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VZ\VZ_2024\1_Hřbitov\VŘ_zhotovitel\DI\DI_1\"/>
    </mc:Choice>
  </mc:AlternateContent>
  <xr:revisionPtr revIDLastSave="0" documentId="13_ncr:1_{425695F0-E1FC-44F8-A859-AF06453645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 Pol" sheetId="12" r:id="rId4"/>
    <sheet name="SO 01 1 Pol" sheetId="13" r:id="rId5"/>
    <sheet name="SO 01 2 Pol" sheetId="14" r:id="rId6"/>
    <sheet name="SO 01 3 Pol" sheetId="15" r:id="rId7"/>
    <sheet name="SO 01 4 Pol" sheetId="16" r:id="rId8"/>
    <sheet name="SO 01 5 Pol" sheetId="17" r:id="rId9"/>
    <sheet name="SO 01 6 Pol" sheetId="18" r:id="rId10"/>
    <sheet name="SO 01 7 Pol" sheetId="19" r:id="rId11"/>
  </sheets>
  <externalReferences>
    <externalReference r:id="rId12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 Pol'!$1:$7</definedName>
    <definedName name="_xlnm.Print_Titles" localSheetId="4">'SO 01 1 Pol'!$1:$7</definedName>
    <definedName name="_xlnm.Print_Titles" localSheetId="5">'SO 01 2 Pol'!$1:$7</definedName>
    <definedName name="_xlnm.Print_Titles" localSheetId="6">'SO 01 3 Pol'!$1:$7</definedName>
    <definedName name="_xlnm.Print_Titles" localSheetId="7">'SO 01 4 Pol'!$1:$7</definedName>
    <definedName name="_xlnm.Print_Titles" localSheetId="8">'SO 01 5 Pol'!$1:$7</definedName>
    <definedName name="_xlnm.Print_Titles" localSheetId="9">'SO 01 6 Pol'!$1:$7</definedName>
    <definedName name="_xlnm.Print_Titles" localSheetId="10">'SO 01 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 Pol'!$A$1:$Y$27</definedName>
    <definedName name="_xlnm.Print_Area" localSheetId="4">'SO 01 1 Pol'!$A$1:$Y$478</definedName>
    <definedName name="_xlnm.Print_Area" localSheetId="5">'SO 01 2 Pol'!$A$1:$Y$21</definedName>
    <definedName name="_xlnm.Print_Area" localSheetId="6">'SO 01 3 Pol'!$A$1:$Y$170</definedName>
    <definedName name="_xlnm.Print_Area" localSheetId="7">'SO 01 4 Pol'!$A$1:$Y$21</definedName>
    <definedName name="_xlnm.Print_Area" localSheetId="8">'SO 01 5 Pol'!$A$1:$Y$57</definedName>
    <definedName name="_xlnm.Print_Area" localSheetId="9">'SO 01 6 Pol'!$A$1:$Y$159</definedName>
    <definedName name="_xlnm.Print_Area" localSheetId="10">'SO 01 7 Pol'!$A$1:$Y$22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5" i="1" l="1"/>
  <c r="K8" i="19"/>
  <c r="G9" i="19"/>
  <c r="I9" i="19"/>
  <c r="I8" i="19" s="1"/>
  <c r="K9" i="19"/>
  <c r="O9" i="19"/>
  <c r="O8" i="19" s="1"/>
  <c r="Q9" i="19"/>
  <c r="Q8" i="19" s="1"/>
  <c r="V9" i="19"/>
  <c r="V8" i="19" s="1"/>
  <c r="AE12" i="19"/>
  <c r="F48" i="1" s="1"/>
  <c r="G9" i="18"/>
  <c r="M9" i="18" s="1"/>
  <c r="I9" i="18"/>
  <c r="K9" i="18"/>
  <c r="O9" i="18"/>
  <c r="Q9" i="18"/>
  <c r="V9" i="18"/>
  <c r="G12" i="18"/>
  <c r="I12" i="18"/>
  <c r="K12" i="18"/>
  <c r="M12" i="18"/>
  <c r="O12" i="18"/>
  <c r="Q12" i="18"/>
  <c r="V12" i="18"/>
  <c r="G14" i="18"/>
  <c r="M14" i="18" s="1"/>
  <c r="I14" i="18"/>
  <c r="K14" i="18"/>
  <c r="O14" i="18"/>
  <c r="Q14" i="18"/>
  <c r="V14" i="18"/>
  <c r="G16" i="18"/>
  <c r="M16" i="18" s="1"/>
  <c r="I16" i="18"/>
  <c r="K16" i="18"/>
  <c r="O16" i="18"/>
  <c r="Q16" i="18"/>
  <c r="V16" i="18"/>
  <c r="G18" i="18"/>
  <c r="M18" i="18" s="1"/>
  <c r="I18" i="18"/>
  <c r="K18" i="18"/>
  <c r="O18" i="18"/>
  <c r="Q18" i="18"/>
  <c r="V18" i="18"/>
  <c r="G20" i="18"/>
  <c r="M20" i="18" s="1"/>
  <c r="I20" i="18"/>
  <c r="K20" i="18"/>
  <c r="O20" i="18"/>
  <c r="Q20" i="18"/>
  <c r="V20" i="18"/>
  <c r="G22" i="18"/>
  <c r="M22" i="18" s="1"/>
  <c r="I22" i="18"/>
  <c r="K22" i="18"/>
  <c r="O22" i="18"/>
  <c r="Q22" i="18"/>
  <c r="V22" i="18"/>
  <c r="G24" i="18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7" i="18"/>
  <c r="I27" i="18"/>
  <c r="K27" i="18"/>
  <c r="M27" i="18"/>
  <c r="O27" i="18"/>
  <c r="Q27" i="18"/>
  <c r="V27" i="18"/>
  <c r="G29" i="18"/>
  <c r="I29" i="18"/>
  <c r="K29" i="18"/>
  <c r="M29" i="18"/>
  <c r="O29" i="18"/>
  <c r="Q29" i="18"/>
  <c r="V29" i="18"/>
  <c r="G31" i="18"/>
  <c r="M31" i="18" s="1"/>
  <c r="I31" i="18"/>
  <c r="K31" i="18"/>
  <c r="O31" i="18"/>
  <c r="Q31" i="18"/>
  <c r="V31" i="18"/>
  <c r="G34" i="18"/>
  <c r="M34" i="18" s="1"/>
  <c r="I34" i="18"/>
  <c r="K34" i="18"/>
  <c r="O34" i="18"/>
  <c r="Q34" i="18"/>
  <c r="V34" i="18"/>
  <c r="G35" i="18"/>
  <c r="I35" i="18"/>
  <c r="K35" i="18"/>
  <c r="M35" i="18"/>
  <c r="O35" i="18"/>
  <c r="Q35" i="18"/>
  <c r="V35" i="18"/>
  <c r="G37" i="18"/>
  <c r="I37" i="18"/>
  <c r="K37" i="18"/>
  <c r="O37" i="18"/>
  <c r="Q37" i="18"/>
  <c r="V37" i="18"/>
  <c r="G41" i="18"/>
  <c r="M41" i="18" s="1"/>
  <c r="I41" i="18"/>
  <c r="K41" i="18"/>
  <c r="O41" i="18"/>
  <c r="Q41" i="18"/>
  <c r="V41" i="18"/>
  <c r="G44" i="18"/>
  <c r="M44" i="18" s="1"/>
  <c r="I44" i="18"/>
  <c r="K44" i="18"/>
  <c r="O44" i="18"/>
  <c r="Q44" i="18"/>
  <c r="V44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2" i="18"/>
  <c r="M52" i="18" s="1"/>
  <c r="I52" i="18"/>
  <c r="K52" i="18"/>
  <c r="O52" i="18"/>
  <c r="Q52" i="18"/>
  <c r="V52" i="18"/>
  <c r="G54" i="18"/>
  <c r="M54" i="18" s="1"/>
  <c r="I54" i="18"/>
  <c r="K54" i="18"/>
  <c r="O54" i="18"/>
  <c r="Q54" i="18"/>
  <c r="V54" i="18"/>
  <c r="G56" i="18"/>
  <c r="M56" i="18" s="1"/>
  <c r="I56" i="18"/>
  <c r="K56" i="18"/>
  <c r="O56" i="18"/>
  <c r="Q56" i="18"/>
  <c r="V56" i="18"/>
  <c r="G58" i="18"/>
  <c r="M58" i="18" s="1"/>
  <c r="I58" i="18"/>
  <c r="K58" i="18"/>
  <c r="O58" i="18"/>
  <c r="Q58" i="18"/>
  <c r="V58" i="18"/>
  <c r="G61" i="18"/>
  <c r="I61" i="18"/>
  <c r="I60" i="18" s="1"/>
  <c r="K61" i="18"/>
  <c r="K60" i="18" s="1"/>
  <c r="O61" i="18"/>
  <c r="O60" i="18" s="1"/>
  <c r="Q61" i="18"/>
  <c r="Q60" i="18" s="1"/>
  <c r="V61" i="18"/>
  <c r="V60" i="18" s="1"/>
  <c r="G64" i="18"/>
  <c r="I64" i="18"/>
  <c r="K64" i="18"/>
  <c r="O64" i="18"/>
  <c r="Q64" i="18"/>
  <c r="V64" i="18"/>
  <c r="V63" i="18" s="1"/>
  <c r="G68" i="18"/>
  <c r="M68" i="18" s="1"/>
  <c r="I68" i="18"/>
  <c r="K68" i="18"/>
  <c r="O68" i="18"/>
  <c r="Q68" i="18"/>
  <c r="V68" i="18"/>
  <c r="G70" i="18"/>
  <c r="M70" i="18" s="1"/>
  <c r="I70" i="18"/>
  <c r="K70" i="18"/>
  <c r="O70" i="18"/>
  <c r="Q70" i="18"/>
  <c r="V70" i="18"/>
  <c r="G72" i="18"/>
  <c r="G71" i="18" s="1"/>
  <c r="I72" i="18"/>
  <c r="I71" i="18" s="1"/>
  <c r="K72" i="18"/>
  <c r="K71" i="18" s="1"/>
  <c r="O72" i="18"/>
  <c r="O71" i="18" s="1"/>
  <c r="Q72" i="18"/>
  <c r="Q71" i="18" s="1"/>
  <c r="V72" i="18"/>
  <c r="V71" i="18" s="1"/>
  <c r="G74" i="18"/>
  <c r="I74" i="18"/>
  <c r="I73" i="18" s="1"/>
  <c r="K74" i="18"/>
  <c r="K73" i="18" s="1"/>
  <c r="O74" i="18"/>
  <c r="O73" i="18" s="1"/>
  <c r="Q74" i="18"/>
  <c r="Q73" i="18" s="1"/>
  <c r="V74" i="18"/>
  <c r="V73" i="18" s="1"/>
  <c r="G78" i="18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4" i="18"/>
  <c r="I84" i="18"/>
  <c r="K84" i="18"/>
  <c r="M84" i="18"/>
  <c r="O84" i="18"/>
  <c r="O83" i="18" s="1"/>
  <c r="Q84" i="18"/>
  <c r="V84" i="18"/>
  <c r="G85" i="18"/>
  <c r="I85" i="18"/>
  <c r="K85" i="18"/>
  <c r="M85" i="18"/>
  <c r="O85" i="18"/>
  <c r="Q85" i="18"/>
  <c r="V85" i="18"/>
  <c r="G86" i="18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9" i="18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I94" i="18"/>
  <c r="K94" i="18"/>
  <c r="M94" i="18"/>
  <c r="O94" i="18"/>
  <c r="Q94" i="18"/>
  <c r="V94" i="18"/>
  <c r="G95" i="18"/>
  <c r="M95" i="18" s="1"/>
  <c r="I95" i="18"/>
  <c r="K95" i="18"/>
  <c r="O95" i="18"/>
  <c r="Q95" i="18"/>
  <c r="V95" i="18"/>
  <c r="G96" i="18"/>
  <c r="I96" i="18"/>
  <c r="K96" i="18"/>
  <c r="M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G100" i="18"/>
  <c r="I100" i="18"/>
  <c r="K100" i="18"/>
  <c r="M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I108" i="18"/>
  <c r="K108" i="18"/>
  <c r="M108" i="18"/>
  <c r="O108" i="18"/>
  <c r="Q108" i="18"/>
  <c r="V108" i="18"/>
  <c r="G109" i="18"/>
  <c r="I109" i="18"/>
  <c r="K109" i="18"/>
  <c r="M109" i="18"/>
  <c r="O109" i="18"/>
  <c r="Q109" i="18"/>
  <c r="V109" i="18"/>
  <c r="G110" i="18"/>
  <c r="I110" i="18"/>
  <c r="K110" i="18"/>
  <c r="M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5" i="18"/>
  <c r="M115" i="18" s="1"/>
  <c r="I115" i="18"/>
  <c r="K115" i="18"/>
  <c r="O115" i="18"/>
  <c r="Q115" i="18"/>
  <c r="V115" i="18"/>
  <c r="G116" i="18"/>
  <c r="M116" i="18" s="1"/>
  <c r="I116" i="18"/>
  <c r="K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I118" i="18"/>
  <c r="K118" i="18"/>
  <c r="M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I120" i="18"/>
  <c r="K120" i="18"/>
  <c r="M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M122" i="18" s="1"/>
  <c r="I122" i="18"/>
  <c r="K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I124" i="18"/>
  <c r="K124" i="18"/>
  <c r="M124" i="18"/>
  <c r="O124" i="18"/>
  <c r="Q124" i="18"/>
  <c r="V124" i="18"/>
  <c r="G125" i="18"/>
  <c r="M125" i="18" s="1"/>
  <c r="I125" i="18"/>
  <c r="K125" i="18"/>
  <c r="O125" i="18"/>
  <c r="Q125" i="18"/>
  <c r="V125" i="18"/>
  <c r="G126" i="18"/>
  <c r="M126" i="18" s="1"/>
  <c r="I126" i="18"/>
  <c r="K126" i="18"/>
  <c r="O126" i="18"/>
  <c r="Q126" i="18"/>
  <c r="V126" i="18"/>
  <c r="G127" i="18"/>
  <c r="M127" i="18" s="1"/>
  <c r="I127" i="18"/>
  <c r="K127" i="18"/>
  <c r="O127" i="18"/>
  <c r="Q127" i="18"/>
  <c r="V127" i="18"/>
  <c r="G128" i="18"/>
  <c r="M128" i="18" s="1"/>
  <c r="I128" i="18"/>
  <c r="K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M130" i="18" s="1"/>
  <c r="I130" i="18"/>
  <c r="K130" i="18"/>
  <c r="O130" i="18"/>
  <c r="Q130" i="18"/>
  <c r="V130" i="18"/>
  <c r="G131" i="18"/>
  <c r="M131" i="18" s="1"/>
  <c r="I131" i="18"/>
  <c r="K131" i="18"/>
  <c r="O131" i="18"/>
  <c r="Q131" i="18"/>
  <c r="V131" i="18"/>
  <c r="G132" i="18"/>
  <c r="I132" i="18"/>
  <c r="K132" i="18"/>
  <c r="M132" i="18"/>
  <c r="O132" i="18"/>
  <c r="Q132" i="18"/>
  <c r="V132" i="18"/>
  <c r="G133" i="18"/>
  <c r="I133" i="18"/>
  <c r="K133" i="18"/>
  <c r="M133" i="18"/>
  <c r="O133" i="18"/>
  <c r="Q133" i="18"/>
  <c r="V133" i="18"/>
  <c r="G134" i="18"/>
  <c r="I134" i="18"/>
  <c r="K134" i="18"/>
  <c r="M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M136" i="18" s="1"/>
  <c r="I136" i="18"/>
  <c r="K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M138" i="18" s="1"/>
  <c r="I138" i="18"/>
  <c r="K138" i="18"/>
  <c r="O138" i="18"/>
  <c r="Q138" i="18"/>
  <c r="V138" i="18"/>
  <c r="G139" i="18"/>
  <c r="M139" i="18" s="1"/>
  <c r="I139" i="18"/>
  <c r="K139" i="18"/>
  <c r="O139" i="18"/>
  <c r="Q139" i="18"/>
  <c r="V139" i="18"/>
  <c r="G140" i="18"/>
  <c r="M140" i="18" s="1"/>
  <c r="I140" i="18"/>
  <c r="K140" i="18"/>
  <c r="O140" i="18"/>
  <c r="Q140" i="18"/>
  <c r="V140" i="18"/>
  <c r="G141" i="18"/>
  <c r="I141" i="18"/>
  <c r="K141" i="18"/>
  <c r="M141" i="18"/>
  <c r="O141" i="18"/>
  <c r="Q141" i="18"/>
  <c r="V141" i="18"/>
  <c r="G142" i="18"/>
  <c r="I142" i="18"/>
  <c r="K142" i="18"/>
  <c r="M142" i="18"/>
  <c r="O142" i="18"/>
  <c r="Q142" i="18"/>
  <c r="V142" i="18"/>
  <c r="G143" i="18"/>
  <c r="I143" i="18"/>
  <c r="K143" i="18"/>
  <c r="M143" i="18"/>
  <c r="O143" i="18"/>
  <c r="Q143" i="18"/>
  <c r="V143" i="18"/>
  <c r="G144" i="18"/>
  <c r="M144" i="18" s="1"/>
  <c r="I144" i="18"/>
  <c r="K144" i="18"/>
  <c r="O144" i="18"/>
  <c r="Q144" i="18"/>
  <c r="V144" i="18"/>
  <c r="G145" i="18"/>
  <c r="M145" i="18" s="1"/>
  <c r="I145" i="18"/>
  <c r="K145" i="18"/>
  <c r="O145" i="18"/>
  <c r="Q145" i="18"/>
  <c r="V145" i="18"/>
  <c r="G146" i="18"/>
  <c r="M146" i="18" s="1"/>
  <c r="I146" i="18"/>
  <c r="K146" i="18"/>
  <c r="O146" i="18"/>
  <c r="Q146" i="18"/>
  <c r="V146" i="18"/>
  <c r="G147" i="18"/>
  <c r="M147" i="18" s="1"/>
  <c r="I147" i="18"/>
  <c r="K147" i="18"/>
  <c r="O147" i="18"/>
  <c r="Q147" i="18"/>
  <c r="V147" i="18"/>
  <c r="AE149" i="18"/>
  <c r="F47" i="1" s="1"/>
  <c r="G9" i="17"/>
  <c r="M9" i="17" s="1"/>
  <c r="I9" i="17"/>
  <c r="K9" i="17"/>
  <c r="O9" i="17"/>
  <c r="Q9" i="17"/>
  <c r="V9" i="17"/>
  <c r="G12" i="17"/>
  <c r="M12" i="17" s="1"/>
  <c r="I12" i="17"/>
  <c r="K12" i="17"/>
  <c r="O12" i="17"/>
  <c r="Q12" i="17"/>
  <c r="V12" i="17"/>
  <c r="G13" i="17"/>
  <c r="I13" i="17"/>
  <c r="K13" i="17"/>
  <c r="M13" i="17"/>
  <c r="O13" i="17"/>
  <c r="Q13" i="17"/>
  <c r="V13" i="17"/>
  <c r="G15" i="17"/>
  <c r="I15" i="17"/>
  <c r="K15" i="17"/>
  <c r="M15" i="17"/>
  <c r="O15" i="17"/>
  <c r="Q15" i="17"/>
  <c r="V15" i="17"/>
  <c r="G17" i="17"/>
  <c r="I17" i="17"/>
  <c r="K17" i="17"/>
  <c r="O17" i="17"/>
  <c r="Q17" i="17"/>
  <c r="V17" i="17"/>
  <c r="G19" i="17"/>
  <c r="M19" i="17" s="1"/>
  <c r="I19" i="17"/>
  <c r="K19" i="17"/>
  <c r="O19" i="17"/>
  <c r="Q19" i="17"/>
  <c r="V19" i="17"/>
  <c r="V18" i="17" s="1"/>
  <c r="G22" i="17"/>
  <c r="I22" i="17"/>
  <c r="K22" i="17"/>
  <c r="O22" i="17"/>
  <c r="Q22" i="17"/>
  <c r="V22" i="17"/>
  <c r="G25" i="17"/>
  <c r="M25" i="17" s="1"/>
  <c r="I25" i="17"/>
  <c r="K25" i="17"/>
  <c r="O25" i="17"/>
  <c r="Q25" i="17"/>
  <c r="V25" i="17"/>
  <c r="G27" i="17"/>
  <c r="I27" i="17"/>
  <c r="K27" i="17"/>
  <c r="M27" i="17"/>
  <c r="O27" i="17"/>
  <c r="Q27" i="17"/>
  <c r="Q26" i="17" s="1"/>
  <c r="V27" i="17"/>
  <c r="G29" i="17"/>
  <c r="I29" i="17"/>
  <c r="K29" i="17"/>
  <c r="M29" i="17"/>
  <c r="O29" i="17"/>
  <c r="Q29" i="17"/>
  <c r="V29" i="17"/>
  <c r="G31" i="17"/>
  <c r="I31" i="17"/>
  <c r="K31" i="17"/>
  <c r="O31" i="17"/>
  <c r="Q31" i="17"/>
  <c r="V31" i="17"/>
  <c r="O33" i="17"/>
  <c r="G34" i="17"/>
  <c r="M34" i="17" s="1"/>
  <c r="I34" i="17"/>
  <c r="K34" i="17"/>
  <c r="O34" i="17"/>
  <c r="Q34" i="17"/>
  <c r="V34" i="17"/>
  <c r="G36" i="17"/>
  <c r="G33" i="17" s="1"/>
  <c r="I36" i="17"/>
  <c r="K36" i="17"/>
  <c r="O36" i="17"/>
  <c r="Q36" i="17"/>
  <c r="V36" i="17"/>
  <c r="V33" i="17" s="1"/>
  <c r="I38" i="17"/>
  <c r="G39" i="17"/>
  <c r="M39" i="17" s="1"/>
  <c r="M38" i="17" s="1"/>
  <c r="I39" i="17"/>
  <c r="K39" i="17"/>
  <c r="K38" i="17" s="1"/>
  <c r="O39" i="17"/>
  <c r="O38" i="17" s="1"/>
  <c r="Q39" i="17"/>
  <c r="Q38" i="17" s="1"/>
  <c r="V39" i="17"/>
  <c r="V38" i="17" s="1"/>
  <c r="Q41" i="17"/>
  <c r="G42" i="17"/>
  <c r="G41" i="17" s="1"/>
  <c r="I42" i="17"/>
  <c r="I41" i="17" s="1"/>
  <c r="K42" i="17"/>
  <c r="K41" i="17" s="1"/>
  <c r="O42" i="17"/>
  <c r="O41" i="17" s="1"/>
  <c r="Q42" i="17"/>
  <c r="V42" i="17"/>
  <c r="V41" i="17" s="1"/>
  <c r="G44" i="17"/>
  <c r="I44" i="17"/>
  <c r="K44" i="17"/>
  <c r="K43" i="17" s="1"/>
  <c r="O44" i="17"/>
  <c r="O43" i="17" s="1"/>
  <c r="Q44" i="17"/>
  <c r="V44" i="17"/>
  <c r="V43" i="17" s="1"/>
  <c r="G45" i="17"/>
  <c r="I45" i="17"/>
  <c r="K45" i="17"/>
  <c r="M45" i="17"/>
  <c r="O45" i="17"/>
  <c r="Q45" i="17"/>
  <c r="V45" i="17"/>
  <c r="AE47" i="17"/>
  <c r="F46" i="1" s="1"/>
  <c r="G11" i="16"/>
  <c r="G8" i="16"/>
  <c r="G9" i="16"/>
  <c r="I9" i="16"/>
  <c r="I8" i="16" s="1"/>
  <c r="K9" i="16"/>
  <c r="K8" i="16" s="1"/>
  <c r="M9" i="16"/>
  <c r="M8" i="16" s="1"/>
  <c r="O9" i="16"/>
  <c r="O8" i="16" s="1"/>
  <c r="Q9" i="16"/>
  <c r="Q8" i="16" s="1"/>
  <c r="V9" i="16"/>
  <c r="V8" i="16" s="1"/>
  <c r="AE11" i="16"/>
  <c r="F45" i="1" s="1"/>
  <c r="H45" i="1" s="1"/>
  <c r="I45" i="1" s="1"/>
  <c r="AF11" i="16"/>
  <c r="G45" i="1" s="1"/>
  <c r="G9" i="15"/>
  <c r="M9" i="15" s="1"/>
  <c r="I9" i="15"/>
  <c r="K9" i="15"/>
  <c r="O9" i="15"/>
  <c r="Q9" i="15"/>
  <c r="V9" i="15"/>
  <c r="G21" i="15"/>
  <c r="M21" i="15" s="1"/>
  <c r="I21" i="15"/>
  <c r="K21" i="15"/>
  <c r="O21" i="15"/>
  <c r="Q21" i="15"/>
  <c r="V21" i="15"/>
  <c r="G24" i="15"/>
  <c r="I24" i="15"/>
  <c r="K24" i="15"/>
  <c r="M24" i="15"/>
  <c r="O24" i="15"/>
  <c r="Q24" i="15"/>
  <c r="V24" i="15"/>
  <c r="G35" i="15"/>
  <c r="I35" i="15"/>
  <c r="K35" i="15"/>
  <c r="M35" i="15"/>
  <c r="O35" i="15"/>
  <c r="Q35" i="15"/>
  <c r="V35" i="15"/>
  <c r="G38" i="15"/>
  <c r="I38" i="15"/>
  <c r="K38" i="15"/>
  <c r="O38" i="15"/>
  <c r="Q38" i="15"/>
  <c r="V38" i="15"/>
  <c r="V8" i="15" s="1"/>
  <c r="G41" i="15"/>
  <c r="M41" i="15" s="1"/>
  <c r="I41" i="15"/>
  <c r="K41" i="15"/>
  <c r="O41" i="15"/>
  <c r="O40" i="15" s="1"/>
  <c r="Q41" i="15"/>
  <c r="Q40" i="15" s="1"/>
  <c r="V41" i="15"/>
  <c r="V40" i="15" s="1"/>
  <c r="G44" i="15"/>
  <c r="I44" i="15"/>
  <c r="K44" i="15"/>
  <c r="O44" i="15"/>
  <c r="Q44" i="15"/>
  <c r="V44" i="15"/>
  <c r="G47" i="15"/>
  <c r="I47" i="15"/>
  <c r="K47" i="15"/>
  <c r="M47" i="15"/>
  <c r="O47" i="15"/>
  <c r="Q47" i="15"/>
  <c r="V47" i="15"/>
  <c r="G49" i="15"/>
  <c r="I49" i="15"/>
  <c r="I48" i="15" s="1"/>
  <c r="K49" i="15"/>
  <c r="K48" i="15" s="1"/>
  <c r="O49" i="15"/>
  <c r="Q49" i="15"/>
  <c r="V49" i="15"/>
  <c r="G52" i="15"/>
  <c r="M52" i="15" s="1"/>
  <c r="I52" i="15"/>
  <c r="K52" i="15"/>
  <c r="O52" i="15"/>
  <c r="Q52" i="15"/>
  <c r="V52" i="15"/>
  <c r="G56" i="15"/>
  <c r="I56" i="15"/>
  <c r="K56" i="15"/>
  <c r="O56" i="15"/>
  <c r="Q56" i="15"/>
  <c r="V56" i="15"/>
  <c r="G59" i="15"/>
  <c r="M59" i="15" s="1"/>
  <c r="I59" i="15"/>
  <c r="K59" i="15"/>
  <c r="O59" i="15"/>
  <c r="Q59" i="15"/>
  <c r="V59" i="15"/>
  <c r="G61" i="15"/>
  <c r="M61" i="15" s="1"/>
  <c r="I61" i="15"/>
  <c r="K61" i="15"/>
  <c r="O61" i="15"/>
  <c r="Q61" i="15"/>
  <c r="V61" i="15"/>
  <c r="G67" i="15"/>
  <c r="M67" i="15" s="1"/>
  <c r="I67" i="15"/>
  <c r="K67" i="15"/>
  <c r="O67" i="15"/>
  <c r="Q67" i="15"/>
  <c r="V67" i="15"/>
  <c r="G71" i="15"/>
  <c r="M71" i="15" s="1"/>
  <c r="I71" i="15"/>
  <c r="K71" i="15"/>
  <c r="O71" i="15"/>
  <c r="Q71" i="15"/>
  <c r="V71" i="15"/>
  <c r="G74" i="15"/>
  <c r="I74" i="15"/>
  <c r="K74" i="15"/>
  <c r="M74" i="15"/>
  <c r="O74" i="15"/>
  <c r="Q74" i="15"/>
  <c r="V74" i="15"/>
  <c r="G76" i="15"/>
  <c r="I76" i="15"/>
  <c r="K76" i="15"/>
  <c r="M76" i="15"/>
  <c r="O76" i="15"/>
  <c r="Q76" i="15"/>
  <c r="V76" i="15"/>
  <c r="G79" i="15"/>
  <c r="I79" i="15"/>
  <c r="K79" i="15"/>
  <c r="M79" i="15"/>
  <c r="O79" i="15"/>
  <c r="Q79" i="15"/>
  <c r="V79" i="15"/>
  <c r="G81" i="15"/>
  <c r="M81" i="15" s="1"/>
  <c r="I81" i="15"/>
  <c r="K81" i="15"/>
  <c r="O81" i="15"/>
  <c r="Q81" i="15"/>
  <c r="V81" i="15"/>
  <c r="G83" i="15"/>
  <c r="M83" i="15" s="1"/>
  <c r="I83" i="15"/>
  <c r="K83" i="15"/>
  <c r="O83" i="15"/>
  <c r="Q83" i="15"/>
  <c r="V83" i="15"/>
  <c r="G86" i="15"/>
  <c r="M86" i="15" s="1"/>
  <c r="I86" i="15"/>
  <c r="K86" i="15"/>
  <c r="O86" i="15"/>
  <c r="Q86" i="15"/>
  <c r="V86" i="15"/>
  <c r="G88" i="15"/>
  <c r="M88" i="15" s="1"/>
  <c r="I88" i="15"/>
  <c r="K88" i="15"/>
  <c r="O88" i="15"/>
  <c r="Q88" i="15"/>
  <c r="V88" i="15"/>
  <c r="G90" i="15"/>
  <c r="M90" i="15" s="1"/>
  <c r="I90" i="15"/>
  <c r="K90" i="15"/>
  <c r="O90" i="15"/>
  <c r="Q90" i="15"/>
  <c r="V90" i="15"/>
  <c r="G92" i="15"/>
  <c r="M92" i="15" s="1"/>
  <c r="I92" i="15"/>
  <c r="K92" i="15"/>
  <c r="O92" i="15"/>
  <c r="Q92" i="15"/>
  <c r="V92" i="15"/>
  <c r="G94" i="15"/>
  <c r="M94" i="15" s="1"/>
  <c r="I94" i="15"/>
  <c r="K94" i="15"/>
  <c r="O94" i="15"/>
  <c r="Q94" i="15"/>
  <c r="V94" i="15"/>
  <c r="G96" i="15"/>
  <c r="I96" i="15"/>
  <c r="K96" i="15"/>
  <c r="M96" i="15"/>
  <c r="O96" i="15"/>
  <c r="Q96" i="15"/>
  <c r="V96" i="15"/>
  <c r="G99" i="15"/>
  <c r="M99" i="15" s="1"/>
  <c r="I99" i="15"/>
  <c r="K99" i="15"/>
  <c r="O99" i="15"/>
  <c r="Q99" i="15"/>
  <c r="V99" i="15"/>
  <c r="G101" i="15"/>
  <c r="M101" i="15" s="1"/>
  <c r="I101" i="15"/>
  <c r="K101" i="15"/>
  <c r="O101" i="15"/>
  <c r="Q101" i="15"/>
  <c r="V101" i="15"/>
  <c r="G104" i="15"/>
  <c r="M104" i="15" s="1"/>
  <c r="I104" i="15"/>
  <c r="K104" i="15"/>
  <c r="O104" i="15"/>
  <c r="Q104" i="15"/>
  <c r="V104" i="15"/>
  <c r="G107" i="15"/>
  <c r="M107" i="15" s="1"/>
  <c r="I107" i="15"/>
  <c r="K107" i="15"/>
  <c r="O107" i="15"/>
  <c r="Q107" i="15"/>
  <c r="V107" i="15"/>
  <c r="G109" i="15"/>
  <c r="I109" i="15"/>
  <c r="K109" i="15"/>
  <c r="M109" i="15"/>
  <c r="O109" i="15"/>
  <c r="Q109" i="15"/>
  <c r="V109" i="15"/>
  <c r="G110" i="15"/>
  <c r="M110" i="15" s="1"/>
  <c r="I110" i="15"/>
  <c r="K110" i="15"/>
  <c r="O110" i="15"/>
  <c r="Q110" i="15"/>
  <c r="V110" i="15"/>
  <c r="G119" i="15"/>
  <c r="M119" i="15" s="1"/>
  <c r="I119" i="15"/>
  <c r="K119" i="15"/>
  <c r="O119" i="15"/>
  <c r="Q119" i="15"/>
  <c r="V119" i="15"/>
  <c r="G120" i="15"/>
  <c r="M120" i="15" s="1"/>
  <c r="I120" i="15"/>
  <c r="K120" i="15"/>
  <c r="O120" i="15"/>
  <c r="Q120" i="15"/>
  <c r="V120" i="15"/>
  <c r="G123" i="15"/>
  <c r="M123" i="15" s="1"/>
  <c r="I123" i="15"/>
  <c r="K123" i="15"/>
  <c r="O123" i="15"/>
  <c r="Q123" i="15"/>
  <c r="V123" i="15"/>
  <c r="G127" i="15"/>
  <c r="I127" i="15"/>
  <c r="K127" i="15"/>
  <c r="M127" i="15"/>
  <c r="O127" i="15"/>
  <c r="O126" i="15" s="1"/>
  <c r="Q127" i="15"/>
  <c r="V127" i="15"/>
  <c r="G129" i="15"/>
  <c r="M129" i="15" s="1"/>
  <c r="I129" i="15"/>
  <c r="K129" i="15"/>
  <c r="O129" i="15"/>
  <c r="Q129" i="15"/>
  <c r="V129" i="15"/>
  <c r="G131" i="15"/>
  <c r="I131" i="15"/>
  <c r="K131" i="15"/>
  <c r="M131" i="15"/>
  <c r="O131" i="15"/>
  <c r="Q131" i="15"/>
  <c r="V131" i="15"/>
  <c r="G144" i="15"/>
  <c r="I144" i="15"/>
  <c r="K144" i="15"/>
  <c r="M144" i="15"/>
  <c r="O144" i="15"/>
  <c r="Q144" i="15"/>
  <c r="V144" i="15"/>
  <c r="G147" i="15"/>
  <c r="M147" i="15" s="1"/>
  <c r="I147" i="15"/>
  <c r="K147" i="15"/>
  <c r="O147" i="15"/>
  <c r="Q147" i="15"/>
  <c r="V147" i="15"/>
  <c r="G149" i="15"/>
  <c r="M149" i="15" s="1"/>
  <c r="I149" i="15"/>
  <c r="K149" i="15"/>
  <c r="O149" i="15"/>
  <c r="Q149" i="15"/>
  <c r="V149" i="15"/>
  <c r="G151" i="15"/>
  <c r="M151" i="15" s="1"/>
  <c r="I151" i="15"/>
  <c r="K151" i="15"/>
  <c r="O151" i="15"/>
  <c r="Q151" i="15"/>
  <c r="V151" i="15"/>
  <c r="G153" i="15"/>
  <c r="M153" i="15" s="1"/>
  <c r="I153" i="15"/>
  <c r="K153" i="15"/>
  <c r="O153" i="15"/>
  <c r="Q153" i="15"/>
  <c r="V153" i="15"/>
  <c r="G155" i="15"/>
  <c r="M155" i="15" s="1"/>
  <c r="I155" i="15"/>
  <c r="K155" i="15"/>
  <c r="O155" i="15"/>
  <c r="Q155" i="15"/>
  <c r="V155" i="15"/>
  <c r="G157" i="15"/>
  <c r="G158" i="15"/>
  <c r="I158" i="15"/>
  <c r="I157" i="15" s="1"/>
  <c r="K158" i="15"/>
  <c r="K157" i="15" s="1"/>
  <c r="M158" i="15"/>
  <c r="M157" i="15" s="1"/>
  <c r="O158" i="15"/>
  <c r="O157" i="15" s="1"/>
  <c r="Q158" i="15"/>
  <c r="Q157" i="15" s="1"/>
  <c r="V158" i="15"/>
  <c r="V157" i="15" s="1"/>
  <c r="AE160" i="15"/>
  <c r="F44" i="1" s="1"/>
  <c r="G9" i="14"/>
  <c r="I9" i="14"/>
  <c r="I8" i="14" s="1"/>
  <c r="K9" i="14"/>
  <c r="K8" i="14" s="1"/>
  <c r="O9" i="14"/>
  <c r="O8" i="14" s="1"/>
  <c r="Q9" i="14"/>
  <c r="Q8" i="14" s="1"/>
  <c r="V9" i="14"/>
  <c r="V8" i="14" s="1"/>
  <c r="AE11" i="14"/>
  <c r="F43" i="1" s="1"/>
  <c r="G9" i="13"/>
  <c r="M9" i="13" s="1"/>
  <c r="I9" i="13"/>
  <c r="K9" i="13"/>
  <c r="K8" i="13" s="1"/>
  <c r="O9" i="13"/>
  <c r="Q9" i="13"/>
  <c r="V9" i="13"/>
  <c r="G11" i="13"/>
  <c r="I11" i="13"/>
  <c r="K11" i="13"/>
  <c r="M11" i="13"/>
  <c r="O11" i="13"/>
  <c r="Q11" i="13"/>
  <c r="V11" i="13"/>
  <c r="G14" i="13"/>
  <c r="I14" i="13"/>
  <c r="K14" i="13"/>
  <c r="M14" i="13"/>
  <c r="O14" i="13"/>
  <c r="Q14" i="13"/>
  <c r="V14" i="13"/>
  <c r="G17" i="13"/>
  <c r="M17" i="13" s="1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8" i="13"/>
  <c r="I88" i="13"/>
  <c r="K88" i="13"/>
  <c r="M88" i="13"/>
  <c r="O88" i="13"/>
  <c r="Q88" i="13"/>
  <c r="V88" i="13"/>
  <c r="G90" i="13"/>
  <c r="I90" i="13"/>
  <c r="K90" i="13"/>
  <c r="M90" i="13"/>
  <c r="O90" i="13"/>
  <c r="Q90" i="13"/>
  <c r="V90" i="13"/>
  <c r="G93" i="13"/>
  <c r="I93" i="13"/>
  <c r="K93" i="13"/>
  <c r="M93" i="13"/>
  <c r="O93" i="13"/>
  <c r="Q93" i="13"/>
  <c r="V93" i="13"/>
  <c r="G95" i="13"/>
  <c r="M95" i="13" s="1"/>
  <c r="I95" i="13"/>
  <c r="K95" i="13"/>
  <c r="O95" i="13"/>
  <c r="Q95" i="13"/>
  <c r="V95" i="13"/>
  <c r="G100" i="13"/>
  <c r="M100" i="13" s="1"/>
  <c r="I100" i="13"/>
  <c r="K100" i="13"/>
  <c r="O100" i="13"/>
  <c r="Q100" i="13"/>
  <c r="V100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Q106" i="13"/>
  <c r="V106" i="13"/>
  <c r="G108" i="13"/>
  <c r="M108" i="13" s="1"/>
  <c r="I108" i="13"/>
  <c r="K108" i="13"/>
  <c r="O108" i="13"/>
  <c r="Q108" i="13"/>
  <c r="V108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4" i="13"/>
  <c r="I114" i="13"/>
  <c r="K114" i="13"/>
  <c r="M114" i="13"/>
  <c r="O114" i="13"/>
  <c r="Q114" i="13"/>
  <c r="V114" i="13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G122" i="13"/>
  <c r="M122" i="13" s="1"/>
  <c r="I122" i="13"/>
  <c r="K122" i="13"/>
  <c r="O122" i="13"/>
  <c r="O121" i="13" s="1"/>
  <c r="Q122" i="13"/>
  <c r="V122" i="13"/>
  <c r="G125" i="13"/>
  <c r="I125" i="13"/>
  <c r="K125" i="13"/>
  <c r="M125" i="13"/>
  <c r="O125" i="13"/>
  <c r="Q125" i="13"/>
  <c r="V125" i="13"/>
  <c r="G135" i="13"/>
  <c r="I135" i="13"/>
  <c r="K135" i="13"/>
  <c r="M135" i="13"/>
  <c r="O135" i="13"/>
  <c r="Q135" i="13"/>
  <c r="V135" i="13"/>
  <c r="G142" i="13"/>
  <c r="M142" i="13" s="1"/>
  <c r="I142" i="13"/>
  <c r="K142" i="13"/>
  <c r="O142" i="13"/>
  <c r="Q142" i="13"/>
  <c r="V142" i="13"/>
  <c r="G150" i="13"/>
  <c r="M150" i="13" s="1"/>
  <c r="I150" i="13"/>
  <c r="K150" i="13"/>
  <c r="O150" i="13"/>
  <c r="Q150" i="13"/>
  <c r="V150" i="13"/>
  <c r="V121" i="13" s="1"/>
  <c r="G156" i="13"/>
  <c r="M156" i="13" s="1"/>
  <c r="I156" i="13"/>
  <c r="K156" i="13"/>
  <c r="O156" i="13"/>
  <c r="Q156" i="13"/>
  <c r="V156" i="13"/>
  <c r="G167" i="13"/>
  <c r="G121" i="13" s="1"/>
  <c r="I167" i="13"/>
  <c r="K167" i="13"/>
  <c r="O167" i="13"/>
  <c r="Q167" i="13"/>
  <c r="V167" i="13"/>
  <c r="G170" i="13"/>
  <c r="M170" i="13" s="1"/>
  <c r="I170" i="13"/>
  <c r="K170" i="13"/>
  <c r="O170" i="13"/>
  <c r="Q170" i="13"/>
  <c r="V170" i="13"/>
  <c r="G171" i="13"/>
  <c r="M171" i="13" s="1"/>
  <c r="I171" i="13"/>
  <c r="K171" i="13"/>
  <c r="O171" i="13"/>
  <c r="Q171" i="13"/>
  <c r="V171" i="13"/>
  <c r="G173" i="13"/>
  <c r="M173" i="13" s="1"/>
  <c r="I173" i="13"/>
  <c r="K173" i="13"/>
  <c r="O173" i="13"/>
  <c r="Q173" i="13"/>
  <c r="V173" i="13"/>
  <c r="G175" i="13"/>
  <c r="M175" i="13" s="1"/>
  <c r="I175" i="13"/>
  <c r="K175" i="13"/>
  <c r="O175" i="13"/>
  <c r="Q175" i="13"/>
  <c r="V175" i="13"/>
  <c r="G180" i="13"/>
  <c r="M180" i="13" s="1"/>
  <c r="I180" i="13"/>
  <c r="K180" i="13"/>
  <c r="O180" i="13"/>
  <c r="Q180" i="13"/>
  <c r="V180" i="13"/>
  <c r="G185" i="13"/>
  <c r="I185" i="13"/>
  <c r="K185" i="13"/>
  <c r="M185" i="13"/>
  <c r="O185" i="13"/>
  <c r="Q185" i="13"/>
  <c r="V185" i="13"/>
  <c r="G186" i="13"/>
  <c r="M186" i="13" s="1"/>
  <c r="I186" i="13"/>
  <c r="K186" i="13"/>
  <c r="O186" i="13"/>
  <c r="Q186" i="13"/>
  <c r="V186" i="13"/>
  <c r="G188" i="13"/>
  <c r="M188" i="13" s="1"/>
  <c r="I188" i="13"/>
  <c r="K188" i="13"/>
  <c r="O188" i="13"/>
  <c r="Q188" i="13"/>
  <c r="V188" i="13"/>
  <c r="G190" i="13"/>
  <c r="M190" i="13" s="1"/>
  <c r="I190" i="13"/>
  <c r="K190" i="13"/>
  <c r="O190" i="13"/>
  <c r="Q190" i="13"/>
  <c r="V190" i="13"/>
  <c r="G192" i="13"/>
  <c r="I192" i="13"/>
  <c r="K192" i="13"/>
  <c r="M192" i="13"/>
  <c r="O192" i="13"/>
  <c r="Q192" i="13"/>
  <c r="V192" i="13"/>
  <c r="G195" i="13"/>
  <c r="I195" i="13"/>
  <c r="I194" i="13" s="1"/>
  <c r="K195" i="13"/>
  <c r="M195" i="13"/>
  <c r="O195" i="13"/>
  <c r="Q195" i="13"/>
  <c r="V195" i="13"/>
  <c r="G203" i="13"/>
  <c r="M203" i="13" s="1"/>
  <c r="I203" i="13"/>
  <c r="K203" i="13"/>
  <c r="O203" i="13"/>
  <c r="Q203" i="13"/>
  <c r="V203" i="13"/>
  <c r="G213" i="13"/>
  <c r="M213" i="13" s="1"/>
  <c r="I213" i="13"/>
  <c r="K213" i="13"/>
  <c r="O213" i="13"/>
  <c r="Q213" i="13"/>
  <c r="V213" i="13"/>
  <c r="G218" i="13"/>
  <c r="M218" i="13" s="1"/>
  <c r="I218" i="13"/>
  <c r="K218" i="13"/>
  <c r="O218" i="13"/>
  <c r="Q218" i="13"/>
  <c r="V218" i="13"/>
  <c r="G232" i="13"/>
  <c r="M232" i="13" s="1"/>
  <c r="I232" i="13"/>
  <c r="K232" i="13"/>
  <c r="O232" i="13"/>
  <c r="Q232" i="13"/>
  <c r="V232" i="13"/>
  <c r="G243" i="13"/>
  <c r="M243" i="13" s="1"/>
  <c r="I243" i="13"/>
  <c r="K243" i="13"/>
  <c r="O243" i="13"/>
  <c r="Q243" i="13"/>
  <c r="V243" i="13"/>
  <c r="G245" i="13"/>
  <c r="M245" i="13" s="1"/>
  <c r="I245" i="13"/>
  <c r="K245" i="13"/>
  <c r="O245" i="13"/>
  <c r="Q245" i="13"/>
  <c r="V245" i="13"/>
  <c r="G247" i="13"/>
  <c r="M247" i="13" s="1"/>
  <c r="I247" i="13"/>
  <c r="K247" i="13"/>
  <c r="O247" i="13"/>
  <c r="Q247" i="13"/>
  <c r="V247" i="13"/>
  <c r="G249" i="13"/>
  <c r="M249" i="13" s="1"/>
  <c r="I249" i="13"/>
  <c r="K249" i="13"/>
  <c r="O249" i="13"/>
  <c r="Q249" i="13"/>
  <c r="V249" i="13"/>
  <c r="G251" i="13"/>
  <c r="M251" i="13" s="1"/>
  <c r="I251" i="13"/>
  <c r="K251" i="13"/>
  <c r="O251" i="13"/>
  <c r="Q251" i="13"/>
  <c r="V251" i="13"/>
  <c r="G253" i="13"/>
  <c r="M253" i="13" s="1"/>
  <c r="I253" i="13"/>
  <c r="K253" i="13"/>
  <c r="O253" i="13"/>
  <c r="Q253" i="13"/>
  <c r="V253" i="13"/>
  <c r="G255" i="13"/>
  <c r="M255" i="13" s="1"/>
  <c r="I255" i="13"/>
  <c r="K255" i="13"/>
  <c r="O255" i="13"/>
  <c r="Q255" i="13"/>
  <c r="V255" i="13"/>
  <c r="G257" i="13"/>
  <c r="M257" i="13" s="1"/>
  <c r="I257" i="13"/>
  <c r="K257" i="13"/>
  <c r="O257" i="13"/>
  <c r="Q257" i="13"/>
  <c r="V257" i="13"/>
  <c r="G260" i="13"/>
  <c r="M260" i="13" s="1"/>
  <c r="I260" i="13"/>
  <c r="K260" i="13"/>
  <c r="O260" i="13"/>
  <c r="Q260" i="13"/>
  <c r="V260" i="13"/>
  <c r="G263" i="13"/>
  <c r="M263" i="13" s="1"/>
  <c r="I263" i="13"/>
  <c r="K263" i="13"/>
  <c r="O263" i="13"/>
  <c r="Q263" i="13"/>
  <c r="V263" i="13"/>
  <c r="G265" i="13"/>
  <c r="M265" i="13" s="1"/>
  <c r="I265" i="13"/>
  <c r="K265" i="13"/>
  <c r="O265" i="13"/>
  <c r="Q265" i="13"/>
  <c r="V265" i="13"/>
  <c r="G269" i="13"/>
  <c r="M269" i="13" s="1"/>
  <c r="I269" i="13"/>
  <c r="K269" i="13"/>
  <c r="O269" i="13"/>
  <c r="O268" i="13" s="1"/>
  <c r="Q269" i="13"/>
  <c r="Q268" i="13" s="1"/>
  <c r="V269" i="13"/>
  <c r="G275" i="13"/>
  <c r="I275" i="13"/>
  <c r="K275" i="13"/>
  <c r="M275" i="13"/>
  <c r="O275" i="13"/>
  <c r="Q275" i="13"/>
  <c r="V275" i="13"/>
  <c r="G279" i="13"/>
  <c r="I279" i="13"/>
  <c r="K279" i="13"/>
  <c r="M279" i="13"/>
  <c r="O279" i="13"/>
  <c r="Q279" i="13"/>
  <c r="V279" i="13"/>
  <c r="G289" i="13"/>
  <c r="M289" i="13" s="1"/>
  <c r="I289" i="13"/>
  <c r="K289" i="13"/>
  <c r="O289" i="13"/>
  <c r="Q289" i="13"/>
  <c r="V289" i="13"/>
  <c r="G291" i="13"/>
  <c r="M291" i="13" s="1"/>
  <c r="I291" i="13"/>
  <c r="K291" i="13"/>
  <c r="O291" i="13"/>
  <c r="Q291" i="13"/>
  <c r="V291" i="13"/>
  <c r="G293" i="13"/>
  <c r="I293" i="13"/>
  <c r="I268" i="13" s="1"/>
  <c r="K293" i="13"/>
  <c r="M293" i="13"/>
  <c r="O293" i="13"/>
  <c r="Q293" i="13"/>
  <c r="V293" i="13"/>
  <c r="G295" i="13"/>
  <c r="M295" i="13" s="1"/>
  <c r="I295" i="13"/>
  <c r="K295" i="13"/>
  <c r="O295" i="13"/>
  <c r="Q295" i="13"/>
  <c r="V295" i="13"/>
  <c r="G297" i="13"/>
  <c r="M297" i="13" s="1"/>
  <c r="I297" i="13"/>
  <c r="K297" i="13"/>
  <c r="O297" i="13"/>
  <c r="Q297" i="13"/>
  <c r="V297" i="13"/>
  <c r="G299" i="13"/>
  <c r="M299" i="13" s="1"/>
  <c r="I299" i="13"/>
  <c r="K299" i="13"/>
  <c r="O299" i="13"/>
  <c r="Q299" i="13"/>
  <c r="V299" i="13"/>
  <c r="G302" i="13"/>
  <c r="M302" i="13" s="1"/>
  <c r="I302" i="13"/>
  <c r="K302" i="13"/>
  <c r="O302" i="13"/>
  <c r="Q302" i="13"/>
  <c r="V302" i="13"/>
  <c r="G304" i="13"/>
  <c r="M304" i="13" s="1"/>
  <c r="I304" i="13"/>
  <c r="K304" i="13"/>
  <c r="O304" i="13"/>
  <c r="Q304" i="13"/>
  <c r="V304" i="13"/>
  <c r="G306" i="13"/>
  <c r="M306" i="13" s="1"/>
  <c r="I306" i="13"/>
  <c r="K306" i="13"/>
  <c r="O306" i="13"/>
  <c r="Q306" i="13"/>
  <c r="V306" i="13"/>
  <c r="G309" i="13"/>
  <c r="I309" i="13"/>
  <c r="I308" i="13" s="1"/>
  <c r="K309" i="13"/>
  <c r="O309" i="13"/>
  <c r="Q309" i="13"/>
  <c r="V309" i="13"/>
  <c r="G313" i="13"/>
  <c r="M313" i="13" s="1"/>
  <c r="I313" i="13"/>
  <c r="K313" i="13"/>
  <c r="O313" i="13"/>
  <c r="Q313" i="13"/>
  <c r="V313" i="13"/>
  <c r="G317" i="13"/>
  <c r="M317" i="13" s="1"/>
  <c r="I317" i="13"/>
  <c r="K317" i="13"/>
  <c r="O317" i="13"/>
  <c r="Q317" i="13"/>
  <c r="V317" i="13"/>
  <c r="O321" i="13"/>
  <c r="G322" i="13"/>
  <c r="I322" i="13"/>
  <c r="I321" i="13" s="1"/>
  <c r="K322" i="13"/>
  <c r="K321" i="13" s="1"/>
  <c r="O322" i="13"/>
  <c r="Q322" i="13"/>
  <c r="Q321" i="13" s="1"/>
  <c r="V322" i="13"/>
  <c r="V321" i="13" s="1"/>
  <c r="O325" i="13"/>
  <c r="G326" i="13"/>
  <c r="G325" i="13" s="1"/>
  <c r="I326" i="13"/>
  <c r="I325" i="13" s="1"/>
  <c r="K326" i="13"/>
  <c r="K325" i="13" s="1"/>
  <c r="O326" i="13"/>
  <c r="Q326" i="13"/>
  <c r="Q325" i="13" s="1"/>
  <c r="V326" i="13"/>
  <c r="V325" i="13" s="1"/>
  <c r="G330" i="13"/>
  <c r="Q330" i="13"/>
  <c r="G331" i="13"/>
  <c r="I331" i="13"/>
  <c r="I330" i="13" s="1"/>
  <c r="K331" i="13"/>
  <c r="K330" i="13" s="1"/>
  <c r="M331" i="13"/>
  <c r="M330" i="13" s="1"/>
  <c r="O331" i="13"/>
  <c r="O330" i="13" s="1"/>
  <c r="Q331" i="13"/>
  <c r="V331" i="13"/>
  <c r="V330" i="13" s="1"/>
  <c r="K341" i="13"/>
  <c r="G342" i="13"/>
  <c r="I342" i="13"/>
  <c r="K342" i="13"/>
  <c r="O342" i="13"/>
  <c r="Q342" i="13"/>
  <c r="Q341" i="13" s="1"/>
  <c r="V342" i="13"/>
  <c r="V341" i="13" s="1"/>
  <c r="G354" i="13"/>
  <c r="M354" i="13" s="1"/>
  <c r="I354" i="13"/>
  <c r="K354" i="13"/>
  <c r="O354" i="13"/>
  <c r="Q354" i="13"/>
  <c r="V354" i="13"/>
  <c r="G356" i="13"/>
  <c r="M356" i="13" s="1"/>
  <c r="I356" i="13"/>
  <c r="K356" i="13"/>
  <c r="K355" i="13" s="1"/>
  <c r="O356" i="13"/>
  <c r="Q356" i="13"/>
  <c r="Q355" i="13" s="1"/>
  <c r="V356" i="13"/>
  <c r="G358" i="13"/>
  <c r="G355" i="13" s="1"/>
  <c r="I67" i="1" s="1"/>
  <c r="I358" i="13"/>
  <c r="K358" i="13"/>
  <c r="O358" i="13"/>
  <c r="Q358" i="13"/>
  <c r="V358" i="13"/>
  <c r="G360" i="13"/>
  <c r="I68" i="1" s="1"/>
  <c r="M360" i="13"/>
  <c r="G361" i="13"/>
  <c r="M361" i="13" s="1"/>
  <c r="I361" i="13"/>
  <c r="I360" i="13" s="1"/>
  <c r="K361" i="13"/>
  <c r="K360" i="13" s="1"/>
  <c r="O361" i="13"/>
  <c r="O360" i="13" s="1"/>
  <c r="Q361" i="13"/>
  <c r="Q360" i="13" s="1"/>
  <c r="V361" i="13"/>
  <c r="V360" i="13" s="1"/>
  <c r="G362" i="13"/>
  <c r="I69" i="1" s="1"/>
  <c r="G363" i="13"/>
  <c r="I363" i="13"/>
  <c r="K363" i="13"/>
  <c r="M363" i="13"/>
  <c r="O363" i="13"/>
  <c r="Q363" i="13"/>
  <c r="V363" i="13"/>
  <c r="G365" i="13"/>
  <c r="M365" i="13" s="1"/>
  <c r="I365" i="13"/>
  <c r="K365" i="13"/>
  <c r="O365" i="13"/>
  <c r="Q365" i="13"/>
  <c r="Q362" i="13" s="1"/>
  <c r="V365" i="13"/>
  <c r="G367" i="13"/>
  <c r="I367" i="13"/>
  <c r="K367" i="13"/>
  <c r="M367" i="13"/>
  <c r="O367" i="13"/>
  <c r="Q367" i="13"/>
  <c r="V367" i="13"/>
  <c r="V362" i="13" s="1"/>
  <c r="G369" i="13"/>
  <c r="I369" i="13"/>
  <c r="K369" i="13"/>
  <c r="M369" i="13"/>
  <c r="O369" i="13"/>
  <c r="Q369" i="13"/>
  <c r="V369" i="13"/>
  <c r="G370" i="13"/>
  <c r="M370" i="13" s="1"/>
  <c r="I370" i="13"/>
  <c r="K370" i="13"/>
  <c r="K362" i="13" s="1"/>
  <c r="O370" i="13"/>
  <c r="Q370" i="13"/>
  <c r="V370" i="13"/>
  <c r="G371" i="13"/>
  <c r="I70" i="1" s="1"/>
  <c r="V371" i="13"/>
  <c r="G372" i="13"/>
  <c r="I372" i="13"/>
  <c r="K372" i="13"/>
  <c r="M372" i="13"/>
  <c r="O372" i="13"/>
  <c r="Q372" i="13"/>
  <c r="Q371" i="13" s="1"/>
  <c r="V372" i="13"/>
  <c r="G382" i="13"/>
  <c r="I382" i="13"/>
  <c r="K382" i="13"/>
  <c r="M382" i="13"/>
  <c r="O382" i="13"/>
  <c r="Q382" i="13"/>
  <c r="V382" i="13"/>
  <c r="G383" i="13"/>
  <c r="I383" i="13"/>
  <c r="K383" i="13"/>
  <c r="M383" i="13"/>
  <c r="O383" i="13"/>
  <c r="Q383" i="13"/>
  <c r="V383" i="13"/>
  <c r="G385" i="13"/>
  <c r="M385" i="13" s="1"/>
  <c r="I385" i="13"/>
  <c r="K385" i="13"/>
  <c r="O385" i="13"/>
  <c r="Q385" i="13"/>
  <c r="V385" i="13"/>
  <c r="G409" i="13"/>
  <c r="M409" i="13" s="1"/>
  <c r="I409" i="13"/>
  <c r="K409" i="13"/>
  <c r="O409" i="13"/>
  <c r="Q409" i="13"/>
  <c r="V409" i="13"/>
  <c r="G411" i="13"/>
  <c r="M411" i="13" s="1"/>
  <c r="I411" i="13"/>
  <c r="K411" i="13"/>
  <c r="O411" i="13"/>
  <c r="Q411" i="13"/>
  <c r="V411" i="13"/>
  <c r="G414" i="13"/>
  <c r="M414" i="13" s="1"/>
  <c r="I414" i="13"/>
  <c r="K414" i="13"/>
  <c r="O414" i="13"/>
  <c r="Q414" i="13"/>
  <c r="V414" i="13"/>
  <c r="G416" i="13"/>
  <c r="M416" i="13" s="1"/>
  <c r="I416" i="13"/>
  <c r="K416" i="13"/>
  <c r="O416" i="13"/>
  <c r="Q416" i="13"/>
  <c r="V416" i="13"/>
  <c r="G418" i="13"/>
  <c r="I418" i="13"/>
  <c r="K418" i="13"/>
  <c r="M418" i="13"/>
  <c r="O418" i="13"/>
  <c r="Q418" i="13"/>
  <c r="V418" i="13"/>
  <c r="G420" i="13"/>
  <c r="I420" i="13"/>
  <c r="K420" i="13"/>
  <c r="M420" i="13"/>
  <c r="O420" i="13"/>
  <c r="Q420" i="13"/>
  <c r="V420" i="13"/>
  <c r="G422" i="13"/>
  <c r="M422" i="13" s="1"/>
  <c r="I422" i="13"/>
  <c r="K422" i="13"/>
  <c r="O422" i="13"/>
  <c r="Q422" i="13"/>
  <c r="V422" i="13"/>
  <c r="G424" i="13"/>
  <c r="I424" i="13"/>
  <c r="K424" i="13"/>
  <c r="M424" i="13"/>
  <c r="O424" i="13"/>
  <c r="Q424" i="13"/>
  <c r="V424" i="13"/>
  <c r="G426" i="13"/>
  <c r="M426" i="13" s="1"/>
  <c r="I426" i="13"/>
  <c r="K426" i="13"/>
  <c r="O426" i="13"/>
  <c r="Q426" i="13"/>
  <c r="V426" i="13"/>
  <c r="G429" i="13"/>
  <c r="M429" i="13" s="1"/>
  <c r="I429" i="13"/>
  <c r="K429" i="13"/>
  <c r="O429" i="13"/>
  <c r="Q429" i="13"/>
  <c r="V429" i="13"/>
  <c r="G431" i="13"/>
  <c r="M431" i="13" s="1"/>
  <c r="I431" i="13"/>
  <c r="K431" i="13"/>
  <c r="O431" i="13"/>
  <c r="Q431" i="13"/>
  <c r="V431" i="13"/>
  <c r="G433" i="13"/>
  <c r="M433" i="13" s="1"/>
  <c r="I433" i="13"/>
  <c r="K433" i="13"/>
  <c r="O433" i="13"/>
  <c r="Q433" i="13"/>
  <c r="V433" i="13"/>
  <c r="G442" i="13"/>
  <c r="M442" i="13" s="1"/>
  <c r="I442" i="13"/>
  <c r="K442" i="13"/>
  <c r="O442" i="13"/>
  <c r="Q442" i="13"/>
  <c r="V442" i="13"/>
  <c r="G444" i="13"/>
  <c r="I444" i="13"/>
  <c r="K444" i="13"/>
  <c r="M444" i="13"/>
  <c r="O444" i="13"/>
  <c r="Q444" i="13"/>
  <c r="V444" i="13"/>
  <c r="G446" i="13"/>
  <c r="I446" i="13"/>
  <c r="K446" i="13"/>
  <c r="M446" i="13"/>
  <c r="O446" i="13"/>
  <c r="Q446" i="13"/>
  <c r="V446" i="13"/>
  <c r="G450" i="13"/>
  <c r="M450" i="13" s="1"/>
  <c r="I450" i="13"/>
  <c r="K450" i="13"/>
  <c r="O450" i="13"/>
  <c r="O445" i="13" s="1"/>
  <c r="Q450" i="13"/>
  <c r="V450" i="13"/>
  <c r="G451" i="13"/>
  <c r="M451" i="13" s="1"/>
  <c r="I451" i="13"/>
  <c r="K451" i="13"/>
  <c r="O451" i="13"/>
  <c r="Q451" i="13"/>
  <c r="V451" i="13"/>
  <c r="G452" i="13"/>
  <c r="M452" i="13" s="1"/>
  <c r="I452" i="13"/>
  <c r="K452" i="13"/>
  <c r="O452" i="13"/>
  <c r="Q452" i="13"/>
  <c r="V452" i="13"/>
  <c r="G453" i="13"/>
  <c r="M453" i="13" s="1"/>
  <c r="I453" i="13"/>
  <c r="K453" i="13"/>
  <c r="O453" i="13"/>
  <c r="Q453" i="13"/>
  <c r="V453" i="13"/>
  <c r="G454" i="13"/>
  <c r="I73" i="1" s="1"/>
  <c r="K454" i="13"/>
  <c r="G455" i="13"/>
  <c r="I455" i="13"/>
  <c r="K455" i="13"/>
  <c r="M455" i="13"/>
  <c r="O455" i="13"/>
  <c r="Q455" i="13"/>
  <c r="V455" i="13"/>
  <c r="G458" i="13"/>
  <c r="M458" i="13" s="1"/>
  <c r="I458" i="13"/>
  <c r="K458" i="13"/>
  <c r="O458" i="13"/>
  <c r="Q458" i="13"/>
  <c r="Q454" i="13" s="1"/>
  <c r="V458" i="13"/>
  <c r="G459" i="13"/>
  <c r="I459" i="13"/>
  <c r="K459" i="13"/>
  <c r="M459" i="13"/>
  <c r="O459" i="13"/>
  <c r="Q459" i="13"/>
  <c r="V459" i="13"/>
  <c r="V454" i="13" s="1"/>
  <c r="O461" i="13"/>
  <c r="G462" i="13"/>
  <c r="G461" i="13" s="1"/>
  <c r="I462" i="13"/>
  <c r="I461" i="13" s="1"/>
  <c r="K462" i="13"/>
  <c r="K461" i="13" s="1"/>
  <c r="O462" i="13"/>
  <c r="Q462" i="13"/>
  <c r="Q461" i="13" s="1"/>
  <c r="V462" i="13"/>
  <c r="V461" i="13" s="1"/>
  <c r="G465" i="13"/>
  <c r="V465" i="13"/>
  <c r="G466" i="13"/>
  <c r="I466" i="13"/>
  <c r="I465" i="13" s="1"/>
  <c r="K466" i="13"/>
  <c r="K465" i="13" s="1"/>
  <c r="M466" i="13"/>
  <c r="M465" i="13" s="1"/>
  <c r="O466" i="13"/>
  <c r="O465" i="13" s="1"/>
  <c r="Q466" i="13"/>
  <c r="Q465" i="13" s="1"/>
  <c r="V466" i="13"/>
  <c r="AE468" i="13"/>
  <c r="F42" i="1" s="1"/>
  <c r="G17" i="12"/>
  <c r="G8" i="12"/>
  <c r="I79" i="1" s="1"/>
  <c r="I19" i="1" s="1"/>
  <c r="G9" i="12"/>
  <c r="I9" i="12"/>
  <c r="K9" i="12"/>
  <c r="M9" i="12"/>
  <c r="O9" i="12"/>
  <c r="Q9" i="12"/>
  <c r="V9" i="12"/>
  <c r="G10" i="12"/>
  <c r="M10" i="12" s="1"/>
  <c r="I10" i="12"/>
  <c r="K10" i="12"/>
  <c r="O10" i="12"/>
  <c r="O8" i="12" s="1"/>
  <c r="Q10" i="12"/>
  <c r="V10" i="12"/>
  <c r="G11" i="12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K8" i="12" s="1"/>
  <c r="M13" i="12"/>
  <c r="O13" i="12"/>
  <c r="Q13" i="12"/>
  <c r="V13" i="12"/>
  <c r="G14" i="12"/>
  <c r="K14" i="12"/>
  <c r="M14" i="12"/>
  <c r="V14" i="12"/>
  <c r="G15" i="12"/>
  <c r="I15" i="12"/>
  <c r="I14" i="12" s="1"/>
  <c r="K15" i="12"/>
  <c r="M15" i="12"/>
  <c r="O15" i="12"/>
  <c r="O14" i="12" s="1"/>
  <c r="Q15" i="12"/>
  <c r="Q14" i="12" s="1"/>
  <c r="V15" i="12"/>
  <c r="AE17" i="12"/>
  <c r="G26" i="17" l="1"/>
  <c r="M31" i="17"/>
  <c r="V77" i="18"/>
  <c r="Q8" i="12"/>
  <c r="M322" i="13"/>
  <c r="M321" i="13" s="1"/>
  <c r="G321" i="13"/>
  <c r="I61" i="1" s="1"/>
  <c r="O8" i="13"/>
  <c r="G8" i="15"/>
  <c r="M38" i="15"/>
  <c r="K8" i="15"/>
  <c r="K26" i="17"/>
  <c r="M26" i="17"/>
  <c r="G77" i="18"/>
  <c r="I76" i="1" s="1"/>
  <c r="I18" i="1" s="1"/>
  <c r="G73" i="18"/>
  <c r="M74" i="18"/>
  <c r="M73" i="18" s="1"/>
  <c r="G63" i="18"/>
  <c r="G60" i="18"/>
  <c r="M61" i="18"/>
  <c r="M60" i="18" s="1"/>
  <c r="G36" i="18"/>
  <c r="K121" i="13"/>
  <c r="K126" i="15"/>
  <c r="Q33" i="17"/>
  <c r="K8" i="18"/>
  <c r="I80" i="1"/>
  <c r="I20" i="1" s="1"/>
  <c r="I384" i="13"/>
  <c r="M371" i="13"/>
  <c r="O362" i="13"/>
  <c r="Q308" i="13"/>
  <c r="V126" i="15"/>
  <c r="O8" i="17"/>
  <c r="I8" i="18"/>
  <c r="F39" i="1"/>
  <c r="F40" i="1"/>
  <c r="I355" i="13"/>
  <c r="H43" i="1"/>
  <c r="I43" i="1" s="1"/>
  <c r="G8" i="14"/>
  <c r="G11" i="14" s="1"/>
  <c r="AF11" i="14"/>
  <c r="G43" i="1" s="1"/>
  <c r="M9" i="14"/>
  <c r="M8" i="14" s="1"/>
  <c r="K106" i="15"/>
  <c r="G48" i="15"/>
  <c r="M49" i="15"/>
  <c r="M48" i="15" s="1"/>
  <c r="G8" i="17"/>
  <c r="M17" i="17"/>
  <c r="K8" i="17"/>
  <c r="G88" i="18"/>
  <c r="I78" i="1" s="1"/>
  <c r="G83" i="18"/>
  <c r="I77" i="1" s="1"/>
  <c r="M86" i="18"/>
  <c r="M83" i="18" s="1"/>
  <c r="I83" i="18"/>
  <c r="K83" i="18"/>
  <c r="G308" i="13"/>
  <c r="M309" i="13"/>
  <c r="M308" i="13" s="1"/>
  <c r="V308" i="13"/>
  <c r="I75" i="1"/>
  <c r="O454" i="13"/>
  <c r="O384" i="13"/>
  <c r="G341" i="13"/>
  <c r="M342" i="13"/>
  <c r="G126" i="15"/>
  <c r="I64" i="1" s="1"/>
  <c r="I106" i="15"/>
  <c r="V55" i="15"/>
  <c r="V48" i="15"/>
  <c r="O8" i="15"/>
  <c r="Q18" i="17"/>
  <c r="I36" i="18"/>
  <c r="M9" i="19"/>
  <c r="M8" i="19" s="1"/>
  <c r="G8" i="19"/>
  <c r="G12" i="19" s="1"/>
  <c r="AF12" i="19"/>
  <c r="G48" i="1" s="1"/>
  <c r="H48" i="1" s="1"/>
  <c r="I48" i="1" s="1"/>
  <c r="AF17" i="12"/>
  <c r="I8" i="12"/>
  <c r="I454" i="13"/>
  <c r="Q445" i="13"/>
  <c r="K384" i="13"/>
  <c r="I371" i="13"/>
  <c r="I362" i="13"/>
  <c r="O355" i="13"/>
  <c r="K194" i="13"/>
  <c r="O194" i="13"/>
  <c r="I8" i="13"/>
  <c r="V8" i="13"/>
  <c r="Q106" i="15"/>
  <c r="I55" i="15"/>
  <c r="G40" i="15"/>
  <c r="I57" i="1" s="1"/>
  <c r="Q43" i="17"/>
  <c r="I33" i="17"/>
  <c r="O26" i="17"/>
  <c r="I18" i="17"/>
  <c r="V8" i="17"/>
  <c r="V88" i="18"/>
  <c r="K88" i="18"/>
  <c r="K77" i="18"/>
  <c r="K63" i="18"/>
  <c r="O36" i="18"/>
  <c r="G8" i="18"/>
  <c r="Q8" i="18"/>
  <c r="V8" i="12"/>
  <c r="K445" i="13"/>
  <c r="O371" i="13"/>
  <c r="I341" i="13"/>
  <c r="K308" i="13"/>
  <c r="V268" i="13"/>
  <c r="Q121" i="13"/>
  <c r="G8" i="13"/>
  <c r="Q8" i="13"/>
  <c r="Q126" i="15"/>
  <c r="O106" i="15"/>
  <c r="G55" i="15"/>
  <c r="Q8" i="15"/>
  <c r="AF47" i="17"/>
  <c r="G46" i="1" s="1"/>
  <c r="H46" i="1" s="1"/>
  <c r="I46" i="1" s="1"/>
  <c r="Q88" i="18"/>
  <c r="I88" i="18"/>
  <c r="I77" i="18"/>
  <c r="I63" i="18"/>
  <c r="K36" i="18"/>
  <c r="F41" i="1"/>
  <c r="M454" i="13"/>
  <c r="I445" i="13"/>
  <c r="V384" i="13"/>
  <c r="M362" i="13"/>
  <c r="V355" i="13"/>
  <c r="O341" i="13"/>
  <c r="K268" i="13"/>
  <c r="V194" i="13"/>
  <c r="I121" i="13"/>
  <c r="M106" i="15"/>
  <c r="O55" i="15"/>
  <c r="O48" i="15"/>
  <c r="Q48" i="15"/>
  <c r="K40" i="15"/>
  <c r="I8" i="15"/>
  <c r="I43" i="17"/>
  <c r="M42" i="17"/>
  <c r="M41" i="17" s="1"/>
  <c r="I26" i="17"/>
  <c r="O18" i="17"/>
  <c r="Q8" i="17"/>
  <c r="I8" i="17"/>
  <c r="Q83" i="18"/>
  <c r="Q77" i="18"/>
  <c r="Q63" i="18"/>
  <c r="V36" i="18"/>
  <c r="V445" i="13"/>
  <c r="Q384" i="13"/>
  <c r="K371" i="13"/>
  <c r="O308" i="13"/>
  <c r="Q194" i="13"/>
  <c r="I126" i="15"/>
  <c r="V106" i="15"/>
  <c r="Q55" i="15"/>
  <c r="K55" i="15"/>
  <c r="I40" i="15"/>
  <c r="M8" i="15"/>
  <c r="G43" i="17"/>
  <c r="I74" i="1" s="1"/>
  <c r="K33" i="17"/>
  <c r="V26" i="17"/>
  <c r="K18" i="17"/>
  <c r="O88" i="18"/>
  <c r="V83" i="18"/>
  <c r="O77" i="18"/>
  <c r="O63" i="18"/>
  <c r="Q36" i="18"/>
  <c r="O8" i="18"/>
  <c r="V8" i="18"/>
  <c r="M8" i="18"/>
  <c r="AF149" i="18"/>
  <c r="G47" i="1" s="1"/>
  <c r="H47" i="1" s="1"/>
  <c r="I47" i="1" s="1"/>
  <c r="M78" i="18"/>
  <c r="M77" i="18" s="1"/>
  <c r="M64" i="18"/>
  <c r="M63" i="18" s="1"/>
  <c r="M89" i="18"/>
  <c r="M88" i="18" s="1"/>
  <c r="M72" i="18"/>
  <c r="M71" i="18" s="1"/>
  <c r="M37" i="18"/>
  <c r="M36" i="18" s="1"/>
  <c r="M24" i="18"/>
  <c r="M8" i="17"/>
  <c r="G38" i="17"/>
  <c r="M44" i="17"/>
  <c r="M43" i="17" s="1"/>
  <c r="M36" i="17"/>
  <c r="M33" i="17" s="1"/>
  <c r="M22" i="17"/>
  <c r="M18" i="17" s="1"/>
  <c r="G18" i="17"/>
  <c r="M126" i="15"/>
  <c r="G106" i="15"/>
  <c r="I62" i="1" s="1"/>
  <c r="AF160" i="15"/>
  <c r="G44" i="1" s="1"/>
  <c r="H44" i="1" s="1"/>
  <c r="I44" i="1" s="1"/>
  <c r="M56" i="15"/>
  <c r="M55" i="15" s="1"/>
  <c r="M44" i="15"/>
  <c r="M40" i="15" s="1"/>
  <c r="M268" i="13"/>
  <c r="M384" i="13"/>
  <c r="M194" i="13"/>
  <c r="M445" i="13"/>
  <c r="M341" i="13"/>
  <c r="AF468" i="13"/>
  <c r="G42" i="1" s="1"/>
  <c r="H42" i="1" s="1"/>
  <c r="I42" i="1" s="1"/>
  <c r="G194" i="13"/>
  <c r="I58" i="1" s="1"/>
  <c r="G268" i="13"/>
  <c r="I59" i="1" s="1"/>
  <c r="G445" i="13"/>
  <c r="I72" i="1" s="1"/>
  <c r="G384" i="13"/>
  <c r="I71" i="1" s="1"/>
  <c r="M358" i="13"/>
  <c r="M355" i="13" s="1"/>
  <c r="M326" i="13"/>
  <c r="M325" i="13" s="1"/>
  <c r="M167" i="13"/>
  <c r="M121" i="13" s="1"/>
  <c r="M22" i="13"/>
  <c r="M8" i="13" s="1"/>
  <c r="M462" i="13"/>
  <c r="M461" i="13" s="1"/>
  <c r="M11" i="12"/>
  <c r="M8" i="12" s="1"/>
  <c r="J28" i="1"/>
  <c r="J26" i="1"/>
  <c r="G38" i="1"/>
  <c r="F38" i="1"/>
  <c r="J23" i="1"/>
  <c r="J24" i="1"/>
  <c r="J25" i="1"/>
  <c r="J27" i="1"/>
  <c r="E24" i="1"/>
  <c r="E26" i="1"/>
  <c r="I17" i="1" l="1"/>
  <c r="G47" i="17"/>
  <c r="I63" i="1"/>
  <c r="G149" i="18"/>
  <c r="G39" i="1"/>
  <c r="G49" i="1" s="1"/>
  <c r="G25" i="1" s="1"/>
  <c r="A25" i="1" s="1"/>
  <c r="G40" i="1"/>
  <c r="H40" i="1" s="1"/>
  <c r="I40" i="1" s="1"/>
  <c r="G41" i="1"/>
  <c r="H41" i="1" s="1"/>
  <c r="I41" i="1" s="1"/>
  <c r="G160" i="15"/>
  <c r="I66" i="1"/>
  <c r="I60" i="1"/>
  <c r="I56" i="1"/>
  <c r="G468" i="13"/>
  <c r="F49" i="1"/>
  <c r="H39" i="1" l="1"/>
  <c r="I16" i="1"/>
  <c r="I21" i="1" s="1"/>
  <c r="I81" i="1"/>
  <c r="I39" i="1"/>
  <c r="I49" i="1" s="1"/>
  <c r="H49" i="1"/>
  <c r="G26" i="1"/>
  <c r="A26" i="1"/>
  <c r="G23" i="1"/>
  <c r="A23" i="1" s="1"/>
  <c r="G24" i="1" s="1"/>
  <c r="G28" i="1"/>
  <c r="A24" i="1"/>
  <c r="A27" i="1" l="1"/>
  <c r="J46" i="1"/>
  <c r="J42" i="1"/>
  <c r="J43" i="1"/>
  <c r="J47" i="1"/>
  <c r="J45" i="1"/>
  <c r="J40" i="1"/>
  <c r="J39" i="1"/>
  <c r="J49" i="1" s="1"/>
  <c r="J48" i="1"/>
  <c r="J44" i="1"/>
  <c r="J41" i="1"/>
  <c r="J80" i="1"/>
  <c r="J67" i="1"/>
  <c r="J56" i="1"/>
  <c r="J57" i="1"/>
  <c r="J65" i="1"/>
  <c r="J71" i="1"/>
  <c r="J58" i="1"/>
  <c r="J60" i="1"/>
  <c r="J73" i="1"/>
  <c r="J75" i="1"/>
  <c r="J62" i="1"/>
  <c r="J64" i="1"/>
  <c r="J74" i="1"/>
  <c r="J61" i="1"/>
  <c r="J78" i="1"/>
  <c r="J72" i="1"/>
  <c r="J66" i="1"/>
  <c r="J79" i="1"/>
  <c r="J70" i="1"/>
  <c r="J68" i="1"/>
  <c r="J59" i="1"/>
  <c r="J69" i="1"/>
  <c r="J63" i="1"/>
  <c r="J76" i="1"/>
  <c r="J77" i="1"/>
  <c r="G29" i="1"/>
  <c r="G27" i="1" s="1"/>
  <c r="A29" i="1"/>
  <c r="J8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<sst xmlns="http://schemas.openxmlformats.org/spreadsheetml/2006/main" count="3915" uniqueCount="1093">
  <si>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</si>
  <si>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</si>
  <si>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</si>
  <si>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</si>
  <si>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</si>
  <si>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</si>
  <si>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</si>
  <si>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</si>
  <si>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</si>
  <si>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</si>
  <si>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</si>
  <si>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</si>
  <si>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</si>
  <si>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</si>
  <si>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</si>
  <si>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</si>
  <si>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</si>
  <si>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</si>
  <si>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</si>
  <si>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</si>
  <si>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</si>
  <si>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</si>
  <si>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</si>
  <si>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</si>
  <si>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</si>
  <si>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</si>
  <si>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</si>
  <si>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</si>
  <si>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</si>
  <si>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</si>
  <si>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</si>
  <si>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</si>
  <si>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</si>
  <si>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</si>
  <si>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</si>
  <si>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</si>
  <si>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</si>
  <si>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</si>
  <si>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</si>
  <si>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</si>
  <si>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</si>
  <si>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</si>
  <si>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</si>
  <si>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514</t>
  </si>
  <si>
    <t>Rozšíření hřbitova v Pelhřimově</t>
  </si>
  <si>
    <t>Stavba</t>
  </si>
  <si>
    <t>SO 01</t>
  </si>
  <si>
    <t>1. etapa</t>
  </si>
  <si>
    <t>0</t>
  </si>
  <si>
    <t>Vedlejší a ostatní náklady</t>
  </si>
  <si>
    <t>1</t>
  </si>
  <si>
    <t>Stav. část</t>
  </si>
  <si>
    <t>2</t>
  </si>
  <si>
    <t>Vegetační úpravy</t>
  </si>
  <si>
    <t>3</t>
  </si>
  <si>
    <t>Cesty</t>
  </si>
  <si>
    <t>4</t>
  </si>
  <si>
    <t>Veřejné osvětlení + NN</t>
  </si>
  <si>
    <t>5</t>
  </si>
  <si>
    <t>Mobiliář a drobná architektura</t>
  </si>
  <si>
    <t>6</t>
  </si>
  <si>
    <t>Kašna</t>
  </si>
  <si>
    <t>7</t>
  </si>
  <si>
    <t>Přeložka vodovodu a přípojka kanalizace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</si>
  <si>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</si>
  <si>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</si>
  <si>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</si>
  <si>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</si>
  <si>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</si>
  <si>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</si>
  <si>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Svislé a kompletní konstrukce</t>
  </si>
  <si>
    <t>Vodorovné konstrukce</t>
  </si>
  <si>
    <t>Komunikace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</si>
  <si>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</si>
  <si>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</si>
  <si>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</si>
  <si>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</si>
  <si>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</si>
  <si>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</si>
  <si>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</si>
  <si>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</si>
  <si>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</si>
  <si>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</si>
  <si>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</si>
  <si>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</si>
  <si>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</si>
  <si>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</si>
  <si>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</si>
  <si>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</si>
  <si>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D96</t>
  </si>
  <si>
    <t>Přesuny suti a vybouraných hmot</t>
  </si>
  <si>
    <t>711</t>
  </si>
  <si>
    <t>Izolace proti vodě</t>
  </si>
  <si>
    <t>767</t>
  </si>
  <si>
    <t>Konstrukce zámečnické</t>
  </si>
  <si>
    <t>782</t>
  </si>
  <si>
    <t>Konstrukce z přírodního kamene</t>
  </si>
  <si>
    <t>783</t>
  </si>
  <si>
    <t>Nátěry</t>
  </si>
  <si>
    <t>799</t>
  </si>
  <si>
    <t>Ostatní</t>
  </si>
  <si>
    <t>Umělecké dílo</t>
  </si>
  <si>
    <t>M21</t>
  </si>
  <si>
    <t>Elektromontáže</t>
  </si>
  <si>
    <t>M35</t>
  </si>
  <si>
    <t>Montáže čerpadel, kompresorů</t>
  </si>
  <si>
    <t>M99</t>
  </si>
  <si>
    <t>Ostatní práce "M"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</si>
  <si>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</si>
  <si>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</si>
  <si>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</si>
  <si>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</si>
  <si>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</si>
  <si>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</si>
  <si>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</si>
  <si>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</si>
  <si>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</si>
  <si>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</si>
  <si>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</si>
  <si>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</si>
  <si>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</si>
  <si>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</si>
  <si>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</si>
  <si>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</si>
  <si>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</si>
  <si>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</si>
  <si>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</si>
  <si>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</si>
  <si>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</si>
  <si>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</si>
  <si>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</si>
  <si>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</si>
  <si>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</si>
  <si>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</si>
  <si>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</si>
  <si>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</si>
  <si>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</si>
  <si>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</si>
  <si>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005111021R</t>
  </si>
  <si>
    <t>Vytyčení inženýrských sítí</t>
  </si>
  <si>
    <t>Soubor</t>
  </si>
  <si>
    <t>RTS 24/ I</t>
  </si>
  <si>
    <t>Indiv</t>
  </si>
  <si>
    <t>VRN</t>
  </si>
  <si>
    <t>Běžná</t>
  </si>
  <si>
    <t>POL99_8</t>
  </si>
  <si>
    <t>005111020R</t>
  </si>
  <si>
    <t>Vytyčení stavby</t>
  </si>
  <si>
    <t>005121 R</t>
  </si>
  <si>
    <t>Zařízení staveniště</t>
  </si>
  <si>
    <t>005124010R</t>
  </si>
  <si>
    <t>Koordinační činnost</t>
  </si>
  <si>
    <t>00523  R</t>
  </si>
  <si>
    <t>Zkoušky a revize</t>
  </si>
  <si>
    <t>005211080R</t>
  </si>
  <si>
    <t xml:space="preserve">Bezpečnostní a hygienická opatření na staveništi </t>
  </si>
  <si>
    <t>SUM</t>
  </si>
  <si>
    <t>Poznámky uchazeče k zadání</t>
  </si>
  <si>
    <t>POPUZIV</t>
  </si>
  <si>
    <t>END</t>
  </si>
  <si>
    <t>113106121</t>
  </si>
  <si>
    <t>Rozebrání dlažeb z betonových dlaždic na sucho</t>
  </si>
  <si>
    <t>m2</t>
  </si>
  <si>
    <t>RTS 23/ II</t>
  </si>
  <si>
    <t>Práce</t>
  </si>
  <si>
    <t>POL1_</t>
  </si>
  <si>
    <t>vedlejší hřbitovní kominikace : 142,26</t>
  </si>
  <si>
    <t>VV</t>
  </si>
  <si>
    <t>113107420</t>
  </si>
  <si>
    <t>Odstranění podkladu nad 50 m2,kam.těžené tl.20 cm</t>
  </si>
  <si>
    <t>hlavní hřbitovní komunikace : 341,66</t>
  </si>
  <si>
    <t>vedlejší hřbitovní komunikace : 142,26+3,77</t>
  </si>
  <si>
    <t>113107620</t>
  </si>
  <si>
    <t>Odstranění podkladu nad 50 m2,kam.drcené tl.20 cm</t>
  </si>
  <si>
    <t>113108412</t>
  </si>
  <si>
    <t>Odstranění asfaltové vrstvy pl.nad 50 m2, tl.12 cm</t>
  </si>
  <si>
    <t>vedlejší hřbitovní komunikace : 3,77</t>
  </si>
  <si>
    <t>113201111</t>
  </si>
  <si>
    <t>Vytrhání obrubníků chodníkových a parkových</t>
  </si>
  <si>
    <t>m</t>
  </si>
  <si>
    <t>113202111</t>
  </si>
  <si>
    <t>Vytrhání obrub obrubníků silničních</t>
  </si>
  <si>
    <t>121101101</t>
  </si>
  <si>
    <t>Sejmutí ornice s přemístěním do 50 m</t>
  </si>
  <si>
    <t>m3</t>
  </si>
  <si>
    <t>2310,0*0,1</t>
  </si>
  <si>
    <t>122202202</t>
  </si>
  <si>
    <t>Odkopávky pro silnice v hor. 3 do 1000 m3</t>
  </si>
  <si>
    <t>A1 : 21,43</t>
  </si>
  <si>
    <t>A2 : 21,48</t>
  </si>
  <si>
    <t>A3 : 16,46</t>
  </si>
  <si>
    <t>A4 : 5,62</t>
  </si>
  <si>
    <t>A5 : 13,4</t>
  </si>
  <si>
    <t>A6 : 14,88</t>
  </si>
  <si>
    <t>A7 : 18,13</t>
  </si>
  <si>
    <t>B1 : 22,05</t>
  </si>
  <si>
    <t>B2 : 20,25</t>
  </si>
  <si>
    <t>B3 : 18,21</t>
  </si>
  <si>
    <t>B4 : 2,56</t>
  </si>
  <si>
    <t>C1 : 52,28</t>
  </si>
  <si>
    <t>C2 : 46,33</t>
  </si>
  <si>
    <t>C3 : 7,07</t>
  </si>
  <si>
    <t>C4 : 0,27</t>
  </si>
  <si>
    <t>D1 : 32,95</t>
  </si>
  <si>
    <t>D2 : 17,51</t>
  </si>
  <si>
    <t>D3 : 0,39</t>
  </si>
  <si>
    <t>E1 : 11,14</t>
  </si>
  <si>
    <t>E2 : 4,3</t>
  </si>
  <si>
    <t>F : 5,35</t>
  </si>
  <si>
    <t>G1-G26 : 9,15</t>
  </si>
  <si>
    <t>H : 4,15</t>
  </si>
  <si>
    <t>I : 0,34</t>
  </si>
  <si>
    <t>J : 0,62</t>
  </si>
  <si>
    <t>K1 : 9,93</t>
  </si>
  <si>
    <t>K2 : 17,84</t>
  </si>
  <si>
    <t>K3 : 5,44</t>
  </si>
  <si>
    <t>K4 : 2,64</t>
  </si>
  <si>
    <t>K5 : 9,45</t>
  </si>
  <si>
    <t>K6 : 9,14</t>
  </si>
  <si>
    <t>K7 : 9,92</t>
  </si>
  <si>
    <t>K8 : 7,94</t>
  </si>
  <si>
    <t>K9 : 6,7</t>
  </si>
  <si>
    <t>K10 : 8,09</t>
  </si>
  <si>
    <t>K11 : 6,8</t>
  </si>
  <si>
    <t>K12 : 5,16</t>
  </si>
  <si>
    <t>K13 : 12,42</t>
  </si>
  <si>
    <t>K14 : 10,77</t>
  </si>
  <si>
    <t>K15 : 7,29</t>
  </si>
  <si>
    <t>K16 : 2,53</t>
  </si>
  <si>
    <t>K17 : 9,97</t>
  </si>
  <si>
    <t>K18 : 7,06</t>
  </si>
  <si>
    <t>K19 : 3,78</t>
  </si>
  <si>
    <t>K20 : 16,41</t>
  </si>
  <si>
    <t>K21 : 2,14</t>
  </si>
  <si>
    <t>K22 : 0,5</t>
  </si>
  <si>
    <t>K23 : 1,74</t>
  </si>
  <si>
    <t>K24 : 9,7</t>
  </si>
  <si>
    <t>K26 : 0,76</t>
  </si>
  <si>
    <t>K27 : 0,89</t>
  </si>
  <si>
    <t>K28 : 10,45</t>
  </si>
  <si>
    <t>K29 : 57,79</t>
  </si>
  <si>
    <t>K30 : 6,7</t>
  </si>
  <si>
    <t>L : 166,5</t>
  </si>
  <si>
    <t>snížení - drenáže řeky D2 : 57,3*2,5*0,2+57,3*0,8*0,2*2+57,3*0,9*0,25*0,5*2</t>
  </si>
  <si>
    <t>odpočet - sejmutí ornice : -231,0</t>
  </si>
  <si>
    <t>122202209</t>
  </si>
  <si>
    <t>Příplatek za lepivost - odkop. pro silnice v hor.3</t>
  </si>
  <si>
    <t>621,649*0,5</t>
  </si>
  <si>
    <t>131201110</t>
  </si>
  <si>
    <t>Hloubení nezapaž. jam hor.3 do 50 m3, STROJNĚ</t>
  </si>
  <si>
    <t>technologie kašny : 20,85</t>
  </si>
  <si>
    <t>vsak. těleso 1 : 5,0*2,0*1,4</t>
  </si>
  <si>
    <t>vsak. těleso 2 : 2,0*2,8*1,4</t>
  </si>
  <si>
    <t>131201119</t>
  </si>
  <si>
    <t>Příplatek za lepivost - hloubení nezap.jam v hor.3</t>
  </si>
  <si>
    <t>42,69*0,5</t>
  </si>
  <si>
    <t>132201212</t>
  </si>
  <si>
    <t>Hloubení rýh š.do 200 cm hor.3 do 1000m3,STROJNĚ</t>
  </si>
  <si>
    <t>základové konstrukce : 297,35</t>
  </si>
  <si>
    <t>odpočet ruční výkopy : -24,843</t>
  </si>
  <si>
    <t>132201219</t>
  </si>
  <si>
    <t>Přípl.za lepivost,hloubení rýh 200cm,hor.3,STROJNĚ</t>
  </si>
  <si>
    <t>272,507*0,5</t>
  </si>
  <si>
    <t>139601102</t>
  </si>
  <si>
    <t>Ruční výkop jam, rýh a šachet v hornině tř. 3</t>
  </si>
  <si>
    <t>patky : 0,8*0,8*0,8*4+0,9*0,9*0,8*10</t>
  </si>
  <si>
    <t>0,8*1,5*0,8</t>
  </si>
  <si>
    <t>kříž : 1,45*1,45*0,6</t>
  </si>
  <si>
    <t>oltář : 1,5*0,8*0,8</t>
  </si>
  <si>
    <t>161101101</t>
  </si>
  <si>
    <t>Svislé přemístění výkopku z hor.1-4 do 2,5 m</t>
  </si>
  <si>
    <t>5,0*2,0*1,4</t>
  </si>
  <si>
    <t>2,0*2,8*1,4</t>
  </si>
  <si>
    <t>162201102</t>
  </si>
  <si>
    <t>Vodorovné přemístění výkopku z hor.1-4 do 50 m</t>
  </si>
  <si>
    <t>deponie - zemina pro zásypy : 19,13*2</t>
  </si>
  <si>
    <t>162701105</t>
  </si>
  <si>
    <t>Vodorovné přemístění výkopku z hor.1-4 do 10000 m</t>
  </si>
  <si>
    <t>621,649+42,69+272,507+11,71-11,71</t>
  </si>
  <si>
    <t>162701109</t>
  </si>
  <si>
    <t>Příplatek k vod. přemístění hor.1-4 za další 1 km</t>
  </si>
  <si>
    <t>936,846*10</t>
  </si>
  <si>
    <t>167101101</t>
  </si>
  <si>
    <t>Nakládání výkopku z hor. 1 ÷ 4 v množství do 100 m3</t>
  </si>
  <si>
    <t>174101101</t>
  </si>
  <si>
    <t>Zásyp jam, rýh, šachet se zhutněním</t>
  </si>
  <si>
    <t>za ohradní zdí : 10,8</t>
  </si>
  <si>
    <t>kříž : (1,8*1,8-1,45*1,45)*0,8</t>
  </si>
  <si>
    <t>174101102</t>
  </si>
  <si>
    <t>Zásyp ruční se zhutněním</t>
  </si>
  <si>
    <t xml:space="preserve">kamenivo řeky : </t>
  </si>
  <si>
    <t>D2.0 : 38,0*0,9*0,2</t>
  </si>
  <si>
    <t>D2.1 : 5,0*0,9*0,2</t>
  </si>
  <si>
    <t>199000002</t>
  </si>
  <si>
    <t>Poplatek za skládku horniny 1- 4, č. dle katal. odpadů 17 05 04</t>
  </si>
  <si>
    <t>58339601R</t>
  </si>
  <si>
    <t>Břidlice stavební vybáraná vplně ložená - štípaná břidlice štěpka šedá 75-300 mm</t>
  </si>
  <si>
    <t>t</t>
  </si>
  <si>
    <t>Vlastní</t>
  </si>
  <si>
    <t>Specifikace</t>
  </si>
  <si>
    <t>POL3_</t>
  </si>
  <si>
    <t>D2 - kamenivo řeky : 20,0</t>
  </si>
  <si>
    <t>211561111</t>
  </si>
  <si>
    <t>Výplň odvodňovacích žeber kam. hrubě drcen. 16-32 mm</t>
  </si>
  <si>
    <t>211971110</t>
  </si>
  <si>
    <t>Opláštění žeber z geotextilie o sklonu do 1 : 2,5</t>
  </si>
  <si>
    <t>D1 : 28,67*(0,5+0,55+0,35+0,45+0,13)</t>
  </si>
  <si>
    <t>D2 - napojení na kanalizaci : 0,6*(0,6+0,2*2)</t>
  </si>
  <si>
    <t>D2,0 : 38,0*(0,4+0,6+0,25*2)</t>
  </si>
  <si>
    <t>D2.2 : 20,5*(0,35+0,5+0,25*2)</t>
  </si>
  <si>
    <t>D3 : 10,81*(0,6+0,13*2+0,45*2+0,35)</t>
  </si>
  <si>
    <t>D4 : 5,82*0,6*4</t>
  </si>
  <si>
    <t>D5 : 3,92*(0,6+0,13*2+0,45*2+0,35)</t>
  </si>
  <si>
    <t>vsakovací těleso 1 : (5,0*2,0+5,0*1,4+2,0*1,4)*2</t>
  </si>
  <si>
    <t>vsakovací těleso 2 : (2,8*2,0+2,8*1,4+2,0*1,4)*2</t>
  </si>
  <si>
    <t>212531111</t>
  </si>
  <si>
    <t>Výplň odvodňov. trativodů kam. hrubě drcen.32- 63 mm</t>
  </si>
  <si>
    <t>D1 : 28,67*(0,43+0,5)*0,5*0,17+28,67*0,5*0,13</t>
  </si>
  <si>
    <t>D2,0 : 38,0*0,7*0,25</t>
  </si>
  <si>
    <t>D2,1 : 5,0*0,7*0,305</t>
  </si>
  <si>
    <t>D2.2 : 20,5*(0,6*0,125+0,55*0,175)</t>
  </si>
  <si>
    <t>D3 : 10,81*(0,5+0,6)*0,5*0,17+10,81*0,6*0,13</t>
  </si>
  <si>
    <t>D5 : 3,92*(0,5+0,6)*0,5*0,17+3,92*0,6*0,13</t>
  </si>
  <si>
    <t>212561111</t>
  </si>
  <si>
    <t>Výplň odvodňov. trativodů kam. hrubě drcen. 11-22 mm</t>
  </si>
  <si>
    <t>D1 : 28,67*(0,35+0,43)*0,5*0,25</t>
  </si>
  <si>
    <t>D2 - napojení na kanalizaci0 : 0,6*0,55*0,2</t>
  </si>
  <si>
    <t>D2,0 : 38,0*0,5*0,25</t>
  </si>
  <si>
    <t>D2.2 : 20,5*0,4*0,25</t>
  </si>
  <si>
    <t>D3 : 10,81*(0,35+0,5)*0,5*0,25</t>
  </si>
  <si>
    <t>D4 : 5,82*0,6*0,6</t>
  </si>
  <si>
    <t>D5 : 3,92*(0,35+0,5)*0,5*0,25</t>
  </si>
  <si>
    <t>212753216</t>
  </si>
  <si>
    <t>Montáž tuhé drenáž. trubky do rýhy DN 160,bez lože</t>
  </si>
  <si>
    <t>D1 : 28,67</t>
  </si>
  <si>
    <t>D2 : 63,55-5,0</t>
  </si>
  <si>
    <t>D3 : 10,81</t>
  </si>
  <si>
    <t>D4 : 5,82</t>
  </si>
  <si>
    <t>D5 : 3,92</t>
  </si>
  <si>
    <t>274313611</t>
  </si>
  <si>
    <t>Beton základových pasů prostý C 16/20</t>
  </si>
  <si>
    <t>A-A : 0,8*1,456*1,45+0,8*2,5*(1,474+1,418+1,671+1,466+1,309+1,461+1,829+2,292)</t>
  </si>
  <si>
    <t>0,8*(6,525*2,574+1,0*2,093)+0,8*2,315*(1,693+1,612)</t>
  </si>
  <si>
    <t>0,8*(1,0*2,012+3,315*2,381+1,315*2,3+2,0*1,65+3,315*1,569)</t>
  </si>
  <si>
    <t>0,8*(4,19*1,424+1,0*1,824+3,315*2,093+2,315*2,012+1,0*1,662+8,945*1,181+1,0*1,681+6,997*1,6)</t>
  </si>
  <si>
    <t>E-E : 0,8*(0,8*1,2+3,854*1,2)+0,8*3,315*(1,319+1,357+1,395)</t>
  </si>
  <si>
    <t>0,8*(7,018*1,45+3,315*1,488+4,733*1,526)</t>
  </si>
  <si>
    <t>B-B : 7,5*1,2*1,2*6</t>
  </si>
  <si>
    <t>C-C : 7,5*1,2*1,2*6</t>
  </si>
  <si>
    <t>D-D : 5,7*1,2*1,2*2+0,6*1,2*(1,74+2,28+2,82+2,67+2,18+1,69)</t>
  </si>
  <si>
    <t>oltář : 1,5*0,8*1,2+1,05*0,35*0,2</t>
  </si>
  <si>
    <t>274351215</t>
  </si>
  <si>
    <t>Bednění stěn základových pasů - zřízení</t>
  </si>
  <si>
    <t>(72,348+28,864+0,8)*2*0,4+0,8*6*0,4+(7,5+1,2)*2*0,4*14</t>
  </si>
  <si>
    <t>(1,5+0,8)*2*0,6</t>
  </si>
  <si>
    <t>274351216</t>
  </si>
  <si>
    <t>Bednění stěn základových pasů - odstranění</t>
  </si>
  <si>
    <t>275125001</t>
  </si>
  <si>
    <t>Montáž základových patek ze ŽB, do 4 t</t>
  </si>
  <si>
    <t>kus</t>
  </si>
  <si>
    <t>kříž : 1</t>
  </si>
  <si>
    <t>275313511</t>
  </si>
  <si>
    <t>Beton základových patek prostý C 12/15</t>
  </si>
  <si>
    <t>kříž - podkladní beton : 1,45*1,45*0,1</t>
  </si>
  <si>
    <t>275313611</t>
  </si>
  <si>
    <t>Beton základových patek prostý C 16/20</t>
  </si>
  <si>
    <t>0,5*0,8*0,8*18*2</t>
  </si>
  <si>
    <t>0,8*0,8*0,8*4</t>
  </si>
  <si>
    <t>0,9*0,9*0,8*10</t>
  </si>
  <si>
    <t>275351215</t>
  </si>
  <si>
    <t>Bednění stěn základových patek - zřízení</t>
  </si>
  <si>
    <t>(0,5+0,8)*2*0,3*36</t>
  </si>
  <si>
    <t>0,8*4*0,3*4</t>
  </si>
  <si>
    <t>0,9*4*0,3*10</t>
  </si>
  <si>
    <t>(0,8+0,15)*2*0,3</t>
  </si>
  <si>
    <t>275351216</t>
  </si>
  <si>
    <t>Bednění stěn základových patek - odstranění</t>
  </si>
  <si>
    <t>275353111</t>
  </si>
  <si>
    <t>Bednění kotev.otvorů patek do 0,02 m2, hl. 0,5 m</t>
  </si>
  <si>
    <t>36+15</t>
  </si>
  <si>
    <t>28611225.A</t>
  </si>
  <si>
    <t>Trubka PVC drenážní flexibilní d 160 mm</t>
  </si>
  <si>
    <t>SPCM</t>
  </si>
  <si>
    <t>107,77*1,01</t>
  </si>
  <si>
    <t>59239901R</t>
  </si>
  <si>
    <t>Patka prefabrikát, spodní část 1,45x1,45x0,7m, horní část 0,6x0,6x0,3 m</t>
  </si>
  <si>
    <t>v.č. 35 : 1</t>
  </si>
  <si>
    <t>69366197</t>
  </si>
  <si>
    <t>Geotextilie 200 g/m2 ze 100% PP</t>
  </si>
  <si>
    <t>251,33*1,2</t>
  </si>
  <si>
    <t>311232111</t>
  </si>
  <si>
    <t>Zdivo z cihel lícových  plných, jednostranně spárované, tl. 290 mm</t>
  </si>
  <si>
    <t xml:space="preserve">ohradní zdi - tl. zdiva 60 cm : </t>
  </si>
  <si>
    <t>A-A : 1,5*2,75*2</t>
  </si>
  <si>
    <t>3,3*2,75*2+19,5*0,6*2+0,4*2,75*2+0,365*2,0*5*2</t>
  </si>
  <si>
    <t>0,4*2,75*2+22,75*0,6*2+4,0*2,75*2+0,365*2,0*6*2</t>
  </si>
  <si>
    <t/>
  </si>
  <si>
    <t>E-E : 3,3*2,75*2+9,5*0,6*2+0,4*2,75*2+0,365*2,0*2*2</t>
  </si>
  <si>
    <t>0,4*2,75*2+9,5*0,6*2+0,4*2,75*2+0,365*2,0*2*2</t>
  </si>
  <si>
    <t>347248111</t>
  </si>
  <si>
    <t>Přizdívka cihly lícové  plné 115/240/71 tl.115 mm</t>
  </si>
  <si>
    <t>kolumbárium C1 : 0,365*2,0*6+7,0*0,5*2+1,0*2,6*2+0,75*2,0*4</t>
  </si>
  <si>
    <t>kolumbárium C2 : 0,365*2,0*6+7,0*0,5*2+1,0*2,6*2+0,75*2,0*4</t>
  </si>
  <si>
    <t>kolumbárium D1 : 22,58*2</t>
  </si>
  <si>
    <t>kolumbárium D2 : 22,58*2</t>
  </si>
  <si>
    <t>kolumbárium D3 : 22,58*2</t>
  </si>
  <si>
    <t>kolumbárium D4 : 22,58*2</t>
  </si>
  <si>
    <t>kolumbárium D5 : 22,58*2</t>
  </si>
  <si>
    <t>kolumbárium D6 : 22,58*2</t>
  </si>
  <si>
    <t>ohradní zdi : 2,95*2,0*19</t>
  </si>
  <si>
    <t>349121000</t>
  </si>
  <si>
    <t>Montáž prefa. drobné architektury do 0,2 t spoje dílců odolávající degradaci povětr. vlivy ( nerez, pryž. beton)</t>
  </si>
  <si>
    <t xml:space="preserve">Sloupy : </t>
  </si>
  <si>
    <t>S10 : 18</t>
  </si>
  <si>
    <t>S30 : 3</t>
  </si>
  <si>
    <t>S30a : 1</t>
  </si>
  <si>
    <t>349121001</t>
  </si>
  <si>
    <t>Montáž  prefa. drobné architektury od 0,2 do 1,5 t spoje dílců odolávající degradaci povětr. vlivy ( nerez, pryž. beton)</t>
  </si>
  <si>
    <t>S1 : 3</t>
  </si>
  <si>
    <t>S2 : 3</t>
  </si>
  <si>
    <t>S3 : 3</t>
  </si>
  <si>
    <t>S4 : 3</t>
  </si>
  <si>
    <t>S5 : 3</t>
  </si>
  <si>
    <t>S6 : 3</t>
  </si>
  <si>
    <t>S20 : 9</t>
  </si>
  <si>
    <t>S20a : 1</t>
  </si>
  <si>
    <t>S40 : 2</t>
  </si>
  <si>
    <t xml:space="preserve">Stěny : </t>
  </si>
  <si>
    <t>ST1 : 28</t>
  </si>
  <si>
    <t>ST1a : 14</t>
  </si>
  <si>
    <t>622300181RT2a</t>
  </si>
  <si>
    <t>Montáž chráničky kabelu do stěnového panelu vč. chráničky Kopoflex DN 40 mm</t>
  </si>
  <si>
    <t>kolumbárium C1 : 2,5*2</t>
  </si>
  <si>
    <t>kolumbárium C2 : 2,5*2</t>
  </si>
  <si>
    <t>kolumbárium D1 : 2,5*4</t>
  </si>
  <si>
    <t>kolumbárium D2 : 2,5*4</t>
  </si>
  <si>
    <t>kolumbárium D3 : 2,5*4</t>
  </si>
  <si>
    <t>kolumbárium D4 : 2,5*4</t>
  </si>
  <si>
    <t>kolumbárium D5 : 2,5*4</t>
  </si>
  <si>
    <t>kolumbárium D6 : 2,5*4</t>
  </si>
  <si>
    <t>altán s kašnou A : 3,2</t>
  </si>
  <si>
    <t>obřadní místo B : 3,7</t>
  </si>
  <si>
    <t>59233931Ra</t>
  </si>
  <si>
    <t>Sloup železobetonový, 3765 x 150x150 mm, viditelné hrany zkosené 6/6 mm viditelné plochy z pohledového betonu</t>
  </si>
  <si>
    <t>59233931Rb</t>
  </si>
  <si>
    <t>Sloup železobetonový, 3580 x 150x150 mm, viditelné hrany zkosené 6/6 mm viditelné plochy z pohledového betonu</t>
  </si>
  <si>
    <t>59233931Rc</t>
  </si>
  <si>
    <t>Sloup železobetonový, 3625 x 150x150 mm, viditelné hrany zkosené 6/6 mm viditelné plochy z pohledového betonu</t>
  </si>
  <si>
    <t>59233931Rd</t>
  </si>
  <si>
    <t>Sloup železobetonový, 3660 x 150x150 mm, viditelné hrany zkosené 6/6 mm viditelné plochy z pohledového betonu</t>
  </si>
  <si>
    <t>59233931Re</t>
  </si>
  <si>
    <t>Sloup železobetonový, 3605 x 150x150 mm, viditelné hrany zkosené 6/6 mm viditelné plochy z pohledového betonu</t>
  </si>
  <si>
    <t>59233931Rf</t>
  </si>
  <si>
    <t>Sloup železobetonový, 3545 x 150x150 mm, viditelné hrany zkosené 6/6 mm viditelné plochy z pohledového betonu</t>
  </si>
  <si>
    <t>59233931Rg</t>
  </si>
  <si>
    <t>Sloup železobetonový, 3380 x 150x150 mm, viditelné hrany zkosené 6/6 mm viditelné plochy z pohledového betonu</t>
  </si>
  <si>
    <t>59233931Rh</t>
  </si>
  <si>
    <t>Sloup železobetonový, 3990 x 170x170 mm, viditelné hrany zkosené 6/6 mm viditelné plochy z pohledového betonu</t>
  </si>
  <si>
    <t>59233931Ri</t>
  </si>
  <si>
    <t>Sloup železobetonový, 3370 x 150x150 mm, viditelné hrany zkosené 6/6 mm viditelné plochy z pohledového betonu</t>
  </si>
  <si>
    <t>59233931Rj</t>
  </si>
  <si>
    <t>Sloup železobetonový, 2710 x 360x360 mm, viditelné hrany zkosené 6/6 mm viditelné plochy z pohledového betonu</t>
  </si>
  <si>
    <t>59233932Ra</t>
  </si>
  <si>
    <t>Stěna železobetonová, délka 2570 mm, š. 115, v. 740 mm, viditelné hrany zkosené 6/6 mm viditelné plochy z pohledového betonu</t>
  </si>
  <si>
    <t>413121011</t>
  </si>
  <si>
    <t>Montáž trámů, průvlaků apod.,vodorovných do 3,0 t spoje dílců odolávající degradaci povětr. vlivy ( nerez, pryž. beton)</t>
  </si>
  <si>
    <t xml:space="preserve">Trámy : </t>
  </si>
  <si>
    <t>T2 : 28</t>
  </si>
  <si>
    <t>T3 : 19</t>
  </si>
  <si>
    <t xml:space="preserve">Schránky : </t>
  </si>
  <si>
    <t>U1 : 75</t>
  </si>
  <si>
    <t>389381001RT4a</t>
  </si>
  <si>
    <t xml:space="preserve">Dobetonování prefabrikovaných konstrukcí lehčeným betonem </t>
  </si>
  <si>
    <t>nad schránkami : 103,043*0,01</t>
  </si>
  <si>
    <t>mezi schránkami : (2,95*1,5*2*14+2,95*1,5*19)*0,014</t>
  </si>
  <si>
    <t>uložení chrliče : 0,12*0,16*0,08*0,5</t>
  </si>
  <si>
    <t>413121011R00a</t>
  </si>
  <si>
    <t>Montáž trámů, průvlaků apod.,vodorovných nad 3,0 t spoje dílců odolávající degradaci povětr. vlivy ( nerez, pryž. beton)</t>
  </si>
  <si>
    <t>T1 : 28</t>
  </si>
  <si>
    <t xml:space="preserve">Desky : </t>
  </si>
  <si>
    <t>D1 : 2</t>
  </si>
  <si>
    <t>D2 : 6</t>
  </si>
  <si>
    <t>D2z : 6</t>
  </si>
  <si>
    <t>D3 : 1</t>
  </si>
  <si>
    <t>D4 : 1</t>
  </si>
  <si>
    <t>D5 : 1</t>
  </si>
  <si>
    <t>59289381R</t>
  </si>
  <si>
    <t>Schránka železobetonová, délka 2930 mm, š. 455 mm, v. 1510 mm viditelné plochy z pohledového betonu</t>
  </si>
  <si>
    <t>59321979Ra</t>
  </si>
  <si>
    <t>Trám železobetonový, délka 2930 mm, š. 870 mm, v. 565 mm, viditelné hrany zkodené 6/6 mm viditelné plochy z pohledového betonu</t>
  </si>
  <si>
    <t>59321979Rb</t>
  </si>
  <si>
    <t>Trám železobetonový, délka 2930 mm, š. 740 mm, v. 475 mm, viditelné hrany zkodené 6/6 mm viditelné plochy z pohledového betonu</t>
  </si>
  <si>
    <t>59321979Rc</t>
  </si>
  <si>
    <t>Trám železobetonový, délka 2950 mm, š. 565 mm, v. 420 mm, viditelné hrany zkodené 6/6 mm viditelné plochy z pohledového betonu</t>
  </si>
  <si>
    <t>59371901Ra</t>
  </si>
  <si>
    <t>Střešní deska železobetonová, délka 7005 mm, š. 1790 mm, v. 150 mm, viditelné hrany zkosené 6/6 mm pohledový beton, okapní nos, drážky s prostupy pro zabudování osvětlení</t>
  </si>
  <si>
    <t>59371901Rb</t>
  </si>
  <si>
    <t>Střešní deska železobetonová, délka 8645 mm, š. 3540 mm, v. 150 mm, viditelné hrany zkosené 6/6 mm pohledový beton, okapní nos, drážky s prostupy pro zabudování osvětlení</t>
  </si>
  <si>
    <t>D2a : 6</t>
  </si>
  <si>
    <t>59371901Rc</t>
  </si>
  <si>
    <t>Střešní deska železobetonová, délka 7000 mm, š. 6940 mm, v. 260 mm, viditelné hrany zkosené 6/6 mm pohledový beton, okapní nos, drážky s prostupy pro zabudování osvětlení</t>
  </si>
  <si>
    <t>59371901Rd</t>
  </si>
  <si>
    <t>Střešní deska železobetonová, délka 4000 mm, š. 3575 mm, v. 230 mm, viditelné hrany zkosené 6/6 mm pohledový beton, okapní nos, drážky s prostupy pro zabudování osvětlení</t>
  </si>
  <si>
    <t>59371901Re</t>
  </si>
  <si>
    <t>Střešní deska železobetonová, délka 5500 mm, š. 1400 mm, v. 200 mm, viditelné hrany zkosené 6/6 mm pohledový beton, okapní nos, drážky s prostupy pro zabudování osvětlení</t>
  </si>
  <si>
    <t>564861111</t>
  </si>
  <si>
    <t>Podklad ze štěrkodrti po zhutnění tloušťky 20 cm štěrkodrť frakce 0-32 mm</t>
  </si>
  <si>
    <t xml:space="preserve">drenáže řeky : </t>
  </si>
  <si>
    <t>D2.0 : 38,0*0,85*2</t>
  </si>
  <si>
    <t>D2.1 : 5,0*0,85*2</t>
  </si>
  <si>
    <t>564811111RT2a</t>
  </si>
  <si>
    <t>Podklad ze štěrkodrti po zhutnění tloušťky 5 cm štěrkodrť frakce 4-32 mm</t>
  </si>
  <si>
    <t>drenáže řeky - minerální mulč : 57,3*0,8*2</t>
  </si>
  <si>
    <t>D2.0 : 38,0*0,8*2</t>
  </si>
  <si>
    <t>D2.1 : 5,0*0,8*2</t>
  </si>
  <si>
    <t>564851111RT2a</t>
  </si>
  <si>
    <t>Podklad ze štěrkodrti po zhutnění tloušťky 15 cm štěrkodrť frakce 16-32 mm</t>
  </si>
  <si>
    <t>D2.0 : 38,0*0,95*2</t>
  </si>
  <si>
    <t>D2.1 : 5,0*0,95*2</t>
  </si>
  <si>
    <t>627452111</t>
  </si>
  <si>
    <t>Spárování maltou MCs zapuštěné rovné, zdí z cihel cementovou maltou</t>
  </si>
  <si>
    <t>ohradní zdi - boční stěmy : 0,6*2,75*5</t>
  </si>
  <si>
    <t>0,6*2,75*4</t>
  </si>
  <si>
    <t>632421120</t>
  </si>
  <si>
    <t>Potěr ručně zpracovaný,tl.10 mm samonivelační, pevnost 25 MPa</t>
  </si>
  <si>
    <t xml:space="preserve">uložení schránek na trámy : </t>
  </si>
  <si>
    <t>T1 : 2,93*0,87*28</t>
  </si>
  <si>
    <t>T3 : 2,95*0,565*19</t>
  </si>
  <si>
    <t>941955001</t>
  </si>
  <si>
    <t>Lešení lehké pomocné, výška podlahy do 1,2 m</t>
  </si>
  <si>
    <t>kolumbárium C1 : (8,0+1,0)*2*0,8</t>
  </si>
  <si>
    <t>kolumbárium C2 : (8,0+1,0)*2*0,8</t>
  </si>
  <si>
    <t>kolumbárium D1 : (8,0+1,0)*2*0,8*2</t>
  </si>
  <si>
    <t>kolumbárium D2 : (8,0+1,0)*2*0,8*2</t>
  </si>
  <si>
    <t>kolumbárium D3 : (8,0+1,0)*2*0,8*2</t>
  </si>
  <si>
    <t>kolumbárium D4 : (8,0+1,0)*2*0,8*2</t>
  </si>
  <si>
    <t>kolumbárium D5 : (8,0+1,0)*2*0,8*2</t>
  </si>
  <si>
    <t>kolumbárium D6 : (8,0+1,0)*2*0,8*2</t>
  </si>
  <si>
    <t>ohradní zdi : (1,5+23,0+27,0+13,0+12,5+0,6*4)*2*0,8</t>
  </si>
  <si>
    <t>953981104</t>
  </si>
  <si>
    <t>Chemické kotvy do betonu, hl. 125 mm, M 16, ampule</t>
  </si>
  <si>
    <t>kolumbárium C1 : 6*4</t>
  </si>
  <si>
    <t>kolumbárium C2 : 6*4</t>
  </si>
  <si>
    <t>kolumbárium D1 : 18*4</t>
  </si>
  <si>
    <t>kolumbárium D2 : 18*4</t>
  </si>
  <si>
    <t>kolumbárium D3 : 18*4</t>
  </si>
  <si>
    <t>kolumbárium D4 : 18*4</t>
  </si>
  <si>
    <t>kolumbárium D5 : 18*4</t>
  </si>
  <si>
    <t>kolumbárium D6 : 18*4</t>
  </si>
  <si>
    <t>altán s kašnou A : 4*4</t>
  </si>
  <si>
    <t>obřadní místo B : 10*4</t>
  </si>
  <si>
    <t>vstupní brána : 2*4</t>
  </si>
  <si>
    <t>95-901</t>
  </si>
  <si>
    <t>Vázička - viz v.č. 19b</t>
  </si>
  <si>
    <t>962032241</t>
  </si>
  <si>
    <t>Bourání zdiva z cihel pálených na MC</t>
  </si>
  <si>
    <t>ohradní zeď : 12,48*0,2*(1,5+1,8)*0,5</t>
  </si>
  <si>
    <t>962052211</t>
  </si>
  <si>
    <t>Bourání zdiva železobetonového nadzákladového</t>
  </si>
  <si>
    <t>ohradní zeď : 89,21*0,5*(1,5+1,8)*0,5</t>
  </si>
  <si>
    <t>998011001</t>
  </si>
  <si>
    <t>Přesun hmot pro budovy zděné výšky do 6 m</t>
  </si>
  <si>
    <t>Přesun hmot</t>
  </si>
  <si>
    <t>POL7_</t>
  </si>
  <si>
    <t>979999973</t>
  </si>
  <si>
    <t>Poplatek za uložení, zemina a kamení, (skup.170504)</t>
  </si>
  <si>
    <t>487,69*2*0,44</t>
  </si>
  <si>
    <t>979999987</t>
  </si>
  <si>
    <t>Poplatek za recyklaci směsi suti betonu, cihel, tašek a ker.výrobků, kusovost nad 1600 cm2 (170107)</t>
  </si>
  <si>
    <t>780,829-429,167-91,194</t>
  </si>
  <si>
    <t>979999995</t>
  </si>
  <si>
    <t>Poplatek za recyklaci asfaltu, kusovost do 1600 cm2, (skup.170302)</t>
  </si>
  <si>
    <t>345,43*0,264</t>
  </si>
  <si>
    <t>979081111</t>
  </si>
  <si>
    <t>Odvoz suti a vybour. hmot na skládku do 1 km</t>
  </si>
  <si>
    <t>Přesun suti</t>
  </si>
  <si>
    <t>POL8_</t>
  </si>
  <si>
    <t>979081121</t>
  </si>
  <si>
    <t>Příplatek k odvozu za každý další 1 km</t>
  </si>
  <si>
    <t>711212000</t>
  </si>
  <si>
    <t>Penetrace podkladu pod hydroizolační hmoty, včetně dodávky</t>
  </si>
  <si>
    <t>A-A : 0,8*1,456+0,8*2,5</t>
  </si>
  <si>
    <t>0,8*(6,525+1,0)+0,8*2,315</t>
  </si>
  <si>
    <t>0,8*(1,0+3,315+1,315+2,0+3,315)</t>
  </si>
  <si>
    <t>0,8*(4,19+1,0+3,315+2,315+1,0+8,945+1,0+6,997)</t>
  </si>
  <si>
    <t>E-E : 0,8*(0,8+3,854+0,85)</t>
  </si>
  <si>
    <t>0,8*(7,018+3,315+4,733)</t>
  </si>
  <si>
    <t>B-B : 7,5*1,2*6</t>
  </si>
  <si>
    <t>C-C : 7,5*1,2*6</t>
  </si>
  <si>
    <t>D-D : 5,7*1,2*2+0,6*1,2*6</t>
  </si>
  <si>
    <t>711212002</t>
  </si>
  <si>
    <t>Stěrka hydroizolační, vč. dodávky HI hmoty</t>
  </si>
  <si>
    <t>998711101</t>
  </si>
  <si>
    <t>Přesun hmot pro izolace proti vodě, výšky do 6 m</t>
  </si>
  <si>
    <t>767995106</t>
  </si>
  <si>
    <t>Výroba a montáž kov. atypických konstr. do 250 kg</t>
  </si>
  <si>
    <t>kg</t>
  </si>
  <si>
    <t xml:space="preserve">TR 82,5x10 - výpis prvků : </t>
  </si>
  <si>
    <t>O1 : 109,2</t>
  </si>
  <si>
    <t>O2 : 99,2</t>
  </si>
  <si>
    <t>O3 : 101,6</t>
  </si>
  <si>
    <t>O4 : 103,5</t>
  </si>
  <si>
    <t>O5 : 100,6</t>
  </si>
  <si>
    <t>O6 : 97,4</t>
  </si>
  <si>
    <t>O10 : 708,0</t>
  </si>
  <si>
    <t>O20 : 78,7</t>
  </si>
  <si>
    <t xml:space="preserve">pásovina 200x200x20 : </t>
  </si>
  <si>
    <t>kolumbárium C1 : 0,2*0,2*160,0*6</t>
  </si>
  <si>
    <t>kolumbárium C2 : 0,2*0,2*160,0*6</t>
  </si>
  <si>
    <t>kolumbárium D1 : 0,2*0,2*160,0*18</t>
  </si>
  <si>
    <t>kolumbárium D2 : 0,2*0,2*160,0*18</t>
  </si>
  <si>
    <t>kolumbárium D3 : 0,2*0,2*160,0*18</t>
  </si>
  <si>
    <t>kolumbárium D4 : 0,2*0,2*160,0*18</t>
  </si>
  <si>
    <t>kolumbárium D5 : 0,2*0,2*160,0*18</t>
  </si>
  <si>
    <t>kolumbárium D6 : 0,2*0,2*160,0*18</t>
  </si>
  <si>
    <t>altán s kašnou A : 0,2*0,2*160,0*4</t>
  </si>
  <si>
    <t xml:space="preserve">pásovina 250x250x20 : </t>
  </si>
  <si>
    <t>obřadní místo B : 0,25*0,25*160,0*10</t>
  </si>
  <si>
    <t xml:space="preserve">pásovina 500x500x20 : </t>
  </si>
  <si>
    <t>vstupní brána : 0,5*0,5*160,0*2</t>
  </si>
  <si>
    <t>767-Z1</t>
  </si>
  <si>
    <t>Chrlič tvaru V, 80x160x370 mm, balotinovaná ocel  tl. 2 mm, povrch. úprava, vč. lemu 320/200 mm kotvení vložením do cementové malty</t>
  </si>
  <si>
    <t>Z1 : 4</t>
  </si>
  <si>
    <t>767-Z10</t>
  </si>
  <si>
    <t xml:space="preserve">Oplocení odpad. hospodářství - v.č. 24, celk. rozměry 10x5,5x2,2 m, žár. pozink. ocel, nátěr matný RAL 9007, kotvení, panely s výplní tahokov do rámu z L profilů               </t>
  </si>
  <si>
    <t xml:space="preserve">ocel. sloupky 50x50 a 25x50 mm, výškově nastav. spodní část : </t>
  </si>
  <si>
    <t>Z10 : 1</t>
  </si>
  <si>
    <t>767-Z2</t>
  </si>
  <si>
    <t>Police 1 - horní řada, 235x2869 mm, balotinovaná nerez ocel tl. 3 mm, kotvení pomocí U a L profilů k prefa schránkám</t>
  </si>
  <si>
    <t>Z2 : 75</t>
  </si>
  <si>
    <t>767-Z3</t>
  </si>
  <si>
    <t>Police 2 - střední řada, 235x2869 mm, balotinovaná nerez ocel tl. 3 mm, kotvení pomocí U a L profilů k prefa schránkám</t>
  </si>
  <si>
    <t>Z3 : 75</t>
  </si>
  <si>
    <t>767-Z4</t>
  </si>
  <si>
    <t>Police 3 - spodní  řada, 235x2869 mm, balotinovaná nerez ocel tl. 3 mm, kotvení pomocí U a L profilů k prefa schránkám</t>
  </si>
  <si>
    <t>Z4 : 75</t>
  </si>
  <si>
    <t>767-Z5</t>
  </si>
  <si>
    <t>Oplocení - v.č. 21, výška 2,1 m, délka 19,83 m, žár. pozink. ocel, nátěr matný RAL 9007, kotvení svislé pásoviny 50x10 mm dl. 2,4 m - 153 ks, ztužení 25x10 mm dl. 19,9 m - 2 ks</t>
  </si>
  <si>
    <t>Z5 : 1</t>
  </si>
  <si>
    <t>767-Z6</t>
  </si>
  <si>
    <t>Průhled 1 -v ose cesty- v.č. 22, v. 2,12-2,15 m, dl. 1,51 m, žár.pozink. ocel, nátěr matný, RAL 9007 kotvení, svislé pásoviny 50x10 mm dl. 2,42-2,45- m -11 ks, ztužení 25x10 mm dl. 1,51 m - 2 ks</t>
  </si>
  <si>
    <t>Z6 : 1</t>
  </si>
  <si>
    <t>767-Z7</t>
  </si>
  <si>
    <t>Průhled 2 -v rohu hřbitova- v.č. 22, v. 2,15-2,18 m, dl. 1,51 m, žár.pozink. ocel, nátěr matný, RAL  9007, kotvení, svislé pásoviny 50x10 mm dl. 2,45-2,48- m -11 ks, ztužení 25x10 mm dl. 1,51 m - 2 ks</t>
  </si>
  <si>
    <t>Z7 : 1</t>
  </si>
  <si>
    <t>767-Z8</t>
  </si>
  <si>
    <t xml:space="preserve">Průhled 3 -ke Křemešníku- v.č. 22, v. 2,06-2,18 m, dl. 3,34 m, žár.pozink. ocel, nátěr matný, RAL  9007, kotvení, svislé pásoviny 50x10 mm dl. 2,36-2,48- m -22 ks + 2 ks 50x25 mm                     </t>
  </si>
  <si>
    <t xml:space="preserve">ztužení 25x10 mm 2x 0,67 m a pás. ve tvaru kruhu pr. 1,95 m a trojúhelníku 25x10 mm, dl. 2,33 a 2,24 m : </t>
  </si>
  <si>
    <t>Z8 : 1</t>
  </si>
  <si>
    <t>767-Z9</t>
  </si>
  <si>
    <t xml:space="preserve">Brána- v.č. 23, 4000x2500x50 mm, žár. pozink. ocel, nátěr matný, RAL 9007, kotvení, rám 50x50 mm  svislé pásoviny 50x10 mm, ztužení  2ks 25x10 mm                </t>
  </si>
  <si>
    <t>Z9 : 1</t>
  </si>
  <si>
    <t>13611248</t>
  </si>
  <si>
    <t>Plech hladký S235JR 20,00 x 1000 x 2000 mm</t>
  </si>
  <si>
    <t>(38,4*2+115,2*6+25,6+100,0+80,0)*0,001*1,08</t>
  </si>
  <si>
    <t>14125346Ra</t>
  </si>
  <si>
    <t>Trubka bezešvá hladká 11 353, rozměr 82,5 x 10,0 mm</t>
  </si>
  <si>
    <t>O1 : 2,035*3*1,08</t>
  </si>
  <si>
    <t>O2 : 1,85*3*1,08</t>
  </si>
  <si>
    <t>O3 : 1,895*3*1,08</t>
  </si>
  <si>
    <t>O4 : 1,93*3*1,08</t>
  </si>
  <si>
    <t>O5 : 1,875*3*1,08</t>
  </si>
  <si>
    <t>O6 : 1,815*3*1,08</t>
  </si>
  <si>
    <t>O10 : 1,65*24*1,08</t>
  </si>
  <si>
    <t>O20 : 2,2*2*1,08</t>
  </si>
  <si>
    <t>30995961Ra</t>
  </si>
  <si>
    <t xml:space="preserve">Přirážka pozinkování </t>
  </si>
  <si>
    <t>TR 82,5x10 : 1398,2</t>
  </si>
  <si>
    <t>998767101</t>
  </si>
  <si>
    <t>Přesun hmot pro zámečnické konstr., výšky do 6 m</t>
  </si>
  <si>
    <t>782131140RV1a</t>
  </si>
  <si>
    <t>Obklad stěn kamenem tvrdým, rovným tl. 2,5 a 3 cm včetně dodávky, žula světle šedá tl. 3 cm, povrch. úprava smirkováním</t>
  </si>
  <si>
    <t>K1 - epitafní deska 1 : 0,475*0,475*900</t>
  </si>
  <si>
    <t>K2 - epitafní deska 2 : 0,955*0,475*225</t>
  </si>
  <si>
    <t>K3 - obklad podnože kolumbária : 1,425*0,627*150</t>
  </si>
  <si>
    <t>782-801</t>
  </si>
  <si>
    <t>D+M oltář ze světle šedé žuly položený na beton. základ - v.č. 34 povrchová úprava smirkováním</t>
  </si>
  <si>
    <t>782-901</t>
  </si>
  <si>
    <t>Kotvení epitafních desek - v.č. 19</t>
  </si>
  <si>
    <t>kpl</t>
  </si>
  <si>
    <t>58381327Ra</t>
  </si>
  <si>
    <t>Kamenný blok 1,5x1,0x0,35-0,50 m, světle šedá žula</t>
  </si>
  <si>
    <t>998782101</t>
  </si>
  <si>
    <t>Přesun hmot pro obklady z kamene, výšky do 6 m</t>
  </si>
  <si>
    <t>783222100</t>
  </si>
  <si>
    <t>Nátěr syntetický kovových konstrukcí dvojnásobný RAL 9007</t>
  </si>
  <si>
    <t>TR 82,5x10 : (2,035+1,85+1,895+1,93+1,875+1,815)*2*3,14*0,082</t>
  </si>
  <si>
    <t>(1,65*24+2,2*2)*3,14*0,082</t>
  </si>
  <si>
    <t>783226100</t>
  </si>
  <si>
    <t>Nátěr syntetický kovových konstrukcí základní</t>
  </si>
  <si>
    <t>783897111R00a</t>
  </si>
  <si>
    <t>Hydrofobní nátěr beton. povrchů - tixitropní impregnační nátěr na bázi silanů ve vodní disperzi bez obsahu rozpouštědel</t>
  </si>
  <si>
    <t>betonové stříšky : 275,0</t>
  </si>
  <si>
    <t>799-001</t>
  </si>
  <si>
    <t>Kříž nerez, opláštění bronz. plechem, patní deska nerez 400/400/20 mm, křídla nerez 240/100/8 mm kotevní koš nerez, viz v.č. 35, včetně  montáže a dopravy na stavbu</t>
  </si>
  <si>
    <t>není součástí výkazu výměr - bude dodán mimo stavební zakázku : 1</t>
  </si>
  <si>
    <t xml:space="preserve">součástí výkazu výměr je základová kce a součinnost při montáži a osazení kříže : </t>
  </si>
  <si>
    <t>004111020R</t>
  </si>
  <si>
    <t>Vypracování projektové dokumentace - dílenská dokumentace prefa prvků</t>
  </si>
  <si>
    <t>1--001</t>
  </si>
  <si>
    <t>Vegetační úpravy - samostatný rozpočet</t>
  </si>
  <si>
    <t>C3 : 1,18</t>
  </si>
  <si>
    <t>C4 : 0,01</t>
  </si>
  <si>
    <t>C5 : 0,66</t>
  </si>
  <si>
    <t>D1 : 0,59</t>
  </si>
  <si>
    <t>D3 : 0,94</t>
  </si>
  <si>
    <t>D4 : 1,0</t>
  </si>
  <si>
    <t>K20 : 3,12</t>
  </si>
  <si>
    <t>K21 : 0,08</t>
  </si>
  <si>
    <t>K22 : 0,24</t>
  </si>
  <si>
    <t>K24 : 0,42</t>
  </si>
  <si>
    <t>K25 : 0,09</t>
  </si>
  <si>
    <t>180402111</t>
  </si>
  <si>
    <t>Založení trávníku parkového výsevem v rovině</t>
  </si>
  <si>
    <t>S4 - betonové prahy se zelenou spárou : 3,0*0,86*2</t>
  </si>
  <si>
    <t>S8 - štěrkový trávník - rozšíření cesty kolem stromu : 4,5</t>
  </si>
  <si>
    <t>181101111</t>
  </si>
  <si>
    <t>Úprava pláně v zářezech se zhutněním - ručně</t>
  </si>
  <si>
    <t>S1, S1a - minerální beton, tzv. mlat : 947,52</t>
  </si>
  <si>
    <t>S1b - minerální beton, tzv. mlat - kolem stromů : 5,0</t>
  </si>
  <si>
    <t>S2 - česaný beton : 247,58</t>
  </si>
  <si>
    <t>S2 - česaný beton - rampa : 1,505*(4,211+4,083)*0,5</t>
  </si>
  <si>
    <t>S3 - asfaltové cesty s traktováním drobnými žulovými kostkami : 339,76</t>
  </si>
  <si>
    <t>S4 - betonové prahy se zelenou spárou : 70,2</t>
  </si>
  <si>
    <t>S7 - propustná dlažba ze žulové kostky - plocha odpad. hospodářství : 50,0</t>
  </si>
  <si>
    <t>vyrovnávací stupeň 1 : 1,505*0,4</t>
  </si>
  <si>
    <t>vyrovnávací stupně 2 : 3,011*0,8</t>
  </si>
  <si>
    <t>181301101</t>
  </si>
  <si>
    <t>Rozprostření ornice, rovina, tl. do 10 cm do 500m2</t>
  </si>
  <si>
    <t>00572400</t>
  </si>
  <si>
    <t xml:space="preserve">Směs travní parková I. běžná zátěž </t>
  </si>
  <si>
    <t>9,66*0,03</t>
  </si>
  <si>
    <t>274313621</t>
  </si>
  <si>
    <t xml:space="preserve">Beton základových pasů prostý C 20/25 </t>
  </si>
  <si>
    <t>vyrovnávací stupeň 1 : 1,505*0,4*0,75</t>
  </si>
  <si>
    <t>vyrovnávací stupně 2 : 3,011*0,4*(0,6+0,75)</t>
  </si>
  <si>
    <t>vyrovnávací stupeň 1 : (1,505+0,4)*2*0,4</t>
  </si>
  <si>
    <t>vyrovnávací stupně 2 : (3,011+0,8)*2*0,4</t>
  </si>
  <si>
    <t>434121425</t>
  </si>
  <si>
    <t>Osazení želbet. stupňů na desku, broušených</t>
  </si>
  <si>
    <t>vyrovnávací stupeň 1 : 1,5</t>
  </si>
  <si>
    <t>vyrovnávací stupně 2 : 3,0*2</t>
  </si>
  <si>
    <t>593723030Ra</t>
  </si>
  <si>
    <t xml:space="preserve">Stupeň schodišťový prefa 1500 x 400 x 150 mm </t>
  </si>
  <si>
    <t>vyrovnávací stupeň 1 : 1</t>
  </si>
  <si>
    <t>vyrovnávací stupně 2 : 2*2</t>
  </si>
  <si>
    <t>564211111</t>
  </si>
  <si>
    <t>Podklad ze štěrkopísku po zhutnění tloušťky 5 cm</t>
  </si>
  <si>
    <t>564251111</t>
  </si>
  <si>
    <t>Podklad ze štěrkopísku po zhutnění tloušťky 15 cm</t>
  </si>
  <si>
    <t>564811111</t>
  </si>
  <si>
    <t>Podklad ze štěrkodrti po zhutnění tloušťky 5 cm štěrkodrť frakce 4-8 mm</t>
  </si>
  <si>
    <t>564851111</t>
  </si>
  <si>
    <t>Podklad ze štěrkodrti po zhutnění tloušťky 15 cm štěrkodrť frakce 0-63 mm</t>
  </si>
  <si>
    <t>Podklad ze štěrkodrti po zhutnění tloušťky 20 cm štěrkodrť frakce 16-32 mm</t>
  </si>
  <si>
    <t>Podklad ze štěrkodrti po zhutnění tloušťky 20 cm štěrkodrť frakce 0-63 mm</t>
  </si>
  <si>
    <t>564952113</t>
  </si>
  <si>
    <t>Podklad z mechanicky zpevněného kameniva tl. 17 cm</t>
  </si>
  <si>
    <t>564962111</t>
  </si>
  <si>
    <t>Podklad z mechanicky zpevněného kameniva tl. 20 cm</t>
  </si>
  <si>
    <t>567132115</t>
  </si>
  <si>
    <t>Podklad z kameniva zpev.cementem SC C8/10 tl.20 cm</t>
  </si>
  <si>
    <t>568111111</t>
  </si>
  <si>
    <t>Zřízení vrstvy z geotextilie skl.do 1:5, š.do 3 m</t>
  </si>
  <si>
    <t>573231125</t>
  </si>
  <si>
    <t>Postřik spojovací z KAE, množství zbytkového asfaltu 0,5 kg/m2</t>
  </si>
  <si>
    <t>S3 - asfaltové cesty s traktováním drobnými žulovými kostkami : 339,76*2</t>
  </si>
  <si>
    <t>577132111</t>
  </si>
  <si>
    <t>Beton asfalt. ACO 11+ obrusný, š.nad 3 m, tl. 4 cm plochy 201-1000 m2</t>
  </si>
  <si>
    <t>577172125</t>
  </si>
  <si>
    <t>Beton asfalt. ACL 16+ ložný, š. nad 3 m, tl. 8 cm plochy 201-1000 m2</t>
  </si>
  <si>
    <t>591211211</t>
  </si>
  <si>
    <t>Kladení dlažby drobné kostky, lože z drti tl. 5 cm</t>
  </si>
  <si>
    <t>591241111</t>
  </si>
  <si>
    <t>Kladení dlažby drobné kostky, lože z MC tl. 5 cm</t>
  </si>
  <si>
    <t>S3 - asfaltové cesty s traktováním drobnými žulovými kostkami : 4,24*0,3*9</t>
  </si>
  <si>
    <t>564831111R00a</t>
  </si>
  <si>
    <t>Směs frakcí kameniva - minerální beton ( dle rozboru), barva okrová  tloušťky 10 cm</t>
  </si>
  <si>
    <t>564861111R0X</t>
  </si>
  <si>
    <t>Podklad ze zeminy a štěrkodrti po zhutnění tloušťky 20 cm, 10-20 % objemu zemina ( kompost) 80-90 % objemu štěrk frakce 0-32 - 0-64 mm</t>
  </si>
  <si>
    <t>58380120.A</t>
  </si>
  <si>
    <t>Kostka dlažební žulová štípaná, drobná 80 až 100 mm, třída I</t>
  </si>
  <si>
    <t>11,448*1,02</t>
  </si>
  <si>
    <t>50,0*1,02</t>
  </si>
  <si>
    <t>69366198</t>
  </si>
  <si>
    <t>Geotextilie 300 g/m2 ze 100% PP</t>
  </si>
  <si>
    <t>120,2*1,15</t>
  </si>
  <si>
    <t>631319291</t>
  </si>
  <si>
    <t>Úprava (zdrsnění) čerstvého betonového povrchu ocelovým kartáčem</t>
  </si>
  <si>
    <t>247,58+6,24123</t>
  </si>
  <si>
    <t>631319175</t>
  </si>
  <si>
    <t>Příplatek za stržení povrchu mazaniny tl. 24 cm</t>
  </si>
  <si>
    <t>631351101</t>
  </si>
  <si>
    <t>Bednění stěn, rýh a otvorů v podlahách - zřízení</t>
  </si>
  <si>
    <t>S2 : (19,2+2,2)*2*0,15</t>
  </si>
  <si>
    <t>(18,0+2,2)*2*0,15*6</t>
  </si>
  <si>
    <t>(3,5+1,5)*2*0,15*12</t>
  </si>
  <si>
    <t>(2,0+0,15)*2*0,15*14</t>
  </si>
  <si>
    <t>(3,0+4,2)*2*0,15</t>
  </si>
  <si>
    <t>(3,0+0,4)*2*0,15</t>
  </si>
  <si>
    <t>(6,0+4,8)*2*0,15</t>
  </si>
  <si>
    <t>S2 - rampa : (1,5+4,15)*2*0,15</t>
  </si>
  <si>
    <t>631351102</t>
  </si>
  <si>
    <t>Bednění stěn, rýh a otvorů v podlahách -odstranění</t>
  </si>
  <si>
    <t>631361921</t>
  </si>
  <si>
    <t>Výztuž mazanin svařovanou sítí KH 30, drát d 6,0 mm, oko 100 x 100 mm</t>
  </si>
  <si>
    <t>S2 - česaný beton : 247,58*4,4*0,001*1,2</t>
  </si>
  <si>
    <t>S2 - česaný beton - rampa : 6,24123*4,4*0,001*1,2</t>
  </si>
  <si>
    <t>631315621R00a</t>
  </si>
  <si>
    <t>Mazanina betonová tl. 12 - 24 cm C 20/25 barva okrová</t>
  </si>
  <si>
    <t>S2 - česaný beton : 247,58*(0,12+0,15)*0,5</t>
  </si>
  <si>
    <t>S2 - česaný beton - rampa : 1,505*(4,211+4,083)*0,5*(0,12+0,15)*0,5</t>
  </si>
  <si>
    <t>917712111</t>
  </si>
  <si>
    <t>Osazení ležat. obrub. bet. bez opěr, lože z kamen.</t>
  </si>
  <si>
    <t>S4 - betonové prahy se zelenou spárou : 3,0*44*2</t>
  </si>
  <si>
    <t>917762111</t>
  </si>
  <si>
    <t>Osazení ležatého obrubníku betonového, s boční opěrou, do lože z betonu C 12/15</t>
  </si>
  <si>
    <t>lemující prefabrikáty : 3,0*4</t>
  </si>
  <si>
    <t>918101111</t>
  </si>
  <si>
    <t>Lože pod obrubníky nebo obruby dlažeb z C 12/15</t>
  </si>
  <si>
    <t>přechod trávník - mlat : (22,5+8,6+6,8)*0,06</t>
  </si>
  <si>
    <t>(18,1*2+4,2+2,4)*0,06</t>
  </si>
  <si>
    <t>(18,1*2+2,0+0,6)*0,06</t>
  </si>
  <si>
    <t>(18,1*2+4,0*2+11,7)*0,06</t>
  </si>
  <si>
    <t>18,1*2*0,06</t>
  </si>
  <si>
    <t>(18,1*2+7,4*2+11,7)*0,06</t>
  </si>
  <si>
    <t>(18,0+4,1*2)*3*0,06</t>
  </si>
  <si>
    <t>(2,9+2,7+3,4+3,2)*0,06</t>
  </si>
  <si>
    <t>(2,6+2,4+2,8*2)*0,06</t>
  </si>
  <si>
    <t>(2,0+1,8+2,8*2)*0,06</t>
  </si>
  <si>
    <t>(1,7+1,2+7,2*2)*0,06</t>
  </si>
  <si>
    <t>lemující prefabrikáty : 3,0*4*0,2</t>
  </si>
  <si>
    <t>953943121</t>
  </si>
  <si>
    <t>Osazení kovových předmětů do betonu, 1 kg / kus</t>
  </si>
  <si>
    <t xml:space="preserve">přechod trávník - mlat : </t>
  </si>
  <si>
    <t>pracny : 403</t>
  </si>
  <si>
    <t>953943124</t>
  </si>
  <si>
    <t>Osazení kovových předmětů do betonu, 30 kg / kus</t>
  </si>
  <si>
    <t>150/20 : 8*3+10+6+9+15+4*4</t>
  </si>
  <si>
    <t>13326036</t>
  </si>
  <si>
    <t>Tyč ocelová plochá S235JR, rozměr 150 x 20 mm</t>
  </si>
  <si>
    <t>402,4*23,55*0,001*1,08</t>
  </si>
  <si>
    <t>13611210</t>
  </si>
  <si>
    <t>Plech hladký S235JR 3,00 x 1000 x 2000 mm</t>
  </si>
  <si>
    <t>pracny : 0,18*0,15*24,0*403*0,001*1,08</t>
  </si>
  <si>
    <t>59217421Ra</t>
  </si>
  <si>
    <t>Betonový prefa prah  250 x 100 x 1000 mm, horní povrch tryskaný, spodní a boční lámaný</t>
  </si>
  <si>
    <t>264,0*1,01</t>
  </si>
  <si>
    <t>59217421Rb</t>
  </si>
  <si>
    <t>Betonový prefa most  dl. 3 m</t>
  </si>
  <si>
    <t>v.č. 33 : 4</t>
  </si>
  <si>
    <t>998222012</t>
  </si>
  <si>
    <t>Přesun hmot, zpevněné plochy, kryt z kameniva</t>
  </si>
  <si>
    <t>M21-001</t>
  </si>
  <si>
    <t>Veřejné osvětlení + NN samostatný rozpočet</t>
  </si>
  <si>
    <t>Agregovaná položka</t>
  </si>
  <si>
    <t>POL2_</t>
  </si>
  <si>
    <t>patky - lavičky : 0,25*0,5*0,7*90</t>
  </si>
  <si>
    <t>odpadkové koše : (0,8*0,52*0,15+0,4*0,4*0,4)*5</t>
  </si>
  <si>
    <t>8,507*10</t>
  </si>
  <si>
    <t>plocha pod odpad. koši : 0,8*0,52*5</t>
  </si>
  <si>
    <t>lavičky : 0,25*0,5*0,7*90</t>
  </si>
  <si>
    <t>odpadkové koše : 0,4*0,4*0,4*5</t>
  </si>
  <si>
    <t>lavičky : (0,25+0,5)*2*0,25*90</t>
  </si>
  <si>
    <t>odpadkové koše : 0,4*4*0,2*5</t>
  </si>
  <si>
    <t>596811111</t>
  </si>
  <si>
    <t>Kladení dlaždic kom.pro pěší, lože z kameniva těž.</t>
  </si>
  <si>
    <t>pod odpadkové koše : 0,8*0,52*5</t>
  </si>
  <si>
    <t>970051130</t>
  </si>
  <si>
    <t>Vrtání jádrové do ŽB do D 130 mm</t>
  </si>
  <si>
    <t>0,1*5</t>
  </si>
  <si>
    <t>59245340Ra</t>
  </si>
  <si>
    <t xml:space="preserve">Betonový prefabrikát 800x520x100 mm </t>
  </si>
  <si>
    <t>pod odpadkové koše : 0,8*0,52*5*1,05</t>
  </si>
  <si>
    <t>lavičky : 6*30</t>
  </si>
  <si>
    <t>13285296</t>
  </si>
  <si>
    <t>Tyč žebírková pro betonářskou výztuž B500B, d 12 mm</t>
  </si>
  <si>
    <t>lavičky : 0,4*6*30*0,89*0,001*1,08</t>
  </si>
  <si>
    <t>953981103</t>
  </si>
  <si>
    <t>Chemické kotvy do betonu, hl. 110 mm, M 12, ampule</t>
  </si>
  <si>
    <t>odpadkové koše : 4*5</t>
  </si>
  <si>
    <t>799-01</t>
  </si>
  <si>
    <t>Lavička 2,0 x 0,6 m, sedák z 45 mm masiv. trop. dřeva, povrch. úprava, stojiny prefa pohled. beton spoj. materiál, chemické kotvy, viz v.č. 25, osazení na připravené trny, doprava na stavbu</t>
  </si>
  <si>
    <t>799-02</t>
  </si>
  <si>
    <t>Odpadkový koš, obsak 40 l, pr. 325 mm, v. 800 mm, pozink., laserem řezaná válc. ocel tl. 6 mm antikorozní barva  RAL GRAPHITE GREY, viz v.č. 26, osazení na patky, doprava na stavbu</t>
  </si>
  <si>
    <t>kašna : 2,0*2,0*0,75</t>
  </si>
  <si>
    <t>strojovna : 4,0*3,5*2,4</t>
  </si>
  <si>
    <t>36,6*0,5</t>
  </si>
  <si>
    <t>132201210</t>
  </si>
  <si>
    <t>Hloubení rýh š.do 200 cm hor.3 do 50 m3,STROJNĚ</t>
  </si>
  <si>
    <t>rozvody : 5,6*0,5*0,8</t>
  </si>
  <si>
    <t>2,24*0,5</t>
  </si>
  <si>
    <t>36,6+2,24-1,4-0,266-14,012</t>
  </si>
  <si>
    <t>23,162*10</t>
  </si>
  <si>
    <t>rozvody : 5,6*0,5*0,5</t>
  </si>
  <si>
    <t>kašna : (1,3*1,3-0,6*0,6)*0,2</t>
  </si>
  <si>
    <t>175101101</t>
  </si>
  <si>
    <t>Obsyp potrubí bez prohození sypaniny s dodáním štěrkopísku frakce 0 - 22 mm</t>
  </si>
  <si>
    <t>rozvody : 5,6*0,5*0,15</t>
  </si>
  <si>
    <t>175101201</t>
  </si>
  <si>
    <t>Obsyp objektu bez prohození sypaniny</t>
  </si>
  <si>
    <t>kašna : (2,0*2,0-1,8*1,8)*0,55</t>
  </si>
  <si>
    <t>strojovna : (4,0*3,5-3,148*2,648)*2,4</t>
  </si>
  <si>
    <t>175101209</t>
  </si>
  <si>
    <t>Příplatek za prohození sypaniny pro obsyp objektu</t>
  </si>
  <si>
    <t>273313511</t>
  </si>
  <si>
    <t xml:space="preserve">Beton základových desek prostý C 12/15 </t>
  </si>
  <si>
    <t xml:space="preserve">podkladní beton : </t>
  </si>
  <si>
    <t>kašna : 1,3*1,3*0,1</t>
  </si>
  <si>
    <t>strijovna : 3,15*2,65*0,1</t>
  </si>
  <si>
    <t>273321321</t>
  </si>
  <si>
    <t>Železobeton základových desek C 20/25</t>
  </si>
  <si>
    <t>kašna : 3,14*0,9*0,9*0,5-0,169-0,266</t>
  </si>
  <si>
    <t>strojovna : 3,15*2,65*0,22</t>
  </si>
  <si>
    <t>273351215</t>
  </si>
  <si>
    <t>Bednění stěn základových desek - zřízení</t>
  </si>
  <si>
    <t>kašna : 1,3*4*0,3</t>
  </si>
  <si>
    <t>3,14*1,8*0,5+0,6*4*0,2</t>
  </si>
  <si>
    <t>strojovna : (3,15+2,65)*2*0,32</t>
  </si>
  <si>
    <t>0,3*4*0,22</t>
  </si>
  <si>
    <t>273351216</t>
  </si>
  <si>
    <t>Bednění stěn základových desek - odstranění</t>
  </si>
  <si>
    <t>273361821</t>
  </si>
  <si>
    <t>Výztuž základových desek z betonářské oceli B500B (10 505)</t>
  </si>
  <si>
    <t>2,673*90,0*0,001</t>
  </si>
  <si>
    <t>274354011</t>
  </si>
  <si>
    <t>Bednění kruhových prostupů základem do 0,01 m2, dl. 0,25 m</t>
  </si>
  <si>
    <t>strojovna : 2</t>
  </si>
  <si>
    <t>274354021</t>
  </si>
  <si>
    <t>Bednění kruhových prostupů základem do 0,02 m2, dl. 0,25 m</t>
  </si>
  <si>
    <t>strojovna : 1</t>
  </si>
  <si>
    <t>274354023</t>
  </si>
  <si>
    <t>Bednění prostupu základem do 0,02 m2, dl. 1,0 m</t>
  </si>
  <si>
    <t>kašna : 1</t>
  </si>
  <si>
    <t>274354041</t>
  </si>
  <si>
    <t>Bednění prostupu základem do 0,10 m2, dl. 0,25 m</t>
  </si>
  <si>
    <t>451572111</t>
  </si>
  <si>
    <t>Lože pod potrubí z kameniva těženého 0 - 4 mm</t>
  </si>
  <si>
    <t>899623161</t>
  </si>
  <si>
    <t>Obetonování potrubí nebo zdiva stok betonem C20/25</t>
  </si>
  <si>
    <t>strojovna : (3,15*2,65-2,65*2,15)*2,0</t>
  </si>
  <si>
    <t>3,15*2,65*0,2-0,6*0,6*0,2*2</t>
  </si>
  <si>
    <t>(1,8*1,8-0,6*0,6*2)*0,2</t>
  </si>
  <si>
    <t>899643111</t>
  </si>
  <si>
    <t>Bednění pro obetonování potrubí v otevřeném výkopu</t>
  </si>
  <si>
    <t>(3,15+2,65)*2*2,0+0,6*4*2*0,4</t>
  </si>
  <si>
    <t>899721112</t>
  </si>
  <si>
    <t>Fólie výstražná z PVC bílá, šířka 30 cm</t>
  </si>
  <si>
    <t>998144471</t>
  </si>
  <si>
    <t>Přesun hmot, jímky a nádrže pozemní výšky do 25 m</t>
  </si>
  <si>
    <t>Bronz. kašna pr. 1,8 m, v. 0,5 m se zakulacenými horními hranami R=10 mm), odlita z bronzu tl. 10 mm vč. bronz. dna tl. 10 mm, bronz. lem š. 100 mm, včetně montáže a dopravy na stavbu</t>
  </si>
  <si>
    <t>není součástí výkazu výměr - bude dodána mimo stavební zakázku : 1</t>
  </si>
  <si>
    <t xml:space="preserve">součástí výkazu výměr je součinnost při montáži a osazení kašny : </t>
  </si>
  <si>
    <t>Podružný elektrorozvaděč technologie RM1 v provedení jako sestava plastových rozvodnic na omítku krytí IP 55</t>
  </si>
  <si>
    <t>M21-002</t>
  </si>
  <si>
    <t>Stropní svítidlo strojovny 100 W s krycím sklem, IP 44, 230 V</t>
  </si>
  <si>
    <t>M21-003</t>
  </si>
  <si>
    <t>Drobný elektrounstalační materiál</t>
  </si>
  <si>
    <t>M21-004</t>
  </si>
  <si>
    <t>Elektroinstalační práce</t>
  </si>
  <si>
    <t>M21-005</t>
  </si>
  <si>
    <t>Revizní zpráva</t>
  </si>
  <si>
    <t>M35-001</t>
  </si>
  <si>
    <t>Montáž technologie</t>
  </si>
  <si>
    <t>M35-002</t>
  </si>
  <si>
    <t>Tlakové zkoušky</t>
  </si>
  <si>
    <t>hod</t>
  </si>
  <si>
    <t>M35-003</t>
  </si>
  <si>
    <t>Kompletace, uvedení do provozu</t>
  </si>
  <si>
    <t>M35-004</t>
  </si>
  <si>
    <t>Zaškolení obsluhy</t>
  </si>
  <si>
    <t>M99-001</t>
  </si>
  <si>
    <t>Návod na obsluhu a údržbu</t>
  </si>
  <si>
    <t>M99-002</t>
  </si>
  <si>
    <t>Vedlejší  náklady</t>
  </si>
  <si>
    <t>M99-003</t>
  </si>
  <si>
    <t>PD ve stupni realizační, dílenská dokumentace</t>
  </si>
  <si>
    <t>M99-004</t>
  </si>
  <si>
    <t>Autorský dozor</t>
  </si>
  <si>
    <t>M99-005</t>
  </si>
  <si>
    <t>Doprava</t>
  </si>
  <si>
    <t>M99-006</t>
  </si>
  <si>
    <t>Doprava - jednoplášťová strojovna technologie</t>
  </si>
  <si>
    <t>M99-007</t>
  </si>
  <si>
    <t>Kompozitní poklop 600x600 mm, B 125, vč. těsnění a uzamykání</t>
  </si>
  <si>
    <t>M99-008</t>
  </si>
  <si>
    <t>PP 1-plášťová 2-vstupová strojovna rechnologie, vnit. rozměry 2,5x2,0x2,0 m, integr.retenční nádrž 1,0x2,0x2,0 m, příčka, 2x vstup. komínek 600x600 mm, čer. jímka, žebříky, prostupy bez poklopu</t>
  </si>
  <si>
    <t>M99-009</t>
  </si>
  <si>
    <t>PP zachycovač nečistot s nerez sítem</t>
  </si>
  <si>
    <t>M99-010</t>
  </si>
  <si>
    <t>PP podstavec čerpadla</t>
  </si>
  <si>
    <t>M99-011</t>
  </si>
  <si>
    <t>PP svařovaná záchytná vana chemikálií pro 2 kanystry</t>
  </si>
  <si>
    <t>M99-012</t>
  </si>
  <si>
    <t>PP šachtička odvětrání s nerez krycí mřížkou</t>
  </si>
  <si>
    <t>M99-013</t>
  </si>
  <si>
    <t>Nerez odtoková armatura 300x300x100 mm s nerez krycí mřížkou, gravit. odtok DN 100 lem pro napojení hydroizolace vč. kotvení</t>
  </si>
  <si>
    <t>M99-014</t>
  </si>
  <si>
    <t>Odstředivé plast. čerpadlo filtrace s integr. zachycovačem nečistot, připojení DN 50/ DN 40 výkon 0,45 kW, Q=12 m3/h při 8 mvs, 230 V</t>
  </si>
  <si>
    <t>M99-015</t>
  </si>
  <si>
    <t>Pískový plast. filtr s bočním připojením 11/2", vnit. průměr D 500, průtok 9 m3/h</t>
  </si>
  <si>
    <t>M99-016</t>
  </si>
  <si>
    <t>Filtrační písek 0,6-1 mm</t>
  </si>
  <si>
    <t>M99-017</t>
  </si>
  <si>
    <t>Automatický ovládací 6-ti cestný ventil s bočním připojením na filtr, připojení 11/2"</t>
  </si>
  <si>
    <t>M99-018</t>
  </si>
  <si>
    <t>Automatická dávkovací stanice měření a udržování pH a koncentrace chloru</t>
  </si>
  <si>
    <t>M99-019</t>
  </si>
  <si>
    <t>Kanystr s korektorem pH, 20l</t>
  </si>
  <si>
    <t>M99-020</t>
  </si>
  <si>
    <t>Kanystr s chlornanem sodným, 20l</t>
  </si>
  <si>
    <t>M99-021</t>
  </si>
  <si>
    <t>Ponorné kalové čerpadlo, nerezové, výkon 0,25 kW, Q=6 m3/h při 3,7 mvs, 230 V</t>
  </si>
  <si>
    <t>M99-022</t>
  </si>
  <si>
    <t>Kabinetní jednoduchý změkčovací filtr s objemovým řízením s kapacitou 120°dHxm3</t>
  </si>
  <si>
    <t>M99-023</t>
  </si>
  <si>
    <t>Sestava dopouštění vč. By-passu -1" a nerez ponorných sond</t>
  </si>
  <si>
    <t>M99-024</t>
  </si>
  <si>
    <t>Elektromagnetický ventil 1", 230 V</t>
  </si>
  <si>
    <t>M99-025</t>
  </si>
  <si>
    <t>Kartušový filtr G 1 vč. filtrační vložky 50 mic</t>
  </si>
  <si>
    <t>M99-026</t>
  </si>
  <si>
    <t>Trubka PVC D 90, dl. 6 m, PN 10</t>
  </si>
  <si>
    <t>M99-027</t>
  </si>
  <si>
    <t>Trubka PVC D 63, dl. 5 m, PN 10</t>
  </si>
  <si>
    <t>M99-028</t>
  </si>
  <si>
    <t>Trubka PVC D 50, dl. 5 m, PN 10</t>
  </si>
  <si>
    <t>M99-029</t>
  </si>
  <si>
    <t xml:space="preserve">Kohout kulový D 90  PVC </t>
  </si>
  <si>
    <t>M99-030</t>
  </si>
  <si>
    <t xml:space="preserve">Kohout kulový D 63  PVC </t>
  </si>
  <si>
    <t>M99-031</t>
  </si>
  <si>
    <t xml:space="preserve">Kohout kulový D 50  PVC </t>
  </si>
  <si>
    <t>M99-032</t>
  </si>
  <si>
    <t xml:space="preserve">Ventil zpětný  D 50  PVC </t>
  </si>
  <si>
    <t>M99-033</t>
  </si>
  <si>
    <t>Koleno  D 90  PVC 90° lep</t>
  </si>
  <si>
    <t>M99-034</t>
  </si>
  <si>
    <t>Koleno  D 90  PVC 45° lep</t>
  </si>
  <si>
    <t>M99-035</t>
  </si>
  <si>
    <t>Koleno  D 50/90°  PVC PN 16</t>
  </si>
  <si>
    <t>M99-036</t>
  </si>
  <si>
    <t>Koleno  D 50/45°  PVC PN 16</t>
  </si>
  <si>
    <t>M99-037</t>
  </si>
  <si>
    <t>T-kus  D 90  PVC lep</t>
  </si>
  <si>
    <t>M99-038</t>
  </si>
  <si>
    <t>T-kus  D 50  PVC PN 16</t>
  </si>
  <si>
    <t>M99-039</t>
  </si>
  <si>
    <t>Nátrubek  D 90 x 3" int</t>
  </si>
  <si>
    <t>M99-040</t>
  </si>
  <si>
    <t>Šroubemí  D 63 x 2" ext PVC</t>
  </si>
  <si>
    <t>M99-041</t>
  </si>
  <si>
    <t>Šroubemí  D 50 x 6/4" ext těsn</t>
  </si>
  <si>
    <t>M99-042</t>
  </si>
  <si>
    <t>Redukce kr.  D 90 x 50 PVC</t>
  </si>
  <si>
    <t>M99-043</t>
  </si>
  <si>
    <t>Redukce kr.  D 110 x 90 PVC</t>
  </si>
  <si>
    <t>M99-044</t>
  </si>
  <si>
    <t>Kanal. trubka SN 4 DN 100 1m</t>
  </si>
  <si>
    <t>M99-045</t>
  </si>
  <si>
    <t>Trubka PP HT DN 100 1000 mm</t>
  </si>
  <si>
    <t>M99-046</t>
  </si>
  <si>
    <t>Trubka PP HT DN 100 250 mm</t>
  </si>
  <si>
    <t>M99-047</t>
  </si>
  <si>
    <t>Trubka PP HT DN 150 500 mm</t>
  </si>
  <si>
    <t>M99-048</t>
  </si>
  <si>
    <t>Koleno  DN 100 87°</t>
  </si>
  <si>
    <t>M99-049</t>
  </si>
  <si>
    <t>Koleno  DN 100 45°</t>
  </si>
  <si>
    <t>M99-050</t>
  </si>
  <si>
    <t>Jednoduchá odbočka PP HT 87° DN 150 DN 150</t>
  </si>
  <si>
    <t>M99-051</t>
  </si>
  <si>
    <t>Jednoduchá odbočka PP HT 87° DN 100 DN 100</t>
  </si>
  <si>
    <t>M99-052</t>
  </si>
  <si>
    <t>Jednoduchá odbočka PP HT 87° DN 100 DN 40</t>
  </si>
  <si>
    <t>M99-053</t>
  </si>
  <si>
    <t>Redukce  PP HT  DN 150 DN 100</t>
  </si>
  <si>
    <t>M99-054</t>
  </si>
  <si>
    <t>Koleno  PP HT  DN 100 87°</t>
  </si>
  <si>
    <t>M99-055</t>
  </si>
  <si>
    <t>Koleno  PP HT  DN 150 87°</t>
  </si>
  <si>
    <t>M99-056</t>
  </si>
  <si>
    <t>Čistič PVC</t>
  </si>
  <si>
    <t>l</t>
  </si>
  <si>
    <t>M99-057</t>
  </si>
  <si>
    <t>Teflonová páska</t>
  </si>
  <si>
    <t>M99-058</t>
  </si>
  <si>
    <t>Lepidlo PVC-U</t>
  </si>
  <si>
    <t>M99-059</t>
  </si>
  <si>
    <t>Kotvící materiál , úchyty</t>
  </si>
  <si>
    <t>831230010RABa</t>
  </si>
  <si>
    <t>Vodovod z trub polyetylénových - přeložka potrubí</t>
  </si>
  <si>
    <t>samostatný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</si>
</sst>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7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9" t="s">
        <v>4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">
      <c r="A2" s="2"/>
      <c r="B2" s="76" t="s">
        <v>24</v>
      </c>
      <c r="C2" s="77"/>
      <c r="D2" s="78" t="s">
        <v>43</v>
      </c>
      <c r="E2" s="198" t="s">
        <v>44</v>
      </c>
      <c r="F2" s="199"/>
      <c r="G2" s="199"/>
      <c r="H2" s="199"/>
      <c r="I2" s="199"/>
      <c r="J2" s="200"/>
      <c r="O2" s="1"/>
    </row>
    <row r="3" spans="1:15" ht="27" hidden="1" customHeight="1" x14ac:dyDescent="0.2">
      <c r="A3" s="2"/>
      <c r="B3" s="79"/>
      <c r="C3" s="77"/>
      <c r="D3" s="80"/>
      <c r="E3" s="201"/>
      <c r="F3" s="202"/>
      <c r="G3" s="202"/>
      <c r="H3" s="202"/>
      <c r="I3" s="202"/>
      <c r="J3" s="203"/>
    </row>
    <row r="4" spans="1:15" ht="23.25" customHeight="1" x14ac:dyDescent="0.2">
      <c r="A4" s="2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 x14ac:dyDescent="0.2">
      <c r="A5" s="2"/>
      <c r="B5" s="31" t="s">
        <v>23</v>
      </c>
      <c r="D5" s="215"/>
      <c r="E5" s="216"/>
      <c r="F5" s="216"/>
      <c r="G5" s="216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7"/>
      <c r="E6" s="218"/>
      <c r="F6" s="218"/>
      <c r="G6" s="21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42</v>
      </c>
      <c r="I11" s="84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3"/>
      <c r="F13" s="214"/>
      <c r="G13" s="21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4"/>
      <c r="F15" s="204"/>
      <c r="G15" s="206"/>
      <c r="H15" s="206"/>
      <c r="I15" s="206" t="s">
        <v>31</v>
      </c>
      <c r="J15" s="207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195"/>
      <c r="F16" s="196"/>
      <c r="G16" s="195"/>
      <c r="H16" s="196"/>
      <c r="I16" s="195">
        <f>SUMIF(F56:F80,A16,I56:I80)+SUMIF(F56:F80,"PSU",I56:I80)</f>
        <v>0</v>
      </c>
      <c r="J16" s="197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195"/>
      <c r="F17" s="196"/>
      <c r="G17" s="195"/>
      <c r="H17" s="196"/>
      <c r="I17" s="195">
        <f>SUMIF(F56:F80,A17,I56:I80)</f>
        <v>0</v>
      </c>
      <c r="J17" s="197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195"/>
      <c r="F18" s="196"/>
      <c r="G18" s="195"/>
      <c r="H18" s="196"/>
      <c r="I18" s="195">
        <f>SUMIF(F56:F80,A18,I56:I80)</f>
        <v>0</v>
      </c>
      <c r="J18" s="197"/>
    </row>
    <row r="19" spans="1:10" ht="23.25" customHeight="1" x14ac:dyDescent="0.2">
      <c r="A19" s="138" t="s">
        <v>108</v>
      </c>
      <c r="B19" s="38" t="s">
        <v>29</v>
      </c>
      <c r="C19" s="62"/>
      <c r="D19" s="63"/>
      <c r="E19" s="195"/>
      <c r="F19" s="196"/>
      <c r="G19" s="195"/>
      <c r="H19" s="196"/>
      <c r="I19" s="195">
        <f>SUMIF(F56:F80,A19,I56:I80)</f>
        <v>0</v>
      </c>
      <c r="J19" s="197"/>
    </row>
    <row r="20" spans="1:10" ht="23.25" customHeight="1" x14ac:dyDescent="0.2">
      <c r="A20" s="138" t="s">
        <v>109</v>
      </c>
      <c r="B20" s="38" t="s">
        <v>30</v>
      </c>
      <c r="C20" s="62"/>
      <c r="D20" s="63"/>
      <c r="E20" s="195"/>
      <c r="F20" s="196"/>
      <c r="G20" s="195"/>
      <c r="H20" s="196"/>
      <c r="I20" s="195">
        <f>SUMIF(F56:F80,A20,I56:I80)</f>
        <v>0</v>
      </c>
      <c r="J20" s="19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09"/>
      <c r="G21" s="208"/>
      <c r="H21" s="209"/>
      <c r="I21" s="208">
        <f>SUM(I16:J20)</f>
        <v>0</v>
      </c>
      <c r="J21" s="22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4">
        <f>ZakladDPHSniVypocet</f>
        <v>0</v>
      </c>
      <c r="H23" s="225"/>
      <c r="I23" s="22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2">
        <f>A23</f>
        <v>0</v>
      </c>
      <c r="H24" s="223"/>
      <c r="I24" s="22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4">
        <f>ZakladDPHZaklVypocet</f>
        <v>0</v>
      </c>
      <c r="H25" s="225"/>
      <c r="I25" s="22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2">
        <f>A25</f>
        <v>0</v>
      </c>
      <c r="H26" s="193"/>
      <c r="I26" s="19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4">
        <f>CenaCelkem-(ZakladDPHSni+DPHSni+ZakladDPHZakl+DPHZakl)</f>
        <v>0</v>
      </c>
      <c r="H27" s="194"/>
      <c r="I27" s="194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28">
        <f>ZakladDPHSniVypocet+ZakladDPHZaklVypocet</f>
        <v>0</v>
      </c>
      <c r="H28" s="228"/>
      <c r="I28" s="228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27">
        <f>A27</f>
        <v>0</v>
      </c>
      <c r="H29" s="227"/>
      <c r="I29" s="227"/>
      <c r="J29" s="118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9"/>
      <c r="E34" s="230"/>
      <c r="G34" s="231"/>
      <c r="H34" s="232"/>
      <c r="I34" s="232"/>
      <c r="J34" s="25"/>
    </row>
    <row r="35" spans="1:10" ht="12.75" customHeight="1" x14ac:dyDescent="0.2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33"/>
      <c r="D39" s="233"/>
      <c r="E39" s="233"/>
      <c r="F39" s="98">
        <f>'SO 01 0 Pol'!AE17+'SO 01 1 Pol'!AE468+'SO 01 2 Pol'!AE11+'SO 01 3 Pol'!AE160+'SO 01 4 Pol'!AE11+'SO 01 5 Pol'!AE47+'SO 01 6 Pol'!AE149+'SO 01 7 Pol'!AE12</f>
        <v>0</v>
      </c>
      <c r="G39" s="99">
        <f>'SO 01 0 Pol'!AF17+'SO 01 1 Pol'!AF468+'SO 01 2 Pol'!AF11+'SO 01 3 Pol'!AF160+'SO 01 4 Pol'!AF11+'SO 01 5 Pol'!AF47+'SO 01 6 Pol'!AF149+'SO 01 7 Pol'!AF12</f>
        <v>0</v>
      </c>
      <c r="H39" s="100">
        <f t="shared" ref="H39:H48" si="1">(F39*SazbaDPH1/100)+(G39*SazbaDPH2/100)</f>
        <v>0</v>
      </c>
      <c r="I39" s="100">
        <f t="shared" ref="I39:I48" si="2">F39+G39+H39</f>
        <v>0</v>
      </c>
      <c r="J39" s="101" t="str">
        <f t="shared" ref="J39:J48" si="3">IF(CenaCelkemVypocet=0,"",I39/CenaCelkemVypocet*100)</f>
        <v/>
      </c>
    </row>
    <row r="40" spans="1:10" ht="25.5" customHeight="1" x14ac:dyDescent="0.2">
      <c r="A40" s="87">
        <v>2</v>
      </c>
      <c r="B40" s="102" t="s">
        <v>46</v>
      </c>
      <c r="C40" s="234" t="s">
        <v>47</v>
      </c>
      <c r="D40" s="234"/>
      <c r="E40" s="234"/>
      <c r="F40" s="103">
        <f>'SO 01 0 Pol'!AE17+'SO 01 1 Pol'!AE468+'SO 01 2 Pol'!AE11+'SO 01 3 Pol'!AE160+'SO 01 4 Pol'!AE11+'SO 01 5 Pol'!AE47+'SO 01 6 Pol'!AE149+'SO 01 7 Pol'!AE12</f>
        <v>0</v>
      </c>
      <c r="G40" s="104">
        <f>'SO 01 0 Pol'!AF17+'SO 01 1 Pol'!AF468+'SO 01 2 Pol'!AF11+'SO 01 3 Pol'!AF160+'SO 01 4 Pol'!AF11+'SO 01 5 Pol'!AF47+'SO 01 6 Pol'!AF149+'SO 01 7 Pol'!AF12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48</v>
      </c>
      <c r="C41" s="233" t="s">
        <v>49</v>
      </c>
      <c r="D41" s="233"/>
      <c r="E41" s="233"/>
      <c r="F41" s="107">
        <f>'SO 01 0 Pol'!AE17</f>
        <v>0</v>
      </c>
      <c r="G41" s="100">
        <f>'SO 01 0 Pol'!AF17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3</v>
      </c>
      <c r="B42" s="106" t="s">
        <v>50</v>
      </c>
      <c r="C42" s="233" t="s">
        <v>51</v>
      </c>
      <c r="D42" s="233"/>
      <c r="E42" s="233"/>
      <c r="F42" s="107">
        <f>'SO 01 1 Pol'!AE468</f>
        <v>0</v>
      </c>
      <c r="G42" s="100">
        <f>'SO 01 1 Pol'!AF468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52</v>
      </c>
      <c r="C43" s="233" t="s">
        <v>53</v>
      </c>
      <c r="D43" s="233"/>
      <c r="E43" s="233"/>
      <c r="F43" s="107">
        <f>'SO 01 2 Pol'!AE11</f>
        <v>0</v>
      </c>
      <c r="G43" s="100">
        <f>'SO 01 2 Pol'!AF11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54</v>
      </c>
      <c r="C44" s="233" t="s">
        <v>55</v>
      </c>
      <c r="D44" s="233"/>
      <c r="E44" s="233"/>
      <c r="F44" s="107">
        <f>'SO 01 3 Pol'!AE160</f>
        <v>0</v>
      </c>
      <c r="G44" s="100">
        <f>'SO 01 3 Pol'!AF160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56</v>
      </c>
      <c r="C45" s="233" t="s">
        <v>57</v>
      </c>
      <c r="D45" s="233"/>
      <c r="E45" s="233"/>
      <c r="F45" s="107">
        <f>'SO 01 4 Pol'!AE11</f>
        <v>0</v>
      </c>
      <c r="G45" s="100">
        <f>'SO 01 4 Pol'!AF11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58</v>
      </c>
      <c r="C46" s="233" t="s">
        <v>59</v>
      </c>
      <c r="D46" s="233"/>
      <c r="E46" s="233"/>
      <c r="F46" s="107">
        <f>'SO 01 5 Pol'!AE47</f>
        <v>0</v>
      </c>
      <c r="G46" s="100">
        <f>'SO 01 5 Pol'!AF47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60</v>
      </c>
      <c r="C47" s="233" t="s">
        <v>61</v>
      </c>
      <c r="D47" s="233"/>
      <c r="E47" s="233"/>
      <c r="F47" s="107">
        <f>'SO 01 6 Pol'!AE149</f>
        <v>0</v>
      </c>
      <c r="G47" s="100">
        <f>'SO 01 6 Pol'!AF149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62</v>
      </c>
      <c r="C48" s="233" t="s">
        <v>63</v>
      </c>
      <c r="D48" s="233"/>
      <c r="E48" s="233"/>
      <c r="F48" s="107">
        <f>'SO 01 7 Pol'!AE12</f>
        <v>0</v>
      </c>
      <c r="G48" s="100">
        <f>'SO 01 7 Pol'!AF12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/>
      <c r="B49" s="235" t="s">
        <v>64</v>
      </c>
      <c r="C49" s="236"/>
      <c r="D49" s="236"/>
      <c r="E49" s="237"/>
      <c r="F49" s="108">
        <f>SUMIF(A39:A48,"=1",F39:F48)</f>
        <v>0</v>
      </c>
      <c r="G49" s="109">
        <f>SUMIF(A39:A48,"=1",G39:G48)</f>
        <v>0</v>
      </c>
      <c r="H49" s="109">
        <f>SUMIF(A39:A48,"=1",H39:H48)</f>
        <v>0</v>
      </c>
      <c r="I49" s="109">
        <f>SUMIF(A39:A48,"=1",I39:I48)</f>
        <v>0</v>
      </c>
      <c r="J49" s="110">
        <f>SUMIF(A39:A48,"=1",J39:J48)</f>
        <v>0</v>
      </c>
    </row>
    <row r="53" spans="1:10" ht="15.75" x14ac:dyDescent="0.25">
      <c r="B53" s="119" t="s">
        <v>66</v>
      </c>
    </row>
    <row r="55" spans="1:10" ht="25.5" customHeight="1" x14ac:dyDescent="0.2">
      <c r="A55" s="121"/>
      <c r="B55" s="124" t="s">
        <v>18</v>
      </c>
      <c r="C55" s="124" t="s">
        <v>6</v>
      </c>
      <c r="D55" s="125"/>
      <c r="E55" s="125"/>
      <c r="F55" s="126" t="s">
        <v>67</v>
      </c>
      <c r="G55" s="126"/>
      <c r="H55" s="126"/>
      <c r="I55" s="126" t="s">
        <v>31</v>
      </c>
      <c r="J55" s="126" t="s">
        <v>0</v>
      </c>
    </row>
    <row r="56" spans="1:10" ht="36.75" customHeight="1" x14ac:dyDescent="0.2">
      <c r="A56" s="122"/>
      <c r="B56" s="127" t="s">
        <v>50</v>
      </c>
      <c r="C56" s="238" t="s">
        <v>68</v>
      </c>
      <c r="D56" s="239"/>
      <c r="E56" s="239"/>
      <c r="F56" s="134" t="s">
        <v>26</v>
      </c>
      <c r="G56" s="135"/>
      <c r="H56" s="135"/>
      <c r="I56" s="135">
        <f>'SO 01 1 Pol'!G8+'SO 01 2 Pol'!G8+'SO 01 3 Pol'!G8+'SO 01 5 Pol'!G8+'SO 01 6 Pol'!G8</f>
        <v>0</v>
      </c>
      <c r="J56" s="131" t="str">
        <f>IF(I81=0,"",I56/I81*100)</f>
        <v/>
      </c>
    </row>
    <row r="57" spans="1:10" ht="36.75" customHeight="1" x14ac:dyDescent="0.2">
      <c r="A57" s="122"/>
      <c r="B57" s="127" t="s">
        <v>52</v>
      </c>
      <c r="C57" s="238" t="s">
        <v>69</v>
      </c>
      <c r="D57" s="239"/>
      <c r="E57" s="239"/>
      <c r="F57" s="134" t="s">
        <v>26</v>
      </c>
      <c r="G57" s="135"/>
      <c r="H57" s="135"/>
      <c r="I57" s="135">
        <f>'SO 01 1 Pol'!G121+'SO 01 3 Pol'!G40+'SO 01 5 Pol'!G18+'SO 01 6 Pol'!G36</f>
        <v>0</v>
      </c>
      <c r="J57" s="131" t="str">
        <f>IF(I81=0,"",I57/I81*100)</f>
        <v/>
      </c>
    </row>
    <row r="58" spans="1:10" ht="36.75" customHeight="1" x14ac:dyDescent="0.2">
      <c r="A58" s="122"/>
      <c r="B58" s="127" t="s">
        <v>54</v>
      </c>
      <c r="C58" s="238" t="s">
        <v>70</v>
      </c>
      <c r="D58" s="239"/>
      <c r="E58" s="239"/>
      <c r="F58" s="134" t="s">
        <v>26</v>
      </c>
      <c r="G58" s="135"/>
      <c r="H58" s="135"/>
      <c r="I58" s="135">
        <f>'SO 01 1 Pol'!G194</f>
        <v>0</v>
      </c>
      <c r="J58" s="131" t="str">
        <f>IF(I81=0,"",I58/I81*100)</f>
        <v/>
      </c>
    </row>
    <row r="59" spans="1:10" ht="36.75" customHeight="1" x14ac:dyDescent="0.2">
      <c r="A59" s="122"/>
      <c r="B59" s="127" t="s">
        <v>56</v>
      </c>
      <c r="C59" s="238" t="s">
        <v>71</v>
      </c>
      <c r="D59" s="239"/>
      <c r="E59" s="239"/>
      <c r="F59" s="134" t="s">
        <v>26</v>
      </c>
      <c r="G59" s="135"/>
      <c r="H59" s="135"/>
      <c r="I59" s="135">
        <f>'SO 01 1 Pol'!G268+'SO 01 3 Pol'!G48+'SO 01 6 Pol'!G60</f>
        <v>0</v>
      </c>
      <c r="J59" s="131" t="str">
        <f>IF(I81=0,"",I59/I81*100)</f>
        <v/>
      </c>
    </row>
    <row r="60" spans="1:10" ht="36.75" customHeight="1" x14ac:dyDescent="0.2">
      <c r="A60" s="122"/>
      <c r="B60" s="127" t="s">
        <v>58</v>
      </c>
      <c r="C60" s="238" t="s">
        <v>72</v>
      </c>
      <c r="D60" s="239"/>
      <c r="E60" s="239"/>
      <c r="F60" s="134" t="s">
        <v>26</v>
      </c>
      <c r="G60" s="135"/>
      <c r="H60" s="135"/>
      <c r="I60" s="135">
        <f>'SO 01 1 Pol'!G308+'SO 01 3 Pol'!G55+'SO 01 5 Pol'!G26</f>
        <v>0</v>
      </c>
      <c r="J60" s="131" t="str">
        <f>IF(I81=0,"",I60/I81*100)</f>
        <v/>
      </c>
    </row>
    <row r="61" spans="1:10" ht="36.75" customHeight="1" x14ac:dyDescent="0.2">
      <c r="A61" s="122"/>
      <c r="B61" s="127" t="s">
        <v>73</v>
      </c>
      <c r="C61" s="238" t="s">
        <v>74</v>
      </c>
      <c r="D61" s="239"/>
      <c r="E61" s="239"/>
      <c r="F61" s="134" t="s">
        <v>26</v>
      </c>
      <c r="G61" s="135"/>
      <c r="H61" s="135"/>
      <c r="I61" s="135">
        <f>'SO 01 1 Pol'!G321</f>
        <v>0</v>
      </c>
      <c r="J61" s="131" t="str">
        <f>IF(I81=0,"",I61/I81*100)</f>
        <v/>
      </c>
    </row>
    <row r="62" spans="1:10" ht="36.75" customHeight="1" x14ac:dyDescent="0.2">
      <c r="A62" s="122"/>
      <c r="B62" s="127" t="s">
        <v>75</v>
      </c>
      <c r="C62" s="238" t="s">
        <v>76</v>
      </c>
      <c r="D62" s="239"/>
      <c r="E62" s="239"/>
      <c r="F62" s="134" t="s">
        <v>26</v>
      </c>
      <c r="G62" s="135"/>
      <c r="H62" s="135"/>
      <c r="I62" s="135">
        <f>'SO 01 1 Pol'!G325+'SO 01 3 Pol'!G106</f>
        <v>0</v>
      </c>
      <c r="J62" s="131" t="str">
        <f>IF(I81=0,"",I62/I81*100)</f>
        <v/>
      </c>
    </row>
    <row r="63" spans="1:10" ht="36.75" customHeight="1" x14ac:dyDescent="0.2">
      <c r="A63" s="122"/>
      <c r="B63" s="127" t="s">
        <v>77</v>
      </c>
      <c r="C63" s="238" t="s">
        <v>78</v>
      </c>
      <c r="D63" s="239"/>
      <c r="E63" s="239"/>
      <c r="F63" s="134" t="s">
        <v>26</v>
      </c>
      <c r="G63" s="135"/>
      <c r="H63" s="135"/>
      <c r="I63" s="135">
        <f>'SO 01 6 Pol'!G63+'SO 01 7 Pol'!G8</f>
        <v>0</v>
      </c>
      <c r="J63" s="131" t="str">
        <f>IF(I81=0,"",I63/I81*100)</f>
        <v/>
      </c>
    </row>
    <row r="64" spans="1:10" ht="36.75" customHeight="1" x14ac:dyDescent="0.2">
      <c r="A64" s="122"/>
      <c r="B64" s="127" t="s">
        <v>79</v>
      </c>
      <c r="C64" s="238" t="s">
        <v>80</v>
      </c>
      <c r="D64" s="239"/>
      <c r="E64" s="239"/>
      <c r="F64" s="134" t="s">
        <v>26</v>
      </c>
      <c r="G64" s="135"/>
      <c r="H64" s="135"/>
      <c r="I64" s="135">
        <f>'SO 01 3 Pol'!G126+'SO 01 5 Pol'!G33</f>
        <v>0</v>
      </c>
      <c r="J64" s="131" t="str">
        <f>IF(I81=0,"",I64/I81*100)</f>
        <v/>
      </c>
    </row>
    <row r="65" spans="1:10" ht="36.75" customHeight="1" x14ac:dyDescent="0.2">
      <c r="A65" s="122"/>
      <c r="B65" s="127" t="s">
        <v>81</v>
      </c>
      <c r="C65" s="238" t="s">
        <v>82</v>
      </c>
      <c r="D65" s="239"/>
      <c r="E65" s="239"/>
      <c r="F65" s="134" t="s">
        <v>26</v>
      </c>
      <c r="G65" s="135"/>
      <c r="H65" s="135"/>
      <c r="I65" s="135">
        <f>'SO 01 1 Pol'!G330</f>
        <v>0</v>
      </c>
      <c r="J65" s="131" t="str">
        <f>IF(I81=0,"",I65/I81*100)</f>
        <v/>
      </c>
    </row>
    <row r="66" spans="1:10" ht="36.75" customHeight="1" x14ac:dyDescent="0.2">
      <c r="A66" s="122"/>
      <c r="B66" s="127" t="s">
        <v>83</v>
      </c>
      <c r="C66" s="238" t="s">
        <v>84</v>
      </c>
      <c r="D66" s="239"/>
      <c r="E66" s="239"/>
      <c r="F66" s="134" t="s">
        <v>26</v>
      </c>
      <c r="G66" s="135"/>
      <c r="H66" s="135"/>
      <c r="I66" s="135">
        <f>'SO 01 1 Pol'!G341+'SO 01 5 Pol'!G38</f>
        <v>0</v>
      </c>
      <c r="J66" s="131" t="str">
        <f>IF(I81=0,"",I66/I81*100)</f>
        <v/>
      </c>
    </row>
    <row r="67" spans="1:10" ht="36.75" customHeight="1" x14ac:dyDescent="0.2">
      <c r="A67" s="122"/>
      <c r="B67" s="127" t="s">
        <v>85</v>
      </c>
      <c r="C67" s="238" t="s">
        <v>86</v>
      </c>
      <c r="D67" s="239"/>
      <c r="E67" s="239"/>
      <c r="F67" s="134" t="s">
        <v>26</v>
      </c>
      <c r="G67" s="135"/>
      <c r="H67" s="135"/>
      <c r="I67" s="135">
        <f>'SO 01 1 Pol'!G355</f>
        <v>0</v>
      </c>
      <c r="J67" s="131" t="str">
        <f>IF(I81=0,"",I67/I81*100)</f>
        <v/>
      </c>
    </row>
    <row r="68" spans="1:10" ht="36.75" customHeight="1" x14ac:dyDescent="0.2">
      <c r="A68" s="122"/>
      <c r="B68" s="127" t="s">
        <v>87</v>
      </c>
      <c r="C68" s="238" t="s">
        <v>88</v>
      </c>
      <c r="D68" s="239"/>
      <c r="E68" s="239"/>
      <c r="F68" s="134" t="s">
        <v>26</v>
      </c>
      <c r="G68" s="135"/>
      <c r="H68" s="135"/>
      <c r="I68" s="135">
        <f>'SO 01 1 Pol'!G360+'SO 01 3 Pol'!G157+'SO 01 5 Pol'!G41+'SO 01 6 Pol'!G71</f>
        <v>0</v>
      </c>
      <c r="J68" s="131" t="str">
        <f>IF(I81=0,"",I68/I81*100)</f>
        <v/>
      </c>
    </row>
    <row r="69" spans="1:10" ht="36.75" customHeight="1" x14ac:dyDescent="0.2">
      <c r="A69" s="122"/>
      <c r="B69" s="127" t="s">
        <v>89</v>
      </c>
      <c r="C69" s="238" t="s">
        <v>90</v>
      </c>
      <c r="D69" s="239"/>
      <c r="E69" s="239"/>
      <c r="F69" s="134" t="s">
        <v>26</v>
      </c>
      <c r="G69" s="135"/>
      <c r="H69" s="135"/>
      <c r="I69" s="135">
        <f>'SO 01 1 Pol'!G362</f>
        <v>0</v>
      </c>
      <c r="J69" s="131" t="str">
        <f>IF(I81=0,"",I69/I81*100)</f>
        <v/>
      </c>
    </row>
    <row r="70" spans="1:10" ht="36.75" customHeight="1" x14ac:dyDescent="0.2">
      <c r="A70" s="122"/>
      <c r="B70" s="127" t="s">
        <v>91</v>
      </c>
      <c r="C70" s="238" t="s">
        <v>92</v>
      </c>
      <c r="D70" s="239"/>
      <c r="E70" s="239"/>
      <c r="F70" s="134" t="s">
        <v>27</v>
      </c>
      <c r="G70" s="135"/>
      <c r="H70" s="135"/>
      <c r="I70" s="135">
        <f>'SO 01 1 Pol'!G371</f>
        <v>0</v>
      </c>
      <c r="J70" s="131" t="str">
        <f>IF(I81=0,"",I70/I81*100)</f>
        <v/>
      </c>
    </row>
    <row r="71" spans="1:10" ht="36.75" customHeight="1" x14ac:dyDescent="0.2">
      <c r="A71" s="122"/>
      <c r="B71" s="127" t="s">
        <v>93</v>
      </c>
      <c r="C71" s="238" t="s">
        <v>94</v>
      </c>
      <c r="D71" s="239"/>
      <c r="E71" s="239"/>
      <c r="F71" s="134" t="s">
        <v>27</v>
      </c>
      <c r="G71" s="135"/>
      <c r="H71" s="135"/>
      <c r="I71" s="135">
        <f>'SO 01 1 Pol'!G384</f>
        <v>0</v>
      </c>
      <c r="J71" s="131" t="str">
        <f>IF(I81=0,"",I71/I81*100)</f>
        <v/>
      </c>
    </row>
    <row r="72" spans="1:10" ht="36.75" customHeight="1" x14ac:dyDescent="0.2">
      <c r="A72" s="122"/>
      <c r="B72" s="127" t="s">
        <v>95</v>
      </c>
      <c r="C72" s="238" t="s">
        <v>96</v>
      </c>
      <c r="D72" s="239"/>
      <c r="E72" s="239"/>
      <c r="F72" s="134" t="s">
        <v>27</v>
      </c>
      <c r="G72" s="135"/>
      <c r="H72" s="135"/>
      <c r="I72" s="135">
        <f>'SO 01 1 Pol'!G445</f>
        <v>0</v>
      </c>
      <c r="J72" s="131" t="str">
        <f>IF(I81=0,"",I72/I81*100)</f>
        <v/>
      </c>
    </row>
    <row r="73" spans="1:10" ht="36.75" customHeight="1" x14ac:dyDescent="0.2">
      <c r="A73" s="122"/>
      <c r="B73" s="127" t="s">
        <v>97</v>
      </c>
      <c r="C73" s="238" t="s">
        <v>98</v>
      </c>
      <c r="D73" s="239"/>
      <c r="E73" s="239"/>
      <c r="F73" s="134" t="s">
        <v>27</v>
      </c>
      <c r="G73" s="135"/>
      <c r="H73" s="135"/>
      <c r="I73" s="135">
        <f>'SO 01 1 Pol'!G454</f>
        <v>0</v>
      </c>
      <c r="J73" s="131" t="str">
        <f>IF(I81=0,"",I73/I81*100)</f>
        <v/>
      </c>
    </row>
    <row r="74" spans="1:10" ht="36.75" customHeight="1" x14ac:dyDescent="0.2">
      <c r="A74" s="122"/>
      <c r="B74" s="127" t="s">
        <v>99</v>
      </c>
      <c r="C74" s="238" t="s">
        <v>100</v>
      </c>
      <c r="D74" s="239"/>
      <c r="E74" s="239"/>
      <c r="F74" s="134" t="s">
        <v>27</v>
      </c>
      <c r="G74" s="135"/>
      <c r="H74" s="135"/>
      <c r="I74" s="135">
        <f>'SO 01 5 Pol'!G43</f>
        <v>0</v>
      </c>
      <c r="J74" s="131" t="str">
        <f>IF(I81=0,"",I74/I81*100)</f>
        <v/>
      </c>
    </row>
    <row r="75" spans="1:10" ht="36.75" customHeight="1" x14ac:dyDescent="0.2">
      <c r="A75" s="122"/>
      <c r="B75" s="127" t="s">
        <v>99</v>
      </c>
      <c r="C75" s="238" t="s">
        <v>101</v>
      </c>
      <c r="D75" s="239"/>
      <c r="E75" s="239"/>
      <c r="F75" s="134" t="s">
        <v>27</v>
      </c>
      <c r="G75" s="135"/>
      <c r="H75" s="135"/>
      <c r="I75" s="135">
        <f>'SO 01 1 Pol'!G461+'SO 01 6 Pol'!G73</f>
        <v>0</v>
      </c>
      <c r="J75" s="131" t="str">
        <f>IF(I81=0,"",I75/I81*100)</f>
        <v/>
      </c>
    </row>
    <row r="76" spans="1:10" ht="36.75" customHeight="1" x14ac:dyDescent="0.2">
      <c r="A76" s="122"/>
      <c r="B76" s="127" t="s">
        <v>102</v>
      </c>
      <c r="C76" s="238" t="s">
        <v>103</v>
      </c>
      <c r="D76" s="239"/>
      <c r="E76" s="239"/>
      <c r="F76" s="134" t="s">
        <v>28</v>
      </c>
      <c r="G76" s="135"/>
      <c r="H76" s="135"/>
      <c r="I76" s="135">
        <f>'SO 01 4 Pol'!G8+'SO 01 6 Pol'!G77</f>
        <v>0</v>
      </c>
      <c r="J76" s="131" t="str">
        <f>IF(I81=0,"",I76/I81*100)</f>
        <v/>
      </c>
    </row>
    <row r="77" spans="1:10" ht="36.75" customHeight="1" x14ac:dyDescent="0.2">
      <c r="A77" s="122"/>
      <c r="B77" s="127" t="s">
        <v>104</v>
      </c>
      <c r="C77" s="238" t="s">
        <v>105</v>
      </c>
      <c r="D77" s="239"/>
      <c r="E77" s="239"/>
      <c r="F77" s="134" t="s">
        <v>28</v>
      </c>
      <c r="G77" s="135"/>
      <c r="H77" s="135"/>
      <c r="I77" s="135">
        <f>'SO 01 6 Pol'!G83</f>
        <v>0</v>
      </c>
      <c r="J77" s="131" t="str">
        <f>IF(I81=0,"",I77/I81*100)</f>
        <v/>
      </c>
    </row>
    <row r="78" spans="1:10" ht="36.75" customHeight="1" x14ac:dyDescent="0.2">
      <c r="A78" s="122"/>
      <c r="B78" s="127" t="s">
        <v>106</v>
      </c>
      <c r="C78" s="238" t="s">
        <v>107</v>
      </c>
      <c r="D78" s="239"/>
      <c r="E78" s="239"/>
      <c r="F78" s="134" t="s">
        <v>28</v>
      </c>
      <c r="G78" s="135"/>
      <c r="H78" s="135"/>
      <c r="I78" s="135">
        <f>'SO 01 6 Pol'!G88</f>
        <v>0</v>
      </c>
      <c r="J78" s="131" t="str">
        <f>IF(I81=0,"",I78/I81*100)</f>
        <v/>
      </c>
    </row>
    <row r="79" spans="1:10" ht="36.75" customHeight="1" x14ac:dyDescent="0.2">
      <c r="A79" s="122"/>
      <c r="B79" s="127" t="s">
        <v>108</v>
      </c>
      <c r="C79" s="238" t="s">
        <v>29</v>
      </c>
      <c r="D79" s="239"/>
      <c r="E79" s="239"/>
      <c r="F79" s="134" t="s">
        <v>108</v>
      </c>
      <c r="G79" s="135"/>
      <c r="H79" s="135"/>
      <c r="I79" s="135">
        <f>'SO 01 0 Pol'!G8</f>
        <v>0</v>
      </c>
      <c r="J79" s="131" t="str">
        <f>IF(I81=0,"",I79/I81*100)</f>
        <v/>
      </c>
    </row>
    <row r="80" spans="1:10" ht="36.75" customHeight="1" x14ac:dyDescent="0.2">
      <c r="A80" s="122"/>
      <c r="B80" s="127" t="s">
        <v>109</v>
      </c>
      <c r="C80" s="238" t="s">
        <v>30</v>
      </c>
      <c r="D80" s="239"/>
      <c r="E80" s="239"/>
      <c r="F80" s="134" t="s">
        <v>109</v>
      </c>
      <c r="G80" s="135"/>
      <c r="H80" s="135"/>
      <c r="I80" s="135">
        <f>'SO 01 0 Pol'!G14+'SO 01 1 Pol'!G465</f>
        <v>0</v>
      </c>
      <c r="J80" s="131" t="str">
        <f>IF(I81=0,"",I80/I81*100)</f>
        <v/>
      </c>
    </row>
    <row r="81" spans="1:10" ht="25.5" customHeight="1" x14ac:dyDescent="0.2">
      <c r="A81" s="123"/>
      <c r="B81" s="128" t="s">
        <v>1</v>
      </c>
      <c r="C81" s="129"/>
      <c r="D81" s="130"/>
      <c r="E81" s="130"/>
      <c r="F81" s="136"/>
      <c r="G81" s="137"/>
      <c r="H81" s="137"/>
      <c r="I81" s="137">
        <f>SUM(I56:I80)</f>
        <v>0</v>
      </c>
      <c r="J81" s="132">
        <f>SUM(J56:J80)</f>
        <v>0</v>
      </c>
    </row>
    <row r="82" spans="1:10" x14ac:dyDescent="0.2">
      <c r="F82" s="86"/>
      <c r="G82" s="86"/>
      <c r="H82" s="86"/>
      <c r="I82" s="86"/>
      <c r="J82" s="133"/>
    </row>
    <row r="83" spans="1:10" x14ac:dyDescent="0.2">
      <c r="F83" s="86"/>
      <c r="G83" s="86"/>
      <c r="H83" s="86"/>
      <c r="I83" s="86"/>
      <c r="J83" s="133"/>
    </row>
    <row r="84" spans="1:10" x14ac:dyDescent="0.2">
      <c r="F84" s="86"/>
      <c r="G84" s="86"/>
      <c r="H84" s="86"/>
      <c r="I84" s="86"/>
      <c r="J84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8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9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10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110</v>
      </c>
    </row>
    <row r="2" spans="1:60" ht="24.95" customHeight="1" x14ac:dyDescent="0.2">
      <c r="A2" s="50" t="s">
        <v>8</v>
      </c>
      <c r="B2" s="49" t="s">
        <v>43</v>
      </c>
      <c r="C2" s="257" t="s">
        <v>44</v>
      </c>
      <c r="D2" s="258"/>
      <c r="E2" s="258"/>
      <c r="F2" s="258"/>
      <c r="G2" s="259"/>
      <c r="AG2" t="s">
        <v>111</v>
      </c>
    </row>
    <row r="3" spans="1:60" ht="24.95" customHeight="1" x14ac:dyDescent="0.2">
      <c r="A3" s="50" t="s">
        <v>9</v>
      </c>
      <c r="B3" s="49" t="s">
        <v>46</v>
      </c>
      <c r="C3" s="257" t="s">
        <v>47</v>
      </c>
      <c r="D3" s="258"/>
      <c r="E3" s="258"/>
      <c r="F3" s="258"/>
      <c r="G3" s="259"/>
      <c r="AC3" s="120" t="s">
        <v>111</v>
      </c>
      <c r="AG3" t="s">
        <v>112</v>
      </c>
    </row>
    <row r="4" spans="1:60" ht="24.95" customHeight="1" x14ac:dyDescent="0.2">
      <c r="A4" s="139" t="s">
        <v>10</v>
      </c>
      <c r="B4" s="140" t="s">
        <v>48</v>
      </c>
      <c r="C4" s="260" t="s">
        <v>49</v>
      </c>
      <c r="D4" s="261"/>
      <c r="E4" s="261"/>
      <c r="F4" s="261"/>
      <c r="G4" s="262"/>
      <c r="AG4" t="s">
        <v>113</v>
      </c>
    </row>
    <row r="5" spans="1:60" x14ac:dyDescent="0.2">
      <c r="D5" s="10"/>
    </row>
    <row r="6" spans="1:60" ht="38.25" x14ac:dyDescent="0.2">
      <c r="A6" s="142" t="s">
        <v>114</v>
      </c>
      <c r="B6" s="144" t="s">
        <v>115</v>
      </c>
      <c r="C6" s="144" t="s">
        <v>116</v>
      </c>
      <c r="D6" s="143" t="s">
        <v>117</v>
      </c>
      <c r="E6" s="142" t="s">
        <v>118</v>
      </c>
      <c r="F6" s="141" t="s">
        <v>119</v>
      </c>
      <c r="G6" s="142" t="s">
        <v>31</v>
      </c>
      <c r="H6" s="145" t="s">
        <v>32</v>
      </c>
      <c r="I6" s="145" t="s">
        <v>120</v>
      </c>
      <c r="J6" s="145" t="s">
        <v>33</v>
      </c>
      <c r="K6" s="145" t="s">
        <v>121</v>
      </c>
      <c r="L6" s="145" t="s">
        <v>122</v>
      </c>
      <c r="M6" s="145" t="s">
        <v>123</v>
      </c>
      <c r="N6" s="145" t="s">
        <v>124</v>
      </c>
      <c r="O6" s="145" t="s">
        <v>125</v>
      </c>
      <c r="P6" s="145" t="s">
        <v>126</v>
      </c>
      <c r="Q6" s="145" t="s">
        <v>127</v>
      </c>
      <c r="R6" s="145" t="s">
        <v>128</v>
      </c>
      <c r="S6" s="145" t="s">
        <v>129</v>
      </c>
      <c r="T6" s="145" t="s">
        <v>130</v>
      </c>
      <c r="U6" s="145" t="s">
        <v>131</v>
      </c>
      <c r="V6" s="145" t="s">
        <v>132</v>
      </c>
      <c r="W6" s="145" t="s">
        <v>133</v>
      </c>
      <c r="X6" s="145" t="s">
        <v>134</v>
      </c>
      <c r="Y6" s="145" t="s">
        <v>135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136</v>
      </c>
      <c r="B8" s="161" t="s">
        <v>108</v>
      </c>
      <c r="C8" s="179" t="s">
        <v>29</v>
      </c>
      <c r="D8" s="162"/>
      <c r="E8" s="163"/>
      <c r="F8" s="164"/>
      <c r="G8" s="165">
        <f>SUMIF(AG9:AG13,"&lt;&gt;NOR",G9:G13)</f>
        <v>0</v>
      </c>
      <c r="H8" s="159"/>
      <c r="I8" s="159">
        <f>SUM(I9:I13)</f>
        <v>0</v>
      </c>
      <c r="J8" s="159"/>
      <c r="K8" s="159">
        <f>SUM(K9:K13)</f>
        <v>0</v>
      </c>
      <c r="L8" s="159"/>
      <c r="M8" s="159">
        <f>SUM(M9:M13)</f>
        <v>0</v>
      </c>
      <c r="N8" s="158"/>
      <c r="O8" s="158">
        <f>SUM(O9:O13)</f>
        <v>0</v>
      </c>
      <c r="P8" s="158"/>
      <c r="Q8" s="158">
        <f>SUM(Q9:Q13)</f>
        <v>0</v>
      </c>
      <c r="R8" s="159"/>
      <c r="S8" s="159"/>
      <c r="T8" s="159"/>
      <c r="U8" s="159"/>
      <c r="V8" s="159">
        <f>SUM(V9:V13)</f>
        <v>0</v>
      </c>
      <c r="W8" s="159"/>
      <c r="X8" s="159"/>
      <c r="Y8" s="159"/>
      <c r="AG8" t="s">
        <v>137</v>
      </c>
    </row>
    <row r="9" spans="1:60" outlineLevel="1" x14ac:dyDescent="0.2">
      <c r="A9" s="173">
        <v>1</v>
      </c>
      <c r="B9" s="174" t="s">
        <v>138</v>
      </c>
      <c r="C9" s="180" t="s">
        <v>139</v>
      </c>
      <c r="D9" s="175" t="s">
        <v>140</v>
      </c>
      <c r="E9" s="176">
        <v>1</v>
      </c>
      <c r="F9" s="177"/>
      <c r="G9" s="178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141</v>
      </c>
      <c r="T9" s="156" t="s">
        <v>142</v>
      </c>
      <c r="U9" s="156">
        <v>0</v>
      </c>
      <c r="V9" s="156">
        <f>ROUND(E9*U9,2)</f>
        <v>0</v>
      </c>
      <c r="W9" s="156"/>
      <c r="X9" s="156" t="s">
        <v>143</v>
      </c>
      <c r="Y9" s="156" t="s">
        <v>144</v>
      </c>
      <c r="Z9" s="146"/>
      <c r="AA9" s="146"/>
      <c r="AB9" s="146"/>
      <c r="AC9" s="146"/>
      <c r="AD9" s="146"/>
      <c r="AE9" s="146"/>
      <c r="AF9" s="146"/>
      <c r="AG9" s="146" t="s">
        <v>145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3">
        <v>2</v>
      </c>
      <c r="B10" s="174" t="s">
        <v>146</v>
      </c>
      <c r="C10" s="180" t="s">
        <v>147</v>
      </c>
      <c r="D10" s="175" t="s">
        <v>140</v>
      </c>
      <c r="E10" s="176">
        <v>1</v>
      </c>
      <c r="F10" s="177"/>
      <c r="G10" s="178">
        <f>ROUND(E10*F10,2)</f>
        <v>0</v>
      </c>
      <c r="H10" s="157"/>
      <c r="I10" s="156">
        <f>ROUND(E10*H10,2)</f>
        <v>0</v>
      </c>
      <c r="J10" s="157"/>
      <c r="K10" s="156">
        <f>ROUND(E10*J10,2)</f>
        <v>0</v>
      </c>
      <c r="L10" s="156">
        <v>21</v>
      </c>
      <c r="M10" s="156">
        <f>G10*(1+L10/100)</f>
        <v>0</v>
      </c>
      <c r="N10" s="155">
        <v>0</v>
      </c>
      <c r="O10" s="155">
        <f>ROUND(E10*N10,2)</f>
        <v>0</v>
      </c>
      <c r="P10" s="155">
        <v>0</v>
      </c>
      <c r="Q10" s="155">
        <f>ROUND(E10*P10,2)</f>
        <v>0</v>
      </c>
      <c r="R10" s="156"/>
      <c r="S10" s="156" t="s">
        <v>141</v>
      </c>
      <c r="T10" s="156" t="s">
        <v>142</v>
      </c>
      <c r="U10" s="156">
        <v>0</v>
      </c>
      <c r="V10" s="156">
        <f>ROUND(E10*U10,2)</f>
        <v>0</v>
      </c>
      <c r="W10" s="156"/>
      <c r="X10" s="156" t="s">
        <v>143</v>
      </c>
      <c r="Y10" s="156" t="s">
        <v>144</v>
      </c>
      <c r="Z10" s="146"/>
      <c r="AA10" s="146"/>
      <c r="AB10" s="146"/>
      <c r="AC10" s="146"/>
      <c r="AD10" s="146"/>
      <c r="AE10" s="146"/>
      <c r="AF10" s="146"/>
      <c r="AG10" s="146" t="s">
        <v>145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3">
        <v>3</v>
      </c>
      <c r="B11" s="174" t="s">
        <v>148</v>
      </c>
      <c r="C11" s="180" t="s">
        <v>149</v>
      </c>
      <c r="D11" s="175" t="s">
        <v>140</v>
      </c>
      <c r="E11" s="176">
        <v>1</v>
      </c>
      <c r="F11" s="177"/>
      <c r="G11" s="178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6"/>
      <c r="S11" s="156" t="s">
        <v>141</v>
      </c>
      <c r="T11" s="156" t="s">
        <v>142</v>
      </c>
      <c r="U11" s="156">
        <v>0</v>
      </c>
      <c r="V11" s="156">
        <f>ROUND(E11*U11,2)</f>
        <v>0</v>
      </c>
      <c r="W11" s="156"/>
      <c r="X11" s="156" t="s">
        <v>143</v>
      </c>
      <c r="Y11" s="156" t="s">
        <v>144</v>
      </c>
      <c r="Z11" s="146"/>
      <c r="AA11" s="146"/>
      <c r="AB11" s="146"/>
      <c r="AC11" s="146"/>
      <c r="AD11" s="146"/>
      <c r="AE11" s="146"/>
      <c r="AF11" s="146"/>
      <c r="AG11" s="146" t="s">
        <v>145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3">
        <v>4</v>
      </c>
      <c r="B12" s="174" t="s">
        <v>150</v>
      </c>
      <c r="C12" s="180" t="s">
        <v>151</v>
      </c>
      <c r="D12" s="175" t="s">
        <v>140</v>
      </c>
      <c r="E12" s="176">
        <v>1</v>
      </c>
      <c r="F12" s="177"/>
      <c r="G12" s="178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6"/>
      <c r="S12" s="156" t="s">
        <v>141</v>
      </c>
      <c r="T12" s="156" t="s">
        <v>142</v>
      </c>
      <c r="U12" s="156">
        <v>0</v>
      </c>
      <c r="V12" s="156">
        <f>ROUND(E12*U12,2)</f>
        <v>0</v>
      </c>
      <c r="W12" s="156"/>
      <c r="X12" s="156" t="s">
        <v>143</v>
      </c>
      <c r="Y12" s="156" t="s">
        <v>144</v>
      </c>
      <c r="Z12" s="146"/>
      <c r="AA12" s="146"/>
      <c r="AB12" s="146"/>
      <c r="AC12" s="146"/>
      <c r="AD12" s="146"/>
      <c r="AE12" s="146"/>
      <c r="AF12" s="146"/>
      <c r="AG12" s="146" t="s">
        <v>145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3">
        <v>5</v>
      </c>
      <c r="B13" s="174" t="s">
        <v>152</v>
      </c>
      <c r="C13" s="180" t="s">
        <v>153</v>
      </c>
      <c r="D13" s="175" t="s">
        <v>140</v>
      </c>
      <c r="E13" s="176">
        <v>1</v>
      </c>
      <c r="F13" s="177"/>
      <c r="G13" s="178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5">
        <v>0</v>
      </c>
      <c r="O13" s="155">
        <f>ROUND(E13*N13,2)</f>
        <v>0</v>
      </c>
      <c r="P13" s="155">
        <v>0</v>
      </c>
      <c r="Q13" s="155">
        <f>ROUND(E13*P13,2)</f>
        <v>0</v>
      </c>
      <c r="R13" s="156"/>
      <c r="S13" s="156" t="s">
        <v>141</v>
      </c>
      <c r="T13" s="156" t="s">
        <v>142</v>
      </c>
      <c r="U13" s="156">
        <v>0</v>
      </c>
      <c r="V13" s="156">
        <f>ROUND(E13*U13,2)</f>
        <v>0</v>
      </c>
      <c r="W13" s="156"/>
      <c r="X13" s="156" t="s">
        <v>143</v>
      </c>
      <c r="Y13" s="156" t="s">
        <v>144</v>
      </c>
      <c r="Z13" s="146"/>
      <c r="AA13" s="146"/>
      <c r="AB13" s="146"/>
      <c r="AC13" s="146"/>
      <c r="AD13" s="146"/>
      <c r="AE13" s="146"/>
      <c r="AF13" s="146"/>
      <c r="AG13" s="146" t="s">
        <v>145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x14ac:dyDescent="0.2">
      <c r="A14" s="160" t="s">
        <v>136</v>
      </c>
      <c r="B14" s="161" t="s">
        <v>109</v>
      </c>
      <c r="C14" s="179" t="s">
        <v>30</v>
      </c>
      <c r="D14" s="162"/>
      <c r="E14" s="163"/>
      <c r="F14" s="164"/>
      <c r="G14" s="165">
        <f>SUMIF(AG15:AG15,"&lt;&gt;NOR",G15:G15)</f>
        <v>0</v>
      </c>
      <c r="H14" s="159"/>
      <c r="I14" s="159">
        <f>SUM(I15:I15)</f>
        <v>0</v>
      </c>
      <c r="J14" s="159"/>
      <c r="K14" s="159">
        <f>SUM(K15:K15)</f>
        <v>0</v>
      </c>
      <c r="L14" s="159"/>
      <c r="M14" s="159">
        <f>SUM(M15:M15)</f>
        <v>0</v>
      </c>
      <c r="N14" s="158"/>
      <c r="O14" s="158">
        <f>SUM(O15:O15)</f>
        <v>0</v>
      </c>
      <c r="P14" s="158"/>
      <c r="Q14" s="158">
        <f>SUM(Q15:Q15)</f>
        <v>0</v>
      </c>
      <c r="R14" s="159"/>
      <c r="S14" s="159"/>
      <c r="T14" s="159"/>
      <c r="U14" s="159"/>
      <c r="V14" s="159">
        <f>SUM(V15:V15)</f>
        <v>0</v>
      </c>
      <c r="W14" s="159"/>
      <c r="X14" s="159"/>
      <c r="Y14" s="159"/>
      <c r="AG14" t="s">
        <v>137</v>
      </c>
    </row>
    <row r="15" spans="1:60" outlineLevel="1" x14ac:dyDescent="0.2">
      <c r="A15" s="167">
        <v>6</v>
      </c>
      <c r="B15" s="168" t="s">
        <v>154</v>
      </c>
      <c r="C15" s="181" t="s">
        <v>155</v>
      </c>
      <c r="D15" s="169" t="s">
        <v>140</v>
      </c>
      <c r="E15" s="170">
        <v>1</v>
      </c>
      <c r="F15" s="171"/>
      <c r="G15" s="172">
        <f>ROUND(E15*F15,2)</f>
        <v>0</v>
      </c>
      <c r="H15" s="157"/>
      <c r="I15" s="156">
        <f>ROUND(E15*H15,2)</f>
        <v>0</v>
      </c>
      <c r="J15" s="157"/>
      <c r="K15" s="156">
        <f>ROUND(E15*J15,2)</f>
        <v>0</v>
      </c>
      <c r="L15" s="156">
        <v>21</v>
      </c>
      <c r="M15" s="156">
        <f>G15*(1+L15/100)</f>
        <v>0</v>
      </c>
      <c r="N15" s="155">
        <v>0</v>
      </c>
      <c r="O15" s="155">
        <f>ROUND(E15*N15,2)</f>
        <v>0</v>
      </c>
      <c r="P15" s="155">
        <v>0</v>
      </c>
      <c r="Q15" s="155">
        <f>ROUND(E15*P15,2)</f>
        <v>0</v>
      </c>
      <c r="R15" s="156"/>
      <c r="S15" s="156" t="s">
        <v>141</v>
      </c>
      <c r="T15" s="156" t="s">
        <v>142</v>
      </c>
      <c r="U15" s="156">
        <v>0</v>
      </c>
      <c r="V15" s="156">
        <f>ROUND(E15*U15,2)</f>
        <v>0</v>
      </c>
      <c r="W15" s="156"/>
      <c r="X15" s="156" t="s">
        <v>143</v>
      </c>
      <c r="Y15" s="156" t="s">
        <v>144</v>
      </c>
      <c r="Z15" s="146"/>
      <c r="AA15" s="146"/>
      <c r="AB15" s="146"/>
      <c r="AC15" s="146"/>
      <c r="AD15" s="146"/>
      <c r="AE15" s="146"/>
      <c r="AF15" s="146"/>
      <c r="AG15" s="146" t="s">
        <v>145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3"/>
      <c r="B16" s="4"/>
      <c r="C16" s="182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15</v>
      </c>
      <c r="AF16">
        <v>21</v>
      </c>
      <c r="AG16" t="s">
        <v>122</v>
      </c>
    </row>
    <row r="17" spans="1:33" x14ac:dyDescent="0.2">
      <c r="A17" s="149"/>
      <c r="B17" s="150" t="s">
        <v>31</v>
      </c>
      <c r="C17" s="183"/>
      <c r="D17" s="151"/>
      <c r="E17" s="152"/>
      <c r="F17" s="152"/>
      <c r="G17" s="166">
        <f>G8+G14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f>SUMIF(L7:L15,AE16,G7:G15)</f>
        <v>0</v>
      </c>
      <c r="AF17">
        <f>SUMIF(L7:L15,AF16,G7:G15)</f>
        <v>0</v>
      </c>
      <c r="AG17" t="s">
        <v>156</v>
      </c>
    </row>
    <row r="18" spans="1:33" x14ac:dyDescent="0.2">
      <c r="A18" s="3"/>
      <c r="B18" s="4"/>
      <c r="C18" s="182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3"/>
      <c r="B19" s="4"/>
      <c r="C19" s="182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63" t="s">
        <v>157</v>
      </c>
      <c r="B20" s="263"/>
      <c r="C20" s="26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44"/>
      <c r="B21" s="245"/>
      <c r="C21" s="246"/>
      <c r="D21" s="245"/>
      <c r="E21" s="245"/>
      <c r="F21" s="245"/>
      <c r="G21" s="24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G21" t="s">
        <v>158</v>
      </c>
    </row>
    <row r="22" spans="1:33" x14ac:dyDescent="0.2">
      <c r="A22" s="248"/>
      <c r="B22" s="249"/>
      <c r="C22" s="250"/>
      <c r="D22" s="249"/>
      <c r="E22" s="249"/>
      <c r="F22" s="249"/>
      <c r="G22" s="25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248"/>
      <c r="B23" s="249"/>
      <c r="C23" s="250"/>
      <c r="D23" s="249"/>
      <c r="E23" s="249"/>
      <c r="F23" s="249"/>
      <c r="G23" s="25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48"/>
      <c r="B24" s="249"/>
      <c r="C24" s="250"/>
      <c r="D24" s="249"/>
      <c r="E24" s="249"/>
      <c r="F24" s="249"/>
      <c r="G24" s="25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52"/>
      <c r="B25" s="253"/>
      <c r="C25" s="254"/>
      <c r="D25" s="253"/>
      <c r="E25" s="253"/>
      <c r="F25" s="253"/>
      <c r="G25" s="25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3"/>
      <c r="B26" s="4"/>
      <c r="C26" s="182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C27" s="184"/>
      <c r="D27" s="10"/>
      <c r="AG27" t="s">
        <v>159</v>
      </c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:G2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206" activePane="bottomLeft" state="frozen"/>
      <selection pane="bottomLeft" activeCell="C218" sqref="C218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110</v>
      </c>
    </row>
    <row r="2" spans="1:60" ht="24.95" customHeight="1" x14ac:dyDescent="0.2">
      <c r="A2" s="50" t="s">
        <v>8</v>
      </c>
      <c r="B2" s="49" t="s">
        <v>43</v>
      </c>
      <c r="C2" s="257" t="s">
        <v>44</v>
      </c>
      <c r="D2" s="258"/>
      <c r="E2" s="258"/>
      <c r="F2" s="258"/>
      <c r="G2" s="259"/>
      <c r="AG2" t="s">
        <v>111</v>
      </c>
    </row>
    <row r="3" spans="1:60" ht="24.95" customHeight="1" x14ac:dyDescent="0.2">
      <c r="A3" s="50" t="s">
        <v>9</v>
      </c>
      <c r="B3" s="49" t="s">
        <v>46</v>
      </c>
      <c r="C3" s="257" t="s">
        <v>47</v>
      </c>
      <c r="D3" s="258"/>
      <c r="E3" s="258"/>
      <c r="F3" s="258"/>
      <c r="G3" s="259"/>
      <c r="AC3" s="120" t="s">
        <v>111</v>
      </c>
      <c r="AG3" t="s">
        <v>112</v>
      </c>
    </row>
    <row r="4" spans="1:60" ht="24.95" customHeight="1" x14ac:dyDescent="0.2">
      <c r="A4" s="139" t="s">
        <v>10</v>
      </c>
      <c r="B4" s="140" t="s">
        <v>50</v>
      </c>
      <c r="C4" s="260" t="s">
        <v>51</v>
      </c>
      <c r="D4" s="261"/>
      <c r="E4" s="261"/>
      <c r="F4" s="261"/>
      <c r="G4" s="262"/>
      <c r="AG4" t="s">
        <v>113</v>
      </c>
    </row>
    <row r="5" spans="1:60" x14ac:dyDescent="0.2">
      <c r="D5" s="10"/>
    </row>
    <row r="6" spans="1:60" ht="38.25" x14ac:dyDescent="0.2">
      <c r="A6" s="142" t="s">
        <v>114</v>
      </c>
      <c r="B6" s="144" t="s">
        <v>115</v>
      </c>
      <c r="C6" s="144" t="s">
        <v>116</v>
      </c>
      <c r="D6" s="143" t="s">
        <v>117</v>
      </c>
      <c r="E6" s="142" t="s">
        <v>118</v>
      </c>
      <c r="F6" s="141" t="s">
        <v>119</v>
      </c>
      <c r="G6" s="142" t="s">
        <v>31</v>
      </c>
      <c r="H6" s="145" t="s">
        <v>32</v>
      </c>
      <c r="I6" s="145" t="s">
        <v>120</v>
      </c>
      <c r="J6" s="145" t="s">
        <v>33</v>
      </c>
      <c r="K6" s="145" t="s">
        <v>121</v>
      </c>
      <c r="L6" s="145" t="s">
        <v>122</v>
      </c>
      <c r="M6" s="145" t="s">
        <v>123</v>
      </c>
      <c r="N6" s="145" t="s">
        <v>124</v>
      </c>
      <c r="O6" s="145" t="s">
        <v>125</v>
      </c>
      <c r="P6" s="145" t="s">
        <v>126</v>
      </c>
      <c r="Q6" s="145" t="s">
        <v>127</v>
      </c>
      <c r="R6" s="145" t="s">
        <v>128</v>
      </c>
      <c r="S6" s="145" t="s">
        <v>129</v>
      </c>
      <c r="T6" s="145" t="s">
        <v>130</v>
      </c>
      <c r="U6" s="145" t="s">
        <v>131</v>
      </c>
      <c r="V6" s="145" t="s">
        <v>132</v>
      </c>
      <c r="W6" s="145" t="s">
        <v>133</v>
      </c>
      <c r="X6" s="145" t="s">
        <v>134</v>
      </c>
      <c r="Y6" s="145" t="s">
        <v>135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136</v>
      </c>
      <c r="B8" s="161" t="s">
        <v>50</v>
      </c>
      <c r="C8" s="179" t="s">
        <v>68</v>
      </c>
      <c r="D8" s="162"/>
      <c r="E8" s="163"/>
      <c r="F8" s="164"/>
      <c r="G8" s="165">
        <f>SUMIF(AG9:AG120,"&lt;&gt;NOR",G9:G120)</f>
        <v>0</v>
      </c>
      <c r="H8" s="159"/>
      <c r="I8" s="159">
        <f>SUM(I9:I120)</f>
        <v>0</v>
      </c>
      <c r="J8" s="159"/>
      <c r="K8" s="159">
        <f>SUM(K9:K120)</f>
        <v>0</v>
      </c>
      <c r="L8" s="159"/>
      <c r="M8" s="159">
        <f>SUM(M9:M120)</f>
        <v>0</v>
      </c>
      <c r="N8" s="158"/>
      <c r="O8" s="158">
        <f>SUM(O9:O120)</f>
        <v>20</v>
      </c>
      <c r="P8" s="158"/>
      <c r="Q8" s="158">
        <f>SUM(Q9:Q120)</f>
        <v>596.15000000000009</v>
      </c>
      <c r="R8" s="159"/>
      <c r="S8" s="159"/>
      <c r="T8" s="159"/>
      <c r="U8" s="159"/>
      <c r="V8" s="159">
        <f>SUM(V9:V120)</f>
        <v>527.55999999999995</v>
      </c>
      <c r="W8" s="159"/>
      <c r="X8" s="159"/>
      <c r="Y8" s="159"/>
      <c r="AG8" t="s">
        <v>137</v>
      </c>
    </row>
    <row r="9" spans="1:60" outlineLevel="1" x14ac:dyDescent="0.2">
      <c r="A9" s="167">
        <v>1</v>
      </c>
      <c r="B9" s="168" t="s">
        <v>160</v>
      </c>
      <c r="C9" s="181" t="s">
        <v>161</v>
      </c>
      <c r="D9" s="169" t="s">
        <v>162</v>
      </c>
      <c r="E9" s="170">
        <v>142.26</v>
      </c>
      <c r="F9" s="171"/>
      <c r="G9" s="172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0.13800000000000001</v>
      </c>
      <c r="Q9" s="155">
        <f>ROUND(E9*P9,2)</f>
        <v>19.63</v>
      </c>
      <c r="R9" s="156"/>
      <c r="S9" s="156" t="s">
        <v>141</v>
      </c>
      <c r="T9" s="156" t="s">
        <v>163</v>
      </c>
      <c r="U9" s="156">
        <v>0.16</v>
      </c>
      <c r="V9" s="156">
        <f>ROUND(E9*U9,2)</f>
        <v>22.76</v>
      </c>
      <c r="W9" s="156"/>
      <c r="X9" s="156" t="s">
        <v>164</v>
      </c>
      <c r="Y9" s="156" t="s">
        <v>144</v>
      </c>
      <c r="Z9" s="146"/>
      <c r="AA9" s="146"/>
      <c r="AB9" s="146"/>
      <c r="AC9" s="146"/>
      <c r="AD9" s="146"/>
      <c r="AE9" s="146"/>
      <c r="AF9" s="146"/>
      <c r="AG9" s="146" t="s">
        <v>165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7" t="s">
        <v>166</v>
      </c>
      <c r="D10" s="185"/>
      <c r="E10" s="186">
        <v>142.26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167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7">
        <v>2</v>
      </c>
      <c r="B11" s="168" t="s">
        <v>168</v>
      </c>
      <c r="C11" s="181" t="s">
        <v>169</v>
      </c>
      <c r="D11" s="169" t="s">
        <v>162</v>
      </c>
      <c r="E11" s="170">
        <v>487.69</v>
      </c>
      <c r="F11" s="171"/>
      <c r="G11" s="172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0</v>
      </c>
      <c r="O11" s="155">
        <f>ROUND(E11*N11,2)</f>
        <v>0</v>
      </c>
      <c r="P11" s="155">
        <v>0.44</v>
      </c>
      <c r="Q11" s="155">
        <f>ROUND(E11*P11,2)</f>
        <v>214.58</v>
      </c>
      <c r="R11" s="156"/>
      <c r="S11" s="156" t="s">
        <v>141</v>
      </c>
      <c r="T11" s="156" t="s">
        <v>163</v>
      </c>
      <c r="U11" s="156">
        <v>4.8000000000000001E-2</v>
      </c>
      <c r="V11" s="156">
        <f>ROUND(E11*U11,2)</f>
        <v>23.41</v>
      </c>
      <c r="W11" s="156"/>
      <c r="X11" s="156" t="s">
        <v>164</v>
      </c>
      <c r="Y11" s="156" t="s">
        <v>144</v>
      </c>
      <c r="Z11" s="146"/>
      <c r="AA11" s="146"/>
      <c r="AB11" s="146"/>
      <c r="AC11" s="146"/>
      <c r="AD11" s="146"/>
      <c r="AE11" s="146"/>
      <c r="AF11" s="146"/>
      <c r="AG11" s="146" t="s">
        <v>165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7" t="s">
        <v>170</v>
      </c>
      <c r="D12" s="185"/>
      <c r="E12" s="186">
        <v>341.66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167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87" t="s">
        <v>171</v>
      </c>
      <c r="D13" s="185"/>
      <c r="E13" s="186">
        <v>146.03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167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7">
        <v>3</v>
      </c>
      <c r="B14" s="168" t="s">
        <v>172</v>
      </c>
      <c r="C14" s="181" t="s">
        <v>173</v>
      </c>
      <c r="D14" s="169" t="s">
        <v>162</v>
      </c>
      <c r="E14" s="170">
        <v>487.69</v>
      </c>
      <c r="F14" s="171"/>
      <c r="G14" s="172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5">
        <v>0</v>
      </c>
      <c r="O14" s="155">
        <f>ROUND(E14*N14,2)</f>
        <v>0</v>
      </c>
      <c r="P14" s="155">
        <v>0.44</v>
      </c>
      <c r="Q14" s="155">
        <f>ROUND(E14*P14,2)</f>
        <v>214.58</v>
      </c>
      <c r="R14" s="156"/>
      <c r="S14" s="156" t="s">
        <v>141</v>
      </c>
      <c r="T14" s="156" t="s">
        <v>163</v>
      </c>
      <c r="U14" s="156">
        <v>7.2999999999999995E-2</v>
      </c>
      <c r="V14" s="156">
        <f>ROUND(E14*U14,2)</f>
        <v>35.6</v>
      </c>
      <c r="W14" s="156"/>
      <c r="X14" s="156" t="s">
        <v>164</v>
      </c>
      <c r="Y14" s="156" t="s">
        <v>144</v>
      </c>
      <c r="Z14" s="146"/>
      <c r="AA14" s="146"/>
      <c r="AB14" s="146"/>
      <c r="AC14" s="146"/>
      <c r="AD14" s="146"/>
      <c r="AE14" s="146"/>
      <c r="AF14" s="146"/>
      <c r="AG14" s="146" t="s">
        <v>165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87" t="s">
        <v>170</v>
      </c>
      <c r="D15" s="185"/>
      <c r="E15" s="186">
        <v>341.66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167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87" t="s">
        <v>171</v>
      </c>
      <c r="D16" s="185"/>
      <c r="E16" s="186">
        <v>146.03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167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67">
        <v>4</v>
      </c>
      <c r="B17" s="168" t="s">
        <v>174</v>
      </c>
      <c r="C17" s="181" t="s">
        <v>175</v>
      </c>
      <c r="D17" s="169" t="s">
        <v>162</v>
      </c>
      <c r="E17" s="170">
        <v>345.43</v>
      </c>
      <c r="F17" s="171"/>
      <c r="G17" s="172">
        <f>ROUND(E17*F17,2)</f>
        <v>0</v>
      </c>
      <c r="H17" s="157"/>
      <c r="I17" s="156">
        <f>ROUND(E17*H17,2)</f>
        <v>0</v>
      </c>
      <c r="J17" s="157"/>
      <c r="K17" s="156">
        <f>ROUND(E17*J17,2)</f>
        <v>0</v>
      </c>
      <c r="L17" s="156">
        <v>21</v>
      </c>
      <c r="M17" s="156">
        <f>G17*(1+L17/100)</f>
        <v>0</v>
      </c>
      <c r="N17" s="155">
        <v>0</v>
      </c>
      <c r="O17" s="155">
        <f>ROUND(E17*N17,2)</f>
        <v>0</v>
      </c>
      <c r="P17" s="155">
        <v>0.26400000000000001</v>
      </c>
      <c r="Q17" s="155">
        <f>ROUND(E17*P17,2)</f>
        <v>91.19</v>
      </c>
      <c r="R17" s="156"/>
      <c r="S17" s="156" t="s">
        <v>141</v>
      </c>
      <c r="T17" s="156" t="s">
        <v>163</v>
      </c>
      <c r="U17" s="156">
        <v>8.6999999999999994E-2</v>
      </c>
      <c r="V17" s="156">
        <f>ROUND(E17*U17,2)</f>
        <v>30.05</v>
      </c>
      <c r="W17" s="156"/>
      <c r="X17" s="156" t="s">
        <v>164</v>
      </c>
      <c r="Y17" s="156" t="s">
        <v>144</v>
      </c>
      <c r="Z17" s="146"/>
      <c r="AA17" s="146"/>
      <c r="AB17" s="146"/>
      <c r="AC17" s="146"/>
      <c r="AD17" s="146"/>
      <c r="AE17" s="146"/>
      <c r="AF17" s="146"/>
      <c r="AG17" s="146" t="s">
        <v>165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187" t="s">
        <v>170</v>
      </c>
      <c r="D18" s="185"/>
      <c r="E18" s="186">
        <v>341.66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167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7" t="s">
        <v>176</v>
      </c>
      <c r="D19" s="185"/>
      <c r="E19" s="186">
        <v>3.77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167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3">
        <v>5</v>
      </c>
      <c r="B20" s="174" t="s">
        <v>177</v>
      </c>
      <c r="C20" s="180" t="s">
        <v>178</v>
      </c>
      <c r="D20" s="175" t="s">
        <v>179</v>
      </c>
      <c r="E20" s="176">
        <v>63.52</v>
      </c>
      <c r="F20" s="177"/>
      <c r="G20" s="178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5">
        <v>0</v>
      </c>
      <c r="O20" s="155">
        <f>ROUND(E20*N20,2)</f>
        <v>0</v>
      </c>
      <c r="P20" s="155">
        <v>0.22</v>
      </c>
      <c r="Q20" s="155">
        <f>ROUND(E20*P20,2)</f>
        <v>13.97</v>
      </c>
      <c r="R20" s="156"/>
      <c r="S20" s="156" t="s">
        <v>141</v>
      </c>
      <c r="T20" s="156" t="s">
        <v>163</v>
      </c>
      <c r="U20" s="156">
        <v>0.14299999999999999</v>
      </c>
      <c r="V20" s="156">
        <f>ROUND(E20*U20,2)</f>
        <v>9.08</v>
      </c>
      <c r="W20" s="156"/>
      <c r="X20" s="156" t="s">
        <v>164</v>
      </c>
      <c r="Y20" s="156" t="s">
        <v>144</v>
      </c>
      <c r="Z20" s="146"/>
      <c r="AA20" s="146"/>
      <c r="AB20" s="146"/>
      <c r="AC20" s="146"/>
      <c r="AD20" s="146"/>
      <c r="AE20" s="146"/>
      <c r="AF20" s="146"/>
      <c r="AG20" s="146" t="s">
        <v>165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3">
        <v>6</v>
      </c>
      <c r="B21" s="174" t="s">
        <v>180</v>
      </c>
      <c r="C21" s="180" t="s">
        <v>181</v>
      </c>
      <c r="D21" s="175" t="s">
        <v>179</v>
      </c>
      <c r="E21" s="176">
        <v>156.28</v>
      </c>
      <c r="F21" s="177"/>
      <c r="G21" s="178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55">
        <v>0</v>
      </c>
      <c r="O21" s="155">
        <f>ROUND(E21*N21,2)</f>
        <v>0</v>
      </c>
      <c r="P21" s="155">
        <v>0.27</v>
      </c>
      <c r="Q21" s="155">
        <f>ROUND(E21*P21,2)</f>
        <v>42.2</v>
      </c>
      <c r="R21" s="156"/>
      <c r="S21" s="156" t="s">
        <v>141</v>
      </c>
      <c r="T21" s="156" t="s">
        <v>163</v>
      </c>
      <c r="U21" s="156">
        <v>0.123</v>
      </c>
      <c r="V21" s="156">
        <f>ROUND(E21*U21,2)</f>
        <v>19.22</v>
      </c>
      <c r="W21" s="156"/>
      <c r="X21" s="156" t="s">
        <v>164</v>
      </c>
      <c r="Y21" s="156" t="s">
        <v>144</v>
      </c>
      <c r="Z21" s="146"/>
      <c r="AA21" s="146"/>
      <c r="AB21" s="146"/>
      <c r="AC21" s="146"/>
      <c r="AD21" s="146"/>
      <c r="AE21" s="146"/>
      <c r="AF21" s="146"/>
      <c r="AG21" s="146" t="s">
        <v>165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67">
        <v>7</v>
      </c>
      <c r="B22" s="168" t="s">
        <v>182</v>
      </c>
      <c r="C22" s="181" t="s">
        <v>183</v>
      </c>
      <c r="D22" s="169" t="s">
        <v>184</v>
      </c>
      <c r="E22" s="170">
        <v>231</v>
      </c>
      <c r="F22" s="171"/>
      <c r="G22" s="172">
        <f>ROUND(E22*F22,2)</f>
        <v>0</v>
      </c>
      <c r="H22" s="157"/>
      <c r="I22" s="156">
        <f>ROUND(E22*H22,2)</f>
        <v>0</v>
      </c>
      <c r="J22" s="157"/>
      <c r="K22" s="156">
        <f>ROUND(E22*J22,2)</f>
        <v>0</v>
      </c>
      <c r="L22" s="156">
        <v>21</v>
      </c>
      <c r="M22" s="156">
        <f>G22*(1+L22/100)</f>
        <v>0</v>
      </c>
      <c r="N22" s="155">
        <v>0</v>
      </c>
      <c r="O22" s="155">
        <f>ROUND(E22*N22,2)</f>
        <v>0</v>
      </c>
      <c r="P22" s="155">
        <v>0</v>
      </c>
      <c r="Q22" s="155">
        <f>ROUND(E22*P22,2)</f>
        <v>0</v>
      </c>
      <c r="R22" s="156"/>
      <c r="S22" s="156" t="s">
        <v>141</v>
      </c>
      <c r="T22" s="156" t="s">
        <v>163</v>
      </c>
      <c r="U22" s="156">
        <v>9.7000000000000003E-2</v>
      </c>
      <c r="V22" s="156">
        <f>ROUND(E22*U22,2)</f>
        <v>22.41</v>
      </c>
      <c r="W22" s="156"/>
      <c r="X22" s="156" t="s">
        <v>164</v>
      </c>
      <c r="Y22" s="156" t="s">
        <v>144</v>
      </c>
      <c r="Z22" s="146"/>
      <c r="AA22" s="146"/>
      <c r="AB22" s="146"/>
      <c r="AC22" s="146"/>
      <c r="AD22" s="146"/>
      <c r="AE22" s="146"/>
      <c r="AF22" s="146"/>
      <c r="AG22" s="146" t="s">
        <v>165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187" t="s">
        <v>185</v>
      </c>
      <c r="D23" s="185"/>
      <c r="E23" s="186">
        <v>231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167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67">
        <v>8</v>
      </c>
      <c r="B24" s="168" t="s">
        <v>186</v>
      </c>
      <c r="C24" s="181" t="s">
        <v>187</v>
      </c>
      <c r="D24" s="169" t="s">
        <v>184</v>
      </c>
      <c r="E24" s="170">
        <v>621.64850000000001</v>
      </c>
      <c r="F24" s="171"/>
      <c r="G24" s="172">
        <f>ROUND(E24*F24,2)</f>
        <v>0</v>
      </c>
      <c r="H24" s="157"/>
      <c r="I24" s="156">
        <f>ROUND(E24*H24,2)</f>
        <v>0</v>
      </c>
      <c r="J24" s="157"/>
      <c r="K24" s="156">
        <f>ROUND(E24*J24,2)</f>
        <v>0</v>
      </c>
      <c r="L24" s="156">
        <v>21</v>
      </c>
      <c r="M24" s="156">
        <f>G24*(1+L24/100)</f>
        <v>0</v>
      </c>
      <c r="N24" s="155">
        <v>0</v>
      </c>
      <c r="O24" s="155">
        <f>ROUND(E24*N24,2)</f>
        <v>0</v>
      </c>
      <c r="P24" s="155">
        <v>0</v>
      </c>
      <c r="Q24" s="155">
        <f>ROUND(E24*P24,2)</f>
        <v>0</v>
      </c>
      <c r="R24" s="156"/>
      <c r="S24" s="156" t="s">
        <v>141</v>
      </c>
      <c r="T24" s="156" t="s">
        <v>163</v>
      </c>
      <c r="U24" s="156">
        <v>0.223</v>
      </c>
      <c r="V24" s="156">
        <f>ROUND(E24*U24,2)</f>
        <v>138.63</v>
      </c>
      <c r="W24" s="156"/>
      <c r="X24" s="156" t="s">
        <v>164</v>
      </c>
      <c r="Y24" s="156" t="s">
        <v>144</v>
      </c>
      <c r="Z24" s="146"/>
      <c r="AA24" s="146"/>
      <c r="AB24" s="146"/>
      <c r="AC24" s="146"/>
      <c r="AD24" s="146"/>
      <c r="AE24" s="146"/>
      <c r="AF24" s="146"/>
      <c r="AG24" s="146" t="s">
        <v>165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87" t="s">
        <v>188</v>
      </c>
      <c r="D25" s="185"/>
      <c r="E25" s="186">
        <v>21.43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167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87" t="s">
        <v>189</v>
      </c>
      <c r="D26" s="185"/>
      <c r="E26" s="186">
        <v>21.48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167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87" t="s">
        <v>190</v>
      </c>
      <c r="D27" s="185"/>
      <c r="E27" s="186">
        <v>16.46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167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87" t="s">
        <v>191</v>
      </c>
      <c r="D28" s="185"/>
      <c r="E28" s="186">
        <v>5.62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167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187" t="s">
        <v>192</v>
      </c>
      <c r="D29" s="185"/>
      <c r="E29" s="186">
        <v>13.4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167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87" t="s">
        <v>193</v>
      </c>
      <c r="D30" s="185"/>
      <c r="E30" s="186">
        <v>14.88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167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87" t="s">
        <v>194</v>
      </c>
      <c r="D31" s="185"/>
      <c r="E31" s="186">
        <v>18.13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167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7" t="s">
        <v>195</v>
      </c>
      <c r="D32" s="185"/>
      <c r="E32" s="186">
        <v>22.05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167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7" t="s">
        <v>196</v>
      </c>
      <c r="D33" s="185"/>
      <c r="E33" s="186">
        <v>20.25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167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7" t="s">
        <v>197</v>
      </c>
      <c r="D34" s="185"/>
      <c r="E34" s="186">
        <v>18.21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167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87" t="s">
        <v>198</v>
      </c>
      <c r="D35" s="185"/>
      <c r="E35" s="186">
        <v>2.56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167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87" t="s">
        <v>199</v>
      </c>
      <c r="D36" s="185"/>
      <c r="E36" s="186">
        <v>52.28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167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87" t="s">
        <v>200</v>
      </c>
      <c r="D37" s="185"/>
      <c r="E37" s="186">
        <v>46.33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167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87" t="s">
        <v>201</v>
      </c>
      <c r="D38" s="185"/>
      <c r="E38" s="186">
        <v>7.07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167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87" t="s">
        <v>202</v>
      </c>
      <c r="D39" s="185"/>
      <c r="E39" s="186">
        <v>0.27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167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7" t="s">
        <v>203</v>
      </c>
      <c r="D40" s="185"/>
      <c r="E40" s="186">
        <v>32.950000000000003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167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87" t="s">
        <v>204</v>
      </c>
      <c r="D41" s="185"/>
      <c r="E41" s="186">
        <v>17.510000000000002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167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7" t="s">
        <v>205</v>
      </c>
      <c r="D42" s="185"/>
      <c r="E42" s="186">
        <v>0.39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167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7" t="s">
        <v>206</v>
      </c>
      <c r="D43" s="185"/>
      <c r="E43" s="186">
        <v>11.14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167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87" t="s">
        <v>207</v>
      </c>
      <c r="D44" s="185"/>
      <c r="E44" s="186">
        <v>4.3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167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87" t="s">
        <v>208</v>
      </c>
      <c r="D45" s="185"/>
      <c r="E45" s="186">
        <v>5.35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167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187" t="s">
        <v>209</v>
      </c>
      <c r="D46" s="185"/>
      <c r="E46" s="186">
        <v>9.15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167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187" t="s">
        <v>210</v>
      </c>
      <c r="D47" s="185"/>
      <c r="E47" s="186">
        <v>4.1500000000000004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167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187" t="s">
        <v>211</v>
      </c>
      <c r="D48" s="185"/>
      <c r="E48" s="186">
        <v>0.34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167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87" t="s">
        <v>212</v>
      </c>
      <c r="D49" s="185"/>
      <c r="E49" s="186">
        <v>0.62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167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187" t="s">
        <v>213</v>
      </c>
      <c r="D50" s="185"/>
      <c r="E50" s="186">
        <v>9.93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167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87" t="s">
        <v>214</v>
      </c>
      <c r="D51" s="185"/>
      <c r="E51" s="186">
        <v>17.84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167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3" x14ac:dyDescent="0.2">
      <c r="A52" s="153"/>
      <c r="B52" s="154"/>
      <c r="C52" s="187" t="s">
        <v>215</v>
      </c>
      <c r="D52" s="185"/>
      <c r="E52" s="186">
        <v>5.44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167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187" t="s">
        <v>216</v>
      </c>
      <c r="D53" s="185"/>
      <c r="E53" s="186">
        <v>2.64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167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87" t="s">
        <v>217</v>
      </c>
      <c r="D54" s="185"/>
      <c r="E54" s="186">
        <v>9.4499999999999993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167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87" t="s">
        <v>218</v>
      </c>
      <c r="D55" s="185"/>
      <c r="E55" s="186">
        <v>9.14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167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87" t="s">
        <v>219</v>
      </c>
      <c r="D56" s="185"/>
      <c r="E56" s="186">
        <v>9.92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167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87" t="s">
        <v>220</v>
      </c>
      <c r="D57" s="185"/>
      <c r="E57" s="186">
        <v>7.94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167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87" t="s">
        <v>221</v>
      </c>
      <c r="D58" s="185"/>
      <c r="E58" s="186">
        <v>6.7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167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87" t="s">
        <v>222</v>
      </c>
      <c r="D59" s="185"/>
      <c r="E59" s="186">
        <v>8.09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167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87" t="s">
        <v>223</v>
      </c>
      <c r="D60" s="185"/>
      <c r="E60" s="186">
        <v>6.8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167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87" t="s">
        <v>224</v>
      </c>
      <c r="D61" s="185"/>
      <c r="E61" s="186">
        <v>5.16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167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87" t="s">
        <v>225</v>
      </c>
      <c r="D62" s="185"/>
      <c r="E62" s="186">
        <v>12.42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167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7" t="s">
        <v>226</v>
      </c>
      <c r="D63" s="185"/>
      <c r="E63" s="186">
        <v>10.77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167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87" t="s">
        <v>227</v>
      </c>
      <c r="D64" s="185"/>
      <c r="E64" s="186">
        <v>7.29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167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187" t="s">
        <v>228</v>
      </c>
      <c r="D65" s="185"/>
      <c r="E65" s="186">
        <v>2.5299999999999998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167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87" t="s">
        <v>229</v>
      </c>
      <c r="D66" s="185"/>
      <c r="E66" s="186">
        <v>9.9700000000000006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167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87" t="s">
        <v>230</v>
      </c>
      <c r="D67" s="185"/>
      <c r="E67" s="186">
        <v>7.06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167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">
      <c r="A68" s="153"/>
      <c r="B68" s="154"/>
      <c r="C68" s="187" t="s">
        <v>231</v>
      </c>
      <c r="D68" s="185"/>
      <c r="E68" s="186">
        <v>3.78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167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3" x14ac:dyDescent="0.2">
      <c r="A69" s="153"/>
      <c r="B69" s="154"/>
      <c r="C69" s="187" t="s">
        <v>232</v>
      </c>
      <c r="D69" s="185"/>
      <c r="E69" s="186">
        <v>16.41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167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">
      <c r="A70" s="153"/>
      <c r="B70" s="154"/>
      <c r="C70" s="187" t="s">
        <v>233</v>
      </c>
      <c r="D70" s="185"/>
      <c r="E70" s="186">
        <v>2.14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167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187" t="s">
        <v>234</v>
      </c>
      <c r="D71" s="185"/>
      <c r="E71" s="186">
        <v>0.5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167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87" t="s">
        <v>235</v>
      </c>
      <c r="D72" s="185"/>
      <c r="E72" s="186">
        <v>1.74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167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87" t="s">
        <v>236</v>
      </c>
      <c r="D73" s="185"/>
      <c r="E73" s="186">
        <v>9.6999999999999993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167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87" t="s">
        <v>237</v>
      </c>
      <c r="D74" s="185"/>
      <c r="E74" s="186">
        <v>0.76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167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3" x14ac:dyDescent="0.2">
      <c r="A75" s="153"/>
      <c r="B75" s="154"/>
      <c r="C75" s="187" t="s">
        <v>238</v>
      </c>
      <c r="D75" s="185"/>
      <c r="E75" s="186">
        <v>0.89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167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3" x14ac:dyDescent="0.2">
      <c r="A76" s="153"/>
      <c r="B76" s="154"/>
      <c r="C76" s="187" t="s">
        <v>239</v>
      </c>
      <c r="D76" s="185"/>
      <c r="E76" s="186">
        <v>10.45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167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3" x14ac:dyDescent="0.2">
      <c r="A77" s="153"/>
      <c r="B77" s="154"/>
      <c r="C77" s="187" t="s">
        <v>240</v>
      </c>
      <c r="D77" s="185"/>
      <c r="E77" s="186">
        <v>57.79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167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3" x14ac:dyDescent="0.2">
      <c r="A78" s="153"/>
      <c r="B78" s="154"/>
      <c r="C78" s="187" t="s">
        <v>241</v>
      </c>
      <c r="D78" s="185"/>
      <c r="E78" s="186">
        <v>6.7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167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">
      <c r="A79" s="153"/>
      <c r="B79" s="154"/>
      <c r="C79" s="187" t="s">
        <v>242</v>
      </c>
      <c r="D79" s="185"/>
      <c r="E79" s="186">
        <v>166.5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167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3" x14ac:dyDescent="0.2">
      <c r="A80" s="153"/>
      <c r="B80" s="154"/>
      <c r="C80" s="187" t="s">
        <v>243</v>
      </c>
      <c r="D80" s="185"/>
      <c r="E80" s="186">
        <v>59.878500000000003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167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87" t="s">
        <v>244</v>
      </c>
      <c r="D81" s="185"/>
      <c r="E81" s="186">
        <v>-231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167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67">
        <v>9</v>
      </c>
      <c r="B82" s="168" t="s">
        <v>245</v>
      </c>
      <c r="C82" s="181" t="s">
        <v>246</v>
      </c>
      <c r="D82" s="169" t="s">
        <v>184</v>
      </c>
      <c r="E82" s="170">
        <v>310.8245</v>
      </c>
      <c r="F82" s="171"/>
      <c r="G82" s="172">
        <f>ROUND(E82*F82,2)</f>
        <v>0</v>
      </c>
      <c r="H82" s="157"/>
      <c r="I82" s="156">
        <f>ROUND(E82*H82,2)</f>
        <v>0</v>
      </c>
      <c r="J82" s="157"/>
      <c r="K82" s="156">
        <f>ROUND(E82*J82,2)</f>
        <v>0</v>
      </c>
      <c r="L82" s="156">
        <v>21</v>
      </c>
      <c r="M82" s="156">
        <f>G82*(1+L82/100)</f>
        <v>0</v>
      </c>
      <c r="N82" s="155">
        <v>0</v>
      </c>
      <c r="O82" s="155">
        <f>ROUND(E82*N82,2)</f>
        <v>0</v>
      </c>
      <c r="P82" s="155">
        <v>0</v>
      </c>
      <c r="Q82" s="155">
        <f>ROUND(E82*P82,2)</f>
        <v>0</v>
      </c>
      <c r="R82" s="156"/>
      <c r="S82" s="156" t="s">
        <v>141</v>
      </c>
      <c r="T82" s="156" t="s">
        <v>163</v>
      </c>
      <c r="U82" s="156">
        <v>8.7999999999999995E-2</v>
      </c>
      <c r="V82" s="156">
        <f>ROUND(E82*U82,2)</f>
        <v>27.35</v>
      </c>
      <c r="W82" s="156"/>
      <c r="X82" s="156" t="s">
        <v>164</v>
      </c>
      <c r="Y82" s="156" t="s">
        <v>144</v>
      </c>
      <c r="Z82" s="146"/>
      <c r="AA82" s="146"/>
      <c r="AB82" s="146"/>
      <c r="AC82" s="146"/>
      <c r="AD82" s="146"/>
      <c r="AE82" s="146"/>
      <c r="AF82" s="146"/>
      <c r="AG82" s="146" t="s">
        <v>165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87" t="s">
        <v>247</v>
      </c>
      <c r="D83" s="185"/>
      <c r="E83" s="186">
        <v>310.8245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167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67">
        <v>10</v>
      </c>
      <c r="B84" s="168" t="s">
        <v>248</v>
      </c>
      <c r="C84" s="181" t="s">
        <v>249</v>
      </c>
      <c r="D84" s="169" t="s">
        <v>184</v>
      </c>
      <c r="E84" s="170">
        <v>42.69</v>
      </c>
      <c r="F84" s="171"/>
      <c r="G84" s="172">
        <f>ROUND(E84*F84,2)</f>
        <v>0</v>
      </c>
      <c r="H84" s="157"/>
      <c r="I84" s="156">
        <f>ROUND(E84*H84,2)</f>
        <v>0</v>
      </c>
      <c r="J84" s="157"/>
      <c r="K84" s="156">
        <f>ROUND(E84*J84,2)</f>
        <v>0</v>
      </c>
      <c r="L84" s="156">
        <v>21</v>
      </c>
      <c r="M84" s="156">
        <f>G84*(1+L84/100)</f>
        <v>0</v>
      </c>
      <c r="N84" s="155">
        <v>0</v>
      </c>
      <c r="O84" s="155">
        <f>ROUND(E84*N84,2)</f>
        <v>0</v>
      </c>
      <c r="P84" s="155">
        <v>0</v>
      </c>
      <c r="Q84" s="155">
        <f>ROUND(E84*P84,2)</f>
        <v>0</v>
      </c>
      <c r="R84" s="156"/>
      <c r="S84" s="156" t="s">
        <v>141</v>
      </c>
      <c r="T84" s="156" t="s">
        <v>163</v>
      </c>
      <c r="U84" s="156">
        <v>0.26666000000000001</v>
      </c>
      <c r="V84" s="156">
        <f>ROUND(E84*U84,2)</f>
        <v>11.38</v>
      </c>
      <c r="W84" s="156"/>
      <c r="X84" s="156" t="s">
        <v>164</v>
      </c>
      <c r="Y84" s="156" t="s">
        <v>144</v>
      </c>
      <c r="Z84" s="146"/>
      <c r="AA84" s="146"/>
      <c r="AB84" s="146"/>
      <c r="AC84" s="146"/>
      <c r="AD84" s="146"/>
      <c r="AE84" s="146"/>
      <c r="AF84" s="146"/>
      <c r="AG84" s="146" t="s">
        <v>165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53"/>
      <c r="B85" s="154"/>
      <c r="C85" s="187" t="s">
        <v>250</v>
      </c>
      <c r="D85" s="185"/>
      <c r="E85" s="186">
        <v>20.85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167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">
      <c r="A86" s="153"/>
      <c r="B86" s="154"/>
      <c r="C86" s="187" t="s">
        <v>251</v>
      </c>
      <c r="D86" s="185"/>
      <c r="E86" s="186">
        <v>14</v>
      </c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167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87" t="s">
        <v>252</v>
      </c>
      <c r="D87" s="185"/>
      <c r="E87" s="186">
        <v>7.84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167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67">
        <v>11</v>
      </c>
      <c r="B88" s="168" t="s">
        <v>253</v>
      </c>
      <c r="C88" s="181" t="s">
        <v>254</v>
      </c>
      <c r="D88" s="169" t="s">
        <v>184</v>
      </c>
      <c r="E88" s="170">
        <v>21.344999999999999</v>
      </c>
      <c r="F88" s="171"/>
      <c r="G88" s="172">
        <f>ROUND(E88*F88,2)</f>
        <v>0</v>
      </c>
      <c r="H88" s="157"/>
      <c r="I88" s="156">
        <f>ROUND(E88*H88,2)</f>
        <v>0</v>
      </c>
      <c r="J88" s="157"/>
      <c r="K88" s="156">
        <f>ROUND(E88*J88,2)</f>
        <v>0</v>
      </c>
      <c r="L88" s="156">
        <v>21</v>
      </c>
      <c r="M88" s="156">
        <f>G88*(1+L88/100)</f>
        <v>0</v>
      </c>
      <c r="N88" s="155">
        <v>0</v>
      </c>
      <c r="O88" s="155">
        <f>ROUND(E88*N88,2)</f>
        <v>0</v>
      </c>
      <c r="P88" s="155">
        <v>0</v>
      </c>
      <c r="Q88" s="155">
        <f>ROUND(E88*P88,2)</f>
        <v>0</v>
      </c>
      <c r="R88" s="156"/>
      <c r="S88" s="156" t="s">
        <v>141</v>
      </c>
      <c r="T88" s="156" t="s">
        <v>163</v>
      </c>
      <c r="U88" s="156">
        <v>4.3099999999999999E-2</v>
      </c>
      <c r="V88" s="156">
        <f>ROUND(E88*U88,2)</f>
        <v>0.92</v>
      </c>
      <c r="W88" s="156"/>
      <c r="X88" s="156" t="s">
        <v>164</v>
      </c>
      <c r="Y88" s="156" t="s">
        <v>144</v>
      </c>
      <c r="Z88" s="146"/>
      <c r="AA88" s="146"/>
      <c r="AB88" s="146"/>
      <c r="AC88" s="146"/>
      <c r="AD88" s="146"/>
      <c r="AE88" s="146"/>
      <c r="AF88" s="146"/>
      <c r="AG88" s="146" t="s">
        <v>165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2" x14ac:dyDescent="0.2">
      <c r="A89" s="153"/>
      <c r="B89" s="154"/>
      <c r="C89" s="187" t="s">
        <v>255</v>
      </c>
      <c r="D89" s="185"/>
      <c r="E89" s="186">
        <v>21.344999999999999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167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67">
        <v>12</v>
      </c>
      <c r="B90" s="168" t="s">
        <v>256</v>
      </c>
      <c r="C90" s="181" t="s">
        <v>257</v>
      </c>
      <c r="D90" s="169" t="s">
        <v>184</v>
      </c>
      <c r="E90" s="170">
        <v>272.50700000000001</v>
      </c>
      <c r="F90" s="171"/>
      <c r="G90" s="172">
        <f>ROUND(E90*F90,2)</f>
        <v>0</v>
      </c>
      <c r="H90" s="157"/>
      <c r="I90" s="156">
        <f>ROUND(E90*H90,2)</f>
        <v>0</v>
      </c>
      <c r="J90" s="157"/>
      <c r="K90" s="156">
        <f>ROUND(E90*J90,2)</f>
        <v>0</v>
      </c>
      <c r="L90" s="156">
        <v>21</v>
      </c>
      <c r="M90" s="156">
        <f>G90*(1+L90/100)</f>
        <v>0</v>
      </c>
      <c r="N90" s="155">
        <v>0</v>
      </c>
      <c r="O90" s="155">
        <f>ROUND(E90*N90,2)</f>
        <v>0</v>
      </c>
      <c r="P90" s="155">
        <v>0</v>
      </c>
      <c r="Q90" s="155">
        <f>ROUND(E90*P90,2)</f>
        <v>0</v>
      </c>
      <c r="R90" s="156"/>
      <c r="S90" s="156" t="s">
        <v>141</v>
      </c>
      <c r="T90" s="156" t="s">
        <v>163</v>
      </c>
      <c r="U90" s="156">
        <v>0.156</v>
      </c>
      <c r="V90" s="156">
        <f>ROUND(E90*U90,2)</f>
        <v>42.51</v>
      </c>
      <c r="W90" s="156"/>
      <c r="X90" s="156" t="s">
        <v>164</v>
      </c>
      <c r="Y90" s="156" t="s">
        <v>144</v>
      </c>
      <c r="Z90" s="146"/>
      <c r="AA90" s="146"/>
      <c r="AB90" s="146"/>
      <c r="AC90" s="146"/>
      <c r="AD90" s="146"/>
      <c r="AE90" s="146"/>
      <c r="AF90" s="146"/>
      <c r="AG90" s="146" t="s">
        <v>165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">
      <c r="A91" s="153"/>
      <c r="B91" s="154"/>
      <c r="C91" s="187" t="s">
        <v>258</v>
      </c>
      <c r="D91" s="185"/>
      <c r="E91" s="186">
        <v>297.35000000000002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167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3" x14ac:dyDescent="0.2">
      <c r="A92" s="153"/>
      <c r="B92" s="154"/>
      <c r="C92" s="187" t="s">
        <v>259</v>
      </c>
      <c r="D92" s="185"/>
      <c r="E92" s="186">
        <v>-24.843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167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67">
        <v>13</v>
      </c>
      <c r="B93" s="168" t="s">
        <v>260</v>
      </c>
      <c r="C93" s="181" t="s">
        <v>261</v>
      </c>
      <c r="D93" s="169" t="s">
        <v>184</v>
      </c>
      <c r="E93" s="170">
        <v>136.2535</v>
      </c>
      <c r="F93" s="171"/>
      <c r="G93" s="172">
        <f>ROUND(E93*F93,2)</f>
        <v>0</v>
      </c>
      <c r="H93" s="157"/>
      <c r="I93" s="156">
        <f>ROUND(E93*H93,2)</f>
        <v>0</v>
      </c>
      <c r="J93" s="157"/>
      <c r="K93" s="156">
        <f>ROUND(E93*J93,2)</f>
        <v>0</v>
      </c>
      <c r="L93" s="156">
        <v>21</v>
      </c>
      <c r="M93" s="156">
        <f>G93*(1+L93/100)</f>
        <v>0</v>
      </c>
      <c r="N93" s="155">
        <v>0</v>
      </c>
      <c r="O93" s="155">
        <f>ROUND(E93*N93,2)</f>
        <v>0</v>
      </c>
      <c r="P93" s="155">
        <v>0</v>
      </c>
      <c r="Q93" s="155">
        <f>ROUND(E93*P93,2)</f>
        <v>0</v>
      </c>
      <c r="R93" s="156"/>
      <c r="S93" s="156" t="s">
        <v>141</v>
      </c>
      <c r="T93" s="156" t="s">
        <v>163</v>
      </c>
      <c r="U93" s="156">
        <v>8.4000000000000005E-2</v>
      </c>
      <c r="V93" s="156">
        <f>ROUND(E93*U93,2)</f>
        <v>11.45</v>
      </c>
      <c r="W93" s="156"/>
      <c r="X93" s="156" t="s">
        <v>164</v>
      </c>
      <c r="Y93" s="156" t="s">
        <v>144</v>
      </c>
      <c r="Z93" s="146"/>
      <c r="AA93" s="146"/>
      <c r="AB93" s="146"/>
      <c r="AC93" s="146"/>
      <c r="AD93" s="146"/>
      <c r="AE93" s="146"/>
      <c r="AF93" s="146"/>
      <c r="AG93" s="146" t="s">
        <v>165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53"/>
      <c r="B94" s="154"/>
      <c r="C94" s="187" t="s">
        <v>262</v>
      </c>
      <c r="D94" s="185"/>
      <c r="E94" s="186">
        <v>136.2535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167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67">
        <v>14</v>
      </c>
      <c r="B95" s="168" t="s">
        <v>263</v>
      </c>
      <c r="C95" s="181" t="s">
        <v>264</v>
      </c>
      <c r="D95" s="169" t="s">
        <v>184</v>
      </c>
      <c r="E95" s="170">
        <v>11.7095</v>
      </c>
      <c r="F95" s="171"/>
      <c r="G95" s="172">
        <f>ROUND(E95*F95,2)</f>
        <v>0</v>
      </c>
      <c r="H95" s="157"/>
      <c r="I95" s="156">
        <f>ROUND(E95*H95,2)</f>
        <v>0</v>
      </c>
      <c r="J95" s="157"/>
      <c r="K95" s="156">
        <f>ROUND(E95*J95,2)</f>
        <v>0</v>
      </c>
      <c r="L95" s="156">
        <v>21</v>
      </c>
      <c r="M95" s="156">
        <f>G95*(1+L95/100)</f>
        <v>0</v>
      </c>
      <c r="N95" s="155">
        <v>0</v>
      </c>
      <c r="O95" s="155">
        <f>ROUND(E95*N95,2)</f>
        <v>0</v>
      </c>
      <c r="P95" s="155">
        <v>0</v>
      </c>
      <c r="Q95" s="155">
        <f>ROUND(E95*P95,2)</f>
        <v>0</v>
      </c>
      <c r="R95" s="156"/>
      <c r="S95" s="156" t="s">
        <v>141</v>
      </c>
      <c r="T95" s="156" t="s">
        <v>163</v>
      </c>
      <c r="U95" s="156">
        <v>3.5329999999999999</v>
      </c>
      <c r="V95" s="156">
        <f>ROUND(E95*U95,2)</f>
        <v>41.37</v>
      </c>
      <c r="W95" s="156"/>
      <c r="X95" s="156" t="s">
        <v>164</v>
      </c>
      <c r="Y95" s="156" t="s">
        <v>144</v>
      </c>
      <c r="Z95" s="146"/>
      <c r="AA95" s="146"/>
      <c r="AB95" s="146"/>
      <c r="AC95" s="146"/>
      <c r="AD95" s="146"/>
      <c r="AE95" s="146"/>
      <c r="AF95" s="146"/>
      <c r="AG95" s="146" t="s">
        <v>165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53"/>
      <c r="B96" s="154"/>
      <c r="C96" s="187" t="s">
        <v>265</v>
      </c>
      <c r="D96" s="185"/>
      <c r="E96" s="186">
        <v>8.5280000000000005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167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3" x14ac:dyDescent="0.2">
      <c r="A97" s="153"/>
      <c r="B97" s="154"/>
      <c r="C97" s="187" t="s">
        <v>266</v>
      </c>
      <c r="D97" s="185"/>
      <c r="E97" s="186">
        <v>0.96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167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">
      <c r="A98" s="153"/>
      <c r="B98" s="154"/>
      <c r="C98" s="187" t="s">
        <v>267</v>
      </c>
      <c r="D98" s="185"/>
      <c r="E98" s="186">
        <v>1.2615000000000001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167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3" x14ac:dyDescent="0.2">
      <c r="A99" s="153"/>
      <c r="B99" s="154"/>
      <c r="C99" s="187" t="s">
        <v>268</v>
      </c>
      <c r="D99" s="185"/>
      <c r="E99" s="186">
        <v>0.96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167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67">
        <v>15</v>
      </c>
      <c r="B100" s="168" t="s">
        <v>269</v>
      </c>
      <c r="C100" s="181" t="s">
        <v>270</v>
      </c>
      <c r="D100" s="169" t="s">
        <v>184</v>
      </c>
      <c r="E100" s="170">
        <v>158.09350000000001</v>
      </c>
      <c r="F100" s="171"/>
      <c r="G100" s="172">
        <f>ROUND(E100*F100,2)</f>
        <v>0</v>
      </c>
      <c r="H100" s="157"/>
      <c r="I100" s="156">
        <f>ROUND(E100*H100,2)</f>
        <v>0</v>
      </c>
      <c r="J100" s="157"/>
      <c r="K100" s="156">
        <f>ROUND(E100*J100,2)</f>
        <v>0</v>
      </c>
      <c r="L100" s="156">
        <v>21</v>
      </c>
      <c r="M100" s="156">
        <f>G100*(1+L100/100)</f>
        <v>0</v>
      </c>
      <c r="N100" s="155">
        <v>0</v>
      </c>
      <c r="O100" s="155">
        <f>ROUND(E100*N100,2)</f>
        <v>0</v>
      </c>
      <c r="P100" s="155">
        <v>0</v>
      </c>
      <c r="Q100" s="155">
        <f>ROUND(E100*P100,2)</f>
        <v>0</v>
      </c>
      <c r="R100" s="156"/>
      <c r="S100" s="156" t="s">
        <v>141</v>
      </c>
      <c r="T100" s="156" t="s">
        <v>163</v>
      </c>
      <c r="U100" s="156">
        <v>0.34499999999999997</v>
      </c>
      <c r="V100" s="156">
        <f>ROUND(E100*U100,2)</f>
        <v>54.54</v>
      </c>
      <c r="W100" s="156"/>
      <c r="X100" s="156" t="s">
        <v>164</v>
      </c>
      <c r="Y100" s="156" t="s">
        <v>144</v>
      </c>
      <c r="Z100" s="146"/>
      <c r="AA100" s="146"/>
      <c r="AB100" s="146"/>
      <c r="AC100" s="146"/>
      <c r="AD100" s="146"/>
      <c r="AE100" s="146"/>
      <c r="AF100" s="146"/>
      <c r="AG100" s="146" t="s">
        <v>165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53"/>
      <c r="B101" s="154"/>
      <c r="C101" s="187" t="s">
        <v>271</v>
      </c>
      <c r="D101" s="185"/>
      <c r="E101" s="186">
        <v>14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167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3" x14ac:dyDescent="0.2">
      <c r="A102" s="153"/>
      <c r="B102" s="154"/>
      <c r="C102" s="187" t="s">
        <v>272</v>
      </c>
      <c r="D102" s="185"/>
      <c r="E102" s="186">
        <v>7.84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167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 x14ac:dyDescent="0.2">
      <c r="A103" s="153"/>
      <c r="B103" s="154"/>
      <c r="C103" s="187" t="s">
        <v>262</v>
      </c>
      <c r="D103" s="185"/>
      <c r="E103" s="186">
        <v>136.2535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167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67">
        <v>16</v>
      </c>
      <c r="B104" s="168" t="s">
        <v>273</v>
      </c>
      <c r="C104" s="181" t="s">
        <v>274</v>
      </c>
      <c r="D104" s="169" t="s">
        <v>184</v>
      </c>
      <c r="E104" s="170">
        <v>38.26</v>
      </c>
      <c r="F104" s="171"/>
      <c r="G104" s="172">
        <f>ROUND(E104*F104,2)</f>
        <v>0</v>
      </c>
      <c r="H104" s="157"/>
      <c r="I104" s="156">
        <f>ROUND(E104*H104,2)</f>
        <v>0</v>
      </c>
      <c r="J104" s="157"/>
      <c r="K104" s="156">
        <f>ROUND(E104*J104,2)</f>
        <v>0</v>
      </c>
      <c r="L104" s="156">
        <v>21</v>
      </c>
      <c r="M104" s="156">
        <f>G104*(1+L104/100)</f>
        <v>0</v>
      </c>
      <c r="N104" s="155">
        <v>0</v>
      </c>
      <c r="O104" s="155">
        <f>ROUND(E104*N104,2)</f>
        <v>0</v>
      </c>
      <c r="P104" s="155">
        <v>0</v>
      </c>
      <c r="Q104" s="155">
        <f>ROUND(E104*P104,2)</f>
        <v>0</v>
      </c>
      <c r="R104" s="156"/>
      <c r="S104" s="156" t="s">
        <v>141</v>
      </c>
      <c r="T104" s="156" t="s">
        <v>163</v>
      </c>
      <c r="U104" s="156">
        <v>7.3999999999999996E-2</v>
      </c>
      <c r="V104" s="156">
        <f>ROUND(E104*U104,2)</f>
        <v>2.83</v>
      </c>
      <c r="W104" s="156"/>
      <c r="X104" s="156" t="s">
        <v>164</v>
      </c>
      <c r="Y104" s="156" t="s">
        <v>144</v>
      </c>
      <c r="Z104" s="146"/>
      <c r="AA104" s="146"/>
      <c r="AB104" s="146"/>
      <c r="AC104" s="146"/>
      <c r="AD104" s="146"/>
      <c r="AE104" s="146"/>
      <c r="AF104" s="146"/>
      <c r="AG104" s="146" t="s">
        <v>165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2" x14ac:dyDescent="0.2">
      <c r="A105" s="153"/>
      <c r="B105" s="154"/>
      <c r="C105" s="187" t="s">
        <v>275</v>
      </c>
      <c r="D105" s="185"/>
      <c r="E105" s="186">
        <v>38.26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167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22.5" outlineLevel="1" x14ac:dyDescent="0.2">
      <c r="A106" s="167">
        <v>17</v>
      </c>
      <c r="B106" s="168" t="s">
        <v>276</v>
      </c>
      <c r="C106" s="181" t="s">
        <v>277</v>
      </c>
      <c r="D106" s="169" t="s">
        <v>184</v>
      </c>
      <c r="E106" s="170">
        <v>936.846</v>
      </c>
      <c r="F106" s="171"/>
      <c r="G106" s="172">
        <f>ROUND(E106*F106,2)</f>
        <v>0</v>
      </c>
      <c r="H106" s="157"/>
      <c r="I106" s="156">
        <f>ROUND(E106*H106,2)</f>
        <v>0</v>
      </c>
      <c r="J106" s="157"/>
      <c r="K106" s="156">
        <f>ROUND(E106*J106,2)</f>
        <v>0</v>
      </c>
      <c r="L106" s="156">
        <v>21</v>
      </c>
      <c r="M106" s="156">
        <f>G106*(1+L106/100)</f>
        <v>0</v>
      </c>
      <c r="N106" s="155">
        <v>0</v>
      </c>
      <c r="O106" s="155">
        <f>ROUND(E106*N106,2)</f>
        <v>0</v>
      </c>
      <c r="P106" s="155">
        <v>0</v>
      </c>
      <c r="Q106" s="155">
        <f>ROUND(E106*P106,2)</f>
        <v>0</v>
      </c>
      <c r="R106" s="156"/>
      <c r="S106" s="156" t="s">
        <v>141</v>
      </c>
      <c r="T106" s="156" t="s">
        <v>163</v>
      </c>
      <c r="U106" s="156">
        <v>1.0999999999999999E-2</v>
      </c>
      <c r="V106" s="156">
        <f>ROUND(E106*U106,2)</f>
        <v>10.31</v>
      </c>
      <c r="W106" s="156"/>
      <c r="X106" s="156" t="s">
        <v>164</v>
      </c>
      <c r="Y106" s="156" t="s">
        <v>144</v>
      </c>
      <c r="Z106" s="146"/>
      <c r="AA106" s="146"/>
      <c r="AB106" s="146"/>
      <c r="AC106" s="146"/>
      <c r="AD106" s="146"/>
      <c r="AE106" s="146"/>
      <c r="AF106" s="146"/>
      <c r="AG106" s="146" t="s">
        <v>165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53"/>
      <c r="B107" s="154"/>
      <c r="C107" s="187" t="s">
        <v>278</v>
      </c>
      <c r="D107" s="185"/>
      <c r="E107" s="186">
        <v>936.846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167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67">
        <v>18</v>
      </c>
      <c r="B108" s="168" t="s">
        <v>279</v>
      </c>
      <c r="C108" s="181" t="s">
        <v>280</v>
      </c>
      <c r="D108" s="169" t="s">
        <v>184</v>
      </c>
      <c r="E108" s="170">
        <v>9368.4599999999991</v>
      </c>
      <c r="F108" s="171"/>
      <c r="G108" s="172">
        <f>ROUND(E108*F108,2)</f>
        <v>0</v>
      </c>
      <c r="H108" s="157"/>
      <c r="I108" s="156">
        <f>ROUND(E108*H108,2)</f>
        <v>0</v>
      </c>
      <c r="J108" s="157"/>
      <c r="K108" s="156">
        <f>ROUND(E108*J108,2)</f>
        <v>0</v>
      </c>
      <c r="L108" s="156">
        <v>21</v>
      </c>
      <c r="M108" s="156">
        <f>G108*(1+L108/100)</f>
        <v>0</v>
      </c>
      <c r="N108" s="155">
        <v>0</v>
      </c>
      <c r="O108" s="155">
        <f>ROUND(E108*N108,2)</f>
        <v>0</v>
      </c>
      <c r="P108" s="155">
        <v>0</v>
      </c>
      <c r="Q108" s="155">
        <f>ROUND(E108*P108,2)</f>
        <v>0</v>
      </c>
      <c r="R108" s="156"/>
      <c r="S108" s="156" t="s">
        <v>141</v>
      </c>
      <c r="T108" s="156" t="s">
        <v>163</v>
      </c>
      <c r="U108" s="156">
        <v>0</v>
      </c>
      <c r="V108" s="156">
        <f>ROUND(E108*U108,2)</f>
        <v>0</v>
      </c>
      <c r="W108" s="156"/>
      <c r="X108" s="156" t="s">
        <v>164</v>
      </c>
      <c r="Y108" s="156" t="s">
        <v>144</v>
      </c>
      <c r="Z108" s="146"/>
      <c r="AA108" s="146"/>
      <c r="AB108" s="146"/>
      <c r="AC108" s="146"/>
      <c r="AD108" s="146"/>
      <c r="AE108" s="146"/>
      <c r="AF108" s="146"/>
      <c r="AG108" s="146" t="s">
        <v>165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2" x14ac:dyDescent="0.2">
      <c r="A109" s="153"/>
      <c r="B109" s="154"/>
      <c r="C109" s="187" t="s">
        <v>281</v>
      </c>
      <c r="D109" s="185"/>
      <c r="E109" s="186">
        <v>9368.4599999999991</v>
      </c>
      <c r="F109" s="156"/>
      <c r="G109" s="156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167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22.5" outlineLevel="1" x14ac:dyDescent="0.2">
      <c r="A110" s="173">
        <v>19</v>
      </c>
      <c r="B110" s="174" t="s">
        <v>282</v>
      </c>
      <c r="C110" s="180" t="s">
        <v>283</v>
      </c>
      <c r="D110" s="175" t="s">
        <v>184</v>
      </c>
      <c r="E110" s="176">
        <v>19.13</v>
      </c>
      <c r="F110" s="177"/>
      <c r="G110" s="178">
        <f>ROUND(E110*F110,2)</f>
        <v>0</v>
      </c>
      <c r="H110" s="157"/>
      <c r="I110" s="156">
        <f>ROUND(E110*H110,2)</f>
        <v>0</v>
      </c>
      <c r="J110" s="157"/>
      <c r="K110" s="156">
        <f>ROUND(E110*J110,2)</f>
        <v>0</v>
      </c>
      <c r="L110" s="156">
        <v>21</v>
      </c>
      <c r="M110" s="156">
        <f>G110*(1+L110/100)</f>
        <v>0</v>
      </c>
      <c r="N110" s="155">
        <v>0</v>
      </c>
      <c r="O110" s="155">
        <f>ROUND(E110*N110,2)</f>
        <v>0</v>
      </c>
      <c r="P110" s="155">
        <v>0</v>
      </c>
      <c r="Q110" s="155">
        <f>ROUND(E110*P110,2)</f>
        <v>0</v>
      </c>
      <c r="R110" s="156"/>
      <c r="S110" s="156" t="s">
        <v>141</v>
      </c>
      <c r="T110" s="156" t="s">
        <v>163</v>
      </c>
      <c r="U110" s="156">
        <v>0.65200000000000002</v>
      </c>
      <c r="V110" s="156">
        <f>ROUND(E110*U110,2)</f>
        <v>12.47</v>
      </c>
      <c r="W110" s="156"/>
      <c r="X110" s="156" t="s">
        <v>164</v>
      </c>
      <c r="Y110" s="156" t="s">
        <v>144</v>
      </c>
      <c r="Z110" s="146"/>
      <c r="AA110" s="146"/>
      <c r="AB110" s="146"/>
      <c r="AC110" s="146"/>
      <c r="AD110" s="146"/>
      <c r="AE110" s="146"/>
      <c r="AF110" s="146"/>
      <c r="AG110" s="146" t="s">
        <v>165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67">
        <v>20</v>
      </c>
      <c r="B111" s="168" t="s">
        <v>284</v>
      </c>
      <c r="C111" s="181" t="s">
        <v>285</v>
      </c>
      <c r="D111" s="169" t="s">
        <v>184</v>
      </c>
      <c r="E111" s="170">
        <v>11.71</v>
      </c>
      <c r="F111" s="171"/>
      <c r="G111" s="172">
        <f>ROUND(E111*F111,2)</f>
        <v>0</v>
      </c>
      <c r="H111" s="157"/>
      <c r="I111" s="156">
        <f>ROUND(E111*H111,2)</f>
        <v>0</v>
      </c>
      <c r="J111" s="157"/>
      <c r="K111" s="156">
        <f>ROUND(E111*J111,2)</f>
        <v>0</v>
      </c>
      <c r="L111" s="156">
        <v>21</v>
      </c>
      <c r="M111" s="156">
        <f>G111*(1+L111/100)</f>
        <v>0</v>
      </c>
      <c r="N111" s="155">
        <v>0</v>
      </c>
      <c r="O111" s="155">
        <f>ROUND(E111*N111,2)</f>
        <v>0</v>
      </c>
      <c r="P111" s="155">
        <v>0</v>
      </c>
      <c r="Q111" s="155">
        <f>ROUND(E111*P111,2)</f>
        <v>0</v>
      </c>
      <c r="R111" s="156"/>
      <c r="S111" s="156" t="s">
        <v>141</v>
      </c>
      <c r="T111" s="156" t="s">
        <v>163</v>
      </c>
      <c r="U111" s="156">
        <v>0.20200000000000001</v>
      </c>
      <c r="V111" s="156">
        <f>ROUND(E111*U111,2)</f>
        <v>2.37</v>
      </c>
      <c r="W111" s="156"/>
      <c r="X111" s="156" t="s">
        <v>164</v>
      </c>
      <c r="Y111" s="156" t="s">
        <v>144</v>
      </c>
      <c r="Z111" s="146"/>
      <c r="AA111" s="146"/>
      <c r="AB111" s="146"/>
      <c r="AC111" s="146"/>
      <c r="AD111" s="146"/>
      <c r="AE111" s="146"/>
      <c r="AF111" s="146"/>
      <c r="AG111" s="146" t="s">
        <v>165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2" x14ac:dyDescent="0.2">
      <c r="A112" s="153"/>
      <c r="B112" s="154"/>
      <c r="C112" s="187" t="s">
        <v>286</v>
      </c>
      <c r="D112" s="185"/>
      <c r="E112" s="186">
        <v>10.8</v>
      </c>
      <c r="F112" s="156"/>
      <c r="G112" s="156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56"/>
      <c r="Z112" s="146"/>
      <c r="AA112" s="146"/>
      <c r="AB112" s="146"/>
      <c r="AC112" s="146"/>
      <c r="AD112" s="146"/>
      <c r="AE112" s="146"/>
      <c r="AF112" s="146"/>
      <c r="AG112" s="146" t="s">
        <v>167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3" x14ac:dyDescent="0.2">
      <c r="A113" s="153"/>
      <c r="B113" s="154"/>
      <c r="C113" s="187" t="s">
        <v>287</v>
      </c>
      <c r="D113" s="185"/>
      <c r="E113" s="186">
        <v>0.91</v>
      </c>
      <c r="F113" s="156"/>
      <c r="G113" s="156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167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67">
        <v>21</v>
      </c>
      <c r="B114" s="168" t="s">
        <v>288</v>
      </c>
      <c r="C114" s="181" t="s">
        <v>289</v>
      </c>
      <c r="D114" s="169" t="s">
        <v>184</v>
      </c>
      <c r="E114" s="170">
        <v>7.74</v>
      </c>
      <c r="F114" s="171"/>
      <c r="G114" s="172">
        <f>ROUND(E114*F114,2)</f>
        <v>0</v>
      </c>
      <c r="H114" s="157"/>
      <c r="I114" s="156">
        <f>ROUND(E114*H114,2)</f>
        <v>0</v>
      </c>
      <c r="J114" s="157"/>
      <c r="K114" s="156">
        <f>ROUND(E114*J114,2)</f>
        <v>0</v>
      </c>
      <c r="L114" s="156">
        <v>21</v>
      </c>
      <c r="M114" s="156">
        <f>G114*(1+L114/100)</f>
        <v>0</v>
      </c>
      <c r="N114" s="155">
        <v>0</v>
      </c>
      <c r="O114" s="155">
        <f>ROUND(E114*N114,2)</f>
        <v>0</v>
      </c>
      <c r="P114" s="155">
        <v>0</v>
      </c>
      <c r="Q114" s="155">
        <f>ROUND(E114*P114,2)</f>
        <v>0</v>
      </c>
      <c r="R114" s="156"/>
      <c r="S114" s="156" t="s">
        <v>141</v>
      </c>
      <c r="T114" s="156" t="s">
        <v>163</v>
      </c>
      <c r="U114" s="156">
        <v>1.1499999999999999</v>
      </c>
      <c r="V114" s="156">
        <f>ROUND(E114*U114,2)</f>
        <v>8.9</v>
      </c>
      <c r="W114" s="156"/>
      <c r="X114" s="156" t="s">
        <v>164</v>
      </c>
      <c r="Y114" s="156" t="s">
        <v>144</v>
      </c>
      <c r="Z114" s="146"/>
      <c r="AA114" s="146"/>
      <c r="AB114" s="146"/>
      <c r="AC114" s="146"/>
      <c r="AD114" s="146"/>
      <c r="AE114" s="146"/>
      <c r="AF114" s="146"/>
      <c r="AG114" s="146" t="s">
        <v>165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53"/>
      <c r="B115" s="154"/>
      <c r="C115" s="187" t="s">
        <v>290</v>
      </c>
      <c r="D115" s="185"/>
      <c r="E115" s="186"/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167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87" t="s">
        <v>291</v>
      </c>
      <c r="D116" s="185"/>
      <c r="E116" s="186">
        <v>6.84</v>
      </c>
      <c r="F116" s="156"/>
      <c r="G116" s="156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167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3" x14ac:dyDescent="0.2">
      <c r="A117" s="153"/>
      <c r="B117" s="154"/>
      <c r="C117" s="187" t="s">
        <v>292</v>
      </c>
      <c r="D117" s="185"/>
      <c r="E117" s="186">
        <v>0.9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167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1" x14ac:dyDescent="0.2">
      <c r="A118" s="173">
        <v>22</v>
      </c>
      <c r="B118" s="174" t="s">
        <v>293</v>
      </c>
      <c r="C118" s="180" t="s">
        <v>294</v>
      </c>
      <c r="D118" s="175" t="s">
        <v>184</v>
      </c>
      <c r="E118" s="176">
        <v>936.846</v>
      </c>
      <c r="F118" s="177"/>
      <c r="G118" s="178">
        <f>ROUND(E118*F118,2)</f>
        <v>0</v>
      </c>
      <c r="H118" s="157"/>
      <c r="I118" s="156">
        <f>ROUND(E118*H118,2)</f>
        <v>0</v>
      </c>
      <c r="J118" s="157"/>
      <c r="K118" s="156">
        <f>ROUND(E118*J118,2)</f>
        <v>0</v>
      </c>
      <c r="L118" s="156">
        <v>21</v>
      </c>
      <c r="M118" s="156">
        <f>G118*(1+L118/100)</f>
        <v>0</v>
      </c>
      <c r="N118" s="155">
        <v>0</v>
      </c>
      <c r="O118" s="155">
        <f>ROUND(E118*N118,2)</f>
        <v>0</v>
      </c>
      <c r="P118" s="155">
        <v>0</v>
      </c>
      <c r="Q118" s="155">
        <f>ROUND(E118*P118,2)</f>
        <v>0</v>
      </c>
      <c r="R118" s="156"/>
      <c r="S118" s="156" t="s">
        <v>141</v>
      </c>
      <c r="T118" s="156" t="s">
        <v>163</v>
      </c>
      <c r="U118" s="156">
        <v>0</v>
      </c>
      <c r="V118" s="156">
        <f>ROUND(E118*U118,2)</f>
        <v>0</v>
      </c>
      <c r="W118" s="156"/>
      <c r="X118" s="156" t="s">
        <v>164</v>
      </c>
      <c r="Y118" s="156" t="s">
        <v>144</v>
      </c>
      <c r="Z118" s="146"/>
      <c r="AA118" s="146"/>
      <c r="AB118" s="146"/>
      <c r="AC118" s="146"/>
      <c r="AD118" s="146"/>
      <c r="AE118" s="146"/>
      <c r="AF118" s="146"/>
      <c r="AG118" s="146" t="s">
        <v>165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ht="22.5" outlineLevel="1" x14ac:dyDescent="0.2">
      <c r="A119" s="167">
        <v>23</v>
      </c>
      <c r="B119" s="168" t="s">
        <v>295</v>
      </c>
      <c r="C119" s="181" t="s">
        <v>296</v>
      </c>
      <c r="D119" s="169" t="s">
        <v>297</v>
      </c>
      <c r="E119" s="170">
        <v>20</v>
      </c>
      <c r="F119" s="171"/>
      <c r="G119" s="172">
        <f>ROUND(E119*F119,2)</f>
        <v>0</v>
      </c>
      <c r="H119" s="157"/>
      <c r="I119" s="156">
        <f>ROUND(E119*H119,2)</f>
        <v>0</v>
      </c>
      <c r="J119" s="157"/>
      <c r="K119" s="156">
        <f>ROUND(E119*J119,2)</f>
        <v>0</v>
      </c>
      <c r="L119" s="156">
        <v>21</v>
      </c>
      <c r="M119" s="156">
        <f>G119*(1+L119/100)</f>
        <v>0</v>
      </c>
      <c r="N119" s="155">
        <v>1</v>
      </c>
      <c r="O119" s="155">
        <f>ROUND(E119*N119,2)</f>
        <v>20</v>
      </c>
      <c r="P119" s="155">
        <v>0</v>
      </c>
      <c r="Q119" s="155">
        <f>ROUND(E119*P119,2)</f>
        <v>0</v>
      </c>
      <c r="R119" s="156"/>
      <c r="S119" s="156" t="s">
        <v>298</v>
      </c>
      <c r="T119" s="156" t="s">
        <v>142</v>
      </c>
      <c r="U119" s="156">
        <v>0</v>
      </c>
      <c r="V119" s="156">
        <f>ROUND(E119*U119,2)</f>
        <v>0</v>
      </c>
      <c r="W119" s="156"/>
      <c r="X119" s="156" t="s">
        <v>299</v>
      </c>
      <c r="Y119" s="156" t="s">
        <v>144</v>
      </c>
      <c r="Z119" s="146"/>
      <c r="AA119" s="146"/>
      <c r="AB119" s="146"/>
      <c r="AC119" s="146"/>
      <c r="AD119" s="146"/>
      <c r="AE119" s="146"/>
      <c r="AF119" s="146"/>
      <c r="AG119" s="146" t="s">
        <v>300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2" x14ac:dyDescent="0.2">
      <c r="A120" s="153"/>
      <c r="B120" s="154"/>
      <c r="C120" s="187" t="s">
        <v>301</v>
      </c>
      <c r="D120" s="185"/>
      <c r="E120" s="186">
        <v>20</v>
      </c>
      <c r="F120" s="156"/>
      <c r="G120" s="156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167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x14ac:dyDescent="0.2">
      <c r="A121" s="160" t="s">
        <v>136</v>
      </c>
      <c r="B121" s="161" t="s">
        <v>52</v>
      </c>
      <c r="C121" s="179" t="s">
        <v>69</v>
      </c>
      <c r="D121" s="162"/>
      <c r="E121" s="163"/>
      <c r="F121" s="164"/>
      <c r="G121" s="165">
        <f>SUMIF(AG122:AG193,"&lt;&gt;NOR",G122:G193)</f>
        <v>0</v>
      </c>
      <c r="H121" s="159"/>
      <c r="I121" s="159">
        <f>SUM(I122:I193)</f>
        <v>0</v>
      </c>
      <c r="J121" s="159"/>
      <c r="K121" s="159">
        <f>SUM(K122:K193)</f>
        <v>0</v>
      </c>
      <c r="L121" s="159"/>
      <c r="M121" s="159">
        <f>SUM(M122:M193)</f>
        <v>0</v>
      </c>
      <c r="N121" s="158"/>
      <c r="O121" s="158">
        <f>SUM(O122:O193)</f>
        <v>891.31999999999994</v>
      </c>
      <c r="P121" s="158"/>
      <c r="Q121" s="158">
        <f>SUM(Q122:Q193)</f>
        <v>0</v>
      </c>
      <c r="R121" s="159"/>
      <c r="S121" s="159"/>
      <c r="T121" s="159"/>
      <c r="U121" s="159"/>
      <c r="V121" s="159">
        <f>SUM(V122:V193)</f>
        <v>563.40000000000009</v>
      </c>
      <c r="W121" s="159"/>
      <c r="X121" s="159"/>
      <c r="Y121" s="159"/>
      <c r="AG121" t="s">
        <v>137</v>
      </c>
    </row>
    <row r="122" spans="1:60" ht="22.5" outlineLevel="1" x14ac:dyDescent="0.2">
      <c r="A122" s="167">
        <v>24</v>
      </c>
      <c r="B122" s="168" t="s">
        <v>302</v>
      </c>
      <c r="C122" s="181" t="s">
        <v>303</v>
      </c>
      <c r="D122" s="169" t="s">
        <v>184</v>
      </c>
      <c r="E122" s="170">
        <v>21.84</v>
      </c>
      <c r="F122" s="171"/>
      <c r="G122" s="172">
        <f>ROUND(E122*F122,2)</f>
        <v>0</v>
      </c>
      <c r="H122" s="157"/>
      <c r="I122" s="156">
        <f>ROUND(E122*H122,2)</f>
        <v>0</v>
      </c>
      <c r="J122" s="157"/>
      <c r="K122" s="156">
        <f>ROUND(E122*J122,2)</f>
        <v>0</v>
      </c>
      <c r="L122" s="156">
        <v>21</v>
      </c>
      <c r="M122" s="156">
        <f>G122*(1+L122/100)</f>
        <v>0</v>
      </c>
      <c r="N122" s="155">
        <v>1.665</v>
      </c>
      <c r="O122" s="155">
        <f>ROUND(E122*N122,2)</f>
        <v>36.36</v>
      </c>
      <c r="P122" s="155">
        <v>0</v>
      </c>
      <c r="Q122" s="155">
        <f>ROUND(E122*P122,2)</f>
        <v>0</v>
      </c>
      <c r="R122" s="156"/>
      <c r="S122" s="156" t="s">
        <v>141</v>
      </c>
      <c r="T122" s="156" t="s">
        <v>163</v>
      </c>
      <c r="U122" s="156">
        <v>0.92</v>
      </c>
      <c r="V122" s="156">
        <f>ROUND(E122*U122,2)</f>
        <v>20.09</v>
      </c>
      <c r="W122" s="156"/>
      <c r="X122" s="156" t="s">
        <v>164</v>
      </c>
      <c r="Y122" s="156" t="s">
        <v>144</v>
      </c>
      <c r="Z122" s="146"/>
      <c r="AA122" s="146"/>
      <c r="AB122" s="146"/>
      <c r="AC122" s="146"/>
      <c r="AD122" s="146"/>
      <c r="AE122" s="146"/>
      <c r="AF122" s="146"/>
      <c r="AG122" s="146" t="s">
        <v>165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2" x14ac:dyDescent="0.2">
      <c r="A123" s="153"/>
      <c r="B123" s="154"/>
      <c r="C123" s="187" t="s">
        <v>251</v>
      </c>
      <c r="D123" s="185"/>
      <c r="E123" s="186">
        <v>14</v>
      </c>
      <c r="F123" s="156"/>
      <c r="G123" s="156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167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3" x14ac:dyDescent="0.2">
      <c r="A124" s="153"/>
      <c r="B124" s="154"/>
      <c r="C124" s="187" t="s">
        <v>252</v>
      </c>
      <c r="D124" s="185"/>
      <c r="E124" s="186">
        <v>7.84</v>
      </c>
      <c r="F124" s="156"/>
      <c r="G124" s="156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167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67">
        <v>25</v>
      </c>
      <c r="B125" s="168" t="s">
        <v>304</v>
      </c>
      <c r="C125" s="181" t="s">
        <v>305</v>
      </c>
      <c r="D125" s="169" t="s">
        <v>162</v>
      </c>
      <c r="E125" s="170">
        <v>251.32990000000001</v>
      </c>
      <c r="F125" s="171"/>
      <c r="G125" s="172">
        <f>ROUND(E125*F125,2)</f>
        <v>0</v>
      </c>
      <c r="H125" s="157"/>
      <c r="I125" s="156">
        <f>ROUND(E125*H125,2)</f>
        <v>0</v>
      </c>
      <c r="J125" s="157"/>
      <c r="K125" s="156">
        <f>ROUND(E125*J125,2)</f>
        <v>0</v>
      </c>
      <c r="L125" s="156">
        <v>21</v>
      </c>
      <c r="M125" s="156">
        <f>G125*(1+L125/100)</f>
        <v>0</v>
      </c>
      <c r="N125" s="155">
        <v>1.8000000000000001E-4</v>
      </c>
      <c r="O125" s="155">
        <f>ROUND(E125*N125,2)</f>
        <v>0.05</v>
      </c>
      <c r="P125" s="155">
        <v>0</v>
      </c>
      <c r="Q125" s="155">
        <f>ROUND(E125*P125,2)</f>
        <v>0</v>
      </c>
      <c r="R125" s="156"/>
      <c r="S125" s="156" t="s">
        <v>141</v>
      </c>
      <c r="T125" s="156" t="s">
        <v>163</v>
      </c>
      <c r="U125" s="156">
        <v>7.4999999999999997E-2</v>
      </c>
      <c r="V125" s="156">
        <f>ROUND(E125*U125,2)</f>
        <v>18.850000000000001</v>
      </c>
      <c r="W125" s="156"/>
      <c r="X125" s="156" t="s">
        <v>164</v>
      </c>
      <c r="Y125" s="156" t="s">
        <v>144</v>
      </c>
      <c r="Z125" s="146"/>
      <c r="AA125" s="146"/>
      <c r="AB125" s="146"/>
      <c r="AC125" s="146"/>
      <c r="AD125" s="146"/>
      <c r="AE125" s="146"/>
      <c r="AF125" s="146"/>
      <c r="AG125" s="146" t="s">
        <v>165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2" x14ac:dyDescent="0.2">
      <c r="A126" s="153"/>
      <c r="B126" s="154"/>
      <c r="C126" s="187" t="s">
        <v>306</v>
      </c>
      <c r="D126" s="185"/>
      <c r="E126" s="186">
        <v>56.766599999999997</v>
      </c>
      <c r="F126" s="156"/>
      <c r="G126" s="156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56"/>
      <c r="Z126" s="146"/>
      <c r="AA126" s="146"/>
      <c r="AB126" s="146"/>
      <c r="AC126" s="146"/>
      <c r="AD126" s="146"/>
      <c r="AE126" s="146"/>
      <c r="AF126" s="146"/>
      <c r="AG126" s="146" t="s">
        <v>167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3" x14ac:dyDescent="0.2">
      <c r="A127" s="153"/>
      <c r="B127" s="154"/>
      <c r="C127" s="187" t="s">
        <v>307</v>
      </c>
      <c r="D127" s="185"/>
      <c r="E127" s="186">
        <v>0.6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167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3" x14ac:dyDescent="0.2">
      <c r="A128" s="153"/>
      <c r="B128" s="154"/>
      <c r="C128" s="187" t="s">
        <v>308</v>
      </c>
      <c r="D128" s="185"/>
      <c r="E128" s="186">
        <v>57</v>
      </c>
      <c r="F128" s="156"/>
      <c r="G128" s="156"/>
      <c r="H128" s="156"/>
      <c r="I128" s="156"/>
      <c r="J128" s="156"/>
      <c r="K128" s="156"/>
      <c r="L128" s="156"/>
      <c r="M128" s="156"/>
      <c r="N128" s="155"/>
      <c r="O128" s="155"/>
      <c r="P128" s="155"/>
      <c r="Q128" s="155"/>
      <c r="R128" s="156"/>
      <c r="S128" s="156"/>
      <c r="T128" s="156"/>
      <c r="U128" s="156"/>
      <c r="V128" s="156"/>
      <c r="W128" s="156"/>
      <c r="X128" s="156"/>
      <c r="Y128" s="156"/>
      <c r="Z128" s="146"/>
      <c r="AA128" s="146"/>
      <c r="AB128" s="146"/>
      <c r="AC128" s="146"/>
      <c r="AD128" s="146"/>
      <c r="AE128" s="146"/>
      <c r="AF128" s="146"/>
      <c r="AG128" s="146" t="s">
        <v>167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3" x14ac:dyDescent="0.2">
      <c r="A129" s="153"/>
      <c r="B129" s="154"/>
      <c r="C129" s="187" t="s">
        <v>309</v>
      </c>
      <c r="D129" s="185"/>
      <c r="E129" s="186">
        <v>27.675000000000001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167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3" x14ac:dyDescent="0.2">
      <c r="A130" s="153"/>
      <c r="B130" s="154"/>
      <c r="C130" s="187" t="s">
        <v>310</v>
      </c>
      <c r="D130" s="185"/>
      <c r="E130" s="186">
        <v>22.809100000000001</v>
      </c>
      <c r="F130" s="156"/>
      <c r="G130" s="156"/>
      <c r="H130" s="156"/>
      <c r="I130" s="156"/>
      <c r="J130" s="156"/>
      <c r="K130" s="156"/>
      <c r="L130" s="156"/>
      <c r="M130" s="156"/>
      <c r="N130" s="155"/>
      <c r="O130" s="155"/>
      <c r="P130" s="155"/>
      <c r="Q130" s="155"/>
      <c r="R130" s="156"/>
      <c r="S130" s="156"/>
      <c r="T130" s="156"/>
      <c r="U130" s="156"/>
      <c r="V130" s="156"/>
      <c r="W130" s="156"/>
      <c r="X130" s="156"/>
      <c r="Y130" s="156"/>
      <c r="Z130" s="146"/>
      <c r="AA130" s="146"/>
      <c r="AB130" s="146"/>
      <c r="AC130" s="146"/>
      <c r="AD130" s="146"/>
      <c r="AE130" s="146"/>
      <c r="AF130" s="146"/>
      <c r="AG130" s="146" t="s">
        <v>167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3" x14ac:dyDescent="0.2">
      <c r="A131" s="153"/>
      <c r="B131" s="154"/>
      <c r="C131" s="187" t="s">
        <v>311</v>
      </c>
      <c r="D131" s="185"/>
      <c r="E131" s="186">
        <v>13.968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167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3" x14ac:dyDescent="0.2">
      <c r="A132" s="153"/>
      <c r="B132" s="154"/>
      <c r="C132" s="187" t="s">
        <v>312</v>
      </c>
      <c r="D132" s="185"/>
      <c r="E132" s="186">
        <v>8.2712000000000003</v>
      </c>
      <c r="F132" s="156"/>
      <c r="G132" s="156"/>
      <c r="H132" s="156"/>
      <c r="I132" s="156"/>
      <c r="J132" s="156"/>
      <c r="K132" s="156"/>
      <c r="L132" s="156"/>
      <c r="M132" s="156"/>
      <c r="N132" s="155"/>
      <c r="O132" s="155"/>
      <c r="P132" s="155"/>
      <c r="Q132" s="155"/>
      <c r="R132" s="156"/>
      <c r="S132" s="156"/>
      <c r="T132" s="156"/>
      <c r="U132" s="156"/>
      <c r="V132" s="156"/>
      <c r="W132" s="156"/>
      <c r="X132" s="156"/>
      <c r="Y132" s="156"/>
      <c r="Z132" s="146"/>
      <c r="AA132" s="146"/>
      <c r="AB132" s="146"/>
      <c r="AC132" s="146"/>
      <c r="AD132" s="146"/>
      <c r="AE132" s="146"/>
      <c r="AF132" s="146"/>
      <c r="AG132" s="146" t="s">
        <v>167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3" x14ac:dyDescent="0.2">
      <c r="A133" s="153"/>
      <c r="B133" s="154"/>
      <c r="C133" s="187" t="s">
        <v>313</v>
      </c>
      <c r="D133" s="185"/>
      <c r="E133" s="186">
        <v>39.6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167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3" x14ac:dyDescent="0.2">
      <c r="A134" s="153"/>
      <c r="B134" s="154"/>
      <c r="C134" s="187" t="s">
        <v>314</v>
      </c>
      <c r="D134" s="185"/>
      <c r="E134" s="186">
        <v>24.64</v>
      </c>
      <c r="F134" s="156"/>
      <c r="G134" s="156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56"/>
      <c r="Z134" s="146"/>
      <c r="AA134" s="146"/>
      <c r="AB134" s="146"/>
      <c r="AC134" s="146"/>
      <c r="AD134" s="146"/>
      <c r="AE134" s="146"/>
      <c r="AF134" s="146"/>
      <c r="AG134" s="146" t="s">
        <v>167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ht="22.5" outlineLevel="1" x14ac:dyDescent="0.2">
      <c r="A135" s="167">
        <v>26</v>
      </c>
      <c r="B135" s="168" t="s">
        <v>315</v>
      </c>
      <c r="C135" s="181" t="s">
        <v>316</v>
      </c>
      <c r="D135" s="169" t="s">
        <v>184</v>
      </c>
      <c r="E135" s="170">
        <v>17.884229999999999</v>
      </c>
      <c r="F135" s="171"/>
      <c r="G135" s="172">
        <f>ROUND(E135*F135,2)</f>
        <v>0</v>
      </c>
      <c r="H135" s="157"/>
      <c r="I135" s="156">
        <f>ROUND(E135*H135,2)</f>
        <v>0</v>
      </c>
      <c r="J135" s="157"/>
      <c r="K135" s="156">
        <f>ROUND(E135*J135,2)</f>
        <v>0</v>
      </c>
      <c r="L135" s="156">
        <v>21</v>
      </c>
      <c r="M135" s="156">
        <f>G135*(1+L135/100)</f>
        <v>0</v>
      </c>
      <c r="N135" s="155">
        <v>1.63</v>
      </c>
      <c r="O135" s="155">
        <f>ROUND(E135*N135,2)</f>
        <v>29.15</v>
      </c>
      <c r="P135" s="155">
        <v>0</v>
      </c>
      <c r="Q135" s="155">
        <f>ROUND(E135*P135,2)</f>
        <v>0</v>
      </c>
      <c r="R135" s="156"/>
      <c r="S135" s="156" t="s">
        <v>141</v>
      </c>
      <c r="T135" s="156" t="s">
        <v>163</v>
      </c>
      <c r="U135" s="156">
        <v>0.92</v>
      </c>
      <c r="V135" s="156">
        <f>ROUND(E135*U135,2)</f>
        <v>16.45</v>
      </c>
      <c r="W135" s="156"/>
      <c r="X135" s="156" t="s">
        <v>164</v>
      </c>
      <c r="Y135" s="156" t="s">
        <v>144</v>
      </c>
      <c r="Z135" s="146"/>
      <c r="AA135" s="146"/>
      <c r="AB135" s="146"/>
      <c r="AC135" s="146"/>
      <c r="AD135" s="146"/>
      <c r="AE135" s="146"/>
      <c r="AF135" s="146"/>
      <c r="AG135" s="146" t="s">
        <v>165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2" x14ac:dyDescent="0.2">
      <c r="A136" s="153"/>
      <c r="B136" s="154"/>
      <c r="C136" s="187" t="s">
        <v>317</v>
      </c>
      <c r="D136" s="185"/>
      <c r="E136" s="186">
        <v>4.1299099999999997</v>
      </c>
      <c r="F136" s="156"/>
      <c r="G136" s="156"/>
      <c r="H136" s="156"/>
      <c r="I136" s="156"/>
      <c r="J136" s="156"/>
      <c r="K136" s="156"/>
      <c r="L136" s="156"/>
      <c r="M136" s="156"/>
      <c r="N136" s="155"/>
      <c r="O136" s="155"/>
      <c r="P136" s="155"/>
      <c r="Q136" s="155"/>
      <c r="R136" s="156"/>
      <c r="S136" s="156"/>
      <c r="T136" s="156"/>
      <c r="U136" s="156"/>
      <c r="V136" s="156"/>
      <c r="W136" s="156"/>
      <c r="X136" s="156"/>
      <c r="Y136" s="156"/>
      <c r="Z136" s="146"/>
      <c r="AA136" s="146"/>
      <c r="AB136" s="146"/>
      <c r="AC136" s="146"/>
      <c r="AD136" s="146"/>
      <c r="AE136" s="146"/>
      <c r="AF136" s="146"/>
      <c r="AG136" s="146" t="s">
        <v>167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3" x14ac:dyDescent="0.2">
      <c r="A137" s="153"/>
      <c r="B137" s="154"/>
      <c r="C137" s="187" t="s">
        <v>318</v>
      </c>
      <c r="D137" s="185"/>
      <c r="E137" s="186">
        <v>6.65</v>
      </c>
      <c r="F137" s="156"/>
      <c r="G137" s="156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167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3" x14ac:dyDescent="0.2">
      <c r="A138" s="153"/>
      <c r="B138" s="154"/>
      <c r="C138" s="187" t="s">
        <v>319</v>
      </c>
      <c r="D138" s="185"/>
      <c r="E138" s="186">
        <v>1.0674999999999999</v>
      </c>
      <c r="F138" s="156"/>
      <c r="G138" s="156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56"/>
      <c r="Z138" s="146"/>
      <c r="AA138" s="146"/>
      <c r="AB138" s="146"/>
      <c r="AC138" s="146"/>
      <c r="AD138" s="146"/>
      <c r="AE138" s="146"/>
      <c r="AF138" s="146"/>
      <c r="AG138" s="146" t="s">
        <v>167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3" x14ac:dyDescent="0.2">
      <c r="A139" s="153"/>
      <c r="B139" s="154"/>
      <c r="C139" s="187" t="s">
        <v>320</v>
      </c>
      <c r="D139" s="185"/>
      <c r="E139" s="186">
        <v>3.5106299999999999</v>
      </c>
      <c r="F139" s="156"/>
      <c r="G139" s="156"/>
      <c r="H139" s="156"/>
      <c r="I139" s="156"/>
      <c r="J139" s="156"/>
      <c r="K139" s="156"/>
      <c r="L139" s="156"/>
      <c r="M139" s="156"/>
      <c r="N139" s="155"/>
      <c r="O139" s="155"/>
      <c r="P139" s="155"/>
      <c r="Q139" s="155"/>
      <c r="R139" s="156"/>
      <c r="S139" s="156"/>
      <c r="T139" s="156"/>
      <c r="U139" s="156"/>
      <c r="V139" s="156"/>
      <c r="W139" s="156"/>
      <c r="X139" s="156"/>
      <c r="Y139" s="156"/>
      <c r="Z139" s="146"/>
      <c r="AA139" s="146"/>
      <c r="AB139" s="146"/>
      <c r="AC139" s="146"/>
      <c r="AD139" s="146"/>
      <c r="AE139" s="146"/>
      <c r="AF139" s="146"/>
      <c r="AG139" s="146" t="s">
        <v>167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3" x14ac:dyDescent="0.2">
      <c r="A140" s="153"/>
      <c r="B140" s="154"/>
      <c r="C140" s="187" t="s">
        <v>321</v>
      </c>
      <c r="D140" s="185"/>
      <c r="E140" s="186">
        <v>1.85392</v>
      </c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167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3" x14ac:dyDescent="0.2">
      <c r="A141" s="153"/>
      <c r="B141" s="154"/>
      <c r="C141" s="187" t="s">
        <v>322</v>
      </c>
      <c r="D141" s="185"/>
      <c r="E141" s="186">
        <v>0.67227999999999999</v>
      </c>
      <c r="F141" s="156"/>
      <c r="G141" s="156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56"/>
      <c r="Z141" s="146"/>
      <c r="AA141" s="146"/>
      <c r="AB141" s="146"/>
      <c r="AC141" s="146"/>
      <c r="AD141" s="146"/>
      <c r="AE141" s="146"/>
      <c r="AF141" s="146"/>
      <c r="AG141" s="146" t="s">
        <v>167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ht="22.5" outlineLevel="1" x14ac:dyDescent="0.2">
      <c r="A142" s="167">
        <v>27</v>
      </c>
      <c r="B142" s="168" t="s">
        <v>323</v>
      </c>
      <c r="C142" s="181" t="s">
        <v>324</v>
      </c>
      <c r="D142" s="169" t="s">
        <v>184</v>
      </c>
      <c r="E142" s="170">
        <v>13.32159</v>
      </c>
      <c r="F142" s="171"/>
      <c r="G142" s="172">
        <f>ROUND(E142*F142,2)</f>
        <v>0</v>
      </c>
      <c r="H142" s="157"/>
      <c r="I142" s="156">
        <f>ROUND(E142*H142,2)</f>
        <v>0</v>
      </c>
      <c r="J142" s="157"/>
      <c r="K142" s="156">
        <f>ROUND(E142*J142,2)</f>
        <v>0</v>
      </c>
      <c r="L142" s="156">
        <v>21</v>
      </c>
      <c r="M142" s="156">
        <f>G142*(1+L142/100)</f>
        <v>0</v>
      </c>
      <c r="N142" s="155">
        <v>1.665</v>
      </c>
      <c r="O142" s="155">
        <f>ROUND(E142*N142,2)</f>
        <v>22.18</v>
      </c>
      <c r="P142" s="155">
        <v>0</v>
      </c>
      <c r="Q142" s="155">
        <f>ROUND(E142*P142,2)</f>
        <v>0</v>
      </c>
      <c r="R142" s="156"/>
      <c r="S142" s="156" t="s">
        <v>141</v>
      </c>
      <c r="T142" s="156" t="s">
        <v>163</v>
      </c>
      <c r="U142" s="156">
        <v>0.92</v>
      </c>
      <c r="V142" s="156">
        <f>ROUND(E142*U142,2)</f>
        <v>12.26</v>
      </c>
      <c r="W142" s="156"/>
      <c r="X142" s="156" t="s">
        <v>164</v>
      </c>
      <c r="Y142" s="156" t="s">
        <v>144</v>
      </c>
      <c r="Z142" s="146"/>
      <c r="AA142" s="146"/>
      <c r="AB142" s="146"/>
      <c r="AC142" s="146"/>
      <c r="AD142" s="146"/>
      <c r="AE142" s="146"/>
      <c r="AF142" s="146"/>
      <c r="AG142" s="146" t="s">
        <v>165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2" x14ac:dyDescent="0.2">
      <c r="A143" s="153"/>
      <c r="B143" s="154"/>
      <c r="C143" s="187" t="s">
        <v>325</v>
      </c>
      <c r="D143" s="185"/>
      <c r="E143" s="186">
        <v>2.7953299999999999</v>
      </c>
      <c r="F143" s="156"/>
      <c r="G143" s="156"/>
      <c r="H143" s="156"/>
      <c r="I143" s="156"/>
      <c r="J143" s="156"/>
      <c r="K143" s="156"/>
      <c r="L143" s="156"/>
      <c r="M143" s="156"/>
      <c r="N143" s="155"/>
      <c r="O143" s="155"/>
      <c r="P143" s="155"/>
      <c r="Q143" s="155"/>
      <c r="R143" s="156"/>
      <c r="S143" s="156"/>
      <c r="T143" s="156"/>
      <c r="U143" s="156"/>
      <c r="V143" s="156"/>
      <c r="W143" s="156"/>
      <c r="X143" s="156"/>
      <c r="Y143" s="156"/>
      <c r="Z143" s="146"/>
      <c r="AA143" s="146"/>
      <c r="AB143" s="146"/>
      <c r="AC143" s="146"/>
      <c r="AD143" s="146"/>
      <c r="AE143" s="146"/>
      <c r="AF143" s="146"/>
      <c r="AG143" s="146" t="s">
        <v>167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3" x14ac:dyDescent="0.2">
      <c r="A144" s="153"/>
      <c r="B144" s="154"/>
      <c r="C144" s="187" t="s">
        <v>326</v>
      </c>
      <c r="D144" s="185"/>
      <c r="E144" s="186">
        <v>6.6000000000000003E-2</v>
      </c>
      <c r="F144" s="156"/>
      <c r="G144" s="156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167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3" x14ac:dyDescent="0.2">
      <c r="A145" s="153"/>
      <c r="B145" s="154"/>
      <c r="C145" s="187" t="s">
        <v>327</v>
      </c>
      <c r="D145" s="185"/>
      <c r="E145" s="186">
        <v>4.75</v>
      </c>
      <c r="F145" s="156"/>
      <c r="G145" s="156"/>
      <c r="H145" s="156"/>
      <c r="I145" s="156"/>
      <c r="J145" s="156"/>
      <c r="K145" s="156"/>
      <c r="L145" s="156"/>
      <c r="M145" s="156"/>
      <c r="N145" s="155"/>
      <c r="O145" s="155"/>
      <c r="P145" s="155"/>
      <c r="Q145" s="155"/>
      <c r="R145" s="156"/>
      <c r="S145" s="156"/>
      <c r="T145" s="156"/>
      <c r="U145" s="156"/>
      <c r="V145" s="156"/>
      <c r="W145" s="156"/>
      <c r="X145" s="156"/>
      <c r="Y145" s="156"/>
      <c r="Z145" s="146"/>
      <c r="AA145" s="146"/>
      <c r="AB145" s="146"/>
      <c r="AC145" s="146"/>
      <c r="AD145" s="146"/>
      <c r="AE145" s="146"/>
      <c r="AF145" s="146"/>
      <c r="AG145" s="146" t="s">
        <v>167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3" x14ac:dyDescent="0.2">
      <c r="A146" s="153"/>
      <c r="B146" s="154"/>
      <c r="C146" s="187" t="s">
        <v>328</v>
      </c>
      <c r="D146" s="185"/>
      <c r="E146" s="186">
        <v>2.0499999999999998</v>
      </c>
      <c r="F146" s="156"/>
      <c r="G146" s="156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167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3" x14ac:dyDescent="0.2">
      <c r="A147" s="153"/>
      <c r="B147" s="154"/>
      <c r="C147" s="187" t="s">
        <v>329</v>
      </c>
      <c r="D147" s="185"/>
      <c r="E147" s="186">
        <v>1.14856</v>
      </c>
      <c r="F147" s="156"/>
      <c r="G147" s="156"/>
      <c r="H147" s="156"/>
      <c r="I147" s="156"/>
      <c r="J147" s="156"/>
      <c r="K147" s="156"/>
      <c r="L147" s="156"/>
      <c r="M147" s="156"/>
      <c r="N147" s="155"/>
      <c r="O147" s="155"/>
      <c r="P147" s="155"/>
      <c r="Q147" s="155"/>
      <c r="R147" s="156"/>
      <c r="S147" s="156"/>
      <c r="T147" s="156"/>
      <c r="U147" s="156"/>
      <c r="V147" s="156"/>
      <c r="W147" s="156"/>
      <c r="X147" s="156"/>
      <c r="Y147" s="156"/>
      <c r="Z147" s="146"/>
      <c r="AA147" s="146"/>
      <c r="AB147" s="146"/>
      <c r="AC147" s="146"/>
      <c r="AD147" s="146"/>
      <c r="AE147" s="146"/>
      <c r="AF147" s="146"/>
      <c r="AG147" s="146" t="s">
        <v>167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3" x14ac:dyDescent="0.2">
      <c r="A148" s="153"/>
      <c r="B148" s="154"/>
      <c r="C148" s="187" t="s">
        <v>330</v>
      </c>
      <c r="D148" s="185"/>
      <c r="E148" s="186">
        <v>2.0952000000000002</v>
      </c>
      <c r="F148" s="156"/>
      <c r="G148" s="156"/>
      <c r="H148" s="156"/>
      <c r="I148" s="156"/>
      <c r="J148" s="156"/>
      <c r="K148" s="156"/>
      <c r="L148" s="156"/>
      <c r="M148" s="156"/>
      <c r="N148" s="155"/>
      <c r="O148" s="155"/>
      <c r="P148" s="155"/>
      <c r="Q148" s="155"/>
      <c r="R148" s="156"/>
      <c r="S148" s="156"/>
      <c r="T148" s="156"/>
      <c r="U148" s="156"/>
      <c r="V148" s="156"/>
      <c r="W148" s="156"/>
      <c r="X148" s="156"/>
      <c r="Y148" s="156"/>
      <c r="Z148" s="146"/>
      <c r="AA148" s="146"/>
      <c r="AB148" s="146"/>
      <c r="AC148" s="146"/>
      <c r="AD148" s="146"/>
      <c r="AE148" s="146"/>
      <c r="AF148" s="146"/>
      <c r="AG148" s="146" t="s">
        <v>167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3" x14ac:dyDescent="0.2">
      <c r="A149" s="153"/>
      <c r="B149" s="154"/>
      <c r="C149" s="187" t="s">
        <v>331</v>
      </c>
      <c r="D149" s="185"/>
      <c r="E149" s="186">
        <v>0.41649999999999998</v>
      </c>
      <c r="F149" s="156"/>
      <c r="G149" s="156"/>
      <c r="H149" s="156"/>
      <c r="I149" s="156"/>
      <c r="J149" s="156"/>
      <c r="K149" s="156"/>
      <c r="L149" s="156"/>
      <c r="M149" s="156"/>
      <c r="N149" s="155"/>
      <c r="O149" s="155"/>
      <c r="P149" s="155"/>
      <c r="Q149" s="155"/>
      <c r="R149" s="156"/>
      <c r="S149" s="156"/>
      <c r="T149" s="156"/>
      <c r="U149" s="156"/>
      <c r="V149" s="156"/>
      <c r="W149" s="156"/>
      <c r="X149" s="156"/>
      <c r="Y149" s="156"/>
      <c r="Z149" s="146"/>
      <c r="AA149" s="146"/>
      <c r="AB149" s="146"/>
      <c r="AC149" s="146"/>
      <c r="AD149" s="146"/>
      <c r="AE149" s="146"/>
      <c r="AF149" s="146"/>
      <c r="AG149" s="146" t="s">
        <v>167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">
      <c r="A150" s="167">
        <v>28</v>
      </c>
      <c r="B150" s="168" t="s">
        <v>332</v>
      </c>
      <c r="C150" s="181" t="s">
        <v>333</v>
      </c>
      <c r="D150" s="169" t="s">
        <v>179</v>
      </c>
      <c r="E150" s="170">
        <v>107.77</v>
      </c>
      <c r="F150" s="171"/>
      <c r="G150" s="172">
        <f>ROUND(E150*F150,2)</f>
        <v>0</v>
      </c>
      <c r="H150" s="157"/>
      <c r="I150" s="156">
        <f>ROUND(E150*H150,2)</f>
        <v>0</v>
      </c>
      <c r="J150" s="157"/>
      <c r="K150" s="156">
        <f>ROUND(E150*J150,2)</f>
        <v>0</v>
      </c>
      <c r="L150" s="156">
        <v>21</v>
      </c>
      <c r="M150" s="156">
        <f>G150*(1+L150/100)</f>
        <v>0</v>
      </c>
      <c r="N150" s="155">
        <v>0</v>
      </c>
      <c r="O150" s="155">
        <f>ROUND(E150*N150,2)</f>
        <v>0</v>
      </c>
      <c r="P150" s="155">
        <v>0</v>
      </c>
      <c r="Q150" s="155">
        <f>ROUND(E150*P150,2)</f>
        <v>0</v>
      </c>
      <c r="R150" s="156"/>
      <c r="S150" s="156" t="s">
        <v>141</v>
      </c>
      <c r="T150" s="156" t="s">
        <v>163</v>
      </c>
      <c r="U150" s="156">
        <v>4.5699999999999998E-2</v>
      </c>
      <c r="V150" s="156">
        <f>ROUND(E150*U150,2)</f>
        <v>4.93</v>
      </c>
      <c r="W150" s="156"/>
      <c r="X150" s="156" t="s">
        <v>164</v>
      </c>
      <c r="Y150" s="156" t="s">
        <v>144</v>
      </c>
      <c r="Z150" s="146"/>
      <c r="AA150" s="146"/>
      <c r="AB150" s="146"/>
      <c r="AC150" s="146"/>
      <c r="AD150" s="146"/>
      <c r="AE150" s="146"/>
      <c r="AF150" s="146"/>
      <c r="AG150" s="146" t="s">
        <v>165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2" x14ac:dyDescent="0.2">
      <c r="A151" s="153"/>
      <c r="B151" s="154"/>
      <c r="C151" s="187" t="s">
        <v>334</v>
      </c>
      <c r="D151" s="185"/>
      <c r="E151" s="186">
        <v>28.67</v>
      </c>
      <c r="F151" s="156"/>
      <c r="G151" s="156"/>
      <c r="H151" s="156"/>
      <c r="I151" s="156"/>
      <c r="J151" s="156"/>
      <c r="K151" s="156"/>
      <c r="L151" s="156"/>
      <c r="M151" s="156"/>
      <c r="N151" s="155"/>
      <c r="O151" s="155"/>
      <c r="P151" s="155"/>
      <c r="Q151" s="155"/>
      <c r="R151" s="156"/>
      <c r="S151" s="156"/>
      <c r="T151" s="156"/>
      <c r="U151" s="156"/>
      <c r="V151" s="156"/>
      <c r="W151" s="156"/>
      <c r="X151" s="156"/>
      <c r="Y151" s="156"/>
      <c r="Z151" s="146"/>
      <c r="AA151" s="146"/>
      <c r="AB151" s="146"/>
      <c r="AC151" s="146"/>
      <c r="AD151" s="146"/>
      <c r="AE151" s="146"/>
      <c r="AF151" s="146"/>
      <c r="AG151" s="146" t="s">
        <v>167</v>
      </c>
      <c r="AH151" s="146">
        <v>0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3" x14ac:dyDescent="0.2">
      <c r="A152" s="153"/>
      <c r="B152" s="154"/>
      <c r="C152" s="187" t="s">
        <v>335</v>
      </c>
      <c r="D152" s="185"/>
      <c r="E152" s="186">
        <v>58.55</v>
      </c>
      <c r="F152" s="156"/>
      <c r="G152" s="156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167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3" x14ac:dyDescent="0.2">
      <c r="A153" s="153"/>
      <c r="B153" s="154"/>
      <c r="C153" s="187" t="s">
        <v>336</v>
      </c>
      <c r="D153" s="185"/>
      <c r="E153" s="186">
        <v>10.81</v>
      </c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167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3" x14ac:dyDescent="0.2">
      <c r="A154" s="153"/>
      <c r="B154" s="154"/>
      <c r="C154" s="187" t="s">
        <v>337</v>
      </c>
      <c r="D154" s="185"/>
      <c r="E154" s="186">
        <v>5.82</v>
      </c>
      <c r="F154" s="156"/>
      <c r="G154" s="156"/>
      <c r="H154" s="156"/>
      <c r="I154" s="156"/>
      <c r="J154" s="156"/>
      <c r="K154" s="156"/>
      <c r="L154" s="156"/>
      <c r="M154" s="156"/>
      <c r="N154" s="155"/>
      <c r="O154" s="155"/>
      <c r="P154" s="155"/>
      <c r="Q154" s="155"/>
      <c r="R154" s="156"/>
      <c r="S154" s="156"/>
      <c r="T154" s="156"/>
      <c r="U154" s="156"/>
      <c r="V154" s="156"/>
      <c r="W154" s="156"/>
      <c r="X154" s="156"/>
      <c r="Y154" s="156"/>
      <c r="Z154" s="146"/>
      <c r="AA154" s="146"/>
      <c r="AB154" s="146"/>
      <c r="AC154" s="146"/>
      <c r="AD154" s="146"/>
      <c r="AE154" s="146"/>
      <c r="AF154" s="146"/>
      <c r="AG154" s="146" t="s">
        <v>167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3" x14ac:dyDescent="0.2">
      <c r="A155" s="153"/>
      <c r="B155" s="154"/>
      <c r="C155" s="187" t="s">
        <v>338</v>
      </c>
      <c r="D155" s="185"/>
      <c r="E155" s="186">
        <v>3.92</v>
      </c>
      <c r="F155" s="156"/>
      <c r="G155" s="156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167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67">
        <v>29</v>
      </c>
      <c r="B156" s="168" t="s">
        <v>339</v>
      </c>
      <c r="C156" s="181" t="s">
        <v>340</v>
      </c>
      <c r="D156" s="169" t="s">
        <v>184</v>
      </c>
      <c r="E156" s="170">
        <v>291.78854000000001</v>
      </c>
      <c r="F156" s="171"/>
      <c r="G156" s="172">
        <f>ROUND(E156*F156,2)</f>
        <v>0</v>
      </c>
      <c r="H156" s="157"/>
      <c r="I156" s="156">
        <f>ROUND(E156*H156,2)</f>
        <v>0</v>
      </c>
      <c r="J156" s="157"/>
      <c r="K156" s="156">
        <f>ROUND(E156*J156,2)</f>
        <v>0</v>
      </c>
      <c r="L156" s="156">
        <v>21</v>
      </c>
      <c r="M156" s="156">
        <f>G156*(1+L156/100)</f>
        <v>0</v>
      </c>
      <c r="N156" s="155">
        <v>2.5249999999999999</v>
      </c>
      <c r="O156" s="155">
        <f>ROUND(E156*N156,2)</f>
        <v>736.77</v>
      </c>
      <c r="P156" s="155">
        <v>0</v>
      </c>
      <c r="Q156" s="155">
        <f>ROUND(E156*P156,2)</f>
        <v>0</v>
      </c>
      <c r="R156" s="156"/>
      <c r="S156" s="156" t="s">
        <v>141</v>
      </c>
      <c r="T156" s="156" t="s">
        <v>163</v>
      </c>
      <c r="U156" s="156">
        <v>0.47699999999999998</v>
      </c>
      <c r="V156" s="156">
        <f>ROUND(E156*U156,2)</f>
        <v>139.18</v>
      </c>
      <c r="W156" s="156"/>
      <c r="X156" s="156" t="s">
        <v>164</v>
      </c>
      <c r="Y156" s="156" t="s">
        <v>144</v>
      </c>
      <c r="Z156" s="146"/>
      <c r="AA156" s="146"/>
      <c r="AB156" s="146"/>
      <c r="AC156" s="146"/>
      <c r="AD156" s="146"/>
      <c r="AE156" s="146"/>
      <c r="AF156" s="146"/>
      <c r="AG156" s="146" t="s">
        <v>165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ht="33.75" outlineLevel="2" x14ac:dyDescent="0.2">
      <c r="A157" s="153"/>
      <c r="B157" s="154"/>
      <c r="C157" s="187" t="s">
        <v>341</v>
      </c>
      <c r="D157" s="185"/>
      <c r="E157" s="186">
        <v>27.528960000000001</v>
      </c>
      <c r="F157" s="156"/>
      <c r="G157" s="156"/>
      <c r="H157" s="156"/>
      <c r="I157" s="156"/>
      <c r="J157" s="156"/>
      <c r="K157" s="156"/>
      <c r="L157" s="156"/>
      <c r="M157" s="156"/>
      <c r="N157" s="155"/>
      <c r="O157" s="155"/>
      <c r="P157" s="155"/>
      <c r="Q157" s="155"/>
      <c r="R157" s="156"/>
      <c r="S157" s="156"/>
      <c r="T157" s="156"/>
      <c r="U157" s="156"/>
      <c r="V157" s="156"/>
      <c r="W157" s="156"/>
      <c r="X157" s="156"/>
      <c r="Y157" s="156"/>
      <c r="Z157" s="146"/>
      <c r="AA157" s="146"/>
      <c r="AB157" s="146"/>
      <c r="AC157" s="146"/>
      <c r="AD157" s="146"/>
      <c r="AE157" s="146"/>
      <c r="AF157" s="146"/>
      <c r="AG157" s="146" t="s">
        <v>167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22.5" outlineLevel="3" x14ac:dyDescent="0.2">
      <c r="A158" s="153"/>
      <c r="B158" s="154"/>
      <c r="C158" s="187" t="s">
        <v>342</v>
      </c>
      <c r="D158" s="185"/>
      <c r="E158" s="186">
        <v>21.231539999999999</v>
      </c>
      <c r="F158" s="156"/>
      <c r="G158" s="156"/>
      <c r="H158" s="156"/>
      <c r="I158" s="156"/>
      <c r="J158" s="156"/>
      <c r="K158" s="156"/>
      <c r="L158" s="156"/>
      <c r="M158" s="156"/>
      <c r="N158" s="155"/>
      <c r="O158" s="155"/>
      <c r="P158" s="155"/>
      <c r="Q158" s="155"/>
      <c r="R158" s="156"/>
      <c r="S158" s="156"/>
      <c r="T158" s="156"/>
      <c r="U158" s="156"/>
      <c r="V158" s="156"/>
      <c r="W158" s="156"/>
      <c r="X158" s="156"/>
      <c r="Y158" s="156"/>
      <c r="Z158" s="146"/>
      <c r="AA158" s="146"/>
      <c r="AB158" s="146"/>
      <c r="AC158" s="146"/>
      <c r="AD158" s="146"/>
      <c r="AE158" s="146"/>
      <c r="AF158" s="146"/>
      <c r="AG158" s="146" t="s">
        <v>167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ht="22.5" outlineLevel="3" x14ac:dyDescent="0.2">
      <c r="A159" s="153"/>
      <c r="B159" s="154"/>
      <c r="C159" s="187" t="s">
        <v>343</v>
      </c>
      <c r="D159" s="185"/>
      <c r="E159" s="186">
        <v>17.144600000000001</v>
      </c>
      <c r="F159" s="156"/>
      <c r="G159" s="156"/>
      <c r="H159" s="156"/>
      <c r="I159" s="156"/>
      <c r="J159" s="156"/>
      <c r="K159" s="156"/>
      <c r="L159" s="156"/>
      <c r="M159" s="156"/>
      <c r="N159" s="155"/>
      <c r="O159" s="155"/>
      <c r="P159" s="155"/>
      <c r="Q159" s="155"/>
      <c r="R159" s="156"/>
      <c r="S159" s="156"/>
      <c r="T159" s="156"/>
      <c r="U159" s="156"/>
      <c r="V159" s="156"/>
      <c r="W159" s="156"/>
      <c r="X159" s="156"/>
      <c r="Y159" s="156"/>
      <c r="Z159" s="146"/>
      <c r="AA159" s="146"/>
      <c r="AB159" s="146"/>
      <c r="AC159" s="146"/>
      <c r="AD159" s="146"/>
      <c r="AE159" s="146"/>
      <c r="AF159" s="146"/>
      <c r="AG159" s="146" t="s">
        <v>167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ht="22.5" outlineLevel="3" x14ac:dyDescent="0.2">
      <c r="A160" s="153"/>
      <c r="B160" s="154"/>
      <c r="C160" s="187" t="s">
        <v>344</v>
      </c>
      <c r="D160" s="185"/>
      <c r="E160" s="186">
        <v>35.591099999999997</v>
      </c>
      <c r="F160" s="156"/>
      <c r="G160" s="156"/>
      <c r="H160" s="156"/>
      <c r="I160" s="156"/>
      <c r="J160" s="156"/>
      <c r="K160" s="156"/>
      <c r="L160" s="156"/>
      <c r="M160" s="156"/>
      <c r="N160" s="155"/>
      <c r="O160" s="155"/>
      <c r="P160" s="155"/>
      <c r="Q160" s="155"/>
      <c r="R160" s="156"/>
      <c r="S160" s="156"/>
      <c r="T160" s="156"/>
      <c r="U160" s="156"/>
      <c r="V160" s="156"/>
      <c r="W160" s="156"/>
      <c r="X160" s="156"/>
      <c r="Y160" s="156"/>
      <c r="Z160" s="146"/>
      <c r="AA160" s="146"/>
      <c r="AB160" s="146"/>
      <c r="AC160" s="146"/>
      <c r="AD160" s="146"/>
      <c r="AE160" s="146"/>
      <c r="AF160" s="146"/>
      <c r="AG160" s="146" t="s">
        <v>167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ht="33.75" outlineLevel="3" x14ac:dyDescent="0.2">
      <c r="A161" s="153"/>
      <c r="B161" s="154"/>
      <c r="C161" s="187" t="s">
        <v>345</v>
      </c>
      <c r="D161" s="185"/>
      <c r="E161" s="186">
        <v>15.26413</v>
      </c>
      <c r="F161" s="156"/>
      <c r="G161" s="156"/>
      <c r="H161" s="156"/>
      <c r="I161" s="156"/>
      <c r="J161" s="156"/>
      <c r="K161" s="156"/>
      <c r="L161" s="156"/>
      <c r="M161" s="156"/>
      <c r="N161" s="155"/>
      <c r="O161" s="155"/>
      <c r="P161" s="155"/>
      <c r="Q161" s="155"/>
      <c r="R161" s="156"/>
      <c r="S161" s="156"/>
      <c r="T161" s="156"/>
      <c r="U161" s="156"/>
      <c r="V161" s="156"/>
      <c r="W161" s="156"/>
      <c r="X161" s="156"/>
      <c r="Y161" s="156"/>
      <c r="Z161" s="146"/>
      <c r="AA161" s="146"/>
      <c r="AB161" s="146"/>
      <c r="AC161" s="146"/>
      <c r="AD161" s="146"/>
      <c r="AE161" s="146"/>
      <c r="AF161" s="146"/>
      <c r="AG161" s="146" t="s">
        <v>167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3" x14ac:dyDescent="0.2">
      <c r="A162" s="153"/>
      <c r="B162" s="154"/>
      <c r="C162" s="187" t="s">
        <v>346</v>
      </c>
      <c r="D162" s="185"/>
      <c r="E162" s="186">
        <v>17.865100000000002</v>
      </c>
      <c r="F162" s="156"/>
      <c r="G162" s="156"/>
      <c r="H162" s="156"/>
      <c r="I162" s="156"/>
      <c r="J162" s="156"/>
      <c r="K162" s="156"/>
      <c r="L162" s="156"/>
      <c r="M162" s="156"/>
      <c r="N162" s="155"/>
      <c r="O162" s="155"/>
      <c r="P162" s="155"/>
      <c r="Q162" s="155"/>
      <c r="R162" s="156"/>
      <c r="S162" s="156"/>
      <c r="T162" s="156"/>
      <c r="U162" s="156"/>
      <c r="V162" s="156"/>
      <c r="W162" s="156"/>
      <c r="X162" s="156"/>
      <c r="Y162" s="156"/>
      <c r="Z162" s="146"/>
      <c r="AA162" s="146"/>
      <c r="AB162" s="146"/>
      <c r="AC162" s="146"/>
      <c r="AD162" s="146"/>
      <c r="AE162" s="146"/>
      <c r="AF162" s="146"/>
      <c r="AG162" s="146" t="s">
        <v>167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3" x14ac:dyDescent="0.2">
      <c r="A163" s="153"/>
      <c r="B163" s="154"/>
      <c r="C163" s="187" t="s">
        <v>347</v>
      </c>
      <c r="D163" s="185"/>
      <c r="E163" s="186">
        <v>64.8</v>
      </c>
      <c r="F163" s="156"/>
      <c r="G163" s="156"/>
      <c r="H163" s="156"/>
      <c r="I163" s="156"/>
      <c r="J163" s="156"/>
      <c r="K163" s="156"/>
      <c r="L163" s="156"/>
      <c r="M163" s="156"/>
      <c r="N163" s="155"/>
      <c r="O163" s="155"/>
      <c r="P163" s="155"/>
      <c r="Q163" s="155"/>
      <c r="R163" s="156"/>
      <c r="S163" s="156"/>
      <c r="T163" s="156"/>
      <c r="U163" s="156"/>
      <c r="V163" s="156"/>
      <c r="W163" s="156"/>
      <c r="X163" s="156"/>
      <c r="Y163" s="156"/>
      <c r="Z163" s="146"/>
      <c r="AA163" s="146"/>
      <c r="AB163" s="146"/>
      <c r="AC163" s="146"/>
      <c r="AD163" s="146"/>
      <c r="AE163" s="146"/>
      <c r="AF163" s="146"/>
      <c r="AG163" s="146" t="s">
        <v>167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3" x14ac:dyDescent="0.2">
      <c r="A164" s="153"/>
      <c r="B164" s="154"/>
      <c r="C164" s="187" t="s">
        <v>348</v>
      </c>
      <c r="D164" s="185"/>
      <c r="E164" s="186">
        <v>64.8</v>
      </c>
      <c r="F164" s="156"/>
      <c r="G164" s="156"/>
      <c r="H164" s="156"/>
      <c r="I164" s="156"/>
      <c r="J164" s="156"/>
      <c r="K164" s="156"/>
      <c r="L164" s="156"/>
      <c r="M164" s="156"/>
      <c r="N164" s="155"/>
      <c r="O164" s="155"/>
      <c r="P164" s="155"/>
      <c r="Q164" s="155"/>
      <c r="R164" s="156"/>
      <c r="S164" s="156"/>
      <c r="T164" s="156"/>
      <c r="U164" s="156"/>
      <c r="V164" s="156"/>
      <c r="W164" s="156"/>
      <c r="X164" s="156"/>
      <c r="Y164" s="156"/>
      <c r="Z164" s="146"/>
      <c r="AA164" s="146"/>
      <c r="AB164" s="146"/>
      <c r="AC164" s="146"/>
      <c r="AD164" s="146"/>
      <c r="AE164" s="146"/>
      <c r="AF164" s="146"/>
      <c r="AG164" s="146" t="s">
        <v>167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ht="33.75" outlineLevel="3" x14ac:dyDescent="0.2">
      <c r="A165" s="153"/>
      <c r="B165" s="154"/>
      <c r="C165" s="187" t="s">
        <v>349</v>
      </c>
      <c r="D165" s="185"/>
      <c r="E165" s="186">
        <v>26.049600000000002</v>
      </c>
      <c r="F165" s="156"/>
      <c r="G165" s="156"/>
      <c r="H165" s="156"/>
      <c r="I165" s="156"/>
      <c r="J165" s="156"/>
      <c r="K165" s="156"/>
      <c r="L165" s="156"/>
      <c r="M165" s="156"/>
      <c r="N165" s="155"/>
      <c r="O165" s="155"/>
      <c r="P165" s="155"/>
      <c r="Q165" s="155"/>
      <c r="R165" s="156"/>
      <c r="S165" s="156"/>
      <c r="T165" s="156"/>
      <c r="U165" s="156"/>
      <c r="V165" s="156"/>
      <c r="W165" s="156"/>
      <c r="X165" s="156"/>
      <c r="Y165" s="156"/>
      <c r="Z165" s="146"/>
      <c r="AA165" s="146"/>
      <c r="AB165" s="146"/>
      <c r="AC165" s="146"/>
      <c r="AD165" s="146"/>
      <c r="AE165" s="146"/>
      <c r="AF165" s="146"/>
      <c r="AG165" s="146" t="s">
        <v>167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3" x14ac:dyDescent="0.2">
      <c r="A166" s="153"/>
      <c r="B166" s="154"/>
      <c r="C166" s="187" t="s">
        <v>350</v>
      </c>
      <c r="D166" s="185"/>
      <c r="E166" s="186">
        <v>1.5135000000000001</v>
      </c>
      <c r="F166" s="156"/>
      <c r="G166" s="156"/>
      <c r="H166" s="156"/>
      <c r="I166" s="156"/>
      <c r="J166" s="156"/>
      <c r="K166" s="156"/>
      <c r="L166" s="156"/>
      <c r="M166" s="156"/>
      <c r="N166" s="155"/>
      <c r="O166" s="155"/>
      <c r="P166" s="155"/>
      <c r="Q166" s="155"/>
      <c r="R166" s="156"/>
      <c r="S166" s="156"/>
      <c r="T166" s="156"/>
      <c r="U166" s="156"/>
      <c r="V166" s="156"/>
      <c r="W166" s="156"/>
      <c r="X166" s="156"/>
      <c r="Y166" s="156"/>
      <c r="Z166" s="146"/>
      <c r="AA166" s="146"/>
      <c r="AB166" s="146"/>
      <c r="AC166" s="146"/>
      <c r="AD166" s="146"/>
      <c r="AE166" s="146"/>
      <c r="AF166" s="146"/>
      <c r="AG166" s="146" t="s">
        <v>167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67">
        <v>30</v>
      </c>
      <c r="B167" s="168" t="s">
        <v>351</v>
      </c>
      <c r="C167" s="181" t="s">
        <v>352</v>
      </c>
      <c r="D167" s="169" t="s">
        <v>162</v>
      </c>
      <c r="E167" s="170">
        <v>183.7296</v>
      </c>
      <c r="F167" s="171"/>
      <c r="G167" s="172">
        <f>ROUND(E167*F167,2)</f>
        <v>0</v>
      </c>
      <c r="H167" s="157"/>
      <c r="I167" s="156">
        <f>ROUND(E167*H167,2)</f>
        <v>0</v>
      </c>
      <c r="J167" s="157"/>
      <c r="K167" s="156">
        <f>ROUND(E167*J167,2)</f>
        <v>0</v>
      </c>
      <c r="L167" s="156">
        <v>21</v>
      </c>
      <c r="M167" s="156">
        <f>G167*(1+L167/100)</f>
        <v>0</v>
      </c>
      <c r="N167" s="155">
        <v>3.916E-2</v>
      </c>
      <c r="O167" s="155">
        <f>ROUND(E167*N167,2)</f>
        <v>7.19</v>
      </c>
      <c r="P167" s="155">
        <v>0</v>
      </c>
      <c r="Q167" s="155">
        <f>ROUND(E167*P167,2)</f>
        <v>0</v>
      </c>
      <c r="R167" s="156"/>
      <c r="S167" s="156" t="s">
        <v>141</v>
      </c>
      <c r="T167" s="156" t="s">
        <v>163</v>
      </c>
      <c r="U167" s="156">
        <v>1.05</v>
      </c>
      <c r="V167" s="156">
        <f>ROUND(E167*U167,2)</f>
        <v>192.92</v>
      </c>
      <c r="W167" s="156"/>
      <c r="X167" s="156" t="s">
        <v>164</v>
      </c>
      <c r="Y167" s="156" t="s">
        <v>144</v>
      </c>
      <c r="Z167" s="146"/>
      <c r="AA167" s="146"/>
      <c r="AB167" s="146"/>
      <c r="AC167" s="146"/>
      <c r="AD167" s="146"/>
      <c r="AE167" s="146"/>
      <c r="AF167" s="146"/>
      <c r="AG167" s="146" t="s">
        <v>165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ht="22.5" outlineLevel="2" x14ac:dyDescent="0.2">
      <c r="A168" s="153"/>
      <c r="B168" s="154"/>
      <c r="C168" s="187" t="s">
        <v>353</v>
      </c>
      <c r="D168" s="185"/>
      <c r="E168" s="186">
        <v>180.96960000000001</v>
      </c>
      <c r="F168" s="156"/>
      <c r="G168" s="156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56"/>
      <c r="Z168" s="146"/>
      <c r="AA168" s="146"/>
      <c r="AB168" s="146"/>
      <c r="AC168" s="146"/>
      <c r="AD168" s="146"/>
      <c r="AE168" s="146"/>
      <c r="AF168" s="146"/>
      <c r="AG168" s="146" t="s">
        <v>167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3" x14ac:dyDescent="0.2">
      <c r="A169" s="153"/>
      <c r="B169" s="154"/>
      <c r="C169" s="187" t="s">
        <v>354</v>
      </c>
      <c r="D169" s="185"/>
      <c r="E169" s="186">
        <v>2.76</v>
      </c>
      <c r="F169" s="156"/>
      <c r="G169" s="156"/>
      <c r="H169" s="156"/>
      <c r="I169" s="156"/>
      <c r="J169" s="156"/>
      <c r="K169" s="156"/>
      <c r="L169" s="156"/>
      <c r="M169" s="156"/>
      <c r="N169" s="155"/>
      <c r="O169" s="155"/>
      <c r="P169" s="155"/>
      <c r="Q169" s="155"/>
      <c r="R169" s="156"/>
      <c r="S169" s="156"/>
      <c r="T169" s="156"/>
      <c r="U169" s="156"/>
      <c r="V169" s="156"/>
      <c r="W169" s="156"/>
      <c r="X169" s="156"/>
      <c r="Y169" s="156"/>
      <c r="Z169" s="146"/>
      <c r="AA169" s="146"/>
      <c r="AB169" s="146"/>
      <c r="AC169" s="146"/>
      <c r="AD169" s="146"/>
      <c r="AE169" s="146"/>
      <c r="AF169" s="146"/>
      <c r="AG169" s="146" t="s">
        <v>167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 x14ac:dyDescent="0.2">
      <c r="A170" s="173">
        <v>31</v>
      </c>
      <c r="B170" s="174" t="s">
        <v>355</v>
      </c>
      <c r="C170" s="180" t="s">
        <v>356</v>
      </c>
      <c r="D170" s="175" t="s">
        <v>162</v>
      </c>
      <c r="E170" s="176">
        <v>183.73</v>
      </c>
      <c r="F170" s="177"/>
      <c r="G170" s="178">
        <f>ROUND(E170*F170,2)</f>
        <v>0</v>
      </c>
      <c r="H170" s="157"/>
      <c r="I170" s="156">
        <f>ROUND(E170*H170,2)</f>
        <v>0</v>
      </c>
      <c r="J170" s="157"/>
      <c r="K170" s="156">
        <f>ROUND(E170*J170,2)</f>
        <v>0</v>
      </c>
      <c r="L170" s="156">
        <v>21</v>
      </c>
      <c r="M170" s="156">
        <f>G170*(1+L170/100)</f>
        <v>0</v>
      </c>
      <c r="N170" s="155">
        <v>0</v>
      </c>
      <c r="O170" s="155">
        <f>ROUND(E170*N170,2)</f>
        <v>0</v>
      </c>
      <c r="P170" s="155">
        <v>0</v>
      </c>
      <c r="Q170" s="155">
        <f>ROUND(E170*P170,2)</f>
        <v>0</v>
      </c>
      <c r="R170" s="156"/>
      <c r="S170" s="156" t="s">
        <v>141</v>
      </c>
      <c r="T170" s="156" t="s">
        <v>163</v>
      </c>
      <c r="U170" s="156">
        <v>0.32</v>
      </c>
      <c r="V170" s="156">
        <f>ROUND(E170*U170,2)</f>
        <v>58.79</v>
      </c>
      <c r="W170" s="156"/>
      <c r="X170" s="156" t="s">
        <v>164</v>
      </c>
      <c r="Y170" s="156" t="s">
        <v>144</v>
      </c>
      <c r="Z170" s="146"/>
      <c r="AA170" s="146"/>
      <c r="AB170" s="146"/>
      <c r="AC170" s="146"/>
      <c r="AD170" s="146"/>
      <c r="AE170" s="146"/>
      <c r="AF170" s="146"/>
      <c r="AG170" s="146" t="s">
        <v>165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 x14ac:dyDescent="0.2">
      <c r="A171" s="167">
        <v>32</v>
      </c>
      <c r="B171" s="168" t="s">
        <v>357</v>
      </c>
      <c r="C171" s="181" t="s">
        <v>358</v>
      </c>
      <c r="D171" s="169" t="s">
        <v>359</v>
      </c>
      <c r="E171" s="170">
        <v>1</v>
      </c>
      <c r="F171" s="171"/>
      <c r="G171" s="172">
        <f>ROUND(E171*F171,2)</f>
        <v>0</v>
      </c>
      <c r="H171" s="157"/>
      <c r="I171" s="156">
        <f>ROUND(E171*H171,2)</f>
        <v>0</v>
      </c>
      <c r="J171" s="157"/>
      <c r="K171" s="156">
        <f>ROUND(E171*J171,2)</f>
        <v>0</v>
      </c>
      <c r="L171" s="156">
        <v>21</v>
      </c>
      <c r="M171" s="156">
        <f>G171*(1+L171/100)</f>
        <v>0</v>
      </c>
      <c r="N171" s="155">
        <v>0.23150000000000001</v>
      </c>
      <c r="O171" s="155">
        <f>ROUND(E171*N171,2)</f>
        <v>0.23</v>
      </c>
      <c r="P171" s="155">
        <v>0</v>
      </c>
      <c r="Q171" s="155">
        <f>ROUND(E171*P171,2)</f>
        <v>0</v>
      </c>
      <c r="R171" s="156"/>
      <c r="S171" s="156" t="s">
        <v>141</v>
      </c>
      <c r="T171" s="156" t="s">
        <v>163</v>
      </c>
      <c r="U171" s="156">
        <v>2.2589999999999999</v>
      </c>
      <c r="V171" s="156">
        <f>ROUND(E171*U171,2)</f>
        <v>2.2599999999999998</v>
      </c>
      <c r="W171" s="156"/>
      <c r="X171" s="156" t="s">
        <v>164</v>
      </c>
      <c r="Y171" s="156" t="s">
        <v>144</v>
      </c>
      <c r="Z171" s="146"/>
      <c r="AA171" s="146"/>
      <c r="AB171" s="146"/>
      <c r="AC171" s="146"/>
      <c r="AD171" s="146"/>
      <c r="AE171" s="146"/>
      <c r="AF171" s="146"/>
      <c r="AG171" s="146" t="s">
        <v>165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2" x14ac:dyDescent="0.2">
      <c r="A172" s="153"/>
      <c r="B172" s="154"/>
      <c r="C172" s="187" t="s">
        <v>360</v>
      </c>
      <c r="D172" s="185"/>
      <c r="E172" s="186">
        <v>1</v>
      </c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56"/>
      <c r="Z172" s="146"/>
      <c r="AA172" s="146"/>
      <c r="AB172" s="146"/>
      <c r="AC172" s="146"/>
      <c r="AD172" s="146"/>
      <c r="AE172" s="146"/>
      <c r="AF172" s="146"/>
      <c r="AG172" s="146" t="s">
        <v>167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67">
        <v>33</v>
      </c>
      <c r="B173" s="168" t="s">
        <v>361</v>
      </c>
      <c r="C173" s="181" t="s">
        <v>362</v>
      </c>
      <c r="D173" s="169" t="s">
        <v>184</v>
      </c>
      <c r="E173" s="170">
        <v>0.21024999999999999</v>
      </c>
      <c r="F173" s="171"/>
      <c r="G173" s="172">
        <f>ROUND(E173*F173,2)</f>
        <v>0</v>
      </c>
      <c r="H173" s="157"/>
      <c r="I173" s="156">
        <f>ROUND(E173*H173,2)</f>
        <v>0</v>
      </c>
      <c r="J173" s="157"/>
      <c r="K173" s="156">
        <f>ROUND(E173*J173,2)</f>
        <v>0</v>
      </c>
      <c r="L173" s="156">
        <v>21</v>
      </c>
      <c r="M173" s="156">
        <f>G173*(1+L173/100)</f>
        <v>0</v>
      </c>
      <c r="N173" s="155">
        <v>2.5249999999999999</v>
      </c>
      <c r="O173" s="155">
        <f>ROUND(E173*N173,2)</f>
        <v>0.53</v>
      </c>
      <c r="P173" s="155">
        <v>0</v>
      </c>
      <c r="Q173" s="155">
        <f>ROUND(E173*P173,2)</f>
        <v>0</v>
      </c>
      <c r="R173" s="156"/>
      <c r="S173" s="156" t="s">
        <v>141</v>
      </c>
      <c r="T173" s="156" t="s">
        <v>163</v>
      </c>
      <c r="U173" s="156">
        <v>0.47699999999999998</v>
      </c>
      <c r="V173" s="156">
        <f>ROUND(E173*U173,2)</f>
        <v>0.1</v>
      </c>
      <c r="W173" s="156"/>
      <c r="X173" s="156" t="s">
        <v>164</v>
      </c>
      <c r="Y173" s="156" t="s">
        <v>144</v>
      </c>
      <c r="Z173" s="146"/>
      <c r="AA173" s="146"/>
      <c r="AB173" s="146"/>
      <c r="AC173" s="146"/>
      <c r="AD173" s="146"/>
      <c r="AE173" s="146"/>
      <c r="AF173" s="146"/>
      <c r="AG173" s="146" t="s">
        <v>165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2" x14ac:dyDescent="0.2">
      <c r="A174" s="153"/>
      <c r="B174" s="154"/>
      <c r="C174" s="187" t="s">
        <v>363</v>
      </c>
      <c r="D174" s="185"/>
      <c r="E174" s="186">
        <v>0.21024999999999999</v>
      </c>
      <c r="F174" s="156"/>
      <c r="G174" s="156"/>
      <c r="H174" s="156"/>
      <c r="I174" s="156"/>
      <c r="J174" s="156"/>
      <c r="K174" s="156"/>
      <c r="L174" s="156"/>
      <c r="M174" s="156"/>
      <c r="N174" s="155"/>
      <c r="O174" s="155"/>
      <c r="P174" s="155"/>
      <c r="Q174" s="155"/>
      <c r="R174" s="156"/>
      <c r="S174" s="156"/>
      <c r="T174" s="156"/>
      <c r="U174" s="156"/>
      <c r="V174" s="156"/>
      <c r="W174" s="156"/>
      <c r="X174" s="156"/>
      <c r="Y174" s="156"/>
      <c r="Z174" s="146"/>
      <c r="AA174" s="146"/>
      <c r="AB174" s="146"/>
      <c r="AC174" s="146"/>
      <c r="AD174" s="146"/>
      <c r="AE174" s="146"/>
      <c r="AF174" s="146"/>
      <c r="AG174" s="146" t="s">
        <v>167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 x14ac:dyDescent="0.2">
      <c r="A175" s="167">
        <v>34</v>
      </c>
      <c r="B175" s="168" t="s">
        <v>364</v>
      </c>
      <c r="C175" s="181" t="s">
        <v>365</v>
      </c>
      <c r="D175" s="169" t="s">
        <v>184</v>
      </c>
      <c r="E175" s="170">
        <v>21.007999999999999</v>
      </c>
      <c r="F175" s="171"/>
      <c r="G175" s="172">
        <f>ROUND(E175*F175,2)</f>
        <v>0</v>
      </c>
      <c r="H175" s="157"/>
      <c r="I175" s="156">
        <f>ROUND(E175*H175,2)</f>
        <v>0</v>
      </c>
      <c r="J175" s="157"/>
      <c r="K175" s="156">
        <f>ROUND(E175*J175,2)</f>
        <v>0</v>
      </c>
      <c r="L175" s="156">
        <v>21</v>
      </c>
      <c r="M175" s="156">
        <f>G175*(1+L175/100)</f>
        <v>0</v>
      </c>
      <c r="N175" s="155">
        <v>2.5249999999999999</v>
      </c>
      <c r="O175" s="155">
        <f>ROUND(E175*N175,2)</f>
        <v>53.05</v>
      </c>
      <c r="P175" s="155">
        <v>0</v>
      </c>
      <c r="Q175" s="155">
        <f>ROUND(E175*P175,2)</f>
        <v>0</v>
      </c>
      <c r="R175" s="156"/>
      <c r="S175" s="156" t="s">
        <v>141</v>
      </c>
      <c r="T175" s="156" t="s">
        <v>163</v>
      </c>
      <c r="U175" s="156">
        <v>0.47699999999999998</v>
      </c>
      <c r="V175" s="156">
        <f>ROUND(E175*U175,2)</f>
        <v>10.02</v>
      </c>
      <c r="W175" s="156"/>
      <c r="X175" s="156" t="s">
        <v>164</v>
      </c>
      <c r="Y175" s="156" t="s">
        <v>144</v>
      </c>
      <c r="Z175" s="146"/>
      <c r="AA175" s="146"/>
      <c r="AB175" s="146"/>
      <c r="AC175" s="146"/>
      <c r="AD175" s="146"/>
      <c r="AE175" s="146"/>
      <c r="AF175" s="146"/>
      <c r="AG175" s="146" t="s">
        <v>165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2" x14ac:dyDescent="0.2">
      <c r="A176" s="153"/>
      <c r="B176" s="154"/>
      <c r="C176" s="187" t="s">
        <v>366</v>
      </c>
      <c r="D176" s="185"/>
      <c r="E176" s="186">
        <v>11.52</v>
      </c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167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3" x14ac:dyDescent="0.2">
      <c r="A177" s="153"/>
      <c r="B177" s="154"/>
      <c r="C177" s="187" t="s">
        <v>367</v>
      </c>
      <c r="D177" s="185"/>
      <c r="E177" s="186">
        <v>2.048</v>
      </c>
      <c r="F177" s="156"/>
      <c r="G177" s="156"/>
      <c r="H177" s="156"/>
      <c r="I177" s="156"/>
      <c r="J177" s="156"/>
      <c r="K177" s="156"/>
      <c r="L177" s="156"/>
      <c r="M177" s="156"/>
      <c r="N177" s="155"/>
      <c r="O177" s="155"/>
      <c r="P177" s="155"/>
      <c r="Q177" s="155"/>
      <c r="R177" s="156"/>
      <c r="S177" s="156"/>
      <c r="T177" s="156"/>
      <c r="U177" s="156"/>
      <c r="V177" s="156"/>
      <c r="W177" s="156"/>
      <c r="X177" s="156"/>
      <c r="Y177" s="156"/>
      <c r="Z177" s="146"/>
      <c r="AA177" s="146"/>
      <c r="AB177" s="146"/>
      <c r="AC177" s="146"/>
      <c r="AD177" s="146"/>
      <c r="AE177" s="146"/>
      <c r="AF177" s="146"/>
      <c r="AG177" s="146" t="s">
        <v>167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3" x14ac:dyDescent="0.2">
      <c r="A178" s="153"/>
      <c r="B178" s="154"/>
      <c r="C178" s="187" t="s">
        <v>368</v>
      </c>
      <c r="D178" s="185"/>
      <c r="E178" s="186">
        <v>6.48</v>
      </c>
      <c r="F178" s="156"/>
      <c r="G178" s="156"/>
      <c r="H178" s="156"/>
      <c r="I178" s="156"/>
      <c r="J178" s="156"/>
      <c r="K178" s="156"/>
      <c r="L178" s="156"/>
      <c r="M178" s="156"/>
      <c r="N178" s="155"/>
      <c r="O178" s="155"/>
      <c r="P178" s="155"/>
      <c r="Q178" s="155"/>
      <c r="R178" s="156"/>
      <c r="S178" s="156"/>
      <c r="T178" s="156"/>
      <c r="U178" s="156"/>
      <c r="V178" s="156"/>
      <c r="W178" s="156"/>
      <c r="X178" s="156"/>
      <c r="Y178" s="156"/>
      <c r="Z178" s="146"/>
      <c r="AA178" s="146"/>
      <c r="AB178" s="146"/>
      <c r="AC178" s="146"/>
      <c r="AD178" s="146"/>
      <c r="AE178" s="146"/>
      <c r="AF178" s="146"/>
      <c r="AG178" s="146" t="s">
        <v>167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3" x14ac:dyDescent="0.2">
      <c r="A179" s="153"/>
      <c r="B179" s="154"/>
      <c r="C179" s="187" t="s">
        <v>266</v>
      </c>
      <c r="D179" s="185"/>
      <c r="E179" s="186">
        <v>0.96</v>
      </c>
      <c r="F179" s="156"/>
      <c r="G179" s="156"/>
      <c r="H179" s="156"/>
      <c r="I179" s="156"/>
      <c r="J179" s="156"/>
      <c r="K179" s="156"/>
      <c r="L179" s="156"/>
      <c r="M179" s="156"/>
      <c r="N179" s="155"/>
      <c r="O179" s="155"/>
      <c r="P179" s="155"/>
      <c r="Q179" s="155"/>
      <c r="R179" s="156"/>
      <c r="S179" s="156"/>
      <c r="T179" s="156"/>
      <c r="U179" s="156"/>
      <c r="V179" s="156"/>
      <c r="W179" s="156"/>
      <c r="X179" s="156"/>
      <c r="Y179" s="156"/>
      <c r="Z179" s="146"/>
      <c r="AA179" s="146"/>
      <c r="AB179" s="146"/>
      <c r="AC179" s="146"/>
      <c r="AD179" s="146"/>
      <c r="AE179" s="146"/>
      <c r="AF179" s="146"/>
      <c r="AG179" s="146" t="s">
        <v>167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 x14ac:dyDescent="0.2">
      <c r="A180" s="167">
        <v>35</v>
      </c>
      <c r="B180" s="168" t="s">
        <v>369</v>
      </c>
      <c r="C180" s="181" t="s">
        <v>370</v>
      </c>
      <c r="D180" s="169" t="s">
        <v>162</v>
      </c>
      <c r="E180" s="170">
        <v>43.29</v>
      </c>
      <c r="F180" s="171"/>
      <c r="G180" s="172">
        <f>ROUND(E180*F180,2)</f>
        <v>0</v>
      </c>
      <c r="H180" s="157"/>
      <c r="I180" s="156">
        <f>ROUND(E180*H180,2)</f>
        <v>0</v>
      </c>
      <c r="J180" s="157"/>
      <c r="K180" s="156">
        <f>ROUND(E180*J180,2)</f>
        <v>0</v>
      </c>
      <c r="L180" s="156">
        <v>21</v>
      </c>
      <c r="M180" s="156">
        <f>G180*(1+L180/100)</f>
        <v>0</v>
      </c>
      <c r="N180" s="155">
        <v>3.9199999999999999E-2</v>
      </c>
      <c r="O180" s="155">
        <f>ROUND(E180*N180,2)</f>
        <v>1.7</v>
      </c>
      <c r="P180" s="155">
        <v>0</v>
      </c>
      <c r="Q180" s="155">
        <f>ROUND(E180*P180,2)</f>
        <v>0</v>
      </c>
      <c r="R180" s="156"/>
      <c r="S180" s="156" t="s">
        <v>141</v>
      </c>
      <c r="T180" s="156" t="s">
        <v>163</v>
      </c>
      <c r="U180" s="156">
        <v>1.05</v>
      </c>
      <c r="V180" s="156">
        <f>ROUND(E180*U180,2)</f>
        <v>45.45</v>
      </c>
      <c r="W180" s="156"/>
      <c r="X180" s="156" t="s">
        <v>164</v>
      </c>
      <c r="Y180" s="156" t="s">
        <v>144</v>
      </c>
      <c r="Z180" s="146"/>
      <c r="AA180" s="146"/>
      <c r="AB180" s="146"/>
      <c r="AC180" s="146"/>
      <c r="AD180" s="146"/>
      <c r="AE180" s="146"/>
      <c r="AF180" s="146"/>
      <c r="AG180" s="146" t="s">
        <v>165</v>
      </c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2" x14ac:dyDescent="0.2">
      <c r="A181" s="153"/>
      <c r="B181" s="154"/>
      <c r="C181" s="187" t="s">
        <v>371</v>
      </c>
      <c r="D181" s="185"/>
      <c r="E181" s="186">
        <v>28.08</v>
      </c>
      <c r="F181" s="156"/>
      <c r="G181" s="156"/>
      <c r="H181" s="156"/>
      <c r="I181" s="156"/>
      <c r="J181" s="156"/>
      <c r="K181" s="156"/>
      <c r="L181" s="156"/>
      <c r="M181" s="156"/>
      <c r="N181" s="155"/>
      <c r="O181" s="155"/>
      <c r="P181" s="155"/>
      <c r="Q181" s="155"/>
      <c r="R181" s="156"/>
      <c r="S181" s="156"/>
      <c r="T181" s="156"/>
      <c r="U181" s="156"/>
      <c r="V181" s="156"/>
      <c r="W181" s="156"/>
      <c r="X181" s="156"/>
      <c r="Y181" s="156"/>
      <c r="Z181" s="146"/>
      <c r="AA181" s="146"/>
      <c r="AB181" s="146"/>
      <c r="AC181" s="146"/>
      <c r="AD181" s="146"/>
      <c r="AE181" s="146"/>
      <c r="AF181" s="146"/>
      <c r="AG181" s="146" t="s">
        <v>167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3" x14ac:dyDescent="0.2">
      <c r="A182" s="153"/>
      <c r="B182" s="154"/>
      <c r="C182" s="187" t="s">
        <v>372</v>
      </c>
      <c r="D182" s="185"/>
      <c r="E182" s="186">
        <v>3.84</v>
      </c>
      <c r="F182" s="156"/>
      <c r="G182" s="156"/>
      <c r="H182" s="156"/>
      <c r="I182" s="156"/>
      <c r="J182" s="156"/>
      <c r="K182" s="156"/>
      <c r="L182" s="156"/>
      <c r="M182" s="156"/>
      <c r="N182" s="155"/>
      <c r="O182" s="155"/>
      <c r="P182" s="155"/>
      <c r="Q182" s="155"/>
      <c r="R182" s="156"/>
      <c r="S182" s="156"/>
      <c r="T182" s="156"/>
      <c r="U182" s="156"/>
      <c r="V182" s="156"/>
      <c r="W182" s="156"/>
      <c r="X182" s="156"/>
      <c r="Y182" s="156"/>
      <c r="Z182" s="146"/>
      <c r="AA182" s="146"/>
      <c r="AB182" s="146"/>
      <c r="AC182" s="146"/>
      <c r="AD182" s="146"/>
      <c r="AE182" s="146"/>
      <c r="AF182" s="146"/>
      <c r="AG182" s="146" t="s">
        <v>167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3" x14ac:dyDescent="0.2">
      <c r="A183" s="153"/>
      <c r="B183" s="154"/>
      <c r="C183" s="187" t="s">
        <v>373</v>
      </c>
      <c r="D183" s="185"/>
      <c r="E183" s="186">
        <v>10.8</v>
      </c>
      <c r="F183" s="156"/>
      <c r="G183" s="156"/>
      <c r="H183" s="156"/>
      <c r="I183" s="156"/>
      <c r="J183" s="156"/>
      <c r="K183" s="156"/>
      <c r="L183" s="156"/>
      <c r="M183" s="156"/>
      <c r="N183" s="155"/>
      <c r="O183" s="155"/>
      <c r="P183" s="155"/>
      <c r="Q183" s="155"/>
      <c r="R183" s="156"/>
      <c r="S183" s="156"/>
      <c r="T183" s="156"/>
      <c r="U183" s="156"/>
      <c r="V183" s="156"/>
      <c r="W183" s="156"/>
      <c r="X183" s="156"/>
      <c r="Y183" s="156"/>
      <c r="Z183" s="146"/>
      <c r="AA183" s="146"/>
      <c r="AB183" s="146"/>
      <c r="AC183" s="146"/>
      <c r="AD183" s="146"/>
      <c r="AE183" s="146"/>
      <c r="AF183" s="146"/>
      <c r="AG183" s="146" t="s">
        <v>167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3" x14ac:dyDescent="0.2">
      <c r="A184" s="153"/>
      <c r="B184" s="154"/>
      <c r="C184" s="187" t="s">
        <v>374</v>
      </c>
      <c r="D184" s="185"/>
      <c r="E184" s="186">
        <v>0.56999999999999995</v>
      </c>
      <c r="F184" s="156"/>
      <c r="G184" s="156"/>
      <c r="H184" s="156"/>
      <c r="I184" s="156"/>
      <c r="J184" s="156"/>
      <c r="K184" s="156"/>
      <c r="L184" s="156"/>
      <c r="M184" s="156"/>
      <c r="N184" s="155"/>
      <c r="O184" s="155"/>
      <c r="P184" s="155"/>
      <c r="Q184" s="155"/>
      <c r="R184" s="156"/>
      <c r="S184" s="156"/>
      <c r="T184" s="156"/>
      <c r="U184" s="156"/>
      <c r="V184" s="156"/>
      <c r="W184" s="156"/>
      <c r="X184" s="156"/>
      <c r="Y184" s="156"/>
      <c r="Z184" s="146"/>
      <c r="AA184" s="146"/>
      <c r="AB184" s="146"/>
      <c r="AC184" s="146"/>
      <c r="AD184" s="146"/>
      <c r="AE184" s="146"/>
      <c r="AF184" s="146"/>
      <c r="AG184" s="146" t="s">
        <v>167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 x14ac:dyDescent="0.2">
      <c r="A185" s="173">
        <v>36</v>
      </c>
      <c r="B185" s="174" t="s">
        <v>375</v>
      </c>
      <c r="C185" s="180" t="s">
        <v>376</v>
      </c>
      <c r="D185" s="175" t="s">
        <v>162</v>
      </c>
      <c r="E185" s="176">
        <v>43.29</v>
      </c>
      <c r="F185" s="177"/>
      <c r="G185" s="178">
        <f>ROUND(E185*F185,2)</f>
        <v>0</v>
      </c>
      <c r="H185" s="157"/>
      <c r="I185" s="156">
        <f>ROUND(E185*H185,2)</f>
        <v>0</v>
      </c>
      <c r="J185" s="157"/>
      <c r="K185" s="156">
        <f>ROUND(E185*J185,2)</f>
        <v>0</v>
      </c>
      <c r="L185" s="156">
        <v>21</v>
      </c>
      <c r="M185" s="156">
        <f>G185*(1+L185/100)</f>
        <v>0</v>
      </c>
      <c r="N185" s="155">
        <v>0</v>
      </c>
      <c r="O185" s="155">
        <f>ROUND(E185*N185,2)</f>
        <v>0</v>
      </c>
      <c r="P185" s="155">
        <v>0</v>
      </c>
      <c r="Q185" s="155">
        <f>ROUND(E185*P185,2)</f>
        <v>0</v>
      </c>
      <c r="R185" s="156"/>
      <c r="S185" s="156" t="s">
        <v>141</v>
      </c>
      <c r="T185" s="156" t="s">
        <v>163</v>
      </c>
      <c r="U185" s="156">
        <v>0.32</v>
      </c>
      <c r="V185" s="156">
        <f>ROUND(E185*U185,2)</f>
        <v>13.85</v>
      </c>
      <c r="W185" s="156"/>
      <c r="X185" s="156" t="s">
        <v>164</v>
      </c>
      <c r="Y185" s="156" t="s">
        <v>144</v>
      </c>
      <c r="Z185" s="146"/>
      <c r="AA185" s="146"/>
      <c r="AB185" s="146"/>
      <c r="AC185" s="146"/>
      <c r="AD185" s="146"/>
      <c r="AE185" s="146"/>
      <c r="AF185" s="146"/>
      <c r="AG185" s="146" t="s">
        <v>165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 x14ac:dyDescent="0.2">
      <c r="A186" s="167">
        <v>37</v>
      </c>
      <c r="B186" s="168" t="s">
        <v>377</v>
      </c>
      <c r="C186" s="181" t="s">
        <v>378</v>
      </c>
      <c r="D186" s="169" t="s">
        <v>359</v>
      </c>
      <c r="E186" s="170">
        <v>51</v>
      </c>
      <c r="F186" s="171"/>
      <c r="G186" s="172">
        <f>ROUND(E186*F186,2)</f>
        <v>0</v>
      </c>
      <c r="H186" s="157"/>
      <c r="I186" s="156">
        <f>ROUND(E186*H186,2)</f>
        <v>0</v>
      </c>
      <c r="J186" s="157"/>
      <c r="K186" s="156">
        <f>ROUND(E186*J186,2)</f>
        <v>0</v>
      </c>
      <c r="L186" s="156">
        <v>21</v>
      </c>
      <c r="M186" s="156">
        <f>G186*(1+L186/100)</f>
        <v>0</v>
      </c>
      <c r="N186" s="155">
        <v>3.0899999999999999E-3</v>
      </c>
      <c r="O186" s="155">
        <f>ROUND(E186*N186,2)</f>
        <v>0.16</v>
      </c>
      <c r="P186" s="155">
        <v>0</v>
      </c>
      <c r="Q186" s="155">
        <f>ROUND(E186*P186,2)</f>
        <v>0</v>
      </c>
      <c r="R186" s="156"/>
      <c r="S186" s="156" t="s">
        <v>141</v>
      </c>
      <c r="T186" s="156" t="s">
        <v>163</v>
      </c>
      <c r="U186" s="156">
        <v>0.55400000000000005</v>
      </c>
      <c r="V186" s="156">
        <f>ROUND(E186*U186,2)</f>
        <v>28.25</v>
      </c>
      <c r="W186" s="156"/>
      <c r="X186" s="156" t="s">
        <v>164</v>
      </c>
      <c r="Y186" s="156" t="s">
        <v>144</v>
      </c>
      <c r="Z186" s="146"/>
      <c r="AA186" s="146"/>
      <c r="AB186" s="146"/>
      <c r="AC186" s="146"/>
      <c r="AD186" s="146"/>
      <c r="AE186" s="146"/>
      <c r="AF186" s="146"/>
      <c r="AG186" s="146" t="s">
        <v>165</v>
      </c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2" x14ac:dyDescent="0.2">
      <c r="A187" s="153"/>
      <c r="B187" s="154"/>
      <c r="C187" s="187" t="s">
        <v>379</v>
      </c>
      <c r="D187" s="185"/>
      <c r="E187" s="186">
        <v>51</v>
      </c>
      <c r="F187" s="156"/>
      <c r="G187" s="156"/>
      <c r="H187" s="156"/>
      <c r="I187" s="156"/>
      <c r="J187" s="156"/>
      <c r="K187" s="156"/>
      <c r="L187" s="156"/>
      <c r="M187" s="156"/>
      <c r="N187" s="155"/>
      <c r="O187" s="155"/>
      <c r="P187" s="155"/>
      <c r="Q187" s="155"/>
      <c r="R187" s="156"/>
      <c r="S187" s="156"/>
      <c r="T187" s="156"/>
      <c r="U187" s="156"/>
      <c r="V187" s="156"/>
      <c r="W187" s="156"/>
      <c r="X187" s="156"/>
      <c r="Y187" s="156"/>
      <c r="Z187" s="146"/>
      <c r="AA187" s="146"/>
      <c r="AB187" s="146"/>
      <c r="AC187" s="146"/>
      <c r="AD187" s="146"/>
      <c r="AE187" s="146"/>
      <c r="AF187" s="146"/>
      <c r="AG187" s="146" t="s">
        <v>167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 x14ac:dyDescent="0.2">
      <c r="A188" s="167">
        <v>38</v>
      </c>
      <c r="B188" s="168" t="s">
        <v>380</v>
      </c>
      <c r="C188" s="181" t="s">
        <v>381</v>
      </c>
      <c r="D188" s="169" t="s">
        <v>179</v>
      </c>
      <c r="E188" s="170">
        <v>108.8477</v>
      </c>
      <c r="F188" s="171"/>
      <c r="G188" s="172">
        <f>ROUND(E188*F188,2)</f>
        <v>0</v>
      </c>
      <c r="H188" s="157"/>
      <c r="I188" s="156">
        <f>ROUND(E188*H188,2)</f>
        <v>0</v>
      </c>
      <c r="J188" s="157"/>
      <c r="K188" s="156">
        <f>ROUND(E188*J188,2)</f>
        <v>0</v>
      </c>
      <c r="L188" s="156">
        <v>21</v>
      </c>
      <c r="M188" s="156">
        <f>G188*(1+L188/100)</f>
        <v>0</v>
      </c>
      <c r="N188" s="155">
        <v>8.0000000000000004E-4</v>
      </c>
      <c r="O188" s="155">
        <f>ROUND(E188*N188,2)</f>
        <v>0.09</v>
      </c>
      <c r="P188" s="155">
        <v>0</v>
      </c>
      <c r="Q188" s="155">
        <f>ROUND(E188*P188,2)</f>
        <v>0</v>
      </c>
      <c r="R188" s="156" t="s">
        <v>382</v>
      </c>
      <c r="S188" s="156" t="s">
        <v>141</v>
      </c>
      <c r="T188" s="156" t="s">
        <v>163</v>
      </c>
      <c r="U188" s="156">
        <v>0</v>
      </c>
      <c r="V188" s="156">
        <f>ROUND(E188*U188,2)</f>
        <v>0</v>
      </c>
      <c r="W188" s="156"/>
      <c r="X188" s="156" t="s">
        <v>299</v>
      </c>
      <c r="Y188" s="156" t="s">
        <v>144</v>
      </c>
      <c r="Z188" s="146"/>
      <c r="AA188" s="146"/>
      <c r="AB188" s="146"/>
      <c r="AC188" s="146"/>
      <c r="AD188" s="146"/>
      <c r="AE188" s="146"/>
      <c r="AF188" s="146"/>
      <c r="AG188" s="146" t="s">
        <v>300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2" x14ac:dyDescent="0.2">
      <c r="A189" s="153"/>
      <c r="B189" s="154"/>
      <c r="C189" s="187" t="s">
        <v>383</v>
      </c>
      <c r="D189" s="185"/>
      <c r="E189" s="186">
        <v>108.8477</v>
      </c>
      <c r="F189" s="156"/>
      <c r="G189" s="156"/>
      <c r="H189" s="156"/>
      <c r="I189" s="156"/>
      <c r="J189" s="156"/>
      <c r="K189" s="156"/>
      <c r="L189" s="156"/>
      <c r="M189" s="156"/>
      <c r="N189" s="155"/>
      <c r="O189" s="155"/>
      <c r="P189" s="155"/>
      <c r="Q189" s="155"/>
      <c r="R189" s="156"/>
      <c r="S189" s="156"/>
      <c r="T189" s="156"/>
      <c r="U189" s="156"/>
      <c r="V189" s="156"/>
      <c r="W189" s="156"/>
      <c r="X189" s="156"/>
      <c r="Y189" s="156"/>
      <c r="Z189" s="146"/>
      <c r="AA189" s="146"/>
      <c r="AB189" s="146"/>
      <c r="AC189" s="146"/>
      <c r="AD189" s="146"/>
      <c r="AE189" s="146"/>
      <c r="AF189" s="146"/>
      <c r="AG189" s="146" t="s">
        <v>167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ht="22.5" outlineLevel="1" x14ac:dyDescent="0.2">
      <c r="A190" s="167">
        <v>39</v>
      </c>
      <c r="B190" s="168" t="s">
        <v>384</v>
      </c>
      <c r="C190" s="181" t="s">
        <v>385</v>
      </c>
      <c r="D190" s="169" t="s">
        <v>359</v>
      </c>
      <c r="E190" s="170">
        <v>1</v>
      </c>
      <c r="F190" s="171"/>
      <c r="G190" s="172">
        <f>ROUND(E190*F190,2)</f>
        <v>0</v>
      </c>
      <c r="H190" s="157"/>
      <c r="I190" s="156">
        <f>ROUND(E190*H190,2)</f>
        <v>0</v>
      </c>
      <c r="J190" s="157"/>
      <c r="K190" s="156">
        <f>ROUND(E190*J190,2)</f>
        <v>0</v>
      </c>
      <c r="L190" s="156">
        <v>21</v>
      </c>
      <c r="M190" s="156">
        <f>G190*(1+L190/100)</f>
        <v>0</v>
      </c>
      <c r="N190" s="155">
        <v>3.8</v>
      </c>
      <c r="O190" s="155">
        <f>ROUND(E190*N190,2)</f>
        <v>3.8</v>
      </c>
      <c r="P190" s="155">
        <v>0</v>
      </c>
      <c r="Q190" s="155">
        <f>ROUND(E190*P190,2)</f>
        <v>0</v>
      </c>
      <c r="R190" s="156"/>
      <c r="S190" s="156" t="s">
        <v>298</v>
      </c>
      <c r="T190" s="156" t="s">
        <v>142</v>
      </c>
      <c r="U190" s="156">
        <v>0</v>
      </c>
      <c r="V190" s="156">
        <f>ROUND(E190*U190,2)</f>
        <v>0</v>
      </c>
      <c r="W190" s="156"/>
      <c r="X190" s="156" t="s">
        <v>299</v>
      </c>
      <c r="Y190" s="156" t="s">
        <v>144</v>
      </c>
      <c r="Z190" s="146"/>
      <c r="AA190" s="146"/>
      <c r="AB190" s="146"/>
      <c r="AC190" s="146"/>
      <c r="AD190" s="146"/>
      <c r="AE190" s="146"/>
      <c r="AF190" s="146"/>
      <c r="AG190" s="146" t="s">
        <v>300</v>
      </c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2" x14ac:dyDescent="0.2">
      <c r="A191" s="153"/>
      <c r="B191" s="154"/>
      <c r="C191" s="187" t="s">
        <v>386</v>
      </c>
      <c r="D191" s="185"/>
      <c r="E191" s="186">
        <v>1</v>
      </c>
      <c r="F191" s="156"/>
      <c r="G191" s="156"/>
      <c r="H191" s="156"/>
      <c r="I191" s="156"/>
      <c r="J191" s="156"/>
      <c r="K191" s="156"/>
      <c r="L191" s="156"/>
      <c r="M191" s="156"/>
      <c r="N191" s="155"/>
      <c r="O191" s="155"/>
      <c r="P191" s="155"/>
      <c r="Q191" s="155"/>
      <c r="R191" s="156"/>
      <c r="S191" s="156"/>
      <c r="T191" s="156"/>
      <c r="U191" s="156"/>
      <c r="V191" s="156"/>
      <c r="W191" s="156"/>
      <c r="X191" s="156"/>
      <c r="Y191" s="156"/>
      <c r="Z191" s="146"/>
      <c r="AA191" s="146"/>
      <c r="AB191" s="146"/>
      <c r="AC191" s="146"/>
      <c r="AD191" s="146"/>
      <c r="AE191" s="146"/>
      <c r="AF191" s="146"/>
      <c r="AG191" s="146" t="s">
        <v>167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 x14ac:dyDescent="0.2">
      <c r="A192" s="167">
        <v>40</v>
      </c>
      <c r="B192" s="168" t="s">
        <v>387</v>
      </c>
      <c r="C192" s="181" t="s">
        <v>388</v>
      </c>
      <c r="D192" s="169" t="s">
        <v>162</v>
      </c>
      <c r="E192" s="170">
        <v>301.596</v>
      </c>
      <c r="F192" s="171"/>
      <c r="G192" s="172">
        <f>ROUND(E192*F192,2)</f>
        <v>0</v>
      </c>
      <c r="H192" s="157"/>
      <c r="I192" s="156">
        <f>ROUND(E192*H192,2)</f>
        <v>0</v>
      </c>
      <c r="J192" s="157"/>
      <c r="K192" s="156">
        <f>ROUND(E192*J192,2)</f>
        <v>0</v>
      </c>
      <c r="L192" s="156">
        <v>21</v>
      </c>
      <c r="M192" s="156">
        <f>G192*(1+L192/100)</f>
        <v>0</v>
      </c>
      <c r="N192" s="155">
        <v>2.0000000000000001E-4</v>
      </c>
      <c r="O192" s="155">
        <f>ROUND(E192*N192,2)</f>
        <v>0.06</v>
      </c>
      <c r="P192" s="155">
        <v>0</v>
      </c>
      <c r="Q192" s="155">
        <f>ROUND(E192*P192,2)</f>
        <v>0</v>
      </c>
      <c r="R192" s="156" t="s">
        <v>382</v>
      </c>
      <c r="S192" s="156" t="s">
        <v>141</v>
      </c>
      <c r="T192" s="156" t="s">
        <v>163</v>
      </c>
      <c r="U192" s="156">
        <v>0</v>
      </c>
      <c r="V192" s="156">
        <f>ROUND(E192*U192,2)</f>
        <v>0</v>
      </c>
      <c r="W192" s="156"/>
      <c r="X192" s="156" t="s">
        <v>299</v>
      </c>
      <c r="Y192" s="156" t="s">
        <v>144</v>
      </c>
      <c r="Z192" s="146"/>
      <c r="AA192" s="146"/>
      <c r="AB192" s="146"/>
      <c r="AC192" s="146"/>
      <c r="AD192" s="146"/>
      <c r="AE192" s="146"/>
      <c r="AF192" s="146"/>
      <c r="AG192" s="146" t="s">
        <v>300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2" x14ac:dyDescent="0.2">
      <c r="A193" s="153"/>
      <c r="B193" s="154"/>
      <c r="C193" s="187" t="s">
        <v>389</v>
      </c>
      <c r="D193" s="185"/>
      <c r="E193" s="186">
        <v>301.596</v>
      </c>
      <c r="F193" s="156"/>
      <c r="G193" s="156"/>
      <c r="H193" s="156"/>
      <c r="I193" s="156"/>
      <c r="J193" s="156"/>
      <c r="K193" s="156"/>
      <c r="L193" s="156"/>
      <c r="M193" s="156"/>
      <c r="N193" s="155"/>
      <c r="O193" s="155"/>
      <c r="P193" s="155"/>
      <c r="Q193" s="155"/>
      <c r="R193" s="156"/>
      <c r="S193" s="156"/>
      <c r="T193" s="156"/>
      <c r="U193" s="156"/>
      <c r="V193" s="156"/>
      <c r="W193" s="156"/>
      <c r="X193" s="156"/>
      <c r="Y193" s="156"/>
      <c r="Z193" s="146"/>
      <c r="AA193" s="146"/>
      <c r="AB193" s="146"/>
      <c r="AC193" s="146"/>
      <c r="AD193" s="146"/>
      <c r="AE193" s="146"/>
      <c r="AF193" s="146"/>
      <c r="AG193" s="146" t="s">
        <v>167</v>
      </c>
      <c r="AH193" s="146">
        <v>0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x14ac:dyDescent="0.2">
      <c r="A194" s="160" t="s">
        <v>136</v>
      </c>
      <c r="B194" s="161" t="s">
        <v>54</v>
      </c>
      <c r="C194" s="179" t="s">
        <v>70</v>
      </c>
      <c r="D194" s="162"/>
      <c r="E194" s="163"/>
      <c r="F194" s="164"/>
      <c r="G194" s="165">
        <f>SUMIF(AG195:AG267,"&lt;&gt;NOR",G195:G267)</f>
        <v>0</v>
      </c>
      <c r="H194" s="159"/>
      <c r="I194" s="159">
        <f>SUM(I195:I267)</f>
        <v>0</v>
      </c>
      <c r="J194" s="159"/>
      <c r="K194" s="159">
        <f>SUM(K195:K267)</f>
        <v>0</v>
      </c>
      <c r="L194" s="159"/>
      <c r="M194" s="159">
        <f>SUM(M195:M267)</f>
        <v>0</v>
      </c>
      <c r="N194" s="158"/>
      <c r="O194" s="158">
        <f>SUM(O195:O267)</f>
        <v>242.73</v>
      </c>
      <c r="P194" s="158"/>
      <c r="Q194" s="158">
        <f>SUM(Q195:Q267)</f>
        <v>0</v>
      </c>
      <c r="R194" s="159"/>
      <c r="S194" s="159"/>
      <c r="T194" s="159"/>
      <c r="U194" s="159"/>
      <c r="V194" s="159">
        <f>SUM(V195:V267)</f>
        <v>761.28</v>
      </c>
      <c r="W194" s="159"/>
      <c r="X194" s="159"/>
      <c r="Y194" s="159"/>
      <c r="AG194" t="s">
        <v>137</v>
      </c>
    </row>
    <row r="195" spans="1:60" ht="22.5" outlineLevel="1" x14ac:dyDescent="0.2">
      <c r="A195" s="167">
        <v>41</v>
      </c>
      <c r="B195" s="168" t="s">
        <v>390</v>
      </c>
      <c r="C195" s="181" t="s">
        <v>391</v>
      </c>
      <c r="D195" s="169" t="s">
        <v>162</v>
      </c>
      <c r="E195" s="170">
        <v>172.95</v>
      </c>
      <c r="F195" s="171"/>
      <c r="G195" s="172">
        <f>ROUND(E195*F195,2)</f>
        <v>0</v>
      </c>
      <c r="H195" s="157"/>
      <c r="I195" s="156">
        <f>ROUND(E195*H195,2)</f>
        <v>0</v>
      </c>
      <c r="J195" s="157"/>
      <c r="K195" s="156">
        <f>ROUND(E195*J195,2)</f>
        <v>0</v>
      </c>
      <c r="L195" s="156">
        <v>21</v>
      </c>
      <c r="M195" s="156">
        <f>G195*(1+L195/100)</f>
        <v>0</v>
      </c>
      <c r="N195" s="155">
        <v>0.63200000000000001</v>
      </c>
      <c r="O195" s="155">
        <f>ROUND(E195*N195,2)</f>
        <v>109.3</v>
      </c>
      <c r="P195" s="155">
        <v>0</v>
      </c>
      <c r="Q195" s="155">
        <f>ROUND(E195*P195,2)</f>
        <v>0</v>
      </c>
      <c r="R195" s="156"/>
      <c r="S195" s="156" t="s">
        <v>141</v>
      </c>
      <c r="T195" s="156" t="s">
        <v>163</v>
      </c>
      <c r="U195" s="156">
        <v>1.5044999999999999</v>
      </c>
      <c r="V195" s="156">
        <f>ROUND(E195*U195,2)</f>
        <v>260.2</v>
      </c>
      <c r="W195" s="156"/>
      <c r="X195" s="156" t="s">
        <v>164</v>
      </c>
      <c r="Y195" s="156" t="s">
        <v>144</v>
      </c>
      <c r="Z195" s="146"/>
      <c r="AA195" s="146"/>
      <c r="AB195" s="146"/>
      <c r="AC195" s="146"/>
      <c r="AD195" s="146"/>
      <c r="AE195" s="146"/>
      <c r="AF195" s="146"/>
      <c r="AG195" s="146" t="s">
        <v>165</v>
      </c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2" x14ac:dyDescent="0.2">
      <c r="A196" s="153"/>
      <c r="B196" s="154"/>
      <c r="C196" s="187" t="s">
        <v>392</v>
      </c>
      <c r="D196" s="185"/>
      <c r="E196" s="186"/>
      <c r="F196" s="156"/>
      <c r="G196" s="156"/>
      <c r="H196" s="156"/>
      <c r="I196" s="156"/>
      <c r="J196" s="156"/>
      <c r="K196" s="156"/>
      <c r="L196" s="156"/>
      <c r="M196" s="156"/>
      <c r="N196" s="155"/>
      <c r="O196" s="155"/>
      <c r="P196" s="155"/>
      <c r="Q196" s="155"/>
      <c r="R196" s="156"/>
      <c r="S196" s="156"/>
      <c r="T196" s="156"/>
      <c r="U196" s="156"/>
      <c r="V196" s="156"/>
      <c r="W196" s="156"/>
      <c r="X196" s="156"/>
      <c r="Y196" s="156"/>
      <c r="Z196" s="146"/>
      <c r="AA196" s="146"/>
      <c r="AB196" s="146"/>
      <c r="AC196" s="146"/>
      <c r="AD196" s="146"/>
      <c r="AE196" s="146"/>
      <c r="AF196" s="146"/>
      <c r="AG196" s="146" t="s">
        <v>167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3" x14ac:dyDescent="0.2">
      <c r="A197" s="153"/>
      <c r="B197" s="154"/>
      <c r="C197" s="187" t="s">
        <v>393</v>
      </c>
      <c r="D197" s="185"/>
      <c r="E197" s="186">
        <v>8.25</v>
      </c>
      <c r="F197" s="156"/>
      <c r="G197" s="156"/>
      <c r="H197" s="156"/>
      <c r="I197" s="156"/>
      <c r="J197" s="156"/>
      <c r="K197" s="156"/>
      <c r="L197" s="156"/>
      <c r="M197" s="156"/>
      <c r="N197" s="155"/>
      <c r="O197" s="155"/>
      <c r="P197" s="155"/>
      <c r="Q197" s="155"/>
      <c r="R197" s="156"/>
      <c r="S197" s="156"/>
      <c r="T197" s="156"/>
      <c r="U197" s="156"/>
      <c r="V197" s="156"/>
      <c r="W197" s="156"/>
      <c r="X197" s="156"/>
      <c r="Y197" s="156"/>
      <c r="Z197" s="146"/>
      <c r="AA197" s="146"/>
      <c r="AB197" s="146"/>
      <c r="AC197" s="146"/>
      <c r="AD197" s="146"/>
      <c r="AE197" s="146"/>
      <c r="AF197" s="146"/>
      <c r="AG197" s="146" t="s">
        <v>167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3" x14ac:dyDescent="0.2">
      <c r="A198" s="153"/>
      <c r="B198" s="154"/>
      <c r="C198" s="187" t="s">
        <v>394</v>
      </c>
      <c r="D198" s="185"/>
      <c r="E198" s="186">
        <v>51.05</v>
      </c>
      <c r="F198" s="156"/>
      <c r="G198" s="156"/>
      <c r="H198" s="156"/>
      <c r="I198" s="156"/>
      <c r="J198" s="156"/>
      <c r="K198" s="156"/>
      <c r="L198" s="156"/>
      <c r="M198" s="156"/>
      <c r="N198" s="155"/>
      <c r="O198" s="155"/>
      <c r="P198" s="155"/>
      <c r="Q198" s="155"/>
      <c r="R198" s="156"/>
      <c r="S198" s="156"/>
      <c r="T198" s="156"/>
      <c r="U198" s="156"/>
      <c r="V198" s="156"/>
      <c r="W198" s="156"/>
      <c r="X198" s="156"/>
      <c r="Y198" s="156"/>
      <c r="Z198" s="146"/>
      <c r="AA198" s="146"/>
      <c r="AB198" s="146"/>
      <c r="AC198" s="146"/>
      <c r="AD198" s="146"/>
      <c r="AE198" s="146"/>
      <c r="AF198" s="146"/>
      <c r="AG198" s="146" t="s">
        <v>167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3" x14ac:dyDescent="0.2">
      <c r="A199" s="153"/>
      <c r="B199" s="154"/>
      <c r="C199" s="187" t="s">
        <v>395</v>
      </c>
      <c r="D199" s="185"/>
      <c r="E199" s="186">
        <v>60.26</v>
      </c>
      <c r="F199" s="156"/>
      <c r="G199" s="156"/>
      <c r="H199" s="156"/>
      <c r="I199" s="156"/>
      <c r="J199" s="156"/>
      <c r="K199" s="156"/>
      <c r="L199" s="156"/>
      <c r="M199" s="156"/>
      <c r="N199" s="155"/>
      <c r="O199" s="155"/>
      <c r="P199" s="155"/>
      <c r="Q199" s="155"/>
      <c r="R199" s="156"/>
      <c r="S199" s="156"/>
      <c r="T199" s="156"/>
      <c r="U199" s="156"/>
      <c r="V199" s="156"/>
      <c r="W199" s="156"/>
      <c r="X199" s="156"/>
      <c r="Y199" s="156"/>
      <c r="Z199" s="146"/>
      <c r="AA199" s="146"/>
      <c r="AB199" s="146"/>
      <c r="AC199" s="146"/>
      <c r="AD199" s="146"/>
      <c r="AE199" s="146"/>
      <c r="AF199" s="146"/>
      <c r="AG199" s="146" t="s">
        <v>167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3" x14ac:dyDescent="0.2">
      <c r="A200" s="153"/>
      <c r="B200" s="154"/>
      <c r="C200" s="187" t="s">
        <v>396</v>
      </c>
      <c r="D200" s="185"/>
      <c r="E200" s="186"/>
      <c r="F200" s="156"/>
      <c r="G200" s="156"/>
      <c r="H200" s="156"/>
      <c r="I200" s="156"/>
      <c r="J200" s="156"/>
      <c r="K200" s="156"/>
      <c r="L200" s="156"/>
      <c r="M200" s="156"/>
      <c r="N200" s="155"/>
      <c r="O200" s="155"/>
      <c r="P200" s="155"/>
      <c r="Q200" s="155"/>
      <c r="R200" s="156"/>
      <c r="S200" s="156"/>
      <c r="T200" s="156"/>
      <c r="U200" s="156"/>
      <c r="V200" s="156"/>
      <c r="W200" s="156"/>
      <c r="X200" s="156"/>
      <c r="Y200" s="156"/>
      <c r="Z200" s="146"/>
      <c r="AA200" s="146"/>
      <c r="AB200" s="146"/>
      <c r="AC200" s="146"/>
      <c r="AD200" s="146"/>
      <c r="AE200" s="146"/>
      <c r="AF200" s="146"/>
      <c r="AG200" s="146" t="s">
        <v>167</v>
      </c>
      <c r="AH200" s="146">
        <v>0</v>
      </c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3" x14ac:dyDescent="0.2">
      <c r="A201" s="153"/>
      <c r="B201" s="154"/>
      <c r="C201" s="187" t="s">
        <v>397</v>
      </c>
      <c r="D201" s="185"/>
      <c r="E201" s="186">
        <v>34.67</v>
      </c>
      <c r="F201" s="156"/>
      <c r="G201" s="156"/>
      <c r="H201" s="156"/>
      <c r="I201" s="156"/>
      <c r="J201" s="156"/>
      <c r="K201" s="156"/>
      <c r="L201" s="156"/>
      <c r="M201" s="156"/>
      <c r="N201" s="155"/>
      <c r="O201" s="155"/>
      <c r="P201" s="155"/>
      <c r="Q201" s="155"/>
      <c r="R201" s="156"/>
      <c r="S201" s="156"/>
      <c r="T201" s="156"/>
      <c r="U201" s="156"/>
      <c r="V201" s="156"/>
      <c r="W201" s="156"/>
      <c r="X201" s="156"/>
      <c r="Y201" s="156"/>
      <c r="Z201" s="146"/>
      <c r="AA201" s="146"/>
      <c r="AB201" s="146"/>
      <c r="AC201" s="146"/>
      <c r="AD201" s="146"/>
      <c r="AE201" s="146"/>
      <c r="AF201" s="146"/>
      <c r="AG201" s="146" t="s">
        <v>167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3" x14ac:dyDescent="0.2">
      <c r="A202" s="153"/>
      <c r="B202" s="154"/>
      <c r="C202" s="187" t="s">
        <v>398</v>
      </c>
      <c r="D202" s="185"/>
      <c r="E202" s="186">
        <v>18.72</v>
      </c>
      <c r="F202" s="156"/>
      <c r="G202" s="156"/>
      <c r="H202" s="156"/>
      <c r="I202" s="156"/>
      <c r="J202" s="156"/>
      <c r="K202" s="156"/>
      <c r="L202" s="156"/>
      <c r="M202" s="156"/>
      <c r="N202" s="155"/>
      <c r="O202" s="155"/>
      <c r="P202" s="155"/>
      <c r="Q202" s="155"/>
      <c r="R202" s="156"/>
      <c r="S202" s="156"/>
      <c r="T202" s="156"/>
      <c r="U202" s="156"/>
      <c r="V202" s="156"/>
      <c r="W202" s="156"/>
      <c r="X202" s="156"/>
      <c r="Y202" s="156"/>
      <c r="Z202" s="146"/>
      <c r="AA202" s="146"/>
      <c r="AB202" s="146"/>
      <c r="AC202" s="146"/>
      <c r="AD202" s="146"/>
      <c r="AE202" s="146"/>
      <c r="AF202" s="146"/>
      <c r="AG202" s="146" t="s">
        <v>167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 x14ac:dyDescent="0.2">
      <c r="A203" s="167">
        <v>42</v>
      </c>
      <c r="B203" s="168" t="s">
        <v>399</v>
      </c>
      <c r="C203" s="181" t="s">
        <v>400</v>
      </c>
      <c r="D203" s="169" t="s">
        <v>162</v>
      </c>
      <c r="E203" s="170">
        <v>428.22</v>
      </c>
      <c r="F203" s="171"/>
      <c r="G203" s="172">
        <f>ROUND(E203*F203,2)</f>
        <v>0</v>
      </c>
      <c r="H203" s="157"/>
      <c r="I203" s="156">
        <f>ROUND(E203*H203,2)</f>
        <v>0</v>
      </c>
      <c r="J203" s="157"/>
      <c r="K203" s="156">
        <f>ROUND(E203*J203,2)</f>
        <v>0</v>
      </c>
      <c r="L203" s="156">
        <v>21</v>
      </c>
      <c r="M203" s="156">
        <f>G203*(1+L203/100)</f>
        <v>0</v>
      </c>
      <c r="N203" s="155">
        <v>0.22040000000000001</v>
      </c>
      <c r="O203" s="155">
        <f>ROUND(E203*N203,2)</f>
        <v>94.38</v>
      </c>
      <c r="P203" s="155">
        <v>0</v>
      </c>
      <c r="Q203" s="155">
        <f>ROUND(E203*P203,2)</f>
        <v>0</v>
      </c>
      <c r="R203" s="156"/>
      <c r="S203" s="156" t="s">
        <v>141</v>
      </c>
      <c r="T203" s="156" t="s">
        <v>163</v>
      </c>
      <c r="U203" s="156">
        <v>0.90100000000000002</v>
      </c>
      <c r="V203" s="156">
        <f>ROUND(E203*U203,2)</f>
        <v>385.83</v>
      </c>
      <c r="W203" s="156"/>
      <c r="X203" s="156" t="s">
        <v>164</v>
      </c>
      <c r="Y203" s="156" t="s">
        <v>144</v>
      </c>
      <c r="Z203" s="146"/>
      <c r="AA203" s="146"/>
      <c r="AB203" s="146"/>
      <c r="AC203" s="146"/>
      <c r="AD203" s="146"/>
      <c r="AE203" s="146"/>
      <c r="AF203" s="146"/>
      <c r="AG203" s="146" t="s">
        <v>165</v>
      </c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ht="22.5" outlineLevel="2" x14ac:dyDescent="0.2">
      <c r="A204" s="153"/>
      <c r="B204" s="154"/>
      <c r="C204" s="187" t="s">
        <v>401</v>
      </c>
      <c r="D204" s="185"/>
      <c r="E204" s="186">
        <v>22.58</v>
      </c>
      <c r="F204" s="156"/>
      <c r="G204" s="156"/>
      <c r="H204" s="156"/>
      <c r="I204" s="156"/>
      <c r="J204" s="156"/>
      <c r="K204" s="156"/>
      <c r="L204" s="156"/>
      <c r="M204" s="156"/>
      <c r="N204" s="155"/>
      <c r="O204" s="155"/>
      <c r="P204" s="155"/>
      <c r="Q204" s="155"/>
      <c r="R204" s="156"/>
      <c r="S204" s="156"/>
      <c r="T204" s="156"/>
      <c r="U204" s="156"/>
      <c r="V204" s="156"/>
      <c r="W204" s="156"/>
      <c r="X204" s="156"/>
      <c r="Y204" s="156"/>
      <c r="Z204" s="146"/>
      <c r="AA204" s="146"/>
      <c r="AB204" s="146"/>
      <c r="AC204" s="146"/>
      <c r="AD204" s="146"/>
      <c r="AE204" s="146"/>
      <c r="AF204" s="146"/>
      <c r="AG204" s="146" t="s">
        <v>167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ht="22.5" outlineLevel="3" x14ac:dyDescent="0.2">
      <c r="A205" s="153"/>
      <c r="B205" s="154"/>
      <c r="C205" s="187" t="s">
        <v>402</v>
      </c>
      <c r="D205" s="185"/>
      <c r="E205" s="186">
        <v>22.58</v>
      </c>
      <c r="F205" s="156"/>
      <c r="G205" s="156"/>
      <c r="H205" s="156"/>
      <c r="I205" s="156"/>
      <c r="J205" s="156"/>
      <c r="K205" s="156"/>
      <c r="L205" s="156"/>
      <c r="M205" s="156"/>
      <c r="N205" s="155"/>
      <c r="O205" s="155"/>
      <c r="P205" s="155"/>
      <c r="Q205" s="155"/>
      <c r="R205" s="156"/>
      <c r="S205" s="156"/>
      <c r="T205" s="156"/>
      <c r="U205" s="156"/>
      <c r="V205" s="156"/>
      <c r="W205" s="156"/>
      <c r="X205" s="156"/>
      <c r="Y205" s="156"/>
      <c r="Z205" s="146"/>
      <c r="AA205" s="146"/>
      <c r="AB205" s="146"/>
      <c r="AC205" s="146"/>
      <c r="AD205" s="146"/>
      <c r="AE205" s="146"/>
      <c r="AF205" s="146"/>
      <c r="AG205" s="146" t="s">
        <v>167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3" x14ac:dyDescent="0.2">
      <c r="A206" s="153"/>
      <c r="B206" s="154"/>
      <c r="C206" s="187" t="s">
        <v>403</v>
      </c>
      <c r="D206" s="185"/>
      <c r="E206" s="186">
        <v>45.16</v>
      </c>
      <c r="F206" s="156"/>
      <c r="G206" s="156"/>
      <c r="H206" s="156"/>
      <c r="I206" s="156"/>
      <c r="J206" s="156"/>
      <c r="K206" s="156"/>
      <c r="L206" s="156"/>
      <c r="M206" s="156"/>
      <c r="N206" s="155"/>
      <c r="O206" s="155"/>
      <c r="P206" s="155"/>
      <c r="Q206" s="155"/>
      <c r="R206" s="156"/>
      <c r="S206" s="156"/>
      <c r="T206" s="156"/>
      <c r="U206" s="156"/>
      <c r="V206" s="156"/>
      <c r="W206" s="156"/>
      <c r="X206" s="156"/>
      <c r="Y206" s="156"/>
      <c r="Z206" s="146"/>
      <c r="AA206" s="146"/>
      <c r="AB206" s="146"/>
      <c r="AC206" s="146"/>
      <c r="AD206" s="146"/>
      <c r="AE206" s="146"/>
      <c r="AF206" s="146"/>
      <c r="AG206" s="146" t="s">
        <v>167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3" x14ac:dyDescent="0.2">
      <c r="A207" s="153"/>
      <c r="B207" s="154"/>
      <c r="C207" s="187" t="s">
        <v>404</v>
      </c>
      <c r="D207" s="185"/>
      <c r="E207" s="186">
        <v>45.16</v>
      </c>
      <c r="F207" s="156"/>
      <c r="G207" s="156"/>
      <c r="H207" s="156"/>
      <c r="I207" s="156"/>
      <c r="J207" s="156"/>
      <c r="K207" s="156"/>
      <c r="L207" s="156"/>
      <c r="M207" s="156"/>
      <c r="N207" s="155"/>
      <c r="O207" s="155"/>
      <c r="P207" s="155"/>
      <c r="Q207" s="155"/>
      <c r="R207" s="156"/>
      <c r="S207" s="156"/>
      <c r="T207" s="156"/>
      <c r="U207" s="156"/>
      <c r="V207" s="156"/>
      <c r="W207" s="156"/>
      <c r="X207" s="156"/>
      <c r="Y207" s="156"/>
      <c r="Z207" s="146"/>
      <c r="AA207" s="146"/>
      <c r="AB207" s="146"/>
      <c r="AC207" s="146"/>
      <c r="AD207" s="146"/>
      <c r="AE207" s="146"/>
      <c r="AF207" s="146"/>
      <c r="AG207" s="146" t="s">
        <v>167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3" x14ac:dyDescent="0.2">
      <c r="A208" s="153"/>
      <c r="B208" s="154"/>
      <c r="C208" s="187" t="s">
        <v>405</v>
      </c>
      <c r="D208" s="185"/>
      <c r="E208" s="186">
        <v>45.16</v>
      </c>
      <c r="F208" s="156"/>
      <c r="G208" s="156"/>
      <c r="H208" s="156"/>
      <c r="I208" s="156"/>
      <c r="J208" s="156"/>
      <c r="K208" s="156"/>
      <c r="L208" s="156"/>
      <c r="M208" s="156"/>
      <c r="N208" s="155"/>
      <c r="O208" s="155"/>
      <c r="P208" s="155"/>
      <c r="Q208" s="155"/>
      <c r="R208" s="156"/>
      <c r="S208" s="156"/>
      <c r="T208" s="156"/>
      <c r="U208" s="156"/>
      <c r="V208" s="156"/>
      <c r="W208" s="156"/>
      <c r="X208" s="156"/>
      <c r="Y208" s="156"/>
      <c r="Z208" s="146"/>
      <c r="AA208" s="146"/>
      <c r="AB208" s="146"/>
      <c r="AC208" s="146"/>
      <c r="AD208" s="146"/>
      <c r="AE208" s="146"/>
      <c r="AF208" s="146"/>
      <c r="AG208" s="146" t="s">
        <v>167</v>
      </c>
      <c r="AH208" s="146">
        <v>0</v>
      </c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3" x14ac:dyDescent="0.2">
      <c r="A209" s="153"/>
      <c r="B209" s="154"/>
      <c r="C209" s="187" t="s">
        <v>406</v>
      </c>
      <c r="D209" s="185"/>
      <c r="E209" s="186">
        <v>45.16</v>
      </c>
      <c r="F209" s="156"/>
      <c r="G209" s="156"/>
      <c r="H209" s="156"/>
      <c r="I209" s="156"/>
      <c r="J209" s="156"/>
      <c r="K209" s="156"/>
      <c r="L209" s="156"/>
      <c r="M209" s="156"/>
      <c r="N209" s="155"/>
      <c r="O209" s="155"/>
      <c r="P209" s="155"/>
      <c r="Q209" s="155"/>
      <c r="R209" s="156"/>
      <c r="S209" s="156"/>
      <c r="T209" s="156"/>
      <c r="U209" s="156"/>
      <c r="V209" s="156"/>
      <c r="W209" s="156"/>
      <c r="X209" s="156"/>
      <c r="Y209" s="156"/>
      <c r="Z209" s="146"/>
      <c r="AA209" s="146"/>
      <c r="AB209" s="146"/>
      <c r="AC209" s="146"/>
      <c r="AD209" s="146"/>
      <c r="AE209" s="146"/>
      <c r="AF209" s="146"/>
      <c r="AG209" s="146" t="s">
        <v>167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3" x14ac:dyDescent="0.2">
      <c r="A210" s="153"/>
      <c r="B210" s="154"/>
      <c r="C210" s="187" t="s">
        <v>407</v>
      </c>
      <c r="D210" s="185"/>
      <c r="E210" s="186">
        <v>45.16</v>
      </c>
      <c r="F210" s="156"/>
      <c r="G210" s="156"/>
      <c r="H210" s="156"/>
      <c r="I210" s="156"/>
      <c r="J210" s="156"/>
      <c r="K210" s="156"/>
      <c r="L210" s="156"/>
      <c r="M210" s="156"/>
      <c r="N210" s="155"/>
      <c r="O210" s="155"/>
      <c r="P210" s="155"/>
      <c r="Q210" s="155"/>
      <c r="R210" s="156"/>
      <c r="S210" s="156"/>
      <c r="T210" s="156"/>
      <c r="U210" s="156"/>
      <c r="V210" s="156"/>
      <c r="W210" s="156"/>
      <c r="X210" s="156"/>
      <c r="Y210" s="156"/>
      <c r="Z210" s="146"/>
      <c r="AA210" s="146"/>
      <c r="AB210" s="146"/>
      <c r="AC210" s="146"/>
      <c r="AD210" s="146"/>
      <c r="AE210" s="146"/>
      <c r="AF210" s="146"/>
      <c r="AG210" s="146" t="s">
        <v>167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3" x14ac:dyDescent="0.2">
      <c r="A211" s="153"/>
      <c r="B211" s="154"/>
      <c r="C211" s="187" t="s">
        <v>408</v>
      </c>
      <c r="D211" s="185"/>
      <c r="E211" s="186">
        <v>45.16</v>
      </c>
      <c r="F211" s="156"/>
      <c r="G211" s="156"/>
      <c r="H211" s="156"/>
      <c r="I211" s="156"/>
      <c r="J211" s="156"/>
      <c r="K211" s="156"/>
      <c r="L211" s="156"/>
      <c r="M211" s="156"/>
      <c r="N211" s="155"/>
      <c r="O211" s="155"/>
      <c r="P211" s="155"/>
      <c r="Q211" s="155"/>
      <c r="R211" s="156"/>
      <c r="S211" s="156"/>
      <c r="T211" s="156"/>
      <c r="U211" s="156"/>
      <c r="V211" s="156"/>
      <c r="W211" s="156"/>
      <c r="X211" s="156"/>
      <c r="Y211" s="156"/>
      <c r="Z211" s="146"/>
      <c r="AA211" s="146"/>
      <c r="AB211" s="146"/>
      <c r="AC211" s="146"/>
      <c r="AD211" s="146"/>
      <c r="AE211" s="146"/>
      <c r="AF211" s="146"/>
      <c r="AG211" s="146" t="s">
        <v>167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3" x14ac:dyDescent="0.2">
      <c r="A212" s="153"/>
      <c r="B212" s="154"/>
      <c r="C212" s="187" t="s">
        <v>409</v>
      </c>
      <c r="D212" s="185"/>
      <c r="E212" s="186">
        <v>112.1</v>
      </c>
      <c r="F212" s="156"/>
      <c r="G212" s="156"/>
      <c r="H212" s="156"/>
      <c r="I212" s="156"/>
      <c r="J212" s="156"/>
      <c r="K212" s="156"/>
      <c r="L212" s="156"/>
      <c r="M212" s="156"/>
      <c r="N212" s="155"/>
      <c r="O212" s="155"/>
      <c r="P212" s="155"/>
      <c r="Q212" s="155"/>
      <c r="R212" s="156"/>
      <c r="S212" s="156"/>
      <c r="T212" s="156"/>
      <c r="U212" s="156"/>
      <c r="V212" s="156"/>
      <c r="W212" s="156"/>
      <c r="X212" s="156"/>
      <c r="Y212" s="156"/>
      <c r="Z212" s="146"/>
      <c r="AA212" s="146"/>
      <c r="AB212" s="146"/>
      <c r="AC212" s="146"/>
      <c r="AD212" s="146"/>
      <c r="AE212" s="146"/>
      <c r="AF212" s="146"/>
      <c r="AG212" s="146" t="s">
        <v>167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ht="33.75" outlineLevel="1" x14ac:dyDescent="0.2">
      <c r="A213" s="167">
        <v>43</v>
      </c>
      <c r="B213" s="168" t="s">
        <v>410</v>
      </c>
      <c r="C213" s="181" t="s">
        <v>411</v>
      </c>
      <c r="D213" s="169" t="s">
        <v>359</v>
      </c>
      <c r="E213" s="170">
        <v>22</v>
      </c>
      <c r="F213" s="171"/>
      <c r="G213" s="172">
        <f>ROUND(E213*F213,2)</f>
        <v>0</v>
      </c>
      <c r="H213" s="157"/>
      <c r="I213" s="156">
        <f>ROUND(E213*H213,2)</f>
        <v>0</v>
      </c>
      <c r="J213" s="157"/>
      <c r="K213" s="156">
        <f>ROUND(E213*J213,2)</f>
        <v>0</v>
      </c>
      <c r="L213" s="156">
        <v>21</v>
      </c>
      <c r="M213" s="156">
        <f>G213*(1+L213/100)</f>
        <v>0</v>
      </c>
      <c r="N213" s="155">
        <v>1.465E-2</v>
      </c>
      <c r="O213" s="155">
        <f>ROUND(E213*N213,2)</f>
        <v>0.32</v>
      </c>
      <c r="P213" s="155">
        <v>0</v>
      </c>
      <c r="Q213" s="155">
        <f>ROUND(E213*P213,2)</f>
        <v>0</v>
      </c>
      <c r="R213" s="156"/>
      <c r="S213" s="156" t="s">
        <v>141</v>
      </c>
      <c r="T213" s="156" t="s">
        <v>163</v>
      </c>
      <c r="U213" s="156">
        <v>0.62</v>
      </c>
      <c r="V213" s="156">
        <f>ROUND(E213*U213,2)</f>
        <v>13.64</v>
      </c>
      <c r="W213" s="156"/>
      <c r="X213" s="156" t="s">
        <v>164</v>
      </c>
      <c r="Y213" s="156" t="s">
        <v>144</v>
      </c>
      <c r="Z213" s="146"/>
      <c r="AA213" s="146"/>
      <c r="AB213" s="146"/>
      <c r="AC213" s="146"/>
      <c r="AD213" s="146"/>
      <c r="AE213" s="146"/>
      <c r="AF213" s="146"/>
      <c r="AG213" s="146" t="s">
        <v>165</v>
      </c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2" x14ac:dyDescent="0.2">
      <c r="A214" s="153"/>
      <c r="B214" s="154"/>
      <c r="C214" s="187" t="s">
        <v>412</v>
      </c>
      <c r="D214" s="185"/>
      <c r="E214" s="186"/>
      <c r="F214" s="156"/>
      <c r="G214" s="156"/>
      <c r="H214" s="156"/>
      <c r="I214" s="156"/>
      <c r="J214" s="156"/>
      <c r="K214" s="156"/>
      <c r="L214" s="156"/>
      <c r="M214" s="156"/>
      <c r="N214" s="155"/>
      <c r="O214" s="155"/>
      <c r="P214" s="155"/>
      <c r="Q214" s="155"/>
      <c r="R214" s="156"/>
      <c r="S214" s="156"/>
      <c r="T214" s="156"/>
      <c r="U214" s="156"/>
      <c r="V214" s="156"/>
      <c r="W214" s="156"/>
      <c r="X214" s="156"/>
      <c r="Y214" s="156"/>
      <c r="Z214" s="146"/>
      <c r="AA214" s="146"/>
      <c r="AB214" s="146"/>
      <c r="AC214" s="146"/>
      <c r="AD214" s="146"/>
      <c r="AE214" s="146"/>
      <c r="AF214" s="146"/>
      <c r="AG214" s="146" t="s">
        <v>167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3" x14ac:dyDescent="0.2">
      <c r="A215" s="153"/>
      <c r="B215" s="154"/>
      <c r="C215" s="187" t="s">
        <v>413</v>
      </c>
      <c r="D215" s="185"/>
      <c r="E215" s="186">
        <v>18</v>
      </c>
      <c r="F215" s="156"/>
      <c r="G215" s="156"/>
      <c r="H215" s="156"/>
      <c r="I215" s="156"/>
      <c r="J215" s="156"/>
      <c r="K215" s="156"/>
      <c r="L215" s="156"/>
      <c r="M215" s="156"/>
      <c r="N215" s="155"/>
      <c r="O215" s="155"/>
      <c r="P215" s="155"/>
      <c r="Q215" s="155"/>
      <c r="R215" s="156"/>
      <c r="S215" s="156"/>
      <c r="T215" s="156"/>
      <c r="U215" s="156"/>
      <c r="V215" s="156"/>
      <c r="W215" s="156"/>
      <c r="X215" s="156"/>
      <c r="Y215" s="156"/>
      <c r="Z215" s="146"/>
      <c r="AA215" s="146"/>
      <c r="AB215" s="146"/>
      <c r="AC215" s="146"/>
      <c r="AD215" s="146"/>
      <c r="AE215" s="146"/>
      <c r="AF215" s="146"/>
      <c r="AG215" s="146" t="s">
        <v>167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3" x14ac:dyDescent="0.2">
      <c r="A216" s="153"/>
      <c r="B216" s="154"/>
      <c r="C216" s="187" t="s">
        <v>414</v>
      </c>
      <c r="D216" s="185"/>
      <c r="E216" s="186">
        <v>3</v>
      </c>
      <c r="F216" s="156"/>
      <c r="G216" s="156"/>
      <c r="H216" s="156"/>
      <c r="I216" s="156"/>
      <c r="J216" s="156"/>
      <c r="K216" s="156"/>
      <c r="L216" s="156"/>
      <c r="M216" s="156"/>
      <c r="N216" s="155"/>
      <c r="O216" s="155"/>
      <c r="P216" s="155"/>
      <c r="Q216" s="155"/>
      <c r="R216" s="156"/>
      <c r="S216" s="156"/>
      <c r="T216" s="156"/>
      <c r="U216" s="156"/>
      <c r="V216" s="156"/>
      <c r="W216" s="156"/>
      <c r="X216" s="156"/>
      <c r="Y216" s="156"/>
      <c r="Z216" s="146"/>
      <c r="AA216" s="146"/>
      <c r="AB216" s="146"/>
      <c r="AC216" s="146"/>
      <c r="AD216" s="146"/>
      <c r="AE216" s="146"/>
      <c r="AF216" s="146"/>
      <c r="AG216" s="146" t="s">
        <v>167</v>
      </c>
      <c r="AH216" s="146">
        <v>0</v>
      </c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3" x14ac:dyDescent="0.2">
      <c r="A217" s="153"/>
      <c r="B217" s="154"/>
      <c r="C217" s="187" t="s">
        <v>415</v>
      </c>
      <c r="D217" s="185"/>
      <c r="E217" s="186">
        <v>1</v>
      </c>
      <c r="F217" s="156"/>
      <c r="G217" s="156"/>
      <c r="H217" s="156"/>
      <c r="I217" s="156"/>
      <c r="J217" s="156"/>
      <c r="K217" s="156"/>
      <c r="L217" s="156"/>
      <c r="M217" s="156"/>
      <c r="N217" s="155"/>
      <c r="O217" s="155"/>
      <c r="P217" s="155"/>
      <c r="Q217" s="155"/>
      <c r="R217" s="156"/>
      <c r="S217" s="156"/>
      <c r="T217" s="156"/>
      <c r="U217" s="156"/>
      <c r="V217" s="156"/>
      <c r="W217" s="156"/>
      <c r="X217" s="156"/>
      <c r="Y217" s="156"/>
      <c r="Z217" s="146"/>
      <c r="AA217" s="146"/>
      <c r="AB217" s="146"/>
      <c r="AC217" s="146"/>
      <c r="AD217" s="146"/>
      <c r="AE217" s="146"/>
      <c r="AF217" s="146"/>
      <c r="AG217" s="146" t="s">
        <v>167</v>
      </c>
      <c r="AH217" s="146">
        <v>0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ht="33.75" outlineLevel="1" x14ac:dyDescent="0.2">
      <c r="A218" s="167">
        <v>44</v>
      </c>
      <c r="B218" s="168" t="s">
        <v>416</v>
      </c>
      <c r="C218" s="181" t="s">
        <v>417</v>
      </c>
      <c r="D218" s="169" t="s">
        <v>359</v>
      </c>
      <c r="E218" s="170">
        <v>72</v>
      </c>
      <c r="F218" s="171"/>
      <c r="G218" s="172">
        <f>ROUND(E218*F218,2)</f>
        <v>0</v>
      </c>
      <c r="H218" s="157"/>
      <c r="I218" s="156">
        <f>ROUND(E218*H218,2)</f>
        <v>0</v>
      </c>
      <c r="J218" s="157"/>
      <c r="K218" s="156">
        <f>ROUND(E218*J218,2)</f>
        <v>0</v>
      </c>
      <c r="L218" s="156">
        <v>21</v>
      </c>
      <c r="M218" s="156">
        <f>G218*(1+L218/100)</f>
        <v>0</v>
      </c>
      <c r="N218" s="155">
        <v>2.513E-2</v>
      </c>
      <c r="O218" s="155">
        <f>ROUND(E218*N218,2)</f>
        <v>1.81</v>
      </c>
      <c r="P218" s="155">
        <v>0</v>
      </c>
      <c r="Q218" s="155">
        <f>ROUND(E218*P218,2)</f>
        <v>0</v>
      </c>
      <c r="R218" s="156"/>
      <c r="S218" s="156" t="s">
        <v>141</v>
      </c>
      <c r="T218" s="156" t="s">
        <v>163</v>
      </c>
      <c r="U218" s="156">
        <v>1.2829999999999999</v>
      </c>
      <c r="V218" s="156">
        <f>ROUND(E218*U218,2)</f>
        <v>92.38</v>
      </c>
      <c r="W218" s="156"/>
      <c r="X218" s="156" t="s">
        <v>164</v>
      </c>
      <c r="Y218" s="156" t="s">
        <v>144</v>
      </c>
      <c r="Z218" s="146"/>
      <c r="AA218" s="146"/>
      <c r="AB218" s="146"/>
      <c r="AC218" s="146"/>
      <c r="AD218" s="146"/>
      <c r="AE218" s="146"/>
      <c r="AF218" s="146"/>
      <c r="AG218" s="146" t="s">
        <v>165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2" x14ac:dyDescent="0.2">
      <c r="A219" s="153"/>
      <c r="B219" s="154"/>
      <c r="C219" s="187" t="s">
        <v>412</v>
      </c>
      <c r="D219" s="185"/>
      <c r="E219" s="186"/>
      <c r="F219" s="156"/>
      <c r="G219" s="156"/>
      <c r="H219" s="156"/>
      <c r="I219" s="156"/>
      <c r="J219" s="156"/>
      <c r="K219" s="156"/>
      <c r="L219" s="156"/>
      <c r="M219" s="156"/>
      <c r="N219" s="155"/>
      <c r="O219" s="155"/>
      <c r="P219" s="155"/>
      <c r="Q219" s="155"/>
      <c r="R219" s="156"/>
      <c r="S219" s="156"/>
      <c r="T219" s="156"/>
      <c r="U219" s="156"/>
      <c r="V219" s="156"/>
      <c r="W219" s="156"/>
      <c r="X219" s="156"/>
      <c r="Y219" s="156"/>
      <c r="Z219" s="146"/>
      <c r="AA219" s="146"/>
      <c r="AB219" s="146"/>
      <c r="AC219" s="146"/>
      <c r="AD219" s="146"/>
      <c r="AE219" s="146"/>
      <c r="AF219" s="146"/>
      <c r="AG219" s="146" t="s">
        <v>167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3" x14ac:dyDescent="0.2">
      <c r="A220" s="153"/>
      <c r="B220" s="154"/>
      <c r="C220" s="187" t="s">
        <v>418</v>
      </c>
      <c r="D220" s="185"/>
      <c r="E220" s="186">
        <v>3</v>
      </c>
      <c r="F220" s="156"/>
      <c r="G220" s="156"/>
      <c r="H220" s="156"/>
      <c r="I220" s="156"/>
      <c r="J220" s="156"/>
      <c r="K220" s="156"/>
      <c r="L220" s="156"/>
      <c r="M220" s="156"/>
      <c r="N220" s="155"/>
      <c r="O220" s="155"/>
      <c r="P220" s="155"/>
      <c r="Q220" s="155"/>
      <c r="R220" s="156"/>
      <c r="S220" s="156"/>
      <c r="T220" s="156"/>
      <c r="U220" s="156"/>
      <c r="V220" s="156"/>
      <c r="W220" s="156"/>
      <c r="X220" s="156"/>
      <c r="Y220" s="156"/>
      <c r="Z220" s="146"/>
      <c r="AA220" s="146"/>
      <c r="AB220" s="146"/>
      <c r="AC220" s="146"/>
      <c r="AD220" s="146"/>
      <c r="AE220" s="146"/>
      <c r="AF220" s="146"/>
      <c r="AG220" s="146" t="s">
        <v>167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3" x14ac:dyDescent="0.2">
      <c r="A221" s="153"/>
      <c r="B221" s="154"/>
      <c r="C221" s="187" t="s">
        <v>419</v>
      </c>
      <c r="D221" s="185"/>
      <c r="E221" s="186">
        <v>3</v>
      </c>
      <c r="F221" s="156"/>
      <c r="G221" s="156"/>
      <c r="H221" s="156"/>
      <c r="I221" s="156"/>
      <c r="J221" s="156"/>
      <c r="K221" s="156"/>
      <c r="L221" s="156"/>
      <c r="M221" s="156"/>
      <c r="N221" s="155"/>
      <c r="O221" s="155"/>
      <c r="P221" s="155"/>
      <c r="Q221" s="155"/>
      <c r="R221" s="156"/>
      <c r="S221" s="156"/>
      <c r="T221" s="156"/>
      <c r="U221" s="156"/>
      <c r="V221" s="156"/>
      <c r="W221" s="156"/>
      <c r="X221" s="156"/>
      <c r="Y221" s="156"/>
      <c r="Z221" s="146"/>
      <c r="AA221" s="146"/>
      <c r="AB221" s="146"/>
      <c r="AC221" s="146"/>
      <c r="AD221" s="146"/>
      <c r="AE221" s="146"/>
      <c r="AF221" s="146"/>
      <c r="AG221" s="146" t="s">
        <v>167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3" x14ac:dyDescent="0.2">
      <c r="A222" s="153"/>
      <c r="B222" s="154"/>
      <c r="C222" s="187" t="s">
        <v>420</v>
      </c>
      <c r="D222" s="185"/>
      <c r="E222" s="186">
        <v>3</v>
      </c>
      <c r="F222" s="156"/>
      <c r="G222" s="156"/>
      <c r="H222" s="156"/>
      <c r="I222" s="156"/>
      <c r="J222" s="156"/>
      <c r="K222" s="156"/>
      <c r="L222" s="156"/>
      <c r="M222" s="156"/>
      <c r="N222" s="155"/>
      <c r="O222" s="155"/>
      <c r="P222" s="155"/>
      <c r="Q222" s="155"/>
      <c r="R222" s="156"/>
      <c r="S222" s="156"/>
      <c r="T222" s="156"/>
      <c r="U222" s="156"/>
      <c r="V222" s="156"/>
      <c r="W222" s="156"/>
      <c r="X222" s="156"/>
      <c r="Y222" s="156"/>
      <c r="Z222" s="146"/>
      <c r="AA222" s="146"/>
      <c r="AB222" s="146"/>
      <c r="AC222" s="146"/>
      <c r="AD222" s="146"/>
      <c r="AE222" s="146"/>
      <c r="AF222" s="146"/>
      <c r="AG222" s="146" t="s">
        <v>167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3" x14ac:dyDescent="0.2">
      <c r="A223" s="153"/>
      <c r="B223" s="154"/>
      <c r="C223" s="187" t="s">
        <v>421</v>
      </c>
      <c r="D223" s="185"/>
      <c r="E223" s="186">
        <v>3</v>
      </c>
      <c r="F223" s="156"/>
      <c r="G223" s="156"/>
      <c r="H223" s="156"/>
      <c r="I223" s="156"/>
      <c r="J223" s="156"/>
      <c r="K223" s="156"/>
      <c r="L223" s="156"/>
      <c r="M223" s="156"/>
      <c r="N223" s="155"/>
      <c r="O223" s="155"/>
      <c r="P223" s="155"/>
      <c r="Q223" s="155"/>
      <c r="R223" s="156"/>
      <c r="S223" s="156"/>
      <c r="T223" s="156"/>
      <c r="U223" s="156"/>
      <c r="V223" s="156"/>
      <c r="W223" s="156"/>
      <c r="X223" s="156"/>
      <c r="Y223" s="156"/>
      <c r="Z223" s="146"/>
      <c r="AA223" s="146"/>
      <c r="AB223" s="146"/>
      <c r="AC223" s="146"/>
      <c r="AD223" s="146"/>
      <c r="AE223" s="146"/>
      <c r="AF223" s="146"/>
      <c r="AG223" s="146" t="s">
        <v>167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3" x14ac:dyDescent="0.2">
      <c r="A224" s="153"/>
      <c r="B224" s="154"/>
      <c r="C224" s="187" t="s">
        <v>422</v>
      </c>
      <c r="D224" s="185"/>
      <c r="E224" s="186">
        <v>3</v>
      </c>
      <c r="F224" s="156"/>
      <c r="G224" s="156"/>
      <c r="H224" s="156"/>
      <c r="I224" s="156"/>
      <c r="J224" s="156"/>
      <c r="K224" s="156"/>
      <c r="L224" s="156"/>
      <c r="M224" s="156"/>
      <c r="N224" s="155"/>
      <c r="O224" s="155"/>
      <c r="P224" s="155"/>
      <c r="Q224" s="155"/>
      <c r="R224" s="156"/>
      <c r="S224" s="156"/>
      <c r="T224" s="156"/>
      <c r="U224" s="156"/>
      <c r="V224" s="156"/>
      <c r="W224" s="156"/>
      <c r="X224" s="156"/>
      <c r="Y224" s="156"/>
      <c r="Z224" s="146"/>
      <c r="AA224" s="146"/>
      <c r="AB224" s="146"/>
      <c r="AC224" s="146"/>
      <c r="AD224" s="146"/>
      <c r="AE224" s="146"/>
      <c r="AF224" s="146"/>
      <c r="AG224" s="146" t="s">
        <v>167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3" x14ac:dyDescent="0.2">
      <c r="A225" s="153"/>
      <c r="B225" s="154"/>
      <c r="C225" s="187" t="s">
        <v>423</v>
      </c>
      <c r="D225" s="185"/>
      <c r="E225" s="186">
        <v>3</v>
      </c>
      <c r="F225" s="156"/>
      <c r="G225" s="156"/>
      <c r="H225" s="156"/>
      <c r="I225" s="156"/>
      <c r="J225" s="156"/>
      <c r="K225" s="156"/>
      <c r="L225" s="156"/>
      <c r="M225" s="156"/>
      <c r="N225" s="155"/>
      <c r="O225" s="155"/>
      <c r="P225" s="155"/>
      <c r="Q225" s="155"/>
      <c r="R225" s="156"/>
      <c r="S225" s="156"/>
      <c r="T225" s="156"/>
      <c r="U225" s="156"/>
      <c r="V225" s="156"/>
      <c r="W225" s="156"/>
      <c r="X225" s="156"/>
      <c r="Y225" s="156"/>
      <c r="Z225" s="146"/>
      <c r="AA225" s="146"/>
      <c r="AB225" s="146"/>
      <c r="AC225" s="146"/>
      <c r="AD225" s="146"/>
      <c r="AE225" s="146"/>
      <c r="AF225" s="146"/>
      <c r="AG225" s="146" t="s">
        <v>167</v>
      </c>
      <c r="AH225" s="146">
        <v>0</v>
      </c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3" x14ac:dyDescent="0.2">
      <c r="A226" s="153"/>
      <c r="B226" s="154"/>
      <c r="C226" s="187" t="s">
        <v>424</v>
      </c>
      <c r="D226" s="185"/>
      <c r="E226" s="186">
        <v>9</v>
      </c>
      <c r="F226" s="156"/>
      <c r="G226" s="156"/>
      <c r="H226" s="156"/>
      <c r="I226" s="156"/>
      <c r="J226" s="156"/>
      <c r="K226" s="156"/>
      <c r="L226" s="156"/>
      <c r="M226" s="156"/>
      <c r="N226" s="155"/>
      <c r="O226" s="155"/>
      <c r="P226" s="155"/>
      <c r="Q226" s="155"/>
      <c r="R226" s="156"/>
      <c r="S226" s="156"/>
      <c r="T226" s="156"/>
      <c r="U226" s="156"/>
      <c r="V226" s="156"/>
      <c r="W226" s="156"/>
      <c r="X226" s="156"/>
      <c r="Y226" s="156"/>
      <c r="Z226" s="146"/>
      <c r="AA226" s="146"/>
      <c r="AB226" s="146"/>
      <c r="AC226" s="146"/>
      <c r="AD226" s="146"/>
      <c r="AE226" s="146"/>
      <c r="AF226" s="146"/>
      <c r="AG226" s="146" t="s">
        <v>167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3" x14ac:dyDescent="0.2">
      <c r="A227" s="153"/>
      <c r="B227" s="154"/>
      <c r="C227" s="187" t="s">
        <v>425</v>
      </c>
      <c r="D227" s="185"/>
      <c r="E227" s="186">
        <v>1</v>
      </c>
      <c r="F227" s="156"/>
      <c r="G227" s="156"/>
      <c r="H227" s="156"/>
      <c r="I227" s="156"/>
      <c r="J227" s="156"/>
      <c r="K227" s="156"/>
      <c r="L227" s="156"/>
      <c r="M227" s="156"/>
      <c r="N227" s="155"/>
      <c r="O227" s="155"/>
      <c r="P227" s="155"/>
      <c r="Q227" s="155"/>
      <c r="R227" s="156"/>
      <c r="S227" s="156"/>
      <c r="T227" s="156"/>
      <c r="U227" s="156"/>
      <c r="V227" s="156"/>
      <c r="W227" s="156"/>
      <c r="X227" s="156"/>
      <c r="Y227" s="156"/>
      <c r="Z227" s="146"/>
      <c r="AA227" s="146"/>
      <c r="AB227" s="146"/>
      <c r="AC227" s="146"/>
      <c r="AD227" s="146"/>
      <c r="AE227" s="146"/>
      <c r="AF227" s="146"/>
      <c r="AG227" s="146" t="s">
        <v>167</v>
      </c>
      <c r="AH227" s="146">
        <v>0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3" x14ac:dyDescent="0.2">
      <c r="A228" s="153"/>
      <c r="B228" s="154"/>
      <c r="C228" s="187" t="s">
        <v>426</v>
      </c>
      <c r="D228" s="185"/>
      <c r="E228" s="186">
        <v>2</v>
      </c>
      <c r="F228" s="156"/>
      <c r="G228" s="156"/>
      <c r="H228" s="156"/>
      <c r="I228" s="156"/>
      <c r="J228" s="156"/>
      <c r="K228" s="156"/>
      <c r="L228" s="156"/>
      <c r="M228" s="156"/>
      <c r="N228" s="155"/>
      <c r="O228" s="155"/>
      <c r="P228" s="155"/>
      <c r="Q228" s="155"/>
      <c r="R228" s="156"/>
      <c r="S228" s="156"/>
      <c r="T228" s="156"/>
      <c r="U228" s="156"/>
      <c r="V228" s="156"/>
      <c r="W228" s="156"/>
      <c r="X228" s="156"/>
      <c r="Y228" s="156"/>
      <c r="Z228" s="146"/>
      <c r="AA228" s="146"/>
      <c r="AB228" s="146"/>
      <c r="AC228" s="146"/>
      <c r="AD228" s="146"/>
      <c r="AE228" s="146"/>
      <c r="AF228" s="146"/>
      <c r="AG228" s="146" t="s">
        <v>167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3" x14ac:dyDescent="0.2">
      <c r="A229" s="153"/>
      <c r="B229" s="154"/>
      <c r="C229" s="187" t="s">
        <v>427</v>
      </c>
      <c r="D229" s="185"/>
      <c r="E229" s="186"/>
      <c r="F229" s="156"/>
      <c r="G229" s="156"/>
      <c r="H229" s="156"/>
      <c r="I229" s="156"/>
      <c r="J229" s="156"/>
      <c r="K229" s="156"/>
      <c r="L229" s="156"/>
      <c r="M229" s="156"/>
      <c r="N229" s="155"/>
      <c r="O229" s="155"/>
      <c r="P229" s="155"/>
      <c r="Q229" s="155"/>
      <c r="R229" s="156"/>
      <c r="S229" s="156"/>
      <c r="T229" s="156"/>
      <c r="U229" s="156"/>
      <c r="V229" s="156"/>
      <c r="W229" s="156"/>
      <c r="X229" s="156"/>
      <c r="Y229" s="156"/>
      <c r="Z229" s="146"/>
      <c r="AA229" s="146"/>
      <c r="AB229" s="146"/>
      <c r="AC229" s="146"/>
      <c r="AD229" s="146"/>
      <c r="AE229" s="146"/>
      <c r="AF229" s="146"/>
      <c r="AG229" s="146" t="s">
        <v>167</v>
      </c>
      <c r="AH229" s="146">
        <v>0</v>
      </c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3" x14ac:dyDescent="0.2">
      <c r="A230" s="153"/>
      <c r="B230" s="154"/>
      <c r="C230" s="187" t="s">
        <v>428</v>
      </c>
      <c r="D230" s="185"/>
      <c r="E230" s="186">
        <v>28</v>
      </c>
      <c r="F230" s="156"/>
      <c r="G230" s="156"/>
      <c r="H230" s="156"/>
      <c r="I230" s="156"/>
      <c r="J230" s="156"/>
      <c r="K230" s="156"/>
      <c r="L230" s="156"/>
      <c r="M230" s="156"/>
      <c r="N230" s="155"/>
      <c r="O230" s="155"/>
      <c r="P230" s="155"/>
      <c r="Q230" s="155"/>
      <c r="R230" s="156"/>
      <c r="S230" s="156"/>
      <c r="T230" s="156"/>
      <c r="U230" s="156"/>
      <c r="V230" s="156"/>
      <c r="W230" s="156"/>
      <c r="X230" s="156"/>
      <c r="Y230" s="156"/>
      <c r="Z230" s="146"/>
      <c r="AA230" s="146"/>
      <c r="AB230" s="146"/>
      <c r="AC230" s="146"/>
      <c r="AD230" s="146"/>
      <c r="AE230" s="146"/>
      <c r="AF230" s="146"/>
      <c r="AG230" s="146" t="s">
        <v>167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3" x14ac:dyDescent="0.2">
      <c r="A231" s="153"/>
      <c r="B231" s="154"/>
      <c r="C231" s="187" t="s">
        <v>429</v>
      </c>
      <c r="D231" s="185"/>
      <c r="E231" s="186">
        <v>14</v>
      </c>
      <c r="F231" s="156"/>
      <c r="G231" s="156"/>
      <c r="H231" s="156"/>
      <c r="I231" s="156"/>
      <c r="J231" s="156"/>
      <c r="K231" s="156"/>
      <c r="L231" s="156"/>
      <c r="M231" s="156"/>
      <c r="N231" s="155"/>
      <c r="O231" s="155"/>
      <c r="P231" s="155"/>
      <c r="Q231" s="155"/>
      <c r="R231" s="156"/>
      <c r="S231" s="156"/>
      <c r="T231" s="156"/>
      <c r="U231" s="156"/>
      <c r="V231" s="156"/>
      <c r="W231" s="156"/>
      <c r="X231" s="156"/>
      <c r="Y231" s="156"/>
      <c r="Z231" s="146"/>
      <c r="AA231" s="146"/>
      <c r="AB231" s="146"/>
      <c r="AC231" s="146"/>
      <c r="AD231" s="146"/>
      <c r="AE231" s="146"/>
      <c r="AF231" s="146"/>
      <c r="AG231" s="146" t="s">
        <v>167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ht="22.5" outlineLevel="1" x14ac:dyDescent="0.2">
      <c r="A232" s="167">
        <v>45</v>
      </c>
      <c r="B232" s="168" t="s">
        <v>430</v>
      </c>
      <c r="C232" s="181" t="s">
        <v>431</v>
      </c>
      <c r="D232" s="169" t="s">
        <v>179</v>
      </c>
      <c r="E232" s="170">
        <v>76.900000000000006</v>
      </c>
      <c r="F232" s="171"/>
      <c r="G232" s="172">
        <f>ROUND(E232*F232,2)</f>
        <v>0</v>
      </c>
      <c r="H232" s="157"/>
      <c r="I232" s="156">
        <f>ROUND(E232*H232,2)</f>
        <v>0</v>
      </c>
      <c r="J232" s="157"/>
      <c r="K232" s="156">
        <f>ROUND(E232*J232,2)</f>
        <v>0</v>
      </c>
      <c r="L232" s="156">
        <v>21</v>
      </c>
      <c r="M232" s="156">
        <f>G232*(1+L232/100)</f>
        <v>0</v>
      </c>
      <c r="N232" s="155">
        <v>2.0000000000000001E-4</v>
      </c>
      <c r="O232" s="155">
        <f>ROUND(E232*N232,2)</f>
        <v>0.02</v>
      </c>
      <c r="P232" s="155">
        <v>0</v>
      </c>
      <c r="Q232" s="155">
        <f>ROUND(E232*P232,2)</f>
        <v>0</v>
      </c>
      <c r="R232" s="156"/>
      <c r="S232" s="156" t="s">
        <v>298</v>
      </c>
      <c r="T232" s="156" t="s">
        <v>163</v>
      </c>
      <c r="U232" s="156">
        <v>0.12</v>
      </c>
      <c r="V232" s="156">
        <f>ROUND(E232*U232,2)</f>
        <v>9.23</v>
      </c>
      <c r="W232" s="156"/>
      <c r="X232" s="156" t="s">
        <v>164</v>
      </c>
      <c r="Y232" s="156" t="s">
        <v>144</v>
      </c>
      <c r="Z232" s="146"/>
      <c r="AA232" s="146"/>
      <c r="AB232" s="146"/>
      <c r="AC232" s="146"/>
      <c r="AD232" s="146"/>
      <c r="AE232" s="146"/>
      <c r="AF232" s="146"/>
      <c r="AG232" s="146" t="s">
        <v>165</v>
      </c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2" x14ac:dyDescent="0.2">
      <c r="A233" s="153"/>
      <c r="B233" s="154"/>
      <c r="C233" s="187" t="s">
        <v>432</v>
      </c>
      <c r="D233" s="185"/>
      <c r="E233" s="186">
        <v>5</v>
      </c>
      <c r="F233" s="156"/>
      <c r="G233" s="156"/>
      <c r="H233" s="156"/>
      <c r="I233" s="156"/>
      <c r="J233" s="156"/>
      <c r="K233" s="156"/>
      <c r="L233" s="156"/>
      <c r="M233" s="156"/>
      <c r="N233" s="155"/>
      <c r="O233" s="155"/>
      <c r="P233" s="155"/>
      <c r="Q233" s="155"/>
      <c r="R233" s="156"/>
      <c r="S233" s="156"/>
      <c r="T233" s="156"/>
      <c r="U233" s="156"/>
      <c r="V233" s="156"/>
      <c r="W233" s="156"/>
      <c r="X233" s="156"/>
      <c r="Y233" s="156"/>
      <c r="Z233" s="146"/>
      <c r="AA233" s="146"/>
      <c r="AB233" s="146"/>
      <c r="AC233" s="146"/>
      <c r="AD233" s="146"/>
      <c r="AE233" s="146"/>
      <c r="AF233" s="146"/>
      <c r="AG233" s="146" t="s">
        <v>167</v>
      </c>
      <c r="AH233" s="146">
        <v>0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3" x14ac:dyDescent="0.2">
      <c r="A234" s="153"/>
      <c r="B234" s="154"/>
      <c r="C234" s="187" t="s">
        <v>433</v>
      </c>
      <c r="D234" s="185"/>
      <c r="E234" s="186">
        <v>5</v>
      </c>
      <c r="F234" s="156"/>
      <c r="G234" s="156"/>
      <c r="H234" s="156"/>
      <c r="I234" s="156"/>
      <c r="J234" s="156"/>
      <c r="K234" s="156"/>
      <c r="L234" s="156"/>
      <c r="M234" s="156"/>
      <c r="N234" s="155"/>
      <c r="O234" s="155"/>
      <c r="P234" s="155"/>
      <c r="Q234" s="155"/>
      <c r="R234" s="156"/>
      <c r="S234" s="156"/>
      <c r="T234" s="156"/>
      <c r="U234" s="156"/>
      <c r="V234" s="156"/>
      <c r="W234" s="156"/>
      <c r="X234" s="156"/>
      <c r="Y234" s="156"/>
      <c r="Z234" s="146"/>
      <c r="AA234" s="146"/>
      <c r="AB234" s="146"/>
      <c r="AC234" s="146"/>
      <c r="AD234" s="146"/>
      <c r="AE234" s="146"/>
      <c r="AF234" s="146"/>
      <c r="AG234" s="146" t="s">
        <v>167</v>
      </c>
      <c r="AH234" s="146">
        <v>0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3" x14ac:dyDescent="0.2">
      <c r="A235" s="153"/>
      <c r="B235" s="154"/>
      <c r="C235" s="187" t="s">
        <v>434</v>
      </c>
      <c r="D235" s="185"/>
      <c r="E235" s="186">
        <v>10</v>
      </c>
      <c r="F235" s="156"/>
      <c r="G235" s="156"/>
      <c r="H235" s="156"/>
      <c r="I235" s="156"/>
      <c r="J235" s="156"/>
      <c r="K235" s="156"/>
      <c r="L235" s="156"/>
      <c r="M235" s="156"/>
      <c r="N235" s="155"/>
      <c r="O235" s="155"/>
      <c r="P235" s="155"/>
      <c r="Q235" s="155"/>
      <c r="R235" s="156"/>
      <c r="S235" s="156"/>
      <c r="T235" s="156"/>
      <c r="U235" s="156"/>
      <c r="V235" s="156"/>
      <c r="W235" s="156"/>
      <c r="X235" s="156"/>
      <c r="Y235" s="156"/>
      <c r="Z235" s="146"/>
      <c r="AA235" s="146"/>
      <c r="AB235" s="146"/>
      <c r="AC235" s="146"/>
      <c r="AD235" s="146"/>
      <c r="AE235" s="146"/>
      <c r="AF235" s="146"/>
      <c r="AG235" s="146" t="s">
        <v>167</v>
      </c>
      <c r="AH235" s="146">
        <v>0</v>
      </c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3" x14ac:dyDescent="0.2">
      <c r="A236" s="153"/>
      <c r="B236" s="154"/>
      <c r="C236" s="187" t="s">
        <v>435</v>
      </c>
      <c r="D236" s="185"/>
      <c r="E236" s="186">
        <v>10</v>
      </c>
      <c r="F236" s="156"/>
      <c r="G236" s="156"/>
      <c r="H236" s="156"/>
      <c r="I236" s="156"/>
      <c r="J236" s="156"/>
      <c r="K236" s="156"/>
      <c r="L236" s="156"/>
      <c r="M236" s="156"/>
      <c r="N236" s="155"/>
      <c r="O236" s="155"/>
      <c r="P236" s="155"/>
      <c r="Q236" s="155"/>
      <c r="R236" s="156"/>
      <c r="S236" s="156"/>
      <c r="T236" s="156"/>
      <c r="U236" s="156"/>
      <c r="V236" s="156"/>
      <c r="W236" s="156"/>
      <c r="X236" s="156"/>
      <c r="Y236" s="156"/>
      <c r="Z236" s="146"/>
      <c r="AA236" s="146"/>
      <c r="AB236" s="146"/>
      <c r="AC236" s="146"/>
      <c r="AD236" s="146"/>
      <c r="AE236" s="146"/>
      <c r="AF236" s="146"/>
      <c r="AG236" s="146" t="s">
        <v>167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3" x14ac:dyDescent="0.2">
      <c r="A237" s="153"/>
      <c r="B237" s="154"/>
      <c r="C237" s="187" t="s">
        <v>436</v>
      </c>
      <c r="D237" s="185"/>
      <c r="E237" s="186">
        <v>10</v>
      </c>
      <c r="F237" s="156"/>
      <c r="G237" s="156"/>
      <c r="H237" s="156"/>
      <c r="I237" s="156"/>
      <c r="J237" s="156"/>
      <c r="K237" s="156"/>
      <c r="L237" s="156"/>
      <c r="M237" s="156"/>
      <c r="N237" s="155"/>
      <c r="O237" s="155"/>
      <c r="P237" s="155"/>
      <c r="Q237" s="155"/>
      <c r="R237" s="156"/>
      <c r="S237" s="156"/>
      <c r="T237" s="156"/>
      <c r="U237" s="156"/>
      <c r="V237" s="156"/>
      <c r="W237" s="156"/>
      <c r="X237" s="156"/>
      <c r="Y237" s="156"/>
      <c r="Z237" s="146"/>
      <c r="AA237" s="146"/>
      <c r="AB237" s="146"/>
      <c r="AC237" s="146"/>
      <c r="AD237" s="146"/>
      <c r="AE237" s="146"/>
      <c r="AF237" s="146"/>
      <c r="AG237" s="146" t="s">
        <v>167</v>
      </c>
      <c r="AH237" s="146">
        <v>0</v>
      </c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3" x14ac:dyDescent="0.2">
      <c r="A238" s="153"/>
      <c r="B238" s="154"/>
      <c r="C238" s="187" t="s">
        <v>437</v>
      </c>
      <c r="D238" s="185"/>
      <c r="E238" s="186">
        <v>10</v>
      </c>
      <c r="F238" s="156"/>
      <c r="G238" s="156"/>
      <c r="H238" s="156"/>
      <c r="I238" s="156"/>
      <c r="J238" s="156"/>
      <c r="K238" s="156"/>
      <c r="L238" s="156"/>
      <c r="M238" s="156"/>
      <c r="N238" s="155"/>
      <c r="O238" s="155"/>
      <c r="P238" s="155"/>
      <c r="Q238" s="155"/>
      <c r="R238" s="156"/>
      <c r="S238" s="156"/>
      <c r="T238" s="156"/>
      <c r="U238" s="156"/>
      <c r="V238" s="156"/>
      <c r="W238" s="156"/>
      <c r="X238" s="156"/>
      <c r="Y238" s="156"/>
      <c r="Z238" s="146"/>
      <c r="AA238" s="146"/>
      <c r="AB238" s="146"/>
      <c r="AC238" s="146"/>
      <c r="AD238" s="146"/>
      <c r="AE238" s="146"/>
      <c r="AF238" s="146"/>
      <c r="AG238" s="146" t="s">
        <v>167</v>
      </c>
      <c r="AH238" s="146">
        <v>0</v>
      </c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3" x14ac:dyDescent="0.2">
      <c r="A239" s="153"/>
      <c r="B239" s="154"/>
      <c r="C239" s="187" t="s">
        <v>438</v>
      </c>
      <c r="D239" s="185"/>
      <c r="E239" s="186">
        <v>10</v>
      </c>
      <c r="F239" s="156"/>
      <c r="G239" s="156"/>
      <c r="H239" s="156"/>
      <c r="I239" s="156"/>
      <c r="J239" s="156"/>
      <c r="K239" s="156"/>
      <c r="L239" s="156"/>
      <c r="M239" s="156"/>
      <c r="N239" s="155"/>
      <c r="O239" s="155"/>
      <c r="P239" s="155"/>
      <c r="Q239" s="155"/>
      <c r="R239" s="156"/>
      <c r="S239" s="156"/>
      <c r="T239" s="156"/>
      <c r="U239" s="156"/>
      <c r="V239" s="156"/>
      <c r="W239" s="156"/>
      <c r="X239" s="156"/>
      <c r="Y239" s="156"/>
      <c r="Z239" s="146"/>
      <c r="AA239" s="146"/>
      <c r="AB239" s="146"/>
      <c r="AC239" s="146"/>
      <c r="AD239" s="146"/>
      <c r="AE239" s="146"/>
      <c r="AF239" s="146"/>
      <c r="AG239" s="146" t="s">
        <v>167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3" x14ac:dyDescent="0.2">
      <c r="A240" s="153"/>
      <c r="B240" s="154"/>
      <c r="C240" s="187" t="s">
        <v>439</v>
      </c>
      <c r="D240" s="185"/>
      <c r="E240" s="186">
        <v>10</v>
      </c>
      <c r="F240" s="156"/>
      <c r="G240" s="156"/>
      <c r="H240" s="156"/>
      <c r="I240" s="156"/>
      <c r="J240" s="156"/>
      <c r="K240" s="156"/>
      <c r="L240" s="156"/>
      <c r="M240" s="156"/>
      <c r="N240" s="155"/>
      <c r="O240" s="155"/>
      <c r="P240" s="155"/>
      <c r="Q240" s="155"/>
      <c r="R240" s="156"/>
      <c r="S240" s="156"/>
      <c r="T240" s="156"/>
      <c r="U240" s="156"/>
      <c r="V240" s="156"/>
      <c r="W240" s="156"/>
      <c r="X240" s="156"/>
      <c r="Y240" s="156"/>
      <c r="Z240" s="146"/>
      <c r="AA240" s="146"/>
      <c r="AB240" s="146"/>
      <c r="AC240" s="146"/>
      <c r="AD240" s="146"/>
      <c r="AE240" s="146"/>
      <c r="AF240" s="146"/>
      <c r="AG240" s="146" t="s">
        <v>167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3" x14ac:dyDescent="0.2">
      <c r="A241" s="153"/>
      <c r="B241" s="154"/>
      <c r="C241" s="187" t="s">
        <v>440</v>
      </c>
      <c r="D241" s="185"/>
      <c r="E241" s="186">
        <v>3.2</v>
      </c>
      <c r="F241" s="156"/>
      <c r="G241" s="156"/>
      <c r="H241" s="156"/>
      <c r="I241" s="156"/>
      <c r="J241" s="156"/>
      <c r="K241" s="156"/>
      <c r="L241" s="156"/>
      <c r="M241" s="156"/>
      <c r="N241" s="155"/>
      <c r="O241" s="155"/>
      <c r="P241" s="155"/>
      <c r="Q241" s="155"/>
      <c r="R241" s="156"/>
      <c r="S241" s="156"/>
      <c r="T241" s="156"/>
      <c r="U241" s="156"/>
      <c r="V241" s="156"/>
      <c r="W241" s="156"/>
      <c r="X241" s="156"/>
      <c r="Y241" s="156"/>
      <c r="Z241" s="146"/>
      <c r="AA241" s="146"/>
      <c r="AB241" s="146"/>
      <c r="AC241" s="146"/>
      <c r="AD241" s="146"/>
      <c r="AE241" s="146"/>
      <c r="AF241" s="146"/>
      <c r="AG241" s="146" t="s">
        <v>167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3" x14ac:dyDescent="0.2">
      <c r="A242" s="153"/>
      <c r="B242" s="154"/>
      <c r="C242" s="187" t="s">
        <v>441</v>
      </c>
      <c r="D242" s="185"/>
      <c r="E242" s="186">
        <v>3.7</v>
      </c>
      <c r="F242" s="156"/>
      <c r="G242" s="156"/>
      <c r="H242" s="156"/>
      <c r="I242" s="156"/>
      <c r="J242" s="156"/>
      <c r="K242" s="156"/>
      <c r="L242" s="156"/>
      <c r="M242" s="156"/>
      <c r="N242" s="155"/>
      <c r="O242" s="155"/>
      <c r="P242" s="155"/>
      <c r="Q242" s="155"/>
      <c r="R242" s="156"/>
      <c r="S242" s="156"/>
      <c r="T242" s="156"/>
      <c r="U242" s="156"/>
      <c r="V242" s="156"/>
      <c r="W242" s="156"/>
      <c r="X242" s="156"/>
      <c r="Y242" s="156"/>
      <c r="Z242" s="146"/>
      <c r="AA242" s="146"/>
      <c r="AB242" s="146"/>
      <c r="AC242" s="146"/>
      <c r="AD242" s="146"/>
      <c r="AE242" s="146"/>
      <c r="AF242" s="146"/>
      <c r="AG242" s="146" t="s">
        <v>167</v>
      </c>
      <c r="AH242" s="146">
        <v>0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ht="33.75" outlineLevel="1" x14ac:dyDescent="0.2">
      <c r="A243" s="167">
        <v>46</v>
      </c>
      <c r="B243" s="168" t="s">
        <v>442</v>
      </c>
      <c r="C243" s="181" t="s">
        <v>443</v>
      </c>
      <c r="D243" s="169" t="s">
        <v>359</v>
      </c>
      <c r="E243" s="170">
        <v>3</v>
      </c>
      <c r="F243" s="171"/>
      <c r="G243" s="172">
        <f>ROUND(E243*F243,2)</f>
        <v>0</v>
      </c>
      <c r="H243" s="157"/>
      <c r="I243" s="156">
        <f>ROUND(E243*H243,2)</f>
        <v>0</v>
      </c>
      <c r="J243" s="157"/>
      <c r="K243" s="156">
        <f>ROUND(E243*J243,2)</f>
        <v>0</v>
      </c>
      <c r="L243" s="156">
        <v>21</v>
      </c>
      <c r="M243" s="156">
        <f>G243*(1+L243/100)</f>
        <v>0</v>
      </c>
      <c r="N243" s="155">
        <v>0.22</v>
      </c>
      <c r="O243" s="155">
        <f>ROUND(E243*N243,2)</f>
        <v>0.66</v>
      </c>
      <c r="P243" s="155">
        <v>0</v>
      </c>
      <c r="Q243" s="155">
        <f>ROUND(E243*P243,2)</f>
        <v>0</v>
      </c>
      <c r="R243" s="156"/>
      <c r="S243" s="156" t="s">
        <v>298</v>
      </c>
      <c r="T243" s="156" t="s">
        <v>142</v>
      </c>
      <c r="U243" s="156">
        <v>0</v>
      </c>
      <c r="V243" s="156">
        <f>ROUND(E243*U243,2)</f>
        <v>0</v>
      </c>
      <c r="W243" s="156"/>
      <c r="X243" s="156" t="s">
        <v>299</v>
      </c>
      <c r="Y243" s="156" t="s">
        <v>144</v>
      </c>
      <c r="Z243" s="146"/>
      <c r="AA243" s="146"/>
      <c r="AB243" s="146"/>
      <c r="AC243" s="146"/>
      <c r="AD243" s="146"/>
      <c r="AE243" s="146"/>
      <c r="AF243" s="146"/>
      <c r="AG243" s="146" t="s">
        <v>300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2" x14ac:dyDescent="0.2">
      <c r="A244" s="153"/>
      <c r="B244" s="154"/>
      <c r="C244" s="187" t="s">
        <v>418</v>
      </c>
      <c r="D244" s="185"/>
      <c r="E244" s="186">
        <v>3</v>
      </c>
      <c r="F244" s="156"/>
      <c r="G244" s="156"/>
      <c r="H244" s="156"/>
      <c r="I244" s="156"/>
      <c r="J244" s="156"/>
      <c r="K244" s="156"/>
      <c r="L244" s="156"/>
      <c r="M244" s="156"/>
      <c r="N244" s="155"/>
      <c r="O244" s="155"/>
      <c r="P244" s="155"/>
      <c r="Q244" s="155"/>
      <c r="R244" s="156"/>
      <c r="S244" s="156"/>
      <c r="T244" s="156"/>
      <c r="U244" s="156"/>
      <c r="V244" s="156"/>
      <c r="W244" s="156"/>
      <c r="X244" s="156"/>
      <c r="Y244" s="156"/>
      <c r="Z244" s="146"/>
      <c r="AA244" s="146"/>
      <c r="AB244" s="146"/>
      <c r="AC244" s="146"/>
      <c r="AD244" s="146"/>
      <c r="AE244" s="146"/>
      <c r="AF244" s="146"/>
      <c r="AG244" s="146" t="s">
        <v>167</v>
      </c>
      <c r="AH244" s="146">
        <v>0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ht="33.75" outlineLevel="1" x14ac:dyDescent="0.2">
      <c r="A245" s="167">
        <v>47</v>
      </c>
      <c r="B245" s="168" t="s">
        <v>444</v>
      </c>
      <c r="C245" s="181" t="s">
        <v>445</v>
      </c>
      <c r="D245" s="169" t="s">
        <v>359</v>
      </c>
      <c r="E245" s="170">
        <v>3</v>
      </c>
      <c r="F245" s="171"/>
      <c r="G245" s="172">
        <f>ROUND(E245*F245,2)</f>
        <v>0</v>
      </c>
      <c r="H245" s="157"/>
      <c r="I245" s="156">
        <f>ROUND(E245*H245,2)</f>
        <v>0</v>
      </c>
      <c r="J245" s="157"/>
      <c r="K245" s="156">
        <f>ROUND(E245*J245,2)</f>
        <v>0</v>
      </c>
      <c r="L245" s="156">
        <v>21</v>
      </c>
      <c r="M245" s="156">
        <f>G245*(1+L245/100)</f>
        <v>0</v>
      </c>
      <c r="N245" s="155">
        <v>0.20899999999999999</v>
      </c>
      <c r="O245" s="155">
        <f>ROUND(E245*N245,2)</f>
        <v>0.63</v>
      </c>
      <c r="P245" s="155">
        <v>0</v>
      </c>
      <c r="Q245" s="155">
        <f>ROUND(E245*P245,2)</f>
        <v>0</v>
      </c>
      <c r="R245" s="156"/>
      <c r="S245" s="156" t="s">
        <v>298</v>
      </c>
      <c r="T245" s="156" t="s">
        <v>142</v>
      </c>
      <c r="U245" s="156">
        <v>0</v>
      </c>
      <c r="V245" s="156">
        <f>ROUND(E245*U245,2)</f>
        <v>0</v>
      </c>
      <c r="W245" s="156"/>
      <c r="X245" s="156" t="s">
        <v>299</v>
      </c>
      <c r="Y245" s="156" t="s">
        <v>144</v>
      </c>
      <c r="Z245" s="146"/>
      <c r="AA245" s="146"/>
      <c r="AB245" s="146"/>
      <c r="AC245" s="146"/>
      <c r="AD245" s="146"/>
      <c r="AE245" s="146"/>
      <c r="AF245" s="146"/>
      <c r="AG245" s="146" t="s">
        <v>300</v>
      </c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2" x14ac:dyDescent="0.2">
      <c r="A246" s="153"/>
      <c r="B246" s="154"/>
      <c r="C246" s="187" t="s">
        <v>419</v>
      </c>
      <c r="D246" s="185"/>
      <c r="E246" s="186">
        <v>3</v>
      </c>
      <c r="F246" s="156"/>
      <c r="G246" s="156"/>
      <c r="H246" s="156"/>
      <c r="I246" s="156"/>
      <c r="J246" s="156"/>
      <c r="K246" s="156"/>
      <c r="L246" s="156"/>
      <c r="M246" s="156"/>
      <c r="N246" s="155"/>
      <c r="O246" s="155"/>
      <c r="P246" s="155"/>
      <c r="Q246" s="155"/>
      <c r="R246" s="156"/>
      <c r="S246" s="156"/>
      <c r="T246" s="156"/>
      <c r="U246" s="156"/>
      <c r="V246" s="156"/>
      <c r="W246" s="156"/>
      <c r="X246" s="156"/>
      <c r="Y246" s="156"/>
      <c r="Z246" s="146"/>
      <c r="AA246" s="146"/>
      <c r="AB246" s="146"/>
      <c r="AC246" s="146"/>
      <c r="AD246" s="146"/>
      <c r="AE246" s="146"/>
      <c r="AF246" s="146"/>
      <c r="AG246" s="146" t="s">
        <v>167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ht="33.75" outlineLevel="1" x14ac:dyDescent="0.2">
      <c r="A247" s="167">
        <v>48</v>
      </c>
      <c r="B247" s="168" t="s">
        <v>446</v>
      </c>
      <c r="C247" s="181" t="s">
        <v>447</v>
      </c>
      <c r="D247" s="169" t="s">
        <v>359</v>
      </c>
      <c r="E247" s="170">
        <v>3</v>
      </c>
      <c r="F247" s="171"/>
      <c r="G247" s="172">
        <f>ROUND(E247*F247,2)</f>
        <v>0</v>
      </c>
      <c r="H247" s="157"/>
      <c r="I247" s="156">
        <f>ROUND(E247*H247,2)</f>
        <v>0</v>
      </c>
      <c r="J247" s="157"/>
      <c r="K247" s="156">
        <f>ROUND(E247*J247,2)</f>
        <v>0</v>
      </c>
      <c r="L247" s="156">
        <v>21</v>
      </c>
      <c r="M247" s="156">
        <f>G247*(1+L247/100)</f>
        <v>0</v>
      </c>
      <c r="N247" s="155">
        <v>0.21199999999999999</v>
      </c>
      <c r="O247" s="155">
        <f>ROUND(E247*N247,2)</f>
        <v>0.64</v>
      </c>
      <c r="P247" s="155">
        <v>0</v>
      </c>
      <c r="Q247" s="155">
        <f>ROUND(E247*P247,2)</f>
        <v>0</v>
      </c>
      <c r="R247" s="156"/>
      <c r="S247" s="156" t="s">
        <v>298</v>
      </c>
      <c r="T247" s="156" t="s">
        <v>142</v>
      </c>
      <c r="U247" s="156">
        <v>0</v>
      </c>
      <c r="V247" s="156">
        <f>ROUND(E247*U247,2)</f>
        <v>0</v>
      </c>
      <c r="W247" s="156"/>
      <c r="X247" s="156" t="s">
        <v>299</v>
      </c>
      <c r="Y247" s="156" t="s">
        <v>144</v>
      </c>
      <c r="Z247" s="146"/>
      <c r="AA247" s="146"/>
      <c r="AB247" s="146"/>
      <c r="AC247" s="146"/>
      <c r="AD247" s="146"/>
      <c r="AE247" s="146"/>
      <c r="AF247" s="146"/>
      <c r="AG247" s="146" t="s">
        <v>300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2" x14ac:dyDescent="0.2">
      <c r="A248" s="153"/>
      <c r="B248" s="154"/>
      <c r="C248" s="187" t="s">
        <v>420</v>
      </c>
      <c r="D248" s="185"/>
      <c r="E248" s="186">
        <v>3</v>
      </c>
      <c r="F248" s="156"/>
      <c r="G248" s="156"/>
      <c r="H248" s="156"/>
      <c r="I248" s="156"/>
      <c r="J248" s="156"/>
      <c r="K248" s="156"/>
      <c r="L248" s="156"/>
      <c r="M248" s="156"/>
      <c r="N248" s="155"/>
      <c r="O248" s="155"/>
      <c r="P248" s="155"/>
      <c r="Q248" s="155"/>
      <c r="R248" s="156"/>
      <c r="S248" s="156"/>
      <c r="T248" s="156"/>
      <c r="U248" s="156"/>
      <c r="V248" s="156"/>
      <c r="W248" s="156"/>
      <c r="X248" s="156"/>
      <c r="Y248" s="156"/>
      <c r="Z248" s="146"/>
      <c r="AA248" s="146"/>
      <c r="AB248" s="146"/>
      <c r="AC248" s="146"/>
      <c r="AD248" s="146"/>
      <c r="AE248" s="146"/>
      <c r="AF248" s="146"/>
      <c r="AG248" s="146" t="s">
        <v>167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ht="33.75" outlineLevel="1" x14ac:dyDescent="0.2">
      <c r="A249" s="167">
        <v>49</v>
      </c>
      <c r="B249" s="168" t="s">
        <v>448</v>
      </c>
      <c r="C249" s="181" t="s">
        <v>449</v>
      </c>
      <c r="D249" s="169" t="s">
        <v>359</v>
      </c>
      <c r="E249" s="170">
        <v>3</v>
      </c>
      <c r="F249" s="171"/>
      <c r="G249" s="172">
        <f>ROUND(E249*F249,2)</f>
        <v>0</v>
      </c>
      <c r="H249" s="157"/>
      <c r="I249" s="156">
        <f>ROUND(E249*H249,2)</f>
        <v>0</v>
      </c>
      <c r="J249" s="157"/>
      <c r="K249" s="156">
        <f>ROUND(E249*J249,2)</f>
        <v>0</v>
      </c>
      <c r="L249" s="156">
        <v>21</v>
      </c>
      <c r="M249" s="156">
        <f>G249*(1+L249/100)</f>
        <v>0</v>
      </c>
      <c r="N249" s="155">
        <v>0.214</v>
      </c>
      <c r="O249" s="155">
        <f>ROUND(E249*N249,2)</f>
        <v>0.64</v>
      </c>
      <c r="P249" s="155">
        <v>0</v>
      </c>
      <c r="Q249" s="155">
        <f>ROUND(E249*P249,2)</f>
        <v>0</v>
      </c>
      <c r="R249" s="156"/>
      <c r="S249" s="156" t="s">
        <v>298</v>
      </c>
      <c r="T249" s="156" t="s">
        <v>142</v>
      </c>
      <c r="U249" s="156">
        <v>0</v>
      </c>
      <c r="V249" s="156">
        <f>ROUND(E249*U249,2)</f>
        <v>0</v>
      </c>
      <c r="W249" s="156"/>
      <c r="X249" s="156" t="s">
        <v>299</v>
      </c>
      <c r="Y249" s="156" t="s">
        <v>144</v>
      </c>
      <c r="Z249" s="146"/>
      <c r="AA249" s="146"/>
      <c r="AB249" s="146"/>
      <c r="AC249" s="146"/>
      <c r="AD249" s="146"/>
      <c r="AE249" s="146"/>
      <c r="AF249" s="146"/>
      <c r="AG249" s="146" t="s">
        <v>300</v>
      </c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2" x14ac:dyDescent="0.2">
      <c r="A250" s="153"/>
      <c r="B250" s="154"/>
      <c r="C250" s="187" t="s">
        <v>421</v>
      </c>
      <c r="D250" s="185"/>
      <c r="E250" s="186">
        <v>3</v>
      </c>
      <c r="F250" s="156"/>
      <c r="G250" s="156"/>
      <c r="H250" s="156"/>
      <c r="I250" s="156"/>
      <c r="J250" s="156"/>
      <c r="K250" s="156"/>
      <c r="L250" s="156"/>
      <c r="M250" s="156"/>
      <c r="N250" s="155"/>
      <c r="O250" s="155"/>
      <c r="P250" s="155"/>
      <c r="Q250" s="155"/>
      <c r="R250" s="156"/>
      <c r="S250" s="156"/>
      <c r="T250" s="156"/>
      <c r="U250" s="156"/>
      <c r="V250" s="156"/>
      <c r="W250" s="156"/>
      <c r="X250" s="156"/>
      <c r="Y250" s="156"/>
      <c r="Z250" s="146"/>
      <c r="AA250" s="146"/>
      <c r="AB250" s="146"/>
      <c r="AC250" s="146"/>
      <c r="AD250" s="146"/>
      <c r="AE250" s="146"/>
      <c r="AF250" s="146"/>
      <c r="AG250" s="146" t="s">
        <v>167</v>
      </c>
      <c r="AH250" s="146">
        <v>0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ht="33.75" outlineLevel="1" x14ac:dyDescent="0.2">
      <c r="A251" s="167">
        <v>50</v>
      </c>
      <c r="B251" s="168" t="s">
        <v>450</v>
      </c>
      <c r="C251" s="181" t="s">
        <v>451</v>
      </c>
      <c r="D251" s="169" t="s">
        <v>359</v>
      </c>
      <c r="E251" s="170">
        <v>3</v>
      </c>
      <c r="F251" s="171"/>
      <c r="G251" s="172">
        <f>ROUND(E251*F251,2)</f>
        <v>0</v>
      </c>
      <c r="H251" s="157"/>
      <c r="I251" s="156">
        <f>ROUND(E251*H251,2)</f>
        <v>0</v>
      </c>
      <c r="J251" s="157"/>
      <c r="K251" s="156">
        <f>ROUND(E251*J251,2)</f>
        <v>0</v>
      </c>
      <c r="L251" s="156">
        <v>21</v>
      </c>
      <c r="M251" s="156">
        <f>G251*(1+L251/100)</f>
        <v>0</v>
      </c>
      <c r="N251" s="155">
        <v>0.21099999999999999</v>
      </c>
      <c r="O251" s="155">
        <f>ROUND(E251*N251,2)</f>
        <v>0.63</v>
      </c>
      <c r="P251" s="155">
        <v>0</v>
      </c>
      <c r="Q251" s="155">
        <f>ROUND(E251*P251,2)</f>
        <v>0</v>
      </c>
      <c r="R251" s="156"/>
      <c r="S251" s="156" t="s">
        <v>298</v>
      </c>
      <c r="T251" s="156" t="s">
        <v>142</v>
      </c>
      <c r="U251" s="156">
        <v>0</v>
      </c>
      <c r="V251" s="156">
        <f>ROUND(E251*U251,2)</f>
        <v>0</v>
      </c>
      <c r="W251" s="156"/>
      <c r="X251" s="156" t="s">
        <v>299</v>
      </c>
      <c r="Y251" s="156" t="s">
        <v>144</v>
      </c>
      <c r="Z251" s="146"/>
      <c r="AA251" s="146"/>
      <c r="AB251" s="146"/>
      <c r="AC251" s="146"/>
      <c r="AD251" s="146"/>
      <c r="AE251" s="146"/>
      <c r="AF251" s="146"/>
      <c r="AG251" s="146" t="s">
        <v>300</v>
      </c>
      <c r="AH251" s="146"/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2" x14ac:dyDescent="0.2">
      <c r="A252" s="153"/>
      <c r="B252" s="154"/>
      <c r="C252" s="187" t="s">
        <v>422</v>
      </c>
      <c r="D252" s="185"/>
      <c r="E252" s="186">
        <v>3</v>
      </c>
      <c r="F252" s="156"/>
      <c r="G252" s="156"/>
      <c r="H252" s="156"/>
      <c r="I252" s="156"/>
      <c r="J252" s="156"/>
      <c r="K252" s="156"/>
      <c r="L252" s="156"/>
      <c r="M252" s="156"/>
      <c r="N252" s="155"/>
      <c r="O252" s="155"/>
      <c r="P252" s="155"/>
      <c r="Q252" s="155"/>
      <c r="R252" s="156"/>
      <c r="S252" s="156"/>
      <c r="T252" s="156"/>
      <c r="U252" s="156"/>
      <c r="V252" s="156"/>
      <c r="W252" s="156"/>
      <c r="X252" s="156"/>
      <c r="Y252" s="156"/>
      <c r="Z252" s="146"/>
      <c r="AA252" s="146"/>
      <c r="AB252" s="146"/>
      <c r="AC252" s="146"/>
      <c r="AD252" s="146"/>
      <c r="AE252" s="146"/>
      <c r="AF252" s="146"/>
      <c r="AG252" s="146" t="s">
        <v>167</v>
      </c>
      <c r="AH252" s="146">
        <v>0</v>
      </c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ht="33.75" outlineLevel="1" x14ac:dyDescent="0.2">
      <c r="A253" s="167">
        <v>51</v>
      </c>
      <c r="B253" s="168" t="s">
        <v>452</v>
      </c>
      <c r="C253" s="181" t="s">
        <v>453</v>
      </c>
      <c r="D253" s="169" t="s">
        <v>359</v>
      </c>
      <c r="E253" s="170">
        <v>3</v>
      </c>
      <c r="F253" s="171"/>
      <c r="G253" s="172">
        <f>ROUND(E253*F253,2)</f>
        <v>0</v>
      </c>
      <c r="H253" s="157"/>
      <c r="I253" s="156">
        <f>ROUND(E253*H253,2)</f>
        <v>0</v>
      </c>
      <c r="J253" s="157"/>
      <c r="K253" s="156">
        <f>ROUND(E253*J253,2)</f>
        <v>0</v>
      </c>
      <c r="L253" s="156">
        <v>21</v>
      </c>
      <c r="M253" s="156">
        <f>G253*(1+L253/100)</f>
        <v>0</v>
      </c>
      <c r="N253" s="155">
        <v>0.20699999999999999</v>
      </c>
      <c r="O253" s="155">
        <f>ROUND(E253*N253,2)</f>
        <v>0.62</v>
      </c>
      <c r="P253" s="155">
        <v>0</v>
      </c>
      <c r="Q253" s="155">
        <f>ROUND(E253*P253,2)</f>
        <v>0</v>
      </c>
      <c r="R253" s="156"/>
      <c r="S253" s="156" t="s">
        <v>298</v>
      </c>
      <c r="T253" s="156" t="s">
        <v>142</v>
      </c>
      <c r="U253" s="156">
        <v>0</v>
      </c>
      <c r="V253" s="156">
        <f>ROUND(E253*U253,2)</f>
        <v>0</v>
      </c>
      <c r="W253" s="156"/>
      <c r="X253" s="156" t="s">
        <v>299</v>
      </c>
      <c r="Y253" s="156" t="s">
        <v>144</v>
      </c>
      <c r="Z253" s="146"/>
      <c r="AA253" s="146"/>
      <c r="AB253" s="146"/>
      <c r="AC253" s="146"/>
      <c r="AD253" s="146"/>
      <c r="AE253" s="146"/>
      <c r="AF253" s="146"/>
      <c r="AG253" s="146" t="s">
        <v>300</v>
      </c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2" x14ac:dyDescent="0.2">
      <c r="A254" s="153"/>
      <c r="B254" s="154"/>
      <c r="C254" s="187" t="s">
        <v>423</v>
      </c>
      <c r="D254" s="185"/>
      <c r="E254" s="186">
        <v>3</v>
      </c>
      <c r="F254" s="156"/>
      <c r="G254" s="156"/>
      <c r="H254" s="156"/>
      <c r="I254" s="156"/>
      <c r="J254" s="156"/>
      <c r="K254" s="156"/>
      <c r="L254" s="156"/>
      <c r="M254" s="156"/>
      <c r="N254" s="155"/>
      <c r="O254" s="155"/>
      <c r="P254" s="155"/>
      <c r="Q254" s="155"/>
      <c r="R254" s="156"/>
      <c r="S254" s="156"/>
      <c r="T254" s="156"/>
      <c r="U254" s="156"/>
      <c r="V254" s="156"/>
      <c r="W254" s="156"/>
      <c r="X254" s="156"/>
      <c r="Y254" s="156"/>
      <c r="Z254" s="146"/>
      <c r="AA254" s="146"/>
      <c r="AB254" s="146"/>
      <c r="AC254" s="146"/>
      <c r="AD254" s="146"/>
      <c r="AE254" s="146"/>
      <c r="AF254" s="146"/>
      <c r="AG254" s="146" t="s">
        <v>167</v>
      </c>
      <c r="AH254" s="146">
        <v>0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ht="33.75" outlineLevel="1" x14ac:dyDescent="0.2">
      <c r="A255" s="167">
        <v>52</v>
      </c>
      <c r="B255" s="168" t="s">
        <v>454</v>
      </c>
      <c r="C255" s="181" t="s">
        <v>455</v>
      </c>
      <c r="D255" s="169" t="s">
        <v>359</v>
      </c>
      <c r="E255" s="170">
        <v>18</v>
      </c>
      <c r="F255" s="171"/>
      <c r="G255" s="172">
        <f>ROUND(E255*F255,2)</f>
        <v>0</v>
      </c>
      <c r="H255" s="157"/>
      <c r="I255" s="156">
        <f>ROUND(E255*H255,2)</f>
        <v>0</v>
      </c>
      <c r="J255" s="157"/>
      <c r="K255" s="156">
        <f>ROUND(E255*J255,2)</f>
        <v>0</v>
      </c>
      <c r="L255" s="156">
        <v>21</v>
      </c>
      <c r="M255" s="156">
        <f>G255*(1+L255/100)</f>
        <v>0</v>
      </c>
      <c r="N255" s="155">
        <v>0.19800000000000001</v>
      </c>
      <c r="O255" s="155">
        <f>ROUND(E255*N255,2)</f>
        <v>3.56</v>
      </c>
      <c r="P255" s="155">
        <v>0</v>
      </c>
      <c r="Q255" s="155">
        <f>ROUND(E255*P255,2)</f>
        <v>0</v>
      </c>
      <c r="R255" s="156"/>
      <c r="S255" s="156" t="s">
        <v>298</v>
      </c>
      <c r="T255" s="156" t="s">
        <v>142</v>
      </c>
      <c r="U255" s="156">
        <v>0</v>
      </c>
      <c r="V255" s="156">
        <f>ROUND(E255*U255,2)</f>
        <v>0</v>
      </c>
      <c r="W255" s="156"/>
      <c r="X255" s="156" t="s">
        <v>299</v>
      </c>
      <c r="Y255" s="156" t="s">
        <v>144</v>
      </c>
      <c r="Z255" s="146"/>
      <c r="AA255" s="146"/>
      <c r="AB255" s="146"/>
      <c r="AC255" s="146"/>
      <c r="AD255" s="146"/>
      <c r="AE255" s="146"/>
      <c r="AF255" s="146"/>
      <c r="AG255" s="146" t="s">
        <v>300</v>
      </c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2" x14ac:dyDescent="0.2">
      <c r="A256" s="153"/>
      <c r="B256" s="154"/>
      <c r="C256" s="187" t="s">
        <v>413</v>
      </c>
      <c r="D256" s="185"/>
      <c r="E256" s="186">
        <v>18</v>
      </c>
      <c r="F256" s="156"/>
      <c r="G256" s="156"/>
      <c r="H256" s="156"/>
      <c r="I256" s="156"/>
      <c r="J256" s="156"/>
      <c r="K256" s="156"/>
      <c r="L256" s="156"/>
      <c r="M256" s="156"/>
      <c r="N256" s="155"/>
      <c r="O256" s="155"/>
      <c r="P256" s="155"/>
      <c r="Q256" s="155"/>
      <c r="R256" s="156"/>
      <c r="S256" s="156"/>
      <c r="T256" s="156"/>
      <c r="U256" s="156"/>
      <c r="V256" s="156"/>
      <c r="W256" s="156"/>
      <c r="X256" s="156"/>
      <c r="Y256" s="156"/>
      <c r="Z256" s="146"/>
      <c r="AA256" s="146"/>
      <c r="AB256" s="146"/>
      <c r="AC256" s="146"/>
      <c r="AD256" s="146"/>
      <c r="AE256" s="146"/>
      <c r="AF256" s="146"/>
      <c r="AG256" s="146" t="s">
        <v>167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ht="33.75" outlineLevel="1" x14ac:dyDescent="0.2">
      <c r="A257" s="167">
        <v>53</v>
      </c>
      <c r="B257" s="168" t="s">
        <v>456</v>
      </c>
      <c r="C257" s="181" t="s">
        <v>457</v>
      </c>
      <c r="D257" s="169" t="s">
        <v>359</v>
      </c>
      <c r="E257" s="170">
        <v>10</v>
      </c>
      <c r="F257" s="171"/>
      <c r="G257" s="172">
        <f>ROUND(E257*F257,2)</f>
        <v>0</v>
      </c>
      <c r="H257" s="157"/>
      <c r="I257" s="156">
        <f>ROUND(E257*H257,2)</f>
        <v>0</v>
      </c>
      <c r="J257" s="157"/>
      <c r="K257" s="156">
        <f>ROUND(E257*J257,2)</f>
        <v>0</v>
      </c>
      <c r="L257" s="156">
        <v>21</v>
      </c>
      <c r="M257" s="156">
        <f>G257*(1+L257/100)</f>
        <v>0</v>
      </c>
      <c r="N257" s="155">
        <v>0.3</v>
      </c>
      <c r="O257" s="155">
        <f>ROUND(E257*N257,2)</f>
        <v>3</v>
      </c>
      <c r="P257" s="155">
        <v>0</v>
      </c>
      <c r="Q257" s="155">
        <f>ROUND(E257*P257,2)</f>
        <v>0</v>
      </c>
      <c r="R257" s="156"/>
      <c r="S257" s="156" t="s">
        <v>298</v>
      </c>
      <c r="T257" s="156" t="s">
        <v>142</v>
      </c>
      <c r="U257" s="156">
        <v>0</v>
      </c>
      <c r="V257" s="156">
        <f>ROUND(E257*U257,2)</f>
        <v>0</v>
      </c>
      <c r="W257" s="156"/>
      <c r="X257" s="156" t="s">
        <v>299</v>
      </c>
      <c r="Y257" s="156" t="s">
        <v>144</v>
      </c>
      <c r="Z257" s="146"/>
      <c r="AA257" s="146"/>
      <c r="AB257" s="146"/>
      <c r="AC257" s="146"/>
      <c r="AD257" s="146"/>
      <c r="AE257" s="146"/>
      <c r="AF257" s="146"/>
      <c r="AG257" s="146" t="s">
        <v>300</v>
      </c>
      <c r="AH257" s="146"/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2" x14ac:dyDescent="0.2">
      <c r="A258" s="153"/>
      <c r="B258" s="154"/>
      <c r="C258" s="187" t="s">
        <v>424</v>
      </c>
      <c r="D258" s="185"/>
      <c r="E258" s="186">
        <v>9</v>
      </c>
      <c r="F258" s="156"/>
      <c r="G258" s="156"/>
      <c r="H258" s="156"/>
      <c r="I258" s="156"/>
      <c r="J258" s="156"/>
      <c r="K258" s="156"/>
      <c r="L258" s="156"/>
      <c r="M258" s="156"/>
      <c r="N258" s="155"/>
      <c r="O258" s="155"/>
      <c r="P258" s="155"/>
      <c r="Q258" s="155"/>
      <c r="R258" s="156"/>
      <c r="S258" s="156"/>
      <c r="T258" s="156"/>
      <c r="U258" s="156"/>
      <c r="V258" s="156"/>
      <c r="W258" s="156"/>
      <c r="X258" s="156"/>
      <c r="Y258" s="156"/>
      <c r="Z258" s="146"/>
      <c r="AA258" s="146"/>
      <c r="AB258" s="146"/>
      <c r="AC258" s="146"/>
      <c r="AD258" s="146"/>
      <c r="AE258" s="146"/>
      <c r="AF258" s="146"/>
      <c r="AG258" s="146" t="s">
        <v>167</v>
      </c>
      <c r="AH258" s="146">
        <v>0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3" x14ac:dyDescent="0.2">
      <c r="A259" s="153"/>
      <c r="B259" s="154"/>
      <c r="C259" s="187" t="s">
        <v>425</v>
      </c>
      <c r="D259" s="185"/>
      <c r="E259" s="186">
        <v>1</v>
      </c>
      <c r="F259" s="156"/>
      <c r="G259" s="156"/>
      <c r="H259" s="156"/>
      <c r="I259" s="156"/>
      <c r="J259" s="156"/>
      <c r="K259" s="156"/>
      <c r="L259" s="156"/>
      <c r="M259" s="156"/>
      <c r="N259" s="155"/>
      <c r="O259" s="155"/>
      <c r="P259" s="155"/>
      <c r="Q259" s="155"/>
      <c r="R259" s="156"/>
      <c r="S259" s="156"/>
      <c r="T259" s="156"/>
      <c r="U259" s="156"/>
      <c r="V259" s="156"/>
      <c r="W259" s="156"/>
      <c r="X259" s="156"/>
      <c r="Y259" s="156"/>
      <c r="Z259" s="146"/>
      <c r="AA259" s="146"/>
      <c r="AB259" s="146"/>
      <c r="AC259" s="146"/>
      <c r="AD259" s="146"/>
      <c r="AE259" s="146"/>
      <c r="AF259" s="146"/>
      <c r="AG259" s="146" t="s">
        <v>167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ht="33.75" outlineLevel="1" x14ac:dyDescent="0.2">
      <c r="A260" s="167">
        <v>54</v>
      </c>
      <c r="B260" s="168" t="s">
        <v>458</v>
      </c>
      <c r="C260" s="181" t="s">
        <v>459</v>
      </c>
      <c r="D260" s="169" t="s">
        <v>359</v>
      </c>
      <c r="E260" s="170">
        <v>4</v>
      </c>
      <c r="F260" s="171"/>
      <c r="G260" s="172">
        <f>ROUND(E260*F260,2)</f>
        <v>0</v>
      </c>
      <c r="H260" s="157"/>
      <c r="I260" s="156">
        <f>ROUND(E260*H260,2)</f>
        <v>0</v>
      </c>
      <c r="J260" s="157"/>
      <c r="K260" s="156">
        <f>ROUND(E260*J260,2)</f>
        <v>0</v>
      </c>
      <c r="L260" s="156">
        <v>21</v>
      </c>
      <c r="M260" s="156">
        <f>G260*(1+L260/100)</f>
        <v>0</v>
      </c>
      <c r="N260" s="155">
        <v>0.19700000000000001</v>
      </c>
      <c r="O260" s="155">
        <f>ROUND(E260*N260,2)</f>
        <v>0.79</v>
      </c>
      <c r="P260" s="155">
        <v>0</v>
      </c>
      <c r="Q260" s="155">
        <f>ROUND(E260*P260,2)</f>
        <v>0</v>
      </c>
      <c r="R260" s="156"/>
      <c r="S260" s="156" t="s">
        <v>298</v>
      </c>
      <c r="T260" s="156" t="s">
        <v>142</v>
      </c>
      <c r="U260" s="156">
        <v>0</v>
      </c>
      <c r="V260" s="156">
        <f>ROUND(E260*U260,2)</f>
        <v>0</v>
      </c>
      <c r="W260" s="156"/>
      <c r="X260" s="156" t="s">
        <v>299</v>
      </c>
      <c r="Y260" s="156" t="s">
        <v>144</v>
      </c>
      <c r="Z260" s="146"/>
      <c r="AA260" s="146"/>
      <c r="AB260" s="146"/>
      <c r="AC260" s="146"/>
      <c r="AD260" s="146"/>
      <c r="AE260" s="146"/>
      <c r="AF260" s="146"/>
      <c r="AG260" s="146" t="s">
        <v>300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2" x14ac:dyDescent="0.2">
      <c r="A261" s="153"/>
      <c r="B261" s="154"/>
      <c r="C261" s="187" t="s">
        <v>414</v>
      </c>
      <c r="D261" s="185"/>
      <c r="E261" s="186">
        <v>3</v>
      </c>
      <c r="F261" s="156"/>
      <c r="G261" s="156"/>
      <c r="H261" s="156"/>
      <c r="I261" s="156"/>
      <c r="J261" s="156"/>
      <c r="K261" s="156"/>
      <c r="L261" s="156"/>
      <c r="M261" s="156"/>
      <c r="N261" s="155"/>
      <c r="O261" s="155"/>
      <c r="P261" s="155"/>
      <c r="Q261" s="155"/>
      <c r="R261" s="156"/>
      <c r="S261" s="156"/>
      <c r="T261" s="156"/>
      <c r="U261" s="156"/>
      <c r="V261" s="156"/>
      <c r="W261" s="156"/>
      <c r="X261" s="156"/>
      <c r="Y261" s="156"/>
      <c r="Z261" s="146"/>
      <c r="AA261" s="146"/>
      <c r="AB261" s="146"/>
      <c r="AC261" s="146"/>
      <c r="AD261" s="146"/>
      <c r="AE261" s="146"/>
      <c r="AF261" s="146"/>
      <c r="AG261" s="146" t="s">
        <v>167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3" x14ac:dyDescent="0.2">
      <c r="A262" s="153"/>
      <c r="B262" s="154"/>
      <c r="C262" s="187" t="s">
        <v>415</v>
      </c>
      <c r="D262" s="185"/>
      <c r="E262" s="186">
        <v>1</v>
      </c>
      <c r="F262" s="156"/>
      <c r="G262" s="156"/>
      <c r="H262" s="156"/>
      <c r="I262" s="156"/>
      <c r="J262" s="156"/>
      <c r="K262" s="156"/>
      <c r="L262" s="156"/>
      <c r="M262" s="156"/>
      <c r="N262" s="155"/>
      <c r="O262" s="155"/>
      <c r="P262" s="155"/>
      <c r="Q262" s="155"/>
      <c r="R262" s="156"/>
      <c r="S262" s="156"/>
      <c r="T262" s="156"/>
      <c r="U262" s="156"/>
      <c r="V262" s="156"/>
      <c r="W262" s="156"/>
      <c r="X262" s="156"/>
      <c r="Y262" s="156"/>
      <c r="Z262" s="146"/>
      <c r="AA262" s="146"/>
      <c r="AB262" s="146"/>
      <c r="AC262" s="146"/>
      <c r="AD262" s="146"/>
      <c r="AE262" s="146"/>
      <c r="AF262" s="146"/>
      <c r="AG262" s="146" t="s">
        <v>167</v>
      </c>
      <c r="AH262" s="146">
        <v>0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ht="33.75" outlineLevel="1" x14ac:dyDescent="0.2">
      <c r="A263" s="167">
        <v>55</v>
      </c>
      <c r="B263" s="168" t="s">
        <v>460</v>
      </c>
      <c r="C263" s="181" t="s">
        <v>461</v>
      </c>
      <c r="D263" s="169" t="s">
        <v>359</v>
      </c>
      <c r="E263" s="170">
        <v>2</v>
      </c>
      <c r="F263" s="171"/>
      <c r="G263" s="172">
        <f>ROUND(E263*F263,2)</f>
        <v>0</v>
      </c>
      <c r="H263" s="157"/>
      <c r="I263" s="156">
        <f>ROUND(E263*H263,2)</f>
        <v>0</v>
      </c>
      <c r="J263" s="157"/>
      <c r="K263" s="156">
        <f>ROUND(E263*J263,2)</f>
        <v>0</v>
      </c>
      <c r="L263" s="156">
        <v>21</v>
      </c>
      <c r="M263" s="156">
        <f>G263*(1+L263/100)</f>
        <v>0</v>
      </c>
      <c r="N263" s="155">
        <v>0.91300000000000003</v>
      </c>
      <c r="O263" s="155">
        <f>ROUND(E263*N263,2)</f>
        <v>1.83</v>
      </c>
      <c r="P263" s="155">
        <v>0</v>
      </c>
      <c r="Q263" s="155">
        <f>ROUND(E263*P263,2)</f>
        <v>0</v>
      </c>
      <c r="R263" s="156"/>
      <c r="S263" s="156" t="s">
        <v>298</v>
      </c>
      <c r="T263" s="156" t="s">
        <v>142</v>
      </c>
      <c r="U263" s="156">
        <v>0</v>
      </c>
      <c r="V263" s="156">
        <f>ROUND(E263*U263,2)</f>
        <v>0</v>
      </c>
      <c r="W263" s="156"/>
      <c r="X263" s="156" t="s">
        <v>299</v>
      </c>
      <c r="Y263" s="156" t="s">
        <v>144</v>
      </c>
      <c r="Z263" s="146"/>
      <c r="AA263" s="146"/>
      <c r="AB263" s="146"/>
      <c r="AC263" s="146"/>
      <c r="AD263" s="146"/>
      <c r="AE263" s="146"/>
      <c r="AF263" s="146"/>
      <c r="AG263" s="146" t="s">
        <v>300</v>
      </c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outlineLevel="2" x14ac:dyDescent="0.2">
      <c r="A264" s="153"/>
      <c r="B264" s="154"/>
      <c r="C264" s="187" t="s">
        <v>426</v>
      </c>
      <c r="D264" s="185"/>
      <c r="E264" s="186">
        <v>2</v>
      </c>
      <c r="F264" s="156"/>
      <c r="G264" s="156"/>
      <c r="H264" s="156"/>
      <c r="I264" s="156"/>
      <c r="J264" s="156"/>
      <c r="K264" s="156"/>
      <c r="L264" s="156"/>
      <c r="M264" s="156"/>
      <c r="N264" s="155"/>
      <c r="O264" s="155"/>
      <c r="P264" s="155"/>
      <c r="Q264" s="155"/>
      <c r="R264" s="156"/>
      <c r="S264" s="156"/>
      <c r="T264" s="156"/>
      <c r="U264" s="156"/>
      <c r="V264" s="156"/>
      <c r="W264" s="156"/>
      <c r="X264" s="156"/>
      <c r="Y264" s="156"/>
      <c r="Z264" s="146"/>
      <c r="AA264" s="146"/>
      <c r="AB264" s="146"/>
      <c r="AC264" s="146"/>
      <c r="AD264" s="146"/>
      <c r="AE264" s="146"/>
      <c r="AF264" s="146"/>
      <c r="AG264" s="146" t="s">
        <v>167</v>
      </c>
      <c r="AH264" s="146">
        <v>0</v>
      </c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ht="33.75" outlineLevel="1" x14ac:dyDescent="0.2">
      <c r="A265" s="167">
        <v>56</v>
      </c>
      <c r="B265" s="168" t="s">
        <v>462</v>
      </c>
      <c r="C265" s="181" t="s">
        <v>463</v>
      </c>
      <c r="D265" s="169" t="s">
        <v>359</v>
      </c>
      <c r="E265" s="170">
        <v>42</v>
      </c>
      <c r="F265" s="171"/>
      <c r="G265" s="172">
        <f>ROUND(E265*F265,2)</f>
        <v>0</v>
      </c>
      <c r="H265" s="157"/>
      <c r="I265" s="156">
        <f>ROUND(E265*H265,2)</f>
        <v>0</v>
      </c>
      <c r="J265" s="157"/>
      <c r="K265" s="156">
        <f>ROUND(E265*J265,2)</f>
        <v>0</v>
      </c>
      <c r="L265" s="156">
        <v>21</v>
      </c>
      <c r="M265" s="156">
        <f>G265*(1+L265/100)</f>
        <v>0</v>
      </c>
      <c r="N265" s="155">
        <v>0.56899999999999995</v>
      </c>
      <c r="O265" s="155">
        <f>ROUND(E265*N265,2)</f>
        <v>23.9</v>
      </c>
      <c r="P265" s="155">
        <v>0</v>
      </c>
      <c r="Q265" s="155">
        <f>ROUND(E265*P265,2)</f>
        <v>0</v>
      </c>
      <c r="R265" s="156"/>
      <c r="S265" s="156" t="s">
        <v>298</v>
      </c>
      <c r="T265" s="156" t="s">
        <v>142</v>
      </c>
      <c r="U265" s="156">
        <v>0</v>
      </c>
      <c r="V265" s="156">
        <f>ROUND(E265*U265,2)</f>
        <v>0</v>
      </c>
      <c r="W265" s="156"/>
      <c r="X265" s="156" t="s">
        <v>299</v>
      </c>
      <c r="Y265" s="156" t="s">
        <v>144</v>
      </c>
      <c r="Z265" s="146"/>
      <c r="AA265" s="146"/>
      <c r="AB265" s="146"/>
      <c r="AC265" s="146"/>
      <c r="AD265" s="146"/>
      <c r="AE265" s="146"/>
      <c r="AF265" s="146"/>
      <c r="AG265" s="146" t="s">
        <v>300</v>
      </c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2" x14ac:dyDescent="0.2">
      <c r="A266" s="153"/>
      <c r="B266" s="154"/>
      <c r="C266" s="187" t="s">
        <v>428</v>
      </c>
      <c r="D266" s="185"/>
      <c r="E266" s="186">
        <v>28</v>
      </c>
      <c r="F266" s="156"/>
      <c r="G266" s="156"/>
      <c r="H266" s="156"/>
      <c r="I266" s="156"/>
      <c r="J266" s="156"/>
      <c r="K266" s="156"/>
      <c r="L266" s="156"/>
      <c r="M266" s="156"/>
      <c r="N266" s="155"/>
      <c r="O266" s="155"/>
      <c r="P266" s="155"/>
      <c r="Q266" s="155"/>
      <c r="R266" s="156"/>
      <c r="S266" s="156"/>
      <c r="T266" s="156"/>
      <c r="U266" s="156"/>
      <c r="V266" s="156"/>
      <c r="W266" s="156"/>
      <c r="X266" s="156"/>
      <c r="Y266" s="156"/>
      <c r="Z266" s="146"/>
      <c r="AA266" s="146"/>
      <c r="AB266" s="146"/>
      <c r="AC266" s="146"/>
      <c r="AD266" s="146"/>
      <c r="AE266" s="146"/>
      <c r="AF266" s="146"/>
      <c r="AG266" s="146" t="s">
        <v>167</v>
      </c>
      <c r="AH266" s="146">
        <v>0</v>
      </c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3" x14ac:dyDescent="0.2">
      <c r="A267" s="153"/>
      <c r="B267" s="154"/>
      <c r="C267" s="187" t="s">
        <v>429</v>
      </c>
      <c r="D267" s="185"/>
      <c r="E267" s="186">
        <v>14</v>
      </c>
      <c r="F267" s="156"/>
      <c r="G267" s="156"/>
      <c r="H267" s="156"/>
      <c r="I267" s="156"/>
      <c r="J267" s="156"/>
      <c r="K267" s="156"/>
      <c r="L267" s="156"/>
      <c r="M267" s="156"/>
      <c r="N267" s="155"/>
      <c r="O267" s="155"/>
      <c r="P267" s="155"/>
      <c r="Q267" s="155"/>
      <c r="R267" s="156"/>
      <c r="S267" s="156"/>
      <c r="T267" s="156"/>
      <c r="U267" s="156"/>
      <c r="V267" s="156"/>
      <c r="W267" s="156"/>
      <c r="X267" s="156"/>
      <c r="Y267" s="156"/>
      <c r="Z267" s="146"/>
      <c r="AA267" s="146"/>
      <c r="AB267" s="146"/>
      <c r="AC267" s="146"/>
      <c r="AD267" s="146"/>
      <c r="AE267" s="146"/>
      <c r="AF267" s="146"/>
      <c r="AG267" s="146" t="s">
        <v>167</v>
      </c>
      <c r="AH267" s="146">
        <v>0</v>
      </c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x14ac:dyDescent="0.2">
      <c r="A268" s="160" t="s">
        <v>136</v>
      </c>
      <c r="B268" s="161" t="s">
        <v>56</v>
      </c>
      <c r="C268" s="179" t="s">
        <v>71</v>
      </c>
      <c r="D268" s="162"/>
      <c r="E268" s="163"/>
      <c r="F268" s="164"/>
      <c r="G268" s="165">
        <f>SUMIF(AG269:AG307,"&lt;&gt;NOR",G269:G307)</f>
        <v>0</v>
      </c>
      <c r="H268" s="159"/>
      <c r="I268" s="159">
        <f>SUM(I269:I307)</f>
        <v>0</v>
      </c>
      <c r="J268" s="159"/>
      <c r="K268" s="159">
        <f>SUM(K269:K307)</f>
        <v>0</v>
      </c>
      <c r="L268" s="159"/>
      <c r="M268" s="159">
        <f>SUM(M269:M307)</f>
        <v>0</v>
      </c>
      <c r="N268" s="158"/>
      <c r="O268" s="158">
        <f>SUM(O269:O307)</f>
        <v>480.75000000000006</v>
      </c>
      <c r="P268" s="158"/>
      <c r="Q268" s="158">
        <f>SUM(Q269:Q307)</f>
        <v>0</v>
      </c>
      <c r="R268" s="159"/>
      <c r="S268" s="159"/>
      <c r="T268" s="159"/>
      <c r="U268" s="159"/>
      <c r="V268" s="159">
        <f>SUM(V269:V307)</f>
        <v>306.74</v>
      </c>
      <c r="W268" s="159"/>
      <c r="X268" s="159"/>
      <c r="Y268" s="159"/>
      <c r="AG268" t="s">
        <v>137</v>
      </c>
    </row>
    <row r="269" spans="1:60" ht="33.75" outlineLevel="1" x14ac:dyDescent="0.2">
      <c r="A269" s="167">
        <v>57</v>
      </c>
      <c r="B269" s="168" t="s">
        <v>464</v>
      </c>
      <c r="C269" s="181" t="s">
        <v>465</v>
      </c>
      <c r="D269" s="169" t="s">
        <v>359</v>
      </c>
      <c r="E269" s="170">
        <v>122</v>
      </c>
      <c r="F269" s="171"/>
      <c r="G269" s="172">
        <f>ROUND(E269*F269,2)</f>
        <v>0</v>
      </c>
      <c r="H269" s="157"/>
      <c r="I269" s="156">
        <f>ROUND(E269*H269,2)</f>
        <v>0</v>
      </c>
      <c r="J269" s="157"/>
      <c r="K269" s="156">
        <f>ROUND(E269*J269,2)</f>
        <v>0</v>
      </c>
      <c r="L269" s="156">
        <v>21</v>
      </c>
      <c r="M269" s="156">
        <f>G269*(1+L269/100)</f>
        <v>0</v>
      </c>
      <c r="N269" s="155">
        <v>2.376E-2</v>
      </c>
      <c r="O269" s="155">
        <f>ROUND(E269*N269,2)</f>
        <v>2.9</v>
      </c>
      <c r="P269" s="155">
        <v>0</v>
      </c>
      <c r="Q269" s="155">
        <f>ROUND(E269*P269,2)</f>
        <v>0</v>
      </c>
      <c r="R269" s="156"/>
      <c r="S269" s="156" t="s">
        <v>141</v>
      </c>
      <c r="T269" s="156" t="s">
        <v>163</v>
      </c>
      <c r="U269" s="156">
        <v>1.744</v>
      </c>
      <c r="V269" s="156">
        <f>ROUND(E269*U269,2)</f>
        <v>212.77</v>
      </c>
      <c r="W269" s="156"/>
      <c r="X269" s="156" t="s">
        <v>164</v>
      </c>
      <c r="Y269" s="156" t="s">
        <v>144</v>
      </c>
      <c r="Z269" s="146"/>
      <c r="AA269" s="146"/>
      <c r="AB269" s="146"/>
      <c r="AC269" s="146"/>
      <c r="AD269" s="146"/>
      <c r="AE269" s="146"/>
      <c r="AF269" s="146"/>
      <c r="AG269" s="146" t="s">
        <v>165</v>
      </c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2" x14ac:dyDescent="0.2">
      <c r="A270" s="153"/>
      <c r="B270" s="154"/>
      <c r="C270" s="187" t="s">
        <v>466</v>
      </c>
      <c r="D270" s="185"/>
      <c r="E270" s="186"/>
      <c r="F270" s="156"/>
      <c r="G270" s="156"/>
      <c r="H270" s="156"/>
      <c r="I270" s="156"/>
      <c r="J270" s="156"/>
      <c r="K270" s="156"/>
      <c r="L270" s="156"/>
      <c r="M270" s="156"/>
      <c r="N270" s="155"/>
      <c r="O270" s="155"/>
      <c r="P270" s="155"/>
      <c r="Q270" s="155"/>
      <c r="R270" s="156"/>
      <c r="S270" s="156"/>
      <c r="T270" s="156"/>
      <c r="U270" s="156"/>
      <c r="V270" s="156"/>
      <c r="W270" s="156"/>
      <c r="X270" s="156"/>
      <c r="Y270" s="156"/>
      <c r="Z270" s="146"/>
      <c r="AA270" s="146"/>
      <c r="AB270" s="146"/>
      <c r="AC270" s="146"/>
      <c r="AD270" s="146"/>
      <c r="AE270" s="146"/>
      <c r="AF270" s="146"/>
      <c r="AG270" s="146" t="s">
        <v>167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3" x14ac:dyDescent="0.2">
      <c r="A271" s="153"/>
      <c r="B271" s="154"/>
      <c r="C271" s="187" t="s">
        <v>467</v>
      </c>
      <c r="D271" s="185"/>
      <c r="E271" s="186">
        <v>28</v>
      </c>
      <c r="F271" s="156"/>
      <c r="G271" s="156"/>
      <c r="H271" s="156"/>
      <c r="I271" s="156"/>
      <c r="J271" s="156"/>
      <c r="K271" s="156"/>
      <c r="L271" s="156"/>
      <c r="M271" s="156"/>
      <c r="N271" s="155"/>
      <c r="O271" s="155"/>
      <c r="P271" s="155"/>
      <c r="Q271" s="155"/>
      <c r="R271" s="156"/>
      <c r="S271" s="156"/>
      <c r="T271" s="156"/>
      <c r="U271" s="156"/>
      <c r="V271" s="156"/>
      <c r="W271" s="156"/>
      <c r="X271" s="156"/>
      <c r="Y271" s="156"/>
      <c r="Z271" s="146"/>
      <c r="AA271" s="146"/>
      <c r="AB271" s="146"/>
      <c r="AC271" s="146"/>
      <c r="AD271" s="146"/>
      <c r="AE271" s="146"/>
      <c r="AF271" s="146"/>
      <c r="AG271" s="146" t="s">
        <v>167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3" x14ac:dyDescent="0.2">
      <c r="A272" s="153"/>
      <c r="B272" s="154"/>
      <c r="C272" s="187" t="s">
        <v>468</v>
      </c>
      <c r="D272" s="185"/>
      <c r="E272" s="186">
        <v>19</v>
      </c>
      <c r="F272" s="156"/>
      <c r="G272" s="156"/>
      <c r="H272" s="156"/>
      <c r="I272" s="156"/>
      <c r="J272" s="156"/>
      <c r="K272" s="156"/>
      <c r="L272" s="156"/>
      <c r="M272" s="156"/>
      <c r="N272" s="155"/>
      <c r="O272" s="155"/>
      <c r="P272" s="155"/>
      <c r="Q272" s="155"/>
      <c r="R272" s="156"/>
      <c r="S272" s="156"/>
      <c r="T272" s="156"/>
      <c r="U272" s="156"/>
      <c r="V272" s="156"/>
      <c r="W272" s="156"/>
      <c r="X272" s="156"/>
      <c r="Y272" s="156"/>
      <c r="Z272" s="146"/>
      <c r="AA272" s="146"/>
      <c r="AB272" s="146"/>
      <c r="AC272" s="146"/>
      <c r="AD272" s="146"/>
      <c r="AE272" s="146"/>
      <c r="AF272" s="146"/>
      <c r="AG272" s="146" t="s">
        <v>167</v>
      </c>
      <c r="AH272" s="146">
        <v>0</v>
      </c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3" x14ac:dyDescent="0.2">
      <c r="A273" s="153"/>
      <c r="B273" s="154"/>
      <c r="C273" s="187" t="s">
        <v>469</v>
      </c>
      <c r="D273" s="185"/>
      <c r="E273" s="186"/>
      <c r="F273" s="156"/>
      <c r="G273" s="156"/>
      <c r="H273" s="156"/>
      <c r="I273" s="156"/>
      <c r="J273" s="156"/>
      <c r="K273" s="156"/>
      <c r="L273" s="156"/>
      <c r="M273" s="156"/>
      <c r="N273" s="155"/>
      <c r="O273" s="155"/>
      <c r="P273" s="155"/>
      <c r="Q273" s="155"/>
      <c r="R273" s="156"/>
      <c r="S273" s="156"/>
      <c r="T273" s="156"/>
      <c r="U273" s="156"/>
      <c r="V273" s="156"/>
      <c r="W273" s="156"/>
      <c r="X273" s="156"/>
      <c r="Y273" s="156"/>
      <c r="Z273" s="146"/>
      <c r="AA273" s="146"/>
      <c r="AB273" s="146"/>
      <c r="AC273" s="146"/>
      <c r="AD273" s="146"/>
      <c r="AE273" s="146"/>
      <c r="AF273" s="146"/>
      <c r="AG273" s="146" t="s">
        <v>167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3" x14ac:dyDescent="0.2">
      <c r="A274" s="153"/>
      <c r="B274" s="154"/>
      <c r="C274" s="187" t="s">
        <v>470</v>
      </c>
      <c r="D274" s="185"/>
      <c r="E274" s="186">
        <v>75</v>
      </c>
      <c r="F274" s="156"/>
      <c r="G274" s="156"/>
      <c r="H274" s="156"/>
      <c r="I274" s="156"/>
      <c r="J274" s="156"/>
      <c r="K274" s="156"/>
      <c r="L274" s="156"/>
      <c r="M274" s="156"/>
      <c r="N274" s="155"/>
      <c r="O274" s="155"/>
      <c r="P274" s="155"/>
      <c r="Q274" s="155"/>
      <c r="R274" s="156"/>
      <c r="S274" s="156"/>
      <c r="T274" s="156"/>
      <c r="U274" s="156"/>
      <c r="V274" s="156"/>
      <c r="W274" s="156"/>
      <c r="X274" s="156"/>
      <c r="Y274" s="156"/>
      <c r="Z274" s="146"/>
      <c r="AA274" s="146"/>
      <c r="AB274" s="146"/>
      <c r="AC274" s="146"/>
      <c r="AD274" s="146"/>
      <c r="AE274" s="146"/>
      <c r="AF274" s="146"/>
      <c r="AG274" s="146" t="s">
        <v>167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ht="22.5" outlineLevel="1" x14ac:dyDescent="0.2">
      <c r="A275" s="167">
        <v>58</v>
      </c>
      <c r="B275" s="168" t="s">
        <v>471</v>
      </c>
      <c r="C275" s="181" t="s">
        <v>472</v>
      </c>
      <c r="D275" s="169" t="s">
        <v>184</v>
      </c>
      <c r="E275" s="170">
        <v>3.94285</v>
      </c>
      <c r="F275" s="171"/>
      <c r="G275" s="172">
        <f>ROUND(E275*F275,2)</f>
        <v>0</v>
      </c>
      <c r="H275" s="157"/>
      <c r="I275" s="156">
        <f>ROUND(E275*H275,2)</f>
        <v>0</v>
      </c>
      <c r="J275" s="157"/>
      <c r="K275" s="156">
        <f>ROUND(E275*J275,2)</f>
        <v>0</v>
      </c>
      <c r="L275" s="156">
        <v>21</v>
      </c>
      <c r="M275" s="156">
        <f>G275*(1+L275/100)</f>
        <v>0</v>
      </c>
      <c r="N275" s="155">
        <v>2.5698099999999999</v>
      </c>
      <c r="O275" s="155">
        <f>ROUND(E275*N275,2)</f>
        <v>10.130000000000001</v>
      </c>
      <c r="P275" s="155">
        <v>0</v>
      </c>
      <c r="Q275" s="155">
        <f>ROUND(E275*P275,2)</f>
        <v>0</v>
      </c>
      <c r="R275" s="156"/>
      <c r="S275" s="156" t="s">
        <v>298</v>
      </c>
      <c r="T275" s="156" t="s">
        <v>163</v>
      </c>
      <c r="U275" s="156">
        <v>3.9289999999999998</v>
      </c>
      <c r="V275" s="156">
        <f>ROUND(E275*U275,2)</f>
        <v>15.49</v>
      </c>
      <c r="W275" s="156"/>
      <c r="X275" s="156" t="s">
        <v>164</v>
      </c>
      <c r="Y275" s="156" t="s">
        <v>144</v>
      </c>
      <c r="Z275" s="146"/>
      <c r="AA275" s="146"/>
      <c r="AB275" s="146"/>
      <c r="AC275" s="146"/>
      <c r="AD275" s="146"/>
      <c r="AE275" s="146"/>
      <c r="AF275" s="146"/>
      <c r="AG275" s="146" t="s">
        <v>165</v>
      </c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2" x14ac:dyDescent="0.2">
      <c r="A276" s="153"/>
      <c r="B276" s="154"/>
      <c r="C276" s="187" t="s">
        <v>473</v>
      </c>
      <c r="D276" s="185"/>
      <c r="E276" s="186">
        <v>1.03043</v>
      </c>
      <c r="F276" s="156"/>
      <c r="G276" s="156"/>
      <c r="H276" s="156"/>
      <c r="I276" s="156"/>
      <c r="J276" s="156"/>
      <c r="K276" s="156"/>
      <c r="L276" s="156"/>
      <c r="M276" s="156"/>
      <c r="N276" s="155"/>
      <c r="O276" s="155"/>
      <c r="P276" s="155"/>
      <c r="Q276" s="155"/>
      <c r="R276" s="156"/>
      <c r="S276" s="156"/>
      <c r="T276" s="156"/>
      <c r="U276" s="156"/>
      <c r="V276" s="156"/>
      <c r="W276" s="156"/>
      <c r="X276" s="156"/>
      <c r="Y276" s="156"/>
      <c r="Z276" s="146"/>
      <c r="AA276" s="146"/>
      <c r="AB276" s="146"/>
      <c r="AC276" s="146"/>
      <c r="AD276" s="146"/>
      <c r="AE276" s="146"/>
      <c r="AF276" s="146"/>
      <c r="AG276" s="146" t="s">
        <v>167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ht="22.5" outlineLevel="3" x14ac:dyDescent="0.2">
      <c r="A277" s="153"/>
      <c r="B277" s="154"/>
      <c r="C277" s="187" t="s">
        <v>474</v>
      </c>
      <c r="D277" s="185"/>
      <c r="E277" s="186">
        <v>2.9116499999999998</v>
      </c>
      <c r="F277" s="156"/>
      <c r="G277" s="156"/>
      <c r="H277" s="156"/>
      <c r="I277" s="156"/>
      <c r="J277" s="156"/>
      <c r="K277" s="156"/>
      <c r="L277" s="156"/>
      <c r="M277" s="156"/>
      <c r="N277" s="155"/>
      <c r="O277" s="155"/>
      <c r="P277" s="155"/>
      <c r="Q277" s="155"/>
      <c r="R277" s="156"/>
      <c r="S277" s="156"/>
      <c r="T277" s="156"/>
      <c r="U277" s="156"/>
      <c r="V277" s="156"/>
      <c r="W277" s="156"/>
      <c r="X277" s="156"/>
      <c r="Y277" s="156"/>
      <c r="Z277" s="146"/>
      <c r="AA277" s="146"/>
      <c r="AB277" s="146"/>
      <c r="AC277" s="146"/>
      <c r="AD277" s="146"/>
      <c r="AE277" s="146"/>
      <c r="AF277" s="146"/>
      <c r="AG277" s="146" t="s">
        <v>167</v>
      </c>
      <c r="AH277" s="146">
        <v>0</v>
      </c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3" x14ac:dyDescent="0.2">
      <c r="A278" s="153"/>
      <c r="B278" s="154"/>
      <c r="C278" s="187" t="s">
        <v>475</v>
      </c>
      <c r="D278" s="185"/>
      <c r="E278" s="186">
        <v>7.6999999999999996E-4</v>
      </c>
      <c r="F278" s="156"/>
      <c r="G278" s="156"/>
      <c r="H278" s="156"/>
      <c r="I278" s="156"/>
      <c r="J278" s="156"/>
      <c r="K278" s="156"/>
      <c r="L278" s="156"/>
      <c r="M278" s="156"/>
      <c r="N278" s="155"/>
      <c r="O278" s="155"/>
      <c r="P278" s="155"/>
      <c r="Q278" s="155"/>
      <c r="R278" s="156"/>
      <c r="S278" s="156"/>
      <c r="T278" s="156"/>
      <c r="U278" s="156"/>
      <c r="V278" s="156"/>
      <c r="W278" s="156"/>
      <c r="X278" s="156"/>
      <c r="Y278" s="156"/>
      <c r="Z278" s="146"/>
      <c r="AA278" s="146"/>
      <c r="AB278" s="146"/>
      <c r="AC278" s="146"/>
      <c r="AD278" s="146"/>
      <c r="AE278" s="146"/>
      <c r="AF278" s="146"/>
      <c r="AG278" s="146" t="s">
        <v>167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ht="33.75" outlineLevel="1" x14ac:dyDescent="0.2">
      <c r="A279" s="167">
        <v>59</v>
      </c>
      <c r="B279" s="168" t="s">
        <v>476</v>
      </c>
      <c r="C279" s="181" t="s">
        <v>477</v>
      </c>
      <c r="D279" s="169" t="s">
        <v>359</v>
      </c>
      <c r="E279" s="170">
        <v>45</v>
      </c>
      <c r="F279" s="171"/>
      <c r="G279" s="172">
        <f>ROUND(E279*F279,2)</f>
        <v>0</v>
      </c>
      <c r="H279" s="157"/>
      <c r="I279" s="156">
        <f>ROUND(E279*H279,2)</f>
        <v>0</v>
      </c>
      <c r="J279" s="157"/>
      <c r="K279" s="156">
        <f>ROUND(E279*J279,2)</f>
        <v>0</v>
      </c>
      <c r="L279" s="156">
        <v>21</v>
      </c>
      <c r="M279" s="156">
        <f>G279*(1+L279/100)</f>
        <v>0</v>
      </c>
      <c r="N279" s="155">
        <v>2.376E-2</v>
      </c>
      <c r="O279" s="155">
        <f>ROUND(E279*N279,2)</f>
        <v>1.07</v>
      </c>
      <c r="P279" s="155">
        <v>0</v>
      </c>
      <c r="Q279" s="155">
        <f>ROUND(E279*P279,2)</f>
        <v>0</v>
      </c>
      <c r="R279" s="156"/>
      <c r="S279" s="156" t="s">
        <v>298</v>
      </c>
      <c r="T279" s="156" t="s">
        <v>142</v>
      </c>
      <c r="U279" s="156">
        <v>1.744</v>
      </c>
      <c r="V279" s="156">
        <f>ROUND(E279*U279,2)</f>
        <v>78.48</v>
      </c>
      <c r="W279" s="156"/>
      <c r="X279" s="156" t="s">
        <v>164</v>
      </c>
      <c r="Y279" s="156" t="s">
        <v>144</v>
      </c>
      <c r="Z279" s="146"/>
      <c r="AA279" s="146"/>
      <c r="AB279" s="146"/>
      <c r="AC279" s="146"/>
      <c r="AD279" s="146"/>
      <c r="AE279" s="146"/>
      <c r="AF279" s="146"/>
      <c r="AG279" s="146" t="s">
        <v>165</v>
      </c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2" x14ac:dyDescent="0.2">
      <c r="A280" s="153"/>
      <c r="B280" s="154"/>
      <c r="C280" s="187" t="s">
        <v>466</v>
      </c>
      <c r="D280" s="185"/>
      <c r="E280" s="186"/>
      <c r="F280" s="156"/>
      <c r="G280" s="156"/>
      <c r="H280" s="156"/>
      <c r="I280" s="156"/>
      <c r="J280" s="156"/>
      <c r="K280" s="156"/>
      <c r="L280" s="156"/>
      <c r="M280" s="156"/>
      <c r="N280" s="155"/>
      <c r="O280" s="155"/>
      <c r="P280" s="155"/>
      <c r="Q280" s="155"/>
      <c r="R280" s="156"/>
      <c r="S280" s="156"/>
      <c r="T280" s="156"/>
      <c r="U280" s="156"/>
      <c r="V280" s="156"/>
      <c r="W280" s="156"/>
      <c r="X280" s="156"/>
      <c r="Y280" s="156"/>
      <c r="Z280" s="146"/>
      <c r="AA280" s="146"/>
      <c r="AB280" s="146"/>
      <c r="AC280" s="146"/>
      <c r="AD280" s="146"/>
      <c r="AE280" s="146"/>
      <c r="AF280" s="146"/>
      <c r="AG280" s="146" t="s">
        <v>167</v>
      </c>
      <c r="AH280" s="146">
        <v>0</v>
      </c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3" x14ac:dyDescent="0.2">
      <c r="A281" s="153"/>
      <c r="B281" s="154"/>
      <c r="C281" s="187" t="s">
        <v>478</v>
      </c>
      <c r="D281" s="185"/>
      <c r="E281" s="186">
        <v>28</v>
      </c>
      <c r="F281" s="156"/>
      <c r="G281" s="156"/>
      <c r="H281" s="156"/>
      <c r="I281" s="156"/>
      <c r="J281" s="156"/>
      <c r="K281" s="156"/>
      <c r="L281" s="156"/>
      <c r="M281" s="156"/>
      <c r="N281" s="155"/>
      <c r="O281" s="155"/>
      <c r="P281" s="155"/>
      <c r="Q281" s="155"/>
      <c r="R281" s="156"/>
      <c r="S281" s="156"/>
      <c r="T281" s="156"/>
      <c r="U281" s="156"/>
      <c r="V281" s="156"/>
      <c r="W281" s="156"/>
      <c r="X281" s="156"/>
      <c r="Y281" s="156"/>
      <c r="Z281" s="146"/>
      <c r="AA281" s="146"/>
      <c r="AB281" s="146"/>
      <c r="AC281" s="146"/>
      <c r="AD281" s="146"/>
      <c r="AE281" s="146"/>
      <c r="AF281" s="146"/>
      <c r="AG281" s="146" t="s">
        <v>167</v>
      </c>
      <c r="AH281" s="146">
        <v>0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outlineLevel="3" x14ac:dyDescent="0.2">
      <c r="A282" s="153"/>
      <c r="B282" s="154"/>
      <c r="C282" s="187" t="s">
        <v>479</v>
      </c>
      <c r="D282" s="185"/>
      <c r="E282" s="186"/>
      <c r="F282" s="156"/>
      <c r="G282" s="156"/>
      <c r="H282" s="156"/>
      <c r="I282" s="156"/>
      <c r="J282" s="156"/>
      <c r="K282" s="156"/>
      <c r="L282" s="156"/>
      <c r="M282" s="156"/>
      <c r="N282" s="155"/>
      <c r="O282" s="155"/>
      <c r="P282" s="155"/>
      <c r="Q282" s="155"/>
      <c r="R282" s="156"/>
      <c r="S282" s="156"/>
      <c r="T282" s="156"/>
      <c r="U282" s="156"/>
      <c r="V282" s="156"/>
      <c r="W282" s="156"/>
      <c r="X282" s="156"/>
      <c r="Y282" s="156"/>
      <c r="Z282" s="146"/>
      <c r="AA282" s="146"/>
      <c r="AB282" s="146"/>
      <c r="AC282" s="146"/>
      <c r="AD282" s="146"/>
      <c r="AE282" s="146"/>
      <c r="AF282" s="146"/>
      <c r="AG282" s="146" t="s">
        <v>167</v>
      </c>
      <c r="AH282" s="146">
        <v>0</v>
      </c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3" x14ac:dyDescent="0.2">
      <c r="A283" s="153"/>
      <c r="B283" s="154"/>
      <c r="C283" s="187" t="s">
        <v>480</v>
      </c>
      <c r="D283" s="185"/>
      <c r="E283" s="186">
        <v>2</v>
      </c>
      <c r="F283" s="156"/>
      <c r="G283" s="156"/>
      <c r="H283" s="156"/>
      <c r="I283" s="156"/>
      <c r="J283" s="156"/>
      <c r="K283" s="156"/>
      <c r="L283" s="156"/>
      <c r="M283" s="156"/>
      <c r="N283" s="155"/>
      <c r="O283" s="155"/>
      <c r="P283" s="155"/>
      <c r="Q283" s="155"/>
      <c r="R283" s="156"/>
      <c r="S283" s="156"/>
      <c r="T283" s="156"/>
      <c r="U283" s="156"/>
      <c r="V283" s="156"/>
      <c r="W283" s="156"/>
      <c r="X283" s="156"/>
      <c r="Y283" s="156"/>
      <c r="Z283" s="146"/>
      <c r="AA283" s="146"/>
      <c r="AB283" s="146"/>
      <c r="AC283" s="146"/>
      <c r="AD283" s="146"/>
      <c r="AE283" s="146"/>
      <c r="AF283" s="146"/>
      <c r="AG283" s="146" t="s">
        <v>167</v>
      </c>
      <c r="AH283" s="146">
        <v>0</v>
      </c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outlineLevel="3" x14ac:dyDescent="0.2">
      <c r="A284" s="153"/>
      <c r="B284" s="154"/>
      <c r="C284" s="187" t="s">
        <v>481</v>
      </c>
      <c r="D284" s="185"/>
      <c r="E284" s="186">
        <v>6</v>
      </c>
      <c r="F284" s="156"/>
      <c r="G284" s="156"/>
      <c r="H284" s="156"/>
      <c r="I284" s="156"/>
      <c r="J284" s="156"/>
      <c r="K284" s="156"/>
      <c r="L284" s="156"/>
      <c r="M284" s="156"/>
      <c r="N284" s="155"/>
      <c r="O284" s="155"/>
      <c r="P284" s="155"/>
      <c r="Q284" s="155"/>
      <c r="R284" s="156"/>
      <c r="S284" s="156"/>
      <c r="T284" s="156"/>
      <c r="U284" s="156"/>
      <c r="V284" s="156"/>
      <c r="W284" s="156"/>
      <c r="X284" s="156"/>
      <c r="Y284" s="156"/>
      <c r="Z284" s="146"/>
      <c r="AA284" s="146"/>
      <c r="AB284" s="146"/>
      <c r="AC284" s="146"/>
      <c r="AD284" s="146"/>
      <c r="AE284" s="146"/>
      <c r="AF284" s="146"/>
      <c r="AG284" s="146" t="s">
        <v>167</v>
      </c>
      <c r="AH284" s="146">
        <v>0</v>
      </c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3" x14ac:dyDescent="0.2">
      <c r="A285" s="153"/>
      <c r="B285" s="154"/>
      <c r="C285" s="187" t="s">
        <v>482</v>
      </c>
      <c r="D285" s="185"/>
      <c r="E285" s="186">
        <v>6</v>
      </c>
      <c r="F285" s="156"/>
      <c r="G285" s="156"/>
      <c r="H285" s="156"/>
      <c r="I285" s="156"/>
      <c r="J285" s="156"/>
      <c r="K285" s="156"/>
      <c r="L285" s="156"/>
      <c r="M285" s="156"/>
      <c r="N285" s="155"/>
      <c r="O285" s="155"/>
      <c r="P285" s="155"/>
      <c r="Q285" s="155"/>
      <c r="R285" s="156"/>
      <c r="S285" s="156"/>
      <c r="T285" s="156"/>
      <c r="U285" s="156"/>
      <c r="V285" s="156"/>
      <c r="W285" s="156"/>
      <c r="X285" s="156"/>
      <c r="Y285" s="156"/>
      <c r="Z285" s="146"/>
      <c r="AA285" s="146"/>
      <c r="AB285" s="146"/>
      <c r="AC285" s="146"/>
      <c r="AD285" s="146"/>
      <c r="AE285" s="146"/>
      <c r="AF285" s="146"/>
      <c r="AG285" s="146" t="s">
        <v>167</v>
      </c>
      <c r="AH285" s="146">
        <v>0</v>
      </c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outlineLevel="3" x14ac:dyDescent="0.2">
      <c r="A286" s="153"/>
      <c r="B286" s="154"/>
      <c r="C286" s="187" t="s">
        <v>483</v>
      </c>
      <c r="D286" s="185"/>
      <c r="E286" s="186">
        <v>1</v>
      </c>
      <c r="F286" s="156"/>
      <c r="G286" s="156"/>
      <c r="H286" s="156"/>
      <c r="I286" s="156"/>
      <c r="J286" s="156"/>
      <c r="K286" s="156"/>
      <c r="L286" s="156"/>
      <c r="M286" s="156"/>
      <c r="N286" s="155"/>
      <c r="O286" s="155"/>
      <c r="P286" s="155"/>
      <c r="Q286" s="155"/>
      <c r="R286" s="156"/>
      <c r="S286" s="156"/>
      <c r="T286" s="156"/>
      <c r="U286" s="156"/>
      <c r="V286" s="156"/>
      <c r="W286" s="156"/>
      <c r="X286" s="156"/>
      <c r="Y286" s="156"/>
      <c r="Z286" s="146"/>
      <c r="AA286" s="146"/>
      <c r="AB286" s="146"/>
      <c r="AC286" s="146"/>
      <c r="AD286" s="146"/>
      <c r="AE286" s="146"/>
      <c r="AF286" s="146"/>
      <c r="AG286" s="146" t="s">
        <v>167</v>
      </c>
      <c r="AH286" s="146">
        <v>0</v>
      </c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3" x14ac:dyDescent="0.2">
      <c r="A287" s="153"/>
      <c r="B287" s="154"/>
      <c r="C287" s="187" t="s">
        <v>484</v>
      </c>
      <c r="D287" s="185"/>
      <c r="E287" s="186">
        <v>1</v>
      </c>
      <c r="F287" s="156"/>
      <c r="G287" s="156"/>
      <c r="H287" s="156"/>
      <c r="I287" s="156"/>
      <c r="J287" s="156"/>
      <c r="K287" s="156"/>
      <c r="L287" s="156"/>
      <c r="M287" s="156"/>
      <c r="N287" s="155"/>
      <c r="O287" s="155"/>
      <c r="P287" s="155"/>
      <c r="Q287" s="155"/>
      <c r="R287" s="156"/>
      <c r="S287" s="156"/>
      <c r="T287" s="156"/>
      <c r="U287" s="156"/>
      <c r="V287" s="156"/>
      <c r="W287" s="156"/>
      <c r="X287" s="156"/>
      <c r="Y287" s="156"/>
      <c r="Z287" s="146"/>
      <c r="AA287" s="146"/>
      <c r="AB287" s="146"/>
      <c r="AC287" s="146"/>
      <c r="AD287" s="146"/>
      <c r="AE287" s="146"/>
      <c r="AF287" s="146"/>
      <c r="AG287" s="146" t="s">
        <v>167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3" x14ac:dyDescent="0.2">
      <c r="A288" s="153"/>
      <c r="B288" s="154"/>
      <c r="C288" s="187" t="s">
        <v>485</v>
      </c>
      <c r="D288" s="185"/>
      <c r="E288" s="186">
        <v>1</v>
      </c>
      <c r="F288" s="156"/>
      <c r="G288" s="156"/>
      <c r="H288" s="156"/>
      <c r="I288" s="156"/>
      <c r="J288" s="156"/>
      <c r="K288" s="156"/>
      <c r="L288" s="156"/>
      <c r="M288" s="156"/>
      <c r="N288" s="155"/>
      <c r="O288" s="155"/>
      <c r="P288" s="155"/>
      <c r="Q288" s="155"/>
      <c r="R288" s="156"/>
      <c r="S288" s="156"/>
      <c r="T288" s="156"/>
      <c r="U288" s="156"/>
      <c r="V288" s="156"/>
      <c r="W288" s="156"/>
      <c r="X288" s="156"/>
      <c r="Y288" s="156"/>
      <c r="Z288" s="146"/>
      <c r="AA288" s="146"/>
      <c r="AB288" s="146"/>
      <c r="AC288" s="146"/>
      <c r="AD288" s="146"/>
      <c r="AE288" s="146"/>
      <c r="AF288" s="146"/>
      <c r="AG288" s="146" t="s">
        <v>167</v>
      </c>
      <c r="AH288" s="146">
        <v>0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ht="33.75" outlineLevel="1" x14ac:dyDescent="0.2">
      <c r="A289" s="167">
        <v>60</v>
      </c>
      <c r="B289" s="168" t="s">
        <v>486</v>
      </c>
      <c r="C289" s="181" t="s">
        <v>487</v>
      </c>
      <c r="D289" s="169" t="s">
        <v>359</v>
      </c>
      <c r="E289" s="170">
        <v>75</v>
      </c>
      <c r="F289" s="171"/>
      <c r="G289" s="172">
        <f>ROUND(E289*F289,2)</f>
        <v>0</v>
      </c>
      <c r="H289" s="157"/>
      <c r="I289" s="156">
        <f>ROUND(E289*H289,2)</f>
        <v>0</v>
      </c>
      <c r="J289" s="157"/>
      <c r="K289" s="156">
        <f>ROUND(E289*J289,2)</f>
        <v>0</v>
      </c>
      <c r="L289" s="156">
        <v>21</v>
      </c>
      <c r="M289" s="156">
        <f>G289*(1+L289/100)</f>
        <v>0</v>
      </c>
      <c r="N289" s="155">
        <v>2.0379999999999998</v>
      </c>
      <c r="O289" s="155">
        <f>ROUND(E289*N289,2)</f>
        <v>152.85</v>
      </c>
      <c r="P289" s="155">
        <v>0</v>
      </c>
      <c r="Q289" s="155">
        <f>ROUND(E289*P289,2)</f>
        <v>0</v>
      </c>
      <c r="R289" s="156"/>
      <c r="S289" s="156" t="s">
        <v>298</v>
      </c>
      <c r="T289" s="156" t="s">
        <v>142</v>
      </c>
      <c r="U289" s="156">
        <v>0</v>
      </c>
      <c r="V289" s="156">
        <f>ROUND(E289*U289,2)</f>
        <v>0</v>
      </c>
      <c r="W289" s="156"/>
      <c r="X289" s="156" t="s">
        <v>299</v>
      </c>
      <c r="Y289" s="156" t="s">
        <v>144</v>
      </c>
      <c r="Z289" s="146"/>
      <c r="AA289" s="146"/>
      <c r="AB289" s="146"/>
      <c r="AC289" s="146"/>
      <c r="AD289" s="146"/>
      <c r="AE289" s="146"/>
      <c r="AF289" s="146"/>
      <c r="AG289" s="146" t="s">
        <v>300</v>
      </c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2" x14ac:dyDescent="0.2">
      <c r="A290" s="153"/>
      <c r="B290" s="154"/>
      <c r="C290" s="187" t="s">
        <v>470</v>
      </c>
      <c r="D290" s="185"/>
      <c r="E290" s="186">
        <v>75</v>
      </c>
      <c r="F290" s="156"/>
      <c r="G290" s="156"/>
      <c r="H290" s="156"/>
      <c r="I290" s="156"/>
      <c r="J290" s="156"/>
      <c r="K290" s="156"/>
      <c r="L290" s="156"/>
      <c r="M290" s="156"/>
      <c r="N290" s="155"/>
      <c r="O290" s="155"/>
      <c r="P290" s="155"/>
      <c r="Q290" s="155"/>
      <c r="R290" s="156"/>
      <c r="S290" s="156"/>
      <c r="T290" s="156"/>
      <c r="U290" s="156"/>
      <c r="V290" s="156"/>
      <c r="W290" s="156"/>
      <c r="X290" s="156"/>
      <c r="Y290" s="156"/>
      <c r="Z290" s="146"/>
      <c r="AA290" s="146"/>
      <c r="AB290" s="146"/>
      <c r="AC290" s="146"/>
      <c r="AD290" s="146"/>
      <c r="AE290" s="146"/>
      <c r="AF290" s="146"/>
      <c r="AG290" s="146" t="s">
        <v>167</v>
      </c>
      <c r="AH290" s="146">
        <v>0</v>
      </c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ht="33.75" outlineLevel="1" x14ac:dyDescent="0.2">
      <c r="A291" s="167">
        <v>61</v>
      </c>
      <c r="B291" s="168" t="s">
        <v>488</v>
      </c>
      <c r="C291" s="181" t="s">
        <v>489</v>
      </c>
      <c r="D291" s="169" t="s">
        <v>359</v>
      </c>
      <c r="E291" s="170">
        <v>28</v>
      </c>
      <c r="F291" s="171"/>
      <c r="G291" s="172">
        <f>ROUND(E291*F291,2)</f>
        <v>0</v>
      </c>
      <c r="H291" s="157"/>
      <c r="I291" s="156">
        <f>ROUND(E291*H291,2)</f>
        <v>0</v>
      </c>
      <c r="J291" s="157"/>
      <c r="K291" s="156">
        <f>ROUND(E291*J291,2)</f>
        <v>0</v>
      </c>
      <c r="L291" s="156">
        <v>21</v>
      </c>
      <c r="M291" s="156">
        <f>G291*(1+L291/100)</f>
        <v>0</v>
      </c>
      <c r="N291" s="155">
        <v>3.7450000000000001</v>
      </c>
      <c r="O291" s="155">
        <f>ROUND(E291*N291,2)</f>
        <v>104.86</v>
      </c>
      <c r="P291" s="155">
        <v>0</v>
      </c>
      <c r="Q291" s="155">
        <f>ROUND(E291*P291,2)</f>
        <v>0</v>
      </c>
      <c r="R291" s="156"/>
      <c r="S291" s="156" t="s">
        <v>298</v>
      </c>
      <c r="T291" s="156" t="s">
        <v>142</v>
      </c>
      <c r="U291" s="156">
        <v>0</v>
      </c>
      <c r="V291" s="156">
        <f>ROUND(E291*U291,2)</f>
        <v>0</v>
      </c>
      <c r="W291" s="156"/>
      <c r="X291" s="156" t="s">
        <v>299</v>
      </c>
      <c r="Y291" s="156" t="s">
        <v>144</v>
      </c>
      <c r="Z291" s="146"/>
      <c r="AA291" s="146"/>
      <c r="AB291" s="146"/>
      <c r="AC291" s="146"/>
      <c r="AD291" s="146"/>
      <c r="AE291" s="146"/>
      <c r="AF291" s="146"/>
      <c r="AG291" s="146" t="s">
        <v>300</v>
      </c>
      <c r="AH291" s="146"/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2" x14ac:dyDescent="0.2">
      <c r="A292" s="153"/>
      <c r="B292" s="154"/>
      <c r="C292" s="187" t="s">
        <v>478</v>
      </c>
      <c r="D292" s="185"/>
      <c r="E292" s="186">
        <v>28</v>
      </c>
      <c r="F292" s="156"/>
      <c r="G292" s="156"/>
      <c r="H292" s="156"/>
      <c r="I292" s="156"/>
      <c r="J292" s="156"/>
      <c r="K292" s="156"/>
      <c r="L292" s="156"/>
      <c r="M292" s="156"/>
      <c r="N292" s="155"/>
      <c r="O292" s="155"/>
      <c r="P292" s="155"/>
      <c r="Q292" s="155"/>
      <c r="R292" s="156"/>
      <c r="S292" s="156"/>
      <c r="T292" s="156"/>
      <c r="U292" s="156"/>
      <c r="V292" s="156"/>
      <c r="W292" s="156"/>
      <c r="X292" s="156"/>
      <c r="Y292" s="156"/>
      <c r="Z292" s="146"/>
      <c r="AA292" s="146"/>
      <c r="AB292" s="146"/>
      <c r="AC292" s="146"/>
      <c r="AD292" s="146"/>
      <c r="AE292" s="146"/>
      <c r="AF292" s="146"/>
      <c r="AG292" s="146" t="s">
        <v>167</v>
      </c>
      <c r="AH292" s="146">
        <v>0</v>
      </c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ht="33.75" outlineLevel="1" x14ac:dyDescent="0.2">
      <c r="A293" s="167">
        <v>62</v>
      </c>
      <c r="B293" s="168" t="s">
        <v>490</v>
      </c>
      <c r="C293" s="181" t="s">
        <v>491</v>
      </c>
      <c r="D293" s="169" t="s">
        <v>359</v>
      </c>
      <c r="E293" s="170">
        <v>28</v>
      </c>
      <c r="F293" s="171"/>
      <c r="G293" s="172">
        <f>ROUND(E293*F293,2)</f>
        <v>0</v>
      </c>
      <c r="H293" s="157"/>
      <c r="I293" s="156">
        <f>ROUND(E293*H293,2)</f>
        <v>0</v>
      </c>
      <c r="J293" s="157"/>
      <c r="K293" s="156">
        <f>ROUND(E293*J293,2)</f>
        <v>0</v>
      </c>
      <c r="L293" s="156">
        <v>21</v>
      </c>
      <c r="M293" s="156">
        <f>G293*(1+L293/100)</f>
        <v>0</v>
      </c>
      <c r="N293" s="155">
        <v>2.6779999999999999</v>
      </c>
      <c r="O293" s="155">
        <f>ROUND(E293*N293,2)</f>
        <v>74.98</v>
      </c>
      <c r="P293" s="155">
        <v>0</v>
      </c>
      <c r="Q293" s="155">
        <f>ROUND(E293*P293,2)</f>
        <v>0</v>
      </c>
      <c r="R293" s="156"/>
      <c r="S293" s="156" t="s">
        <v>298</v>
      </c>
      <c r="T293" s="156" t="s">
        <v>142</v>
      </c>
      <c r="U293" s="156">
        <v>0</v>
      </c>
      <c r="V293" s="156">
        <f>ROUND(E293*U293,2)</f>
        <v>0</v>
      </c>
      <c r="W293" s="156"/>
      <c r="X293" s="156" t="s">
        <v>299</v>
      </c>
      <c r="Y293" s="156" t="s">
        <v>144</v>
      </c>
      <c r="Z293" s="146"/>
      <c r="AA293" s="146"/>
      <c r="AB293" s="146"/>
      <c r="AC293" s="146"/>
      <c r="AD293" s="146"/>
      <c r="AE293" s="146"/>
      <c r="AF293" s="146"/>
      <c r="AG293" s="146" t="s">
        <v>300</v>
      </c>
      <c r="AH293" s="146"/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outlineLevel="2" x14ac:dyDescent="0.2">
      <c r="A294" s="153"/>
      <c r="B294" s="154"/>
      <c r="C294" s="187" t="s">
        <v>467</v>
      </c>
      <c r="D294" s="185"/>
      <c r="E294" s="186">
        <v>28</v>
      </c>
      <c r="F294" s="156"/>
      <c r="G294" s="156"/>
      <c r="H294" s="156"/>
      <c r="I294" s="156"/>
      <c r="J294" s="156"/>
      <c r="K294" s="156"/>
      <c r="L294" s="156"/>
      <c r="M294" s="156"/>
      <c r="N294" s="155"/>
      <c r="O294" s="155"/>
      <c r="P294" s="155"/>
      <c r="Q294" s="155"/>
      <c r="R294" s="156"/>
      <c r="S294" s="156"/>
      <c r="T294" s="156"/>
      <c r="U294" s="156"/>
      <c r="V294" s="156"/>
      <c r="W294" s="156"/>
      <c r="X294" s="156"/>
      <c r="Y294" s="156"/>
      <c r="Z294" s="146"/>
      <c r="AA294" s="146"/>
      <c r="AB294" s="146"/>
      <c r="AC294" s="146"/>
      <c r="AD294" s="146"/>
      <c r="AE294" s="146"/>
      <c r="AF294" s="146"/>
      <c r="AG294" s="146" t="s">
        <v>167</v>
      </c>
      <c r="AH294" s="146">
        <v>0</v>
      </c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ht="33.75" outlineLevel="1" x14ac:dyDescent="0.2">
      <c r="A295" s="167">
        <v>63</v>
      </c>
      <c r="B295" s="168" t="s">
        <v>492</v>
      </c>
      <c r="C295" s="181" t="s">
        <v>493</v>
      </c>
      <c r="D295" s="169" t="s">
        <v>359</v>
      </c>
      <c r="E295" s="170">
        <v>19</v>
      </c>
      <c r="F295" s="171"/>
      <c r="G295" s="172">
        <f>ROUND(E295*F295,2)</f>
        <v>0</v>
      </c>
      <c r="H295" s="157"/>
      <c r="I295" s="156">
        <f>ROUND(E295*H295,2)</f>
        <v>0</v>
      </c>
      <c r="J295" s="157"/>
      <c r="K295" s="156">
        <f>ROUND(E295*J295,2)</f>
        <v>0</v>
      </c>
      <c r="L295" s="156">
        <v>21</v>
      </c>
      <c r="M295" s="156">
        <f>G295*(1+L295/100)</f>
        <v>0</v>
      </c>
      <c r="N295" s="155">
        <v>1.82</v>
      </c>
      <c r="O295" s="155">
        <f>ROUND(E295*N295,2)</f>
        <v>34.58</v>
      </c>
      <c r="P295" s="155">
        <v>0</v>
      </c>
      <c r="Q295" s="155">
        <f>ROUND(E295*P295,2)</f>
        <v>0</v>
      </c>
      <c r="R295" s="156"/>
      <c r="S295" s="156" t="s">
        <v>298</v>
      </c>
      <c r="T295" s="156" t="s">
        <v>142</v>
      </c>
      <c r="U295" s="156">
        <v>0</v>
      </c>
      <c r="V295" s="156">
        <f>ROUND(E295*U295,2)</f>
        <v>0</v>
      </c>
      <c r="W295" s="156"/>
      <c r="X295" s="156" t="s">
        <v>299</v>
      </c>
      <c r="Y295" s="156" t="s">
        <v>144</v>
      </c>
      <c r="Z295" s="146"/>
      <c r="AA295" s="146"/>
      <c r="AB295" s="146"/>
      <c r="AC295" s="146"/>
      <c r="AD295" s="146"/>
      <c r="AE295" s="146"/>
      <c r="AF295" s="146"/>
      <c r="AG295" s="146" t="s">
        <v>300</v>
      </c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2" x14ac:dyDescent="0.2">
      <c r="A296" s="153"/>
      <c r="B296" s="154"/>
      <c r="C296" s="187" t="s">
        <v>468</v>
      </c>
      <c r="D296" s="185"/>
      <c r="E296" s="186">
        <v>19</v>
      </c>
      <c r="F296" s="156"/>
      <c r="G296" s="156"/>
      <c r="H296" s="156"/>
      <c r="I296" s="156"/>
      <c r="J296" s="156"/>
      <c r="K296" s="156"/>
      <c r="L296" s="156"/>
      <c r="M296" s="156"/>
      <c r="N296" s="155"/>
      <c r="O296" s="155"/>
      <c r="P296" s="155"/>
      <c r="Q296" s="155"/>
      <c r="R296" s="156"/>
      <c r="S296" s="156"/>
      <c r="T296" s="156"/>
      <c r="U296" s="156"/>
      <c r="V296" s="156"/>
      <c r="W296" s="156"/>
      <c r="X296" s="156"/>
      <c r="Y296" s="156"/>
      <c r="Z296" s="146"/>
      <c r="AA296" s="146"/>
      <c r="AB296" s="146"/>
      <c r="AC296" s="146"/>
      <c r="AD296" s="146"/>
      <c r="AE296" s="146"/>
      <c r="AF296" s="146"/>
      <c r="AG296" s="146" t="s">
        <v>167</v>
      </c>
      <c r="AH296" s="146">
        <v>0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ht="45" outlineLevel="1" x14ac:dyDescent="0.2">
      <c r="A297" s="167">
        <v>64</v>
      </c>
      <c r="B297" s="168" t="s">
        <v>494</v>
      </c>
      <c r="C297" s="181" t="s">
        <v>495</v>
      </c>
      <c r="D297" s="169" t="s">
        <v>359</v>
      </c>
      <c r="E297" s="170">
        <v>2</v>
      </c>
      <c r="F297" s="171"/>
      <c r="G297" s="172">
        <f>ROUND(E297*F297,2)</f>
        <v>0</v>
      </c>
      <c r="H297" s="157"/>
      <c r="I297" s="156">
        <f>ROUND(E297*H297,2)</f>
        <v>0</v>
      </c>
      <c r="J297" s="157"/>
      <c r="K297" s="156">
        <f>ROUND(E297*J297,2)</f>
        <v>0</v>
      </c>
      <c r="L297" s="156">
        <v>21</v>
      </c>
      <c r="M297" s="156">
        <f>G297*(1+L297/100)</f>
        <v>0</v>
      </c>
      <c r="N297" s="155">
        <v>4.1079999999999997</v>
      </c>
      <c r="O297" s="155">
        <f>ROUND(E297*N297,2)</f>
        <v>8.2200000000000006</v>
      </c>
      <c r="P297" s="155">
        <v>0</v>
      </c>
      <c r="Q297" s="155">
        <f>ROUND(E297*P297,2)</f>
        <v>0</v>
      </c>
      <c r="R297" s="156"/>
      <c r="S297" s="156" t="s">
        <v>298</v>
      </c>
      <c r="T297" s="156" t="s">
        <v>142</v>
      </c>
      <c r="U297" s="156">
        <v>0</v>
      </c>
      <c r="V297" s="156">
        <f>ROUND(E297*U297,2)</f>
        <v>0</v>
      </c>
      <c r="W297" s="156"/>
      <c r="X297" s="156" t="s">
        <v>299</v>
      </c>
      <c r="Y297" s="156" t="s">
        <v>144</v>
      </c>
      <c r="Z297" s="146"/>
      <c r="AA297" s="146"/>
      <c r="AB297" s="146"/>
      <c r="AC297" s="146"/>
      <c r="AD297" s="146"/>
      <c r="AE297" s="146"/>
      <c r="AF297" s="146"/>
      <c r="AG297" s="146" t="s">
        <v>300</v>
      </c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2" x14ac:dyDescent="0.2">
      <c r="A298" s="153"/>
      <c r="B298" s="154"/>
      <c r="C298" s="187" t="s">
        <v>480</v>
      </c>
      <c r="D298" s="185"/>
      <c r="E298" s="186">
        <v>2</v>
      </c>
      <c r="F298" s="156"/>
      <c r="G298" s="156"/>
      <c r="H298" s="156"/>
      <c r="I298" s="156"/>
      <c r="J298" s="156"/>
      <c r="K298" s="156"/>
      <c r="L298" s="156"/>
      <c r="M298" s="156"/>
      <c r="N298" s="155"/>
      <c r="O298" s="155"/>
      <c r="P298" s="155"/>
      <c r="Q298" s="155"/>
      <c r="R298" s="156"/>
      <c r="S298" s="156"/>
      <c r="T298" s="156"/>
      <c r="U298" s="156"/>
      <c r="V298" s="156"/>
      <c r="W298" s="156"/>
      <c r="X298" s="156"/>
      <c r="Y298" s="156"/>
      <c r="Z298" s="146"/>
      <c r="AA298" s="146"/>
      <c r="AB298" s="146"/>
      <c r="AC298" s="146"/>
      <c r="AD298" s="146"/>
      <c r="AE298" s="146"/>
      <c r="AF298" s="146"/>
      <c r="AG298" s="146" t="s">
        <v>167</v>
      </c>
      <c r="AH298" s="146">
        <v>0</v>
      </c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ht="45" outlineLevel="1" x14ac:dyDescent="0.2">
      <c r="A299" s="167">
        <v>65</v>
      </c>
      <c r="B299" s="168" t="s">
        <v>496</v>
      </c>
      <c r="C299" s="181" t="s">
        <v>497</v>
      </c>
      <c r="D299" s="169" t="s">
        <v>359</v>
      </c>
      <c r="E299" s="170">
        <v>12</v>
      </c>
      <c r="F299" s="171"/>
      <c r="G299" s="172">
        <f>ROUND(E299*F299,2)</f>
        <v>0</v>
      </c>
      <c r="H299" s="157"/>
      <c r="I299" s="156">
        <f>ROUND(E299*H299,2)</f>
        <v>0</v>
      </c>
      <c r="J299" s="157"/>
      <c r="K299" s="156">
        <f>ROUND(E299*J299,2)</f>
        <v>0</v>
      </c>
      <c r="L299" s="156">
        <v>21</v>
      </c>
      <c r="M299" s="156">
        <f>G299*(1+L299/100)</f>
        <v>0</v>
      </c>
      <c r="N299" s="155">
        <v>4.1079999999999997</v>
      </c>
      <c r="O299" s="155">
        <f>ROUND(E299*N299,2)</f>
        <v>49.3</v>
      </c>
      <c r="P299" s="155">
        <v>0</v>
      </c>
      <c r="Q299" s="155">
        <f>ROUND(E299*P299,2)</f>
        <v>0</v>
      </c>
      <c r="R299" s="156"/>
      <c r="S299" s="156" t="s">
        <v>298</v>
      </c>
      <c r="T299" s="156" t="s">
        <v>142</v>
      </c>
      <c r="U299" s="156">
        <v>0</v>
      </c>
      <c r="V299" s="156">
        <f>ROUND(E299*U299,2)</f>
        <v>0</v>
      </c>
      <c r="W299" s="156"/>
      <c r="X299" s="156" t="s">
        <v>299</v>
      </c>
      <c r="Y299" s="156" t="s">
        <v>144</v>
      </c>
      <c r="Z299" s="146"/>
      <c r="AA299" s="146"/>
      <c r="AB299" s="146"/>
      <c r="AC299" s="146"/>
      <c r="AD299" s="146"/>
      <c r="AE299" s="146"/>
      <c r="AF299" s="146"/>
      <c r="AG299" s="146" t="s">
        <v>300</v>
      </c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2" x14ac:dyDescent="0.2">
      <c r="A300" s="153"/>
      <c r="B300" s="154"/>
      <c r="C300" s="187" t="s">
        <v>481</v>
      </c>
      <c r="D300" s="185"/>
      <c r="E300" s="186">
        <v>6</v>
      </c>
      <c r="F300" s="156"/>
      <c r="G300" s="156"/>
      <c r="H300" s="156"/>
      <c r="I300" s="156"/>
      <c r="J300" s="156"/>
      <c r="K300" s="156"/>
      <c r="L300" s="156"/>
      <c r="M300" s="156"/>
      <c r="N300" s="155"/>
      <c r="O300" s="155"/>
      <c r="P300" s="155"/>
      <c r="Q300" s="155"/>
      <c r="R300" s="156"/>
      <c r="S300" s="156"/>
      <c r="T300" s="156"/>
      <c r="U300" s="156"/>
      <c r="V300" s="156"/>
      <c r="W300" s="156"/>
      <c r="X300" s="156"/>
      <c r="Y300" s="156"/>
      <c r="Z300" s="146"/>
      <c r="AA300" s="146"/>
      <c r="AB300" s="146"/>
      <c r="AC300" s="146"/>
      <c r="AD300" s="146"/>
      <c r="AE300" s="146"/>
      <c r="AF300" s="146"/>
      <c r="AG300" s="146" t="s">
        <v>167</v>
      </c>
      <c r="AH300" s="146">
        <v>0</v>
      </c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3" x14ac:dyDescent="0.2">
      <c r="A301" s="153"/>
      <c r="B301" s="154"/>
      <c r="C301" s="187" t="s">
        <v>498</v>
      </c>
      <c r="D301" s="185"/>
      <c r="E301" s="186">
        <v>6</v>
      </c>
      <c r="F301" s="156"/>
      <c r="G301" s="156"/>
      <c r="H301" s="156"/>
      <c r="I301" s="156"/>
      <c r="J301" s="156"/>
      <c r="K301" s="156"/>
      <c r="L301" s="156"/>
      <c r="M301" s="156"/>
      <c r="N301" s="155"/>
      <c r="O301" s="155"/>
      <c r="P301" s="155"/>
      <c r="Q301" s="155"/>
      <c r="R301" s="156"/>
      <c r="S301" s="156"/>
      <c r="T301" s="156"/>
      <c r="U301" s="156"/>
      <c r="V301" s="156"/>
      <c r="W301" s="156"/>
      <c r="X301" s="156"/>
      <c r="Y301" s="156"/>
      <c r="Z301" s="146"/>
      <c r="AA301" s="146"/>
      <c r="AB301" s="146"/>
      <c r="AC301" s="146"/>
      <c r="AD301" s="146"/>
      <c r="AE301" s="146"/>
      <c r="AF301" s="146"/>
      <c r="AG301" s="146" t="s">
        <v>167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ht="45" outlineLevel="1" x14ac:dyDescent="0.2">
      <c r="A302" s="167">
        <v>66</v>
      </c>
      <c r="B302" s="168" t="s">
        <v>499</v>
      </c>
      <c r="C302" s="181" t="s">
        <v>500</v>
      </c>
      <c r="D302" s="169" t="s">
        <v>359</v>
      </c>
      <c r="E302" s="170">
        <v>1</v>
      </c>
      <c r="F302" s="171"/>
      <c r="G302" s="172">
        <f>ROUND(E302*F302,2)</f>
        <v>0</v>
      </c>
      <c r="H302" s="157"/>
      <c r="I302" s="156">
        <f>ROUND(E302*H302,2)</f>
        <v>0</v>
      </c>
      <c r="J302" s="157"/>
      <c r="K302" s="156">
        <f>ROUND(E302*J302,2)</f>
        <v>0</v>
      </c>
      <c r="L302" s="156">
        <v>21</v>
      </c>
      <c r="M302" s="156">
        <f>G302*(1+L302/100)</f>
        <v>0</v>
      </c>
      <c r="N302" s="155">
        <v>31.577000000000002</v>
      </c>
      <c r="O302" s="155">
        <f>ROUND(E302*N302,2)</f>
        <v>31.58</v>
      </c>
      <c r="P302" s="155">
        <v>0</v>
      </c>
      <c r="Q302" s="155">
        <f>ROUND(E302*P302,2)</f>
        <v>0</v>
      </c>
      <c r="R302" s="156"/>
      <c r="S302" s="156" t="s">
        <v>298</v>
      </c>
      <c r="T302" s="156" t="s">
        <v>142</v>
      </c>
      <c r="U302" s="156">
        <v>0</v>
      </c>
      <c r="V302" s="156">
        <f>ROUND(E302*U302,2)</f>
        <v>0</v>
      </c>
      <c r="W302" s="156"/>
      <c r="X302" s="156" t="s">
        <v>299</v>
      </c>
      <c r="Y302" s="156" t="s">
        <v>144</v>
      </c>
      <c r="Z302" s="146"/>
      <c r="AA302" s="146"/>
      <c r="AB302" s="146"/>
      <c r="AC302" s="146"/>
      <c r="AD302" s="146"/>
      <c r="AE302" s="146"/>
      <c r="AF302" s="146"/>
      <c r="AG302" s="146" t="s">
        <v>300</v>
      </c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2" x14ac:dyDescent="0.2">
      <c r="A303" s="153"/>
      <c r="B303" s="154"/>
      <c r="C303" s="187" t="s">
        <v>483</v>
      </c>
      <c r="D303" s="185"/>
      <c r="E303" s="186">
        <v>1</v>
      </c>
      <c r="F303" s="156"/>
      <c r="G303" s="156"/>
      <c r="H303" s="156"/>
      <c r="I303" s="156"/>
      <c r="J303" s="156"/>
      <c r="K303" s="156"/>
      <c r="L303" s="156"/>
      <c r="M303" s="156"/>
      <c r="N303" s="155"/>
      <c r="O303" s="155"/>
      <c r="P303" s="155"/>
      <c r="Q303" s="155"/>
      <c r="R303" s="156"/>
      <c r="S303" s="156"/>
      <c r="T303" s="156"/>
      <c r="U303" s="156"/>
      <c r="V303" s="156"/>
      <c r="W303" s="156"/>
      <c r="X303" s="156"/>
      <c r="Y303" s="156"/>
      <c r="Z303" s="146"/>
      <c r="AA303" s="146"/>
      <c r="AB303" s="146"/>
      <c r="AC303" s="146"/>
      <c r="AD303" s="146"/>
      <c r="AE303" s="146"/>
      <c r="AF303" s="146"/>
      <c r="AG303" s="146" t="s">
        <v>167</v>
      </c>
      <c r="AH303" s="146">
        <v>0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ht="45" outlineLevel="1" x14ac:dyDescent="0.2">
      <c r="A304" s="167">
        <v>67</v>
      </c>
      <c r="B304" s="168" t="s">
        <v>501</v>
      </c>
      <c r="C304" s="181" t="s">
        <v>502</v>
      </c>
      <c r="D304" s="169" t="s">
        <v>359</v>
      </c>
      <c r="E304" s="170">
        <v>1</v>
      </c>
      <c r="F304" s="171"/>
      <c r="G304" s="172">
        <f>ROUND(E304*F304,2)</f>
        <v>0</v>
      </c>
      <c r="H304" s="157"/>
      <c r="I304" s="156">
        <f>ROUND(E304*H304,2)</f>
        <v>0</v>
      </c>
      <c r="J304" s="157"/>
      <c r="K304" s="156">
        <f>ROUND(E304*J304,2)</f>
        <v>0</v>
      </c>
      <c r="L304" s="156">
        <v>21</v>
      </c>
      <c r="M304" s="156">
        <f>G304*(1+L304/100)</f>
        <v>0</v>
      </c>
      <c r="N304" s="155">
        <v>7.2169999999999996</v>
      </c>
      <c r="O304" s="155">
        <f>ROUND(E304*N304,2)</f>
        <v>7.22</v>
      </c>
      <c r="P304" s="155">
        <v>0</v>
      </c>
      <c r="Q304" s="155">
        <f>ROUND(E304*P304,2)</f>
        <v>0</v>
      </c>
      <c r="R304" s="156"/>
      <c r="S304" s="156" t="s">
        <v>298</v>
      </c>
      <c r="T304" s="156" t="s">
        <v>142</v>
      </c>
      <c r="U304" s="156">
        <v>0</v>
      </c>
      <c r="V304" s="156">
        <f>ROUND(E304*U304,2)</f>
        <v>0</v>
      </c>
      <c r="W304" s="156"/>
      <c r="X304" s="156" t="s">
        <v>299</v>
      </c>
      <c r="Y304" s="156" t="s">
        <v>144</v>
      </c>
      <c r="Z304" s="146"/>
      <c r="AA304" s="146"/>
      <c r="AB304" s="146"/>
      <c r="AC304" s="146"/>
      <c r="AD304" s="146"/>
      <c r="AE304" s="146"/>
      <c r="AF304" s="146"/>
      <c r="AG304" s="146" t="s">
        <v>300</v>
      </c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2" x14ac:dyDescent="0.2">
      <c r="A305" s="153"/>
      <c r="B305" s="154"/>
      <c r="C305" s="187" t="s">
        <v>484</v>
      </c>
      <c r="D305" s="185"/>
      <c r="E305" s="186">
        <v>1</v>
      </c>
      <c r="F305" s="156"/>
      <c r="G305" s="156"/>
      <c r="H305" s="156"/>
      <c r="I305" s="156"/>
      <c r="J305" s="156"/>
      <c r="K305" s="156"/>
      <c r="L305" s="156"/>
      <c r="M305" s="156"/>
      <c r="N305" s="155"/>
      <c r="O305" s="155"/>
      <c r="P305" s="155"/>
      <c r="Q305" s="155"/>
      <c r="R305" s="156"/>
      <c r="S305" s="156"/>
      <c r="T305" s="156"/>
      <c r="U305" s="156"/>
      <c r="V305" s="156"/>
      <c r="W305" s="156"/>
      <c r="X305" s="156"/>
      <c r="Y305" s="156"/>
      <c r="Z305" s="146"/>
      <c r="AA305" s="146"/>
      <c r="AB305" s="146"/>
      <c r="AC305" s="146"/>
      <c r="AD305" s="146"/>
      <c r="AE305" s="146"/>
      <c r="AF305" s="146"/>
      <c r="AG305" s="146" t="s">
        <v>167</v>
      </c>
      <c r="AH305" s="146">
        <v>0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ht="45" outlineLevel="1" x14ac:dyDescent="0.2">
      <c r="A306" s="167">
        <v>68</v>
      </c>
      <c r="B306" s="168" t="s">
        <v>503</v>
      </c>
      <c r="C306" s="181" t="s">
        <v>504</v>
      </c>
      <c r="D306" s="169" t="s">
        <v>359</v>
      </c>
      <c r="E306" s="170">
        <v>1</v>
      </c>
      <c r="F306" s="171"/>
      <c r="G306" s="172">
        <f>ROUND(E306*F306,2)</f>
        <v>0</v>
      </c>
      <c r="H306" s="157"/>
      <c r="I306" s="156">
        <f>ROUND(E306*H306,2)</f>
        <v>0</v>
      </c>
      <c r="J306" s="157"/>
      <c r="K306" s="156">
        <f>ROUND(E306*J306,2)</f>
        <v>0</v>
      </c>
      <c r="L306" s="156">
        <v>21</v>
      </c>
      <c r="M306" s="156">
        <f>G306*(1+L306/100)</f>
        <v>0</v>
      </c>
      <c r="N306" s="155">
        <v>3.06</v>
      </c>
      <c r="O306" s="155">
        <f>ROUND(E306*N306,2)</f>
        <v>3.06</v>
      </c>
      <c r="P306" s="155">
        <v>0</v>
      </c>
      <c r="Q306" s="155">
        <f>ROUND(E306*P306,2)</f>
        <v>0</v>
      </c>
      <c r="R306" s="156"/>
      <c r="S306" s="156" t="s">
        <v>298</v>
      </c>
      <c r="T306" s="156" t="s">
        <v>142</v>
      </c>
      <c r="U306" s="156">
        <v>0</v>
      </c>
      <c r="V306" s="156">
        <f>ROUND(E306*U306,2)</f>
        <v>0</v>
      </c>
      <c r="W306" s="156"/>
      <c r="X306" s="156" t="s">
        <v>299</v>
      </c>
      <c r="Y306" s="156" t="s">
        <v>144</v>
      </c>
      <c r="Z306" s="146"/>
      <c r="AA306" s="146"/>
      <c r="AB306" s="146"/>
      <c r="AC306" s="146"/>
      <c r="AD306" s="146"/>
      <c r="AE306" s="146"/>
      <c r="AF306" s="146"/>
      <c r="AG306" s="146" t="s">
        <v>300</v>
      </c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2" x14ac:dyDescent="0.2">
      <c r="A307" s="153"/>
      <c r="B307" s="154"/>
      <c r="C307" s="187" t="s">
        <v>485</v>
      </c>
      <c r="D307" s="185"/>
      <c r="E307" s="186">
        <v>1</v>
      </c>
      <c r="F307" s="156"/>
      <c r="G307" s="156"/>
      <c r="H307" s="156"/>
      <c r="I307" s="156"/>
      <c r="J307" s="156"/>
      <c r="K307" s="156"/>
      <c r="L307" s="156"/>
      <c r="M307" s="156"/>
      <c r="N307" s="155"/>
      <c r="O307" s="155"/>
      <c r="P307" s="155"/>
      <c r="Q307" s="155"/>
      <c r="R307" s="156"/>
      <c r="S307" s="156"/>
      <c r="T307" s="156"/>
      <c r="U307" s="156"/>
      <c r="V307" s="156"/>
      <c r="W307" s="156"/>
      <c r="X307" s="156"/>
      <c r="Y307" s="156"/>
      <c r="Z307" s="146"/>
      <c r="AA307" s="146"/>
      <c r="AB307" s="146"/>
      <c r="AC307" s="146"/>
      <c r="AD307" s="146"/>
      <c r="AE307" s="146"/>
      <c r="AF307" s="146"/>
      <c r="AG307" s="146" t="s">
        <v>167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x14ac:dyDescent="0.2">
      <c r="A308" s="160" t="s">
        <v>136</v>
      </c>
      <c r="B308" s="161" t="s">
        <v>58</v>
      </c>
      <c r="C308" s="179" t="s">
        <v>72</v>
      </c>
      <c r="D308" s="162"/>
      <c r="E308" s="163"/>
      <c r="F308" s="164"/>
      <c r="G308" s="165">
        <f>SUMIF(AG309:AG320,"&lt;&gt;NOR",G309:G320)</f>
        <v>0</v>
      </c>
      <c r="H308" s="159"/>
      <c r="I308" s="159">
        <f>SUM(I309:I320)</f>
        <v>0</v>
      </c>
      <c r="J308" s="159"/>
      <c r="K308" s="159">
        <f>SUM(K309:K320)</f>
        <v>0</v>
      </c>
      <c r="L308" s="159"/>
      <c r="M308" s="159">
        <f>SUM(M309:M320)</f>
        <v>0</v>
      </c>
      <c r="N308" s="158"/>
      <c r="O308" s="158">
        <f>SUM(O309:O320)</f>
        <v>80.650000000000006</v>
      </c>
      <c r="P308" s="158"/>
      <c r="Q308" s="158">
        <f>SUM(Q309:Q320)</f>
        <v>0</v>
      </c>
      <c r="R308" s="159"/>
      <c r="S308" s="159"/>
      <c r="T308" s="159"/>
      <c r="U308" s="159"/>
      <c r="V308" s="159">
        <f>SUM(V309:V320)</f>
        <v>7.61</v>
      </c>
      <c r="W308" s="159"/>
      <c r="X308" s="159"/>
      <c r="Y308" s="159"/>
      <c r="AG308" t="s">
        <v>137</v>
      </c>
    </row>
    <row r="309" spans="1:60" ht="22.5" outlineLevel="1" x14ac:dyDescent="0.2">
      <c r="A309" s="167">
        <v>69</v>
      </c>
      <c r="B309" s="168" t="s">
        <v>505</v>
      </c>
      <c r="C309" s="181" t="s">
        <v>506</v>
      </c>
      <c r="D309" s="169" t="s">
        <v>162</v>
      </c>
      <c r="E309" s="170">
        <v>73.099999999999994</v>
      </c>
      <c r="F309" s="171"/>
      <c r="G309" s="172">
        <f>ROUND(E309*F309,2)</f>
        <v>0</v>
      </c>
      <c r="H309" s="157"/>
      <c r="I309" s="156">
        <f>ROUND(E309*H309,2)</f>
        <v>0</v>
      </c>
      <c r="J309" s="157"/>
      <c r="K309" s="156">
        <f>ROUND(E309*J309,2)</f>
        <v>0</v>
      </c>
      <c r="L309" s="156">
        <v>21</v>
      </c>
      <c r="M309" s="156">
        <f>G309*(1+L309/100)</f>
        <v>0</v>
      </c>
      <c r="N309" s="155">
        <v>0.441</v>
      </c>
      <c r="O309" s="155">
        <f>ROUND(E309*N309,2)</f>
        <v>32.24</v>
      </c>
      <c r="P309" s="155">
        <v>0</v>
      </c>
      <c r="Q309" s="155">
        <f>ROUND(E309*P309,2)</f>
        <v>0</v>
      </c>
      <c r="R309" s="156"/>
      <c r="S309" s="156" t="s">
        <v>141</v>
      </c>
      <c r="T309" s="156" t="s">
        <v>163</v>
      </c>
      <c r="U309" s="156">
        <v>2.9000000000000001E-2</v>
      </c>
      <c r="V309" s="156">
        <f>ROUND(E309*U309,2)</f>
        <v>2.12</v>
      </c>
      <c r="W309" s="156"/>
      <c r="X309" s="156" t="s">
        <v>164</v>
      </c>
      <c r="Y309" s="156" t="s">
        <v>144</v>
      </c>
      <c r="Z309" s="146"/>
      <c r="AA309" s="146"/>
      <c r="AB309" s="146"/>
      <c r="AC309" s="146"/>
      <c r="AD309" s="146"/>
      <c r="AE309" s="146"/>
      <c r="AF309" s="146"/>
      <c r="AG309" s="146" t="s">
        <v>165</v>
      </c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2" x14ac:dyDescent="0.2">
      <c r="A310" s="153"/>
      <c r="B310" s="154"/>
      <c r="C310" s="187" t="s">
        <v>507</v>
      </c>
      <c r="D310" s="185"/>
      <c r="E310" s="186"/>
      <c r="F310" s="156"/>
      <c r="G310" s="156"/>
      <c r="H310" s="156"/>
      <c r="I310" s="156"/>
      <c r="J310" s="156"/>
      <c r="K310" s="156"/>
      <c r="L310" s="156"/>
      <c r="M310" s="156"/>
      <c r="N310" s="155"/>
      <c r="O310" s="155"/>
      <c r="P310" s="155"/>
      <c r="Q310" s="155"/>
      <c r="R310" s="156"/>
      <c r="S310" s="156"/>
      <c r="T310" s="156"/>
      <c r="U310" s="156"/>
      <c r="V310" s="156"/>
      <c r="W310" s="156"/>
      <c r="X310" s="156"/>
      <c r="Y310" s="156"/>
      <c r="Z310" s="146"/>
      <c r="AA310" s="146"/>
      <c r="AB310" s="146"/>
      <c r="AC310" s="146"/>
      <c r="AD310" s="146"/>
      <c r="AE310" s="146"/>
      <c r="AF310" s="146"/>
      <c r="AG310" s="146" t="s">
        <v>167</v>
      </c>
      <c r="AH310" s="146">
        <v>0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outlineLevel="3" x14ac:dyDescent="0.2">
      <c r="A311" s="153"/>
      <c r="B311" s="154"/>
      <c r="C311" s="187" t="s">
        <v>508</v>
      </c>
      <c r="D311" s="185"/>
      <c r="E311" s="186">
        <v>64.599999999999994</v>
      </c>
      <c r="F311" s="156"/>
      <c r="G311" s="156"/>
      <c r="H311" s="156"/>
      <c r="I311" s="156"/>
      <c r="J311" s="156"/>
      <c r="K311" s="156"/>
      <c r="L311" s="156"/>
      <c r="M311" s="156"/>
      <c r="N311" s="155"/>
      <c r="O311" s="155"/>
      <c r="P311" s="155"/>
      <c r="Q311" s="155"/>
      <c r="R311" s="156"/>
      <c r="S311" s="156"/>
      <c r="T311" s="156"/>
      <c r="U311" s="156"/>
      <c r="V311" s="156"/>
      <c r="W311" s="156"/>
      <c r="X311" s="156"/>
      <c r="Y311" s="156"/>
      <c r="Z311" s="146"/>
      <c r="AA311" s="146"/>
      <c r="AB311" s="146"/>
      <c r="AC311" s="146"/>
      <c r="AD311" s="146"/>
      <c r="AE311" s="146"/>
      <c r="AF311" s="146"/>
      <c r="AG311" s="146" t="s">
        <v>167</v>
      </c>
      <c r="AH311" s="146">
        <v>0</v>
      </c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3" x14ac:dyDescent="0.2">
      <c r="A312" s="153"/>
      <c r="B312" s="154"/>
      <c r="C312" s="187" t="s">
        <v>509</v>
      </c>
      <c r="D312" s="185"/>
      <c r="E312" s="186">
        <v>8.5</v>
      </c>
      <c r="F312" s="156"/>
      <c r="G312" s="156"/>
      <c r="H312" s="156"/>
      <c r="I312" s="156"/>
      <c r="J312" s="156"/>
      <c r="K312" s="156"/>
      <c r="L312" s="156"/>
      <c r="M312" s="156"/>
      <c r="N312" s="155"/>
      <c r="O312" s="155"/>
      <c r="P312" s="155"/>
      <c r="Q312" s="155"/>
      <c r="R312" s="156"/>
      <c r="S312" s="156"/>
      <c r="T312" s="156"/>
      <c r="U312" s="156"/>
      <c r="V312" s="156"/>
      <c r="W312" s="156"/>
      <c r="X312" s="156"/>
      <c r="Y312" s="156"/>
      <c r="Z312" s="146"/>
      <c r="AA312" s="146"/>
      <c r="AB312" s="146"/>
      <c r="AC312" s="146"/>
      <c r="AD312" s="146"/>
      <c r="AE312" s="146"/>
      <c r="AF312" s="146"/>
      <c r="AG312" s="146" t="s">
        <v>167</v>
      </c>
      <c r="AH312" s="146">
        <v>0</v>
      </c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ht="22.5" outlineLevel="1" x14ac:dyDescent="0.2">
      <c r="A313" s="167">
        <v>70</v>
      </c>
      <c r="B313" s="168" t="s">
        <v>510</v>
      </c>
      <c r="C313" s="181" t="s">
        <v>511</v>
      </c>
      <c r="D313" s="169" t="s">
        <v>162</v>
      </c>
      <c r="E313" s="170">
        <v>160.47999999999999</v>
      </c>
      <c r="F313" s="171"/>
      <c r="G313" s="172">
        <f>ROUND(E313*F313,2)</f>
        <v>0</v>
      </c>
      <c r="H313" s="157"/>
      <c r="I313" s="156">
        <f>ROUND(E313*H313,2)</f>
        <v>0</v>
      </c>
      <c r="J313" s="157"/>
      <c r="K313" s="156">
        <f>ROUND(E313*J313,2)</f>
        <v>0</v>
      </c>
      <c r="L313" s="156">
        <v>21</v>
      </c>
      <c r="M313" s="156">
        <f>G313*(1+L313/100)</f>
        <v>0</v>
      </c>
      <c r="N313" s="155">
        <v>0.126</v>
      </c>
      <c r="O313" s="155">
        <f>ROUND(E313*N313,2)</f>
        <v>20.22</v>
      </c>
      <c r="P313" s="155">
        <v>0</v>
      </c>
      <c r="Q313" s="155">
        <f>ROUND(E313*P313,2)</f>
        <v>0</v>
      </c>
      <c r="R313" s="156"/>
      <c r="S313" s="156" t="s">
        <v>298</v>
      </c>
      <c r="T313" s="156" t="s">
        <v>163</v>
      </c>
      <c r="U313" s="156">
        <v>2.1000000000000001E-2</v>
      </c>
      <c r="V313" s="156">
        <f>ROUND(E313*U313,2)</f>
        <v>3.37</v>
      </c>
      <c r="W313" s="156"/>
      <c r="X313" s="156" t="s">
        <v>164</v>
      </c>
      <c r="Y313" s="156" t="s">
        <v>144</v>
      </c>
      <c r="Z313" s="146"/>
      <c r="AA313" s="146"/>
      <c r="AB313" s="146"/>
      <c r="AC313" s="146"/>
      <c r="AD313" s="146"/>
      <c r="AE313" s="146"/>
      <c r="AF313" s="146"/>
      <c r="AG313" s="146" t="s">
        <v>165</v>
      </c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2" x14ac:dyDescent="0.2">
      <c r="A314" s="153"/>
      <c r="B314" s="154"/>
      <c r="C314" s="187" t="s">
        <v>512</v>
      </c>
      <c r="D314" s="185"/>
      <c r="E314" s="186">
        <v>91.68</v>
      </c>
      <c r="F314" s="156"/>
      <c r="G314" s="156"/>
      <c r="H314" s="156"/>
      <c r="I314" s="156"/>
      <c r="J314" s="156"/>
      <c r="K314" s="156"/>
      <c r="L314" s="156"/>
      <c r="M314" s="156"/>
      <c r="N314" s="155"/>
      <c r="O314" s="155"/>
      <c r="P314" s="155"/>
      <c r="Q314" s="155"/>
      <c r="R314" s="156"/>
      <c r="S314" s="156"/>
      <c r="T314" s="156"/>
      <c r="U314" s="156"/>
      <c r="V314" s="156"/>
      <c r="W314" s="156"/>
      <c r="X314" s="156"/>
      <c r="Y314" s="156"/>
      <c r="Z314" s="146"/>
      <c r="AA314" s="146"/>
      <c r="AB314" s="146"/>
      <c r="AC314" s="146"/>
      <c r="AD314" s="146"/>
      <c r="AE314" s="146"/>
      <c r="AF314" s="146"/>
      <c r="AG314" s="146" t="s">
        <v>167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outlineLevel="3" x14ac:dyDescent="0.2">
      <c r="A315" s="153"/>
      <c r="B315" s="154"/>
      <c r="C315" s="187" t="s">
        <v>513</v>
      </c>
      <c r="D315" s="185"/>
      <c r="E315" s="186">
        <v>60.8</v>
      </c>
      <c r="F315" s="156"/>
      <c r="G315" s="156"/>
      <c r="H315" s="156"/>
      <c r="I315" s="156"/>
      <c r="J315" s="156"/>
      <c r="K315" s="156"/>
      <c r="L315" s="156"/>
      <c r="M315" s="156"/>
      <c r="N315" s="155"/>
      <c r="O315" s="155"/>
      <c r="P315" s="155"/>
      <c r="Q315" s="155"/>
      <c r="R315" s="156"/>
      <c r="S315" s="156"/>
      <c r="T315" s="156"/>
      <c r="U315" s="156"/>
      <c r="V315" s="156"/>
      <c r="W315" s="156"/>
      <c r="X315" s="156"/>
      <c r="Y315" s="156"/>
      <c r="Z315" s="146"/>
      <c r="AA315" s="146"/>
      <c r="AB315" s="146"/>
      <c r="AC315" s="146"/>
      <c r="AD315" s="146"/>
      <c r="AE315" s="146"/>
      <c r="AF315" s="146"/>
      <c r="AG315" s="146" t="s">
        <v>167</v>
      </c>
      <c r="AH315" s="146">
        <v>0</v>
      </c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3" x14ac:dyDescent="0.2">
      <c r="A316" s="153"/>
      <c r="B316" s="154"/>
      <c r="C316" s="187" t="s">
        <v>514</v>
      </c>
      <c r="D316" s="185"/>
      <c r="E316" s="186">
        <v>8</v>
      </c>
      <c r="F316" s="156"/>
      <c r="G316" s="156"/>
      <c r="H316" s="156"/>
      <c r="I316" s="156"/>
      <c r="J316" s="156"/>
      <c r="K316" s="156"/>
      <c r="L316" s="156"/>
      <c r="M316" s="156"/>
      <c r="N316" s="155"/>
      <c r="O316" s="155"/>
      <c r="P316" s="155"/>
      <c r="Q316" s="155"/>
      <c r="R316" s="156"/>
      <c r="S316" s="156"/>
      <c r="T316" s="156"/>
      <c r="U316" s="156"/>
      <c r="V316" s="156"/>
      <c r="W316" s="156"/>
      <c r="X316" s="156"/>
      <c r="Y316" s="156"/>
      <c r="Z316" s="146"/>
      <c r="AA316" s="146"/>
      <c r="AB316" s="146"/>
      <c r="AC316" s="146"/>
      <c r="AD316" s="146"/>
      <c r="AE316" s="146"/>
      <c r="AF316" s="146"/>
      <c r="AG316" s="146" t="s">
        <v>167</v>
      </c>
      <c r="AH316" s="146">
        <v>0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ht="22.5" outlineLevel="1" x14ac:dyDescent="0.2">
      <c r="A317" s="167">
        <v>71</v>
      </c>
      <c r="B317" s="168" t="s">
        <v>515</v>
      </c>
      <c r="C317" s="181" t="s">
        <v>516</v>
      </c>
      <c r="D317" s="169" t="s">
        <v>162</v>
      </c>
      <c r="E317" s="170">
        <v>81.7</v>
      </c>
      <c r="F317" s="171"/>
      <c r="G317" s="172">
        <f>ROUND(E317*F317,2)</f>
        <v>0</v>
      </c>
      <c r="H317" s="157"/>
      <c r="I317" s="156">
        <f>ROUND(E317*H317,2)</f>
        <v>0</v>
      </c>
      <c r="J317" s="157"/>
      <c r="K317" s="156">
        <f>ROUND(E317*J317,2)</f>
        <v>0</v>
      </c>
      <c r="L317" s="156">
        <v>21</v>
      </c>
      <c r="M317" s="156">
        <f>G317*(1+L317/100)</f>
        <v>0</v>
      </c>
      <c r="N317" s="155">
        <v>0.34499999999999997</v>
      </c>
      <c r="O317" s="155">
        <f>ROUND(E317*N317,2)</f>
        <v>28.19</v>
      </c>
      <c r="P317" s="155">
        <v>0</v>
      </c>
      <c r="Q317" s="155">
        <f>ROUND(E317*P317,2)</f>
        <v>0</v>
      </c>
      <c r="R317" s="156"/>
      <c r="S317" s="156" t="s">
        <v>298</v>
      </c>
      <c r="T317" s="156" t="s">
        <v>163</v>
      </c>
      <c r="U317" s="156">
        <v>2.5999999999999999E-2</v>
      </c>
      <c r="V317" s="156">
        <f>ROUND(E317*U317,2)</f>
        <v>2.12</v>
      </c>
      <c r="W317" s="156"/>
      <c r="X317" s="156" t="s">
        <v>164</v>
      </c>
      <c r="Y317" s="156" t="s">
        <v>144</v>
      </c>
      <c r="Z317" s="146"/>
      <c r="AA317" s="146"/>
      <c r="AB317" s="146"/>
      <c r="AC317" s="146"/>
      <c r="AD317" s="146"/>
      <c r="AE317" s="146"/>
      <c r="AF317" s="146"/>
      <c r="AG317" s="146" t="s">
        <v>165</v>
      </c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outlineLevel="2" x14ac:dyDescent="0.2">
      <c r="A318" s="153"/>
      <c r="B318" s="154"/>
      <c r="C318" s="187" t="s">
        <v>507</v>
      </c>
      <c r="D318" s="185"/>
      <c r="E318" s="186"/>
      <c r="F318" s="156"/>
      <c r="G318" s="156"/>
      <c r="H318" s="156"/>
      <c r="I318" s="156"/>
      <c r="J318" s="156"/>
      <c r="K318" s="156"/>
      <c r="L318" s="156"/>
      <c r="M318" s="156"/>
      <c r="N318" s="155"/>
      <c r="O318" s="155"/>
      <c r="P318" s="155"/>
      <c r="Q318" s="155"/>
      <c r="R318" s="156"/>
      <c r="S318" s="156"/>
      <c r="T318" s="156"/>
      <c r="U318" s="156"/>
      <c r="V318" s="156"/>
      <c r="W318" s="156"/>
      <c r="X318" s="156"/>
      <c r="Y318" s="156"/>
      <c r="Z318" s="146"/>
      <c r="AA318" s="146"/>
      <c r="AB318" s="146"/>
      <c r="AC318" s="146"/>
      <c r="AD318" s="146"/>
      <c r="AE318" s="146"/>
      <c r="AF318" s="146"/>
      <c r="AG318" s="146" t="s">
        <v>167</v>
      </c>
      <c r="AH318" s="146">
        <v>0</v>
      </c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3" x14ac:dyDescent="0.2">
      <c r="A319" s="153"/>
      <c r="B319" s="154"/>
      <c r="C319" s="187" t="s">
        <v>517</v>
      </c>
      <c r="D319" s="185"/>
      <c r="E319" s="186">
        <v>72.2</v>
      </c>
      <c r="F319" s="156"/>
      <c r="G319" s="156"/>
      <c r="H319" s="156"/>
      <c r="I319" s="156"/>
      <c r="J319" s="156"/>
      <c r="K319" s="156"/>
      <c r="L319" s="156"/>
      <c r="M319" s="156"/>
      <c r="N319" s="155"/>
      <c r="O319" s="155"/>
      <c r="P319" s="155"/>
      <c r="Q319" s="155"/>
      <c r="R319" s="156"/>
      <c r="S319" s="156"/>
      <c r="T319" s="156"/>
      <c r="U319" s="156"/>
      <c r="V319" s="156"/>
      <c r="W319" s="156"/>
      <c r="X319" s="156"/>
      <c r="Y319" s="156"/>
      <c r="Z319" s="146"/>
      <c r="AA319" s="146"/>
      <c r="AB319" s="146"/>
      <c r="AC319" s="146"/>
      <c r="AD319" s="146"/>
      <c r="AE319" s="146"/>
      <c r="AF319" s="146"/>
      <c r="AG319" s="146" t="s">
        <v>167</v>
      </c>
      <c r="AH319" s="146">
        <v>0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3" x14ac:dyDescent="0.2">
      <c r="A320" s="153"/>
      <c r="B320" s="154"/>
      <c r="C320" s="187" t="s">
        <v>518</v>
      </c>
      <c r="D320" s="185"/>
      <c r="E320" s="186">
        <v>9.5</v>
      </c>
      <c r="F320" s="156"/>
      <c r="G320" s="156"/>
      <c r="H320" s="156"/>
      <c r="I320" s="156"/>
      <c r="J320" s="156"/>
      <c r="K320" s="156"/>
      <c r="L320" s="156"/>
      <c r="M320" s="156"/>
      <c r="N320" s="155"/>
      <c r="O320" s="155"/>
      <c r="P320" s="155"/>
      <c r="Q320" s="155"/>
      <c r="R320" s="156"/>
      <c r="S320" s="156"/>
      <c r="T320" s="156"/>
      <c r="U320" s="156"/>
      <c r="V320" s="156"/>
      <c r="W320" s="156"/>
      <c r="X320" s="156"/>
      <c r="Y320" s="156"/>
      <c r="Z320" s="146"/>
      <c r="AA320" s="146"/>
      <c r="AB320" s="146"/>
      <c r="AC320" s="146"/>
      <c r="AD320" s="146"/>
      <c r="AE320" s="146"/>
      <c r="AF320" s="146"/>
      <c r="AG320" s="146" t="s">
        <v>167</v>
      </c>
      <c r="AH320" s="146">
        <v>0</v>
      </c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x14ac:dyDescent="0.2">
      <c r="A321" s="160" t="s">
        <v>136</v>
      </c>
      <c r="B321" s="161" t="s">
        <v>73</v>
      </c>
      <c r="C321" s="179" t="s">
        <v>74</v>
      </c>
      <c r="D321" s="162"/>
      <c r="E321" s="163"/>
      <c r="F321" s="164"/>
      <c r="G321" s="165">
        <f>SUMIF(AG322:AG324,"&lt;&gt;NOR",G322:G324)</f>
        <v>0</v>
      </c>
      <c r="H321" s="159"/>
      <c r="I321" s="159">
        <f>SUM(I322:I324)</f>
        <v>0</v>
      </c>
      <c r="J321" s="159"/>
      <c r="K321" s="159">
        <f>SUM(K322:K324)</f>
        <v>0</v>
      </c>
      <c r="L321" s="159"/>
      <c r="M321" s="159">
        <f>SUM(M322:M324)</f>
        <v>0</v>
      </c>
      <c r="N321" s="158"/>
      <c r="O321" s="158">
        <f>SUM(O322:O324)</f>
        <v>0.26</v>
      </c>
      <c r="P321" s="158"/>
      <c r="Q321" s="158">
        <f>SUM(Q322:Q324)</f>
        <v>0</v>
      </c>
      <c r="R321" s="159"/>
      <c r="S321" s="159"/>
      <c r="T321" s="159"/>
      <c r="U321" s="159"/>
      <c r="V321" s="159">
        <f>SUM(V322:V324)</f>
        <v>9.33</v>
      </c>
      <c r="W321" s="159"/>
      <c r="X321" s="159"/>
      <c r="Y321" s="159"/>
      <c r="AG321" t="s">
        <v>137</v>
      </c>
    </row>
    <row r="322" spans="1:60" ht="22.5" outlineLevel="1" x14ac:dyDescent="0.2">
      <c r="A322" s="167">
        <v>72</v>
      </c>
      <c r="B322" s="168" t="s">
        <v>519</v>
      </c>
      <c r="C322" s="181" t="s">
        <v>520</v>
      </c>
      <c r="D322" s="169" t="s">
        <v>162</v>
      </c>
      <c r="E322" s="170">
        <v>14.85</v>
      </c>
      <c r="F322" s="171"/>
      <c r="G322" s="172">
        <f>ROUND(E322*F322,2)</f>
        <v>0</v>
      </c>
      <c r="H322" s="157"/>
      <c r="I322" s="156">
        <f>ROUND(E322*H322,2)</f>
        <v>0</v>
      </c>
      <c r="J322" s="157"/>
      <c r="K322" s="156">
        <f>ROUND(E322*J322,2)</f>
        <v>0</v>
      </c>
      <c r="L322" s="156">
        <v>21</v>
      </c>
      <c r="M322" s="156">
        <f>G322*(1+L322/100)</f>
        <v>0</v>
      </c>
      <c r="N322" s="155">
        <v>1.7219999999999999E-2</v>
      </c>
      <c r="O322" s="155">
        <f>ROUND(E322*N322,2)</f>
        <v>0.26</v>
      </c>
      <c r="P322" s="155">
        <v>0</v>
      </c>
      <c r="Q322" s="155">
        <f>ROUND(E322*P322,2)</f>
        <v>0</v>
      </c>
      <c r="R322" s="156"/>
      <c r="S322" s="156" t="s">
        <v>141</v>
      </c>
      <c r="T322" s="156" t="s">
        <v>163</v>
      </c>
      <c r="U322" s="156">
        <v>0.628</v>
      </c>
      <c r="V322" s="156">
        <f>ROUND(E322*U322,2)</f>
        <v>9.33</v>
      </c>
      <c r="W322" s="156"/>
      <c r="X322" s="156" t="s">
        <v>164</v>
      </c>
      <c r="Y322" s="156" t="s">
        <v>144</v>
      </c>
      <c r="Z322" s="146"/>
      <c r="AA322" s="146"/>
      <c r="AB322" s="146"/>
      <c r="AC322" s="146"/>
      <c r="AD322" s="146"/>
      <c r="AE322" s="146"/>
      <c r="AF322" s="146"/>
      <c r="AG322" s="146" t="s">
        <v>165</v>
      </c>
      <c r="AH322" s="146"/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2" x14ac:dyDescent="0.2">
      <c r="A323" s="153"/>
      <c r="B323" s="154"/>
      <c r="C323" s="187" t="s">
        <v>521</v>
      </c>
      <c r="D323" s="185"/>
      <c r="E323" s="186">
        <v>8.25</v>
      </c>
      <c r="F323" s="156"/>
      <c r="G323" s="156"/>
      <c r="H323" s="156"/>
      <c r="I323" s="156"/>
      <c r="J323" s="156"/>
      <c r="K323" s="156"/>
      <c r="L323" s="156"/>
      <c r="M323" s="156"/>
      <c r="N323" s="155"/>
      <c r="O323" s="155"/>
      <c r="P323" s="155"/>
      <c r="Q323" s="155"/>
      <c r="R323" s="156"/>
      <c r="S323" s="156"/>
      <c r="T323" s="156"/>
      <c r="U323" s="156"/>
      <c r="V323" s="156"/>
      <c r="W323" s="156"/>
      <c r="X323" s="156"/>
      <c r="Y323" s="156"/>
      <c r="Z323" s="146"/>
      <c r="AA323" s="146"/>
      <c r="AB323" s="146"/>
      <c r="AC323" s="146"/>
      <c r="AD323" s="146"/>
      <c r="AE323" s="146"/>
      <c r="AF323" s="146"/>
      <c r="AG323" s="146" t="s">
        <v>167</v>
      </c>
      <c r="AH323" s="146">
        <v>0</v>
      </c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3" x14ac:dyDescent="0.2">
      <c r="A324" s="153"/>
      <c r="B324" s="154"/>
      <c r="C324" s="187" t="s">
        <v>522</v>
      </c>
      <c r="D324" s="185"/>
      <c r="E324" s="186">
        <v>6.6</v>
      </c>
      <c r="F324" s="156"/>
      <c r="G324" s="156"/>
      <c r="H324" s="156"/>
      <c r="I324" s="156"/>
      <c r="J324" s="156"/>
      <c r="K324" s="156"/>
      <c r="L324" s="156"/>
      <c r="M324" s="156"/>
      <c r="N324" s="155"/>
      <c r="O324" s="155"/>
      <c r="P324" s="155"/>
      <c r="Q324" s="155"/>
      <c r="R324" s="156"/>
      <c r="S324" s="156"/>
      <c r="T324" s="156"/>
      <c r="U324" s="156"/>
      <c r="V324" s="156"/>
      <c r="W324" s="156"/>
      <c r="X324" s="156"/>
      <c r="Y324" s="156"/>
      <c r="Z324" s="146"/>
      <c r="AA324" s="146"/>
      <c r="AB324" s="146"/>
      <c r="AC324" s="146"/>
      <c r="AD324" s="146"/>
      <c r="AE324" s="146"/>
      <c r="AF324" s="146"/>
      <c r="AG324" s="146" t="s">
        <v>167</v>
      </c>
      <c r="AH324" s="146">
        <v>0</v>
      </c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x14ac:dyDescent="0.2">
      <c r="A325" s="160" t="s">
        <v>136</v>
      </c>
      <c r="B325" s="161" t="s">
        <v>75</v>
      </c>
      <c r="C325" s="179" t="s">
        <v>76</v>
      </c>
      <c r="D325" s="162"/>
      <c r="E325" s="163"/>
      <c r="F325" s="164"/>
      <c r="G325" s="165">
        <f>SUMIF(AG326:AG329,"&lt;&gt;NOR",G326:G329)</f>
        <v>0</v>
      </c>
      <c r="H325" s="159"/>
      <c r="I325" s="159">
        <f>SUM(I326:I329)</f>
        <v>0</v>
      </c>
      <c r="J325" s="159"/>
      <c r="K325" s="159">
        <f>SUM(K326:K329)</f>
        <v>0</v>
      </c>
      <c r="L325" s="159"/>
      <c r="M325" s="159">
        <f>SUM(M326:M329)</f>
        <v>0</v>
      </c>
      <c r="N325" s="158"/>
      <c r="O325" s="158">
        <f>SUM(O326:O329)</f>
        <v>1.86</v>
      </c>
      <c r="P325" s="158"/>
      <c r="Q325" s="158">
        <f>SUM(Q326:Q329)</f>
        <v>0</v>
      </c>
      <c r="R325" s="159"/>
      <c r="S325" s="159"/>
      <c r="T325" s="159"/>
      <c r="U325" s="159"/>
      <c r="V325" s="159">
        <f>SUM(V326:V329)</f>
        <v>38.33</v>
      </c>
      <c r="W325" s="159"/>
      <c r="X325" s="159"/>
      <c r="Y325" s="159"/>
      <c r="AG325" t="s">
        <v>137</v>
      </c>
    </row>
    <row r="326" spans="1:60" ht="22.5" outlineLevel="1" x14ac:dyDescent="0.2">
      <c r="A326" s="167">
        <v>73</v>
      </c>
      <c r="B326" s="168" t="s">
        <v>523</v>
      </c>
      <c r="C326" s="181" t="s">
        <v>524</v>
      </c>
      <c r="D326" s="169" t="s">
        <v>162</v>
      </c>
      <c r="E326" s="170">
        <v>103.04304999999999</v>
      </c>
      <c r="F326" s="171"/>
      <c r="G326" s="172">
        <f>ROUND(E326*F326,2)</f>
        <v>0</v>
      </c>
      <c r="H326" s="157"/>
      <c r="I326" s="156">
        <f>ROUND(E326*H326,2)</f>
        <v>0</v>
      </c>
      <c r="J326" s="157"/>
      <c r="K326" s="156">
        <f>ROUND(E326*J326,2)</f>
        <v>0</v>
      </c>
      <c r="L326" s="156">
        <v>21</v>
      </c>
      <c r="M326" s="156">
        <f>G326*(1+L326/100)</f>
        <v>0</v>
      </c>
      <c r="N326" s="155">
        <v>1.806E-2</v>
      </c>
      <c r="O326" s="155">
        <f>ROUND(E326*N326,2)</f>
        <v>1.86</v>
      </c>
      <c r="P326" s="155">
        <v>0</v>
      </c>
      <c r="Q326" s="155">
        <f>ROUND(E326*P326,2)</f>
        <v>0</v>
      </c>
      <c r="R326" s="156"/>
      <c r="S326" s="156" t="s">
        <v>141</v>
      </c>
      <c r="T326" s="156" t="s">
        <v>163</v>
      </c>
      <c r="U326" s="156">
        <v>0.372</v>
      </c>
      <c r="V326" s="156">
        <f>ROUND(E326*U326,2)</f>
        <v>38.33</v>
      </c>
      <c r="W326" s="156"/>
      <c r="X326" s="156" t="s">
        <v>164</v>
      </c>
      <c r="Y326" s="156" t="s">
        <v>144</v>
      </c>
      <c r="Z326" s="146"/>
      <c r="AA326" s="146"/>
      <c r="AB326" s="146"/>
      <c r="AC326" s="146"/>
      <c r="AD326" s="146"/>
      <c r="AE326" s="146"/>
      <c r="AF326" s="146"/>
      <c r="AG326" s="146" t="s">
        <v>165</v>
      </c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2" x14ac:dyDescent="0.2">
      <c r="A327" s="153"/>
      <c r="B327" s="154"/>
      <c r="C327" s="187" t="s">
        <v>525</v>
      </c>
      <c r="D327" s="185"/>
      <c r="E327" s="186"/>
      <c r="F327" s="156"/>
      <c r="G327" s="156"/>
      <c r="H327" s="156"/>
      <c r="I327" s="156"/>
      <c r="J327" s="156"/>
      <c r="K327" s="156"/>
      <c r="L327" s="156"/>
      <c r="M327" s="156"/>
      <c r="N327" s="155"/>
      <c r="O327" s="155"/>
      <c r="P327" s="155"/>
      <c r="Q327" s="155"/>
      <c r="R327" s="156"/>
      <c r="S327" s="156"/>
      <c r="T327" s="156"/>
      <c r="U327" s="156"/>
      <c r="V327" s="156"/>
      <c r="W327" s="156"/>
      <c r="X327" s="156"/>
      <c r="Y327" s="156"/>
      <c r="Z327" s="146"/>
      <c r="AA327" s="146"/>
      <c r="AB327" s="146"/>
      <c r="AC327" s="146"/>
      <c r="AD327" s="146"/>
      <c r="AE327" s="146"/>
      <c r="AF327" s="146"/>
      <c r="AG327" s="146" t="s">
        <v>167</v>
      </c>
      <c r="AH327" s="146">
        <v>0</v>
      </c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3" x14ac:dyDescent="0.2">
      <c r="A328" s="153"/>
      <c r="B328" s="154"/>
      <c r="C328" s="187" t="s">
        <v>526</v>
      </c>
      <c r="D328" s="185"/>
      <c r="E328" s="186">
        <v>71.374799999999993</v>
      </c>
      <c r="F328" s="156"/>
      <c r="G328" s="156"/>
      <c r="H328" s="156"/>
      <c r="I328" s="156"/>
      <c r="J328" s="156"/>
      <c r="K328" s="156"/>
      <c r="L328" s="156"/>
      <c r="M328" s="156"/>
      <c r="N328" s="155"/>
      <c r="O328" s="155"/>
      <c r="P328" s="155"/>
      <c r="Q328" s="155"/>
      <c r="R328" s="156"/>
      <c r="S328" s="156"/>
      <c r="T328" s="156"/>
      <c r="U328" s="156"/>
      <c r="V328" s="156"/>
      <c r="W328" s="156"/>
      <c r="X328" s="156"/>
      <c r="Y328" s="156"/>
      <c r="Z328" s="146"/>
      <c r="AA328" s="146"/>
      <c r="AB328" s="146"/>
      <c r="AC328" s="146"/>
      <c r="AD328" s="146"/>
      <c r="AE328" s="146"/>
      <c r="AF328" s="146"/>
      <c r="AG328" s="146" t="s">
        <v>167</v>
      </c>
      <c r="AH328" s="146">
        <v>0</v>
      </c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3" x14ac:dyDescent="0.2">
      <c r="A329" s="153"/>
      <c r="B329" s="154"/>
      <c r="C329" s="187" t="s">
        <v>527</v>
      </c>
      <c r="D329" s="185"/>
      <c r="E329" s="186">
        <v>31.66825</v>
      </c>
      <c r="F329" s="156"/>
      <c r="G329" s="156"/>
      <c r="H329" s="156"/>
      <c r="I329" s="156"/>
      <c r="J329" s="156"/>
      <c r="K329" s="156"/>
      <c r="L329" s="156"/>
      <c r="M329" s="156"/>
      <c r="N329" s="155"/>
      <c r="O329" s="155"/>
      <c r="P329" s="155"/>
      <c r="Q329" s="155"/>
      <c r="R329" s="156"/>
      <c r="S329" s="156"/>
      <c r="T329" s="156"/>
      <c r="U329" s="156"/>
      <c r="V329" s="156"/>
      <c r="W329" s="156"/>
      <c r="X329" s="156"/>
      <c r="Y329" s="156"/>
      <c r="Z329" s="146"/>
      <c r="AA329" s="146"/>
      <c r="AB329" s="146"/>
      <c r="AC329" s="146"/>
      <c r="AD329" s="146"/>
      <c r="AE329" s="146"/>
      <c r="AF329" s="146"/>
      <c r="AG329" s="146" t="s">
        <v>167</v>
      </c>
      <c r="AH329" s="146">
        <v>0</v>
      </c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x14ac:dyDescent="0.2">
      <c r="A330" s="160" t="s">
        <v>136</v>
      </c>
      <c r="B330" s="161" t="s">
        <v>81</v>
      </c>
      <c r="C330" s="179" t="s">
        <v>82</v>
      </c>
      <c r="D330" s="162"/>
      <c r="E330" s="163"/>
      <c r="F330" s="164"/>
      <c r="G330" s="165">
        <f>SUMIF(AG331:AG340,"&lt;&gt;NOR",G331:G340)</f>
        <v>0</v>
      </c>
      <c r="H330" s="159"/>
      <c r="I330" s="159">
        <f>SUM(I331:I340)</f>
        <v>0</v>
      </c>
      <c r="J330" s="159"/>
      <c r="K330" s="159">
        <f>SUM(K331:K340)</f>
        <v>0</v>
      </c>
      <c r="L330" s="159"/>
      <c r="M330" s="159">
        <f>SUM(M331:M340)</f>
        <v>0</v>
      </c>
      <c r="N330" s="158"/>
      <c r="O330" s="158">
        <f>SUM(O331:O340)</f>
        <v>0.4</v>
      </c>
      <c r="P330" s="158"/>
      <c r="Q330" s="158">
        <f>SUM(Q331:Q340)</f>
        <v>0</v>
      </c>
      <c r="R330" s="159"/>
      <c r="S330" s="159"/>
      <c r="T330" s="159"/>
      <c r="U330" s="159"/>
      <c r="V330" s="159">
        <f>SUM(V331:V340)</f>
        <v>58.17</v>
      </c>
      <c r="W330" s="159"/>
      <c r="X330" s="159"/>
      <c r="Y330" s="159"/>
      <c r="AG330" t="s">
        <v>137</v>
      </c>
    </row>
    <row r="331" spans="1:60" outlineLevel="1" x14ac:dyDescent="0.2">
      <c r="A331" s="167">
        <v>74</v>
      </c>
      <c r="B331" s="168" t="s">
        <v>528</v>
      </c>
      <c r="C331" s="181" t="s">
        <v>529</v>
      </c>
      <c r="D331" s="169" t="s">
        <v>162</v>
      </c>
      <c r="E331" s="170">
        <v>328.64</v>
      </c>
      <c r="F331" s="171"/>
      <c r="G331" s="172">
        <f>ROUND(E331*F331,2)</f>
        <v>0</v>
      </c>
      <c r="H331" s="157"/>
      <c r="I331" s="156">
        <f>ROUND(E331*H331,2)</f>
        <v>0</v>
      </c>
      <c r="J331" s="157"/>
      <c r="K331" s="156">
        <f>ROUND(E331*J331,2)</f>
        <v>0</v>
      </c>
      <c r="L331" s="156">
        <v>21</v>
      </c>
      <c r="M331" s="156">
        <f>G331*(1+L331/100)</f>
        <v>0</v>
      </c>
      <c r="N331" s="155">
        <v>1.2099999999999999E-3</v>
      </c>
      <c r="O331" s="155">
        <f>ROUND(E331*N331,2)</f>
        <v>0.4</v>
      </c>
      <c r="P331" s="155">
        <v>0</v>
      </c>
      <c r="Q331" s="155">
        <f>ROUND(E331*P331,2)</f>
        <v>0</v>
      </c>
      <c r="R331" s="156"/>
      <c r="S331" s="156" t="s">
        <v>141</v>
      </c>
      <c r="T331" s="156" t="s">
        <v>163</v>
      </c>
      <c r="U331" s="156">
        <v>0.17699999999999999</v>
      </c>
      <c r="V331" s="156">
        <f>ROUND(E331*U331,2)</f>
        <v>58.17</v>
      </c>
      <c r="W331" s="156"/>
      <c r="X331" s="156" t="s">
        <v>164</v>
      </c>
      <c r="Y331" s="156" t="s">
        <v>144</v>
      </c>
      <c r="Z331" s="146"/>
      <c r="AA331" s="146"/>
      <c r="AB331" s="146"/>
      <c r="AC331" s="146"/>
      <c r="AD331" s="146"/>
      <c r="AE331" s="146"/>
      <c r="AF331" s="146"/>
      <c r="AG331" s="146" t="s">
        <v>165</v>
      </c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2" x14ac:dyDescent="0.2">
      <c r="A332" s="153"/>
      <c r="B332" s="154"/>
      <c r="C332" s="187" t="s">
        <v>530</v>
      </c>
      <c r="D332" s="185"/>
      <c r="E332" s="186">
        <v>14.4</v>
      </c>
      <c r="F332" s="156"/>
      <c r="G332" s="156"/>
      <c r="H332" s="156"/>
      <c r="I332" s="156"/>
      <c r="J332" s="156"/>
      <c r="K332" s="156"/>
      <c r="L332" s="156"/>
      <c r="M332" s="156"/>
      <c r="N332" s="155"/>
      <c r="O332" s="155"/>
      <c r="P332" s="155"/>
      <c r="Q332" s="155"/>
      <c r="R332" s="156"/>
      <c r="S332" s="156"/>
      <c r="T332" s="156"/>
      <c r="U332" s="156"/>
      <c r="V332" s="156"/>
      <c r="W332" s="156"/>
      <c r="X332" s="156"/>
      <c r="Y332" s="156"/>
      <c r="Z332" s="146"/>
      <c r="AA332" s="146"/>
      <c r="AB332" s="146"/>
      <c r="AC332" s="146"/>
      <c r="AD332" s="146"/>
      <c r="AE332" s="146"/>
      <c r="AF332" s="146"/>
      <c r="AG332" s="146" t="s">
        <v>167</v>
      </c>
      <c r="AH332" s="146">
        <v>0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3" x14ac:dyDescent="0.2">
      <c r="A333" s="153"/>
      <c r="B333" s="154"/>
      <c r="C333" s="187" t="s">
        <v>531</v>
      </c>
      <c r="D333" s="185"/>
      <c r="E333" s="186">
        <v>14.4</v>
      </c>
      <c r="F333" s="156"/>
      <c r="G333" s="156"/>
      <c r="H333" s="156"/>
      <c r="I333" s="156"/>
      <c r="J333" s="156"/>
      <c r="K333" s="156"/>
      <c r="L333" s="156"/>
      <c r="M333" s="156"/>
      <c r="N333" s="155"/>
      <c r="O333" s="155"/>
      <c r="P333" s="155"/>
      <c r="Q333" s="155"/>
      <c r="R333" s="156"/>
      <c r="S333" s="156"/>
      <c r="T333" s="156"/>
      <c r="U333" s="156"/>
      <c r="V333" s="156"/>
      <c r="W333" s="156"/>
      <c r="X333" s="156"/>
      <c r="Y333" s="156"/>
      <c r="Z333" s="146"/>
      <c r="AA333" s="146"/>
      <c r="AB333" s="146"/>
      <c r="AC333" s="146"/>
      <c r="AD333" s="146"/>
      <c r="AE333" s="146"/>
      <c r="AF333" s="146"/>
      <c r="AG333" s="146" t="s">
        <v>167</v>
      </c>
      <c r="AH333" s="146">
        <v>0</v>
      </c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3" x14ac:dyDescent="0.2">
      <c r="A334" s="153"/>
      <c r="B334" s="154"/>
      <c r="C334" s="187" t="s">
        <v>532</v>
      </c>
      <c r="D334" s="185"/>
      <c r="E334" s="186">
        <v>28.8</v>
      </c>
      <c r="F334" s="156"/>
      <c r="G334" s="156"/>
      <c r="H334" s="156"/>
      <c r="I334" s="156"/>
      <c r="J334" s="156"/>
      <c r="K334" s="156"/>
      <c r="L334" s="156"/>
      <c r="M334" s="156"/>
      <c r="N334" s="155"/>
      <c r="O334" s="155"/>
      <c r="P334" s="155"/>
      <c r="Q334" s="155"/>
      <c r="R334" s="156"/>
      <c r="S334" s="156"/>
      <c r="T334" s="156"/>
      <c r="U334" s="156"/>
      <c r="V334" s="156"/>
      <c r="W334" s="156"/>
      <c r="X334" s="156"/>
      <c r="Y334" s="156"/>
      <c r="Z334" s="146"/>
      <c r="AA334" s="146"/>
      <c r="AB334" s="146"/>
      <c r="AC334" s="146"/>
      <c r="AD334" s="146"/>
      <c r="AE334" s="146"/>
      <c r="AF334" s="146"/>
      <c r="AG334" s="146" t="s">
        <v>167</v>
      </c>
      <c r="AH334" s="146">
        <v>0</v>
      </c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3" x14ac:dyDescent="0.2">
      <c r="A335" s="153"/>
      <c r="B335" s="154"/>
      <c r="C335" s="187" t="s">
        <v>533</v>
      </c>
      <c r="D335" s="185"/>
      <c r="E335" s="186">
        <v>28.8</v>
      </c>
      <c r="F335" s="156"/>
      <c r="G335" s="156"/>
      <c r="H335" s="156"/>
      <c r="I335" s="156"/>
      <c r="J335" s="156"/>
      <c r="K335" s="156"/>
      <c r="L335" s="156"/>
      <c r="M335" s="156"/>
      <c r="N335" s="155"/>
      <c r="O335" s="155"/>
      <c r="P335" s="155"/>
      <c r="Q335" s="155"/>
      <c r="R335" s="156"/>
      <c r="S335" s="156"/>
      <c r="T335" s="156"/>
      <c r="U335" s="156"/>
      <c r="V335" s="156"/>
      <c r="W335" s="156"/>
      <c r="X335" s="156"/>
      <c r="Y335" s="156"/>
      <c r="Z335" s="146"/>
      <c r="AA335" s="146"/>
      <c r="AB335" s="146"/>
      <c r="AC335" s="146"/>
      <c r="AD335" s="146"/>
      <c r="AE335" s="146"/>
      <c r="AF335" s="146"/>
      <c r="AG335" s="146" t="s">
        <v>167</v>
      </c>
      <c r="AH335" s="146">
        <v>0</v>
      </c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3" x14ac:dyDescent="0.2">
      <c r="A336" s="153"/>
      <c r="B336" s="154"/>
      <c r="C336" s="187" t="s">
        <v>534</v>
      </c>
      <c r="D336" s="185"/>
      <c r="E336" s="186">
        <v>28.8</v>
      </c>
      <c r="F336" s="156"/>
      <c r="G336" s="156"/>
      <c r="H336" s="156"/>
      <c r="I336" s="156"/>
      <c r="J336" s="156"/>
      <c r="K336" s="156"/>
      <c r="L336" s="156"/>
      <c r="M336" s="156"/>
      <c r="N336" s="155"/>
      <c r="O336" s="155"/>
      <c r="P336" s="155"/>
      <c r="Q336" s="155"/>
      <c r="R336" s="156"/>
      <c r="S336" s="156"/>
      <c r="T336" s="156"/>
      <c r="U336" s="156"/>
      <c r="V336" s="156"/>
      <c r="W336" s="156"/>
      <c r="X336" s="156"/>
      <c r="Y336" s="156"/>
      <c r="Z336" s="146"/>
      <c r="AA336" s="146"/>
      <c r="AB336" s="146"/>
      <c r="AC336" s="146"/>
      <c r="AD336" s="146"/>
      <c r="AE336" s="146"/>
      <c r="AF336" s="146"/>
      <c r="AG336" s="146" t="s">
        <v>167</v>
      </c>
      <c r="AH336" s="146">
        <v>0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3" x14ac:dyDescent="0.2">
      <c r="A337" s="153"/>
      <c r="B337" s="154"/>
      <c r="C337" s="187" t="s">
        <v>535</v>
      </c>
      <c r="D337" s="185"/>
      <c r="E337" s="186">
        <v>28.8</v>
      </c>
      <c r="F337" s="156"/>
      <c r="G337" s="156"/>
      <c r="H337" s="156"/>
      <c r="I337" s="156"/>
      <c r="J337" s="156"/>
      <c r="K337" s="156"/>
      <c r="L337" s="156"/>
      <c r="M337" s="156"/>
      <c r="N337" s="155"/>
      <c r="O337" s="155"/>
      <c r="P337" s="155"/>
      <c r="Q337" s="155"/>
      <c r="R337" s="156"/>
      <c r="S337" s="156"/>
      <c r="T337" s="156"/>
      <c r="U337" s="156"/>
      <c r="V337" s="156"/>
      <c r="W337" s="156"/>
      <c r="X337" s="156"/>
      <c r="Y337" s="156"/>
      <c r="Z337" s="146"/>
      <c r="AA337" s="146"/>
      <c r="AB337" s="146"/>
      <c r="AC337" s="146"/>
      <c r="AD337" s="146"/>
      <c r="AE337" s="146"/>
      <c r="AF337" s="146"/>
      <c r="AG337" s="146" t="s">
        <v>167</v>
      </c>
      <c r="AH337" s="146">
        <v>0</v>
      </c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3" x14ac:dyDescent="0.2">
      <c r="A338" s="153"/>
      <c r="B338" s="154"/>
      <c r="C338" s="187" t="s">
        <v>536</v>
      </c>
      <c r="D338" s="185"/>
      <c r="E338" s="186">
        <v>28.8</v>
      </c>
      <c r="F338" s="156"/>
      <c r="G338" s="156"/>
      <c r="H338" s="156"/>
      <c r="I338" s="156"/>
      <c r="J338" s="156"/>
      <c r="K338" s="156"/>
      <c r="L338" s="156"/>
      <c r="M338" s="156"/>
      <c r="N338" s="155"/>
      <c r="O338" s="155"/>
      <c r="P338" s="155"/>
      <c r="Q338" s="155"/>
      <c r="R338" s="156"/>
      <c r="S338" s="156"/>
      <c r="T338" s="156"/>
      <c r="U338" s="156"/>
      <c r="V338" s="156"/>
      <c r="W338" s="156"/>
      <c r="X338" s="156"/>
      <c r="Y338" s="156"/>
      <c r="Z338" s="146"/>
      <c r="AA338" s="146"/>
      <c r="AB338" s="146"/>
      <c r="AC338" s="146"/>
      <c r="AD338" s="146"/>
      <c r="AE338" s="146"/>
      <c r="AF338" s="146"/>
      <c r="AG338" s="146" t="s">
        <v>167</v>
      </c>
      <c r="AH338" s="146">
        <v>0</v>
      </c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3" x14ac:dyDescent="0.2">
      <c r="A339" s="153"/>
      <c r="B339" s="154"/>
      <c r="C339" s="187" t="s">
        <v>537</v>
      </c>
      <c r="D339" s="185"/>
      <c r="E339" s="186">
        <v>28.8</v>
      </c>
      <c r="F339" s="156"/>
      <c r="G339" s="156"/>
      <c r="H339" s="156"/>
      <c r="I339" s="156"/>
      <c r="J339" s="156"/>
      <c r="K339" s="156"/>
      <c r="L339" s="156"/>
      <c r="M339" s="156"/>
      <c r="N339" s="155"/>
      <c r="O339" s="155"/>
      <c r="P339" s="155"/>
      <c r="Q339" s="155"/>
      <c r="R339" s="156"/>
      <c r="S339" s="156"/>
      <c r="T339" s="156"/>
      <c r="U339" s="156"/>
      <c r="V339" s="156"/>
      <c r="W339" s="156"/>
      <c r="X339" s="156"/>
      <c r="Y339" s="156"/>
      <c r="Z339" s="146"/>
      <c r="AA339" s="146"/>
      <c r="AB339" s="146"/>
      <c r="AC339" s="146"/>
      <c r="AD339" s="146"/>
      <c r="AE339" s="146"/>
      <c r="AF339" s="146"/>
      <c r="AG339" s="146" t="s">
        <v>167</v>
      </c>
      <c r="AH339" s="146">
        <v>0</v>
      </c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3" x14ac:dyDescent="0.2">
      <c r="A340" s="153"/>
      <c r="B340" s="154"/>
      <c r="C340" s="187" t="s">
        <v>538</v>
      </c>
      <c r="D340" s="185"/>
      <c r="E340" s="186">
        <v>127.04</v>
      </c>
      <c r="F340" s="156"/>
      <c r="G340" s="156"/>
      <c r="H340" s="156"/>
      <c r="I340" s="156"/>
      <c r="J340" s="156"/>
      <c r="K340" s="156"/>
      <c r="L340" s="156"/>
      <c r="M340" s="156"/>
      <c r="N340" s="155"/>
      <c r="O340" s="155"/>
      <c r="P340" s="155"/>
      <c r="Q340" s="155"/>
      <c r="R340" s="156"/>
      <c r="S340" s="156"/>
      <c r="T340" s="156"/>
      <c r="U340" s="156"/>
      <c r="V340" s="156"/>
      <c r="W340" s="156"/>
      <c r="X340" s="156"/>
      <c r="Y340" s="156"/>
      <c r="Z340" s="146"/>
      <c r="AA340" s="146"/>
      <c r="AB340" s="146"/>
      <c r="AC340" s="146"/>
      <c r="AD340" s="146"/>
      <c r="AE340" s="146"/>
      <c r="AF340" s="146"/>
      <c r="AG340" s="146" t="s">
        <v>167</v>
      </c>
      <c r="AH340" s="146">
        <v>0</v>
      </c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ht="25.5" x14ac:dyDescent="0.2">
      <c r="A341" s="160" t="s">
        <v>136</v>
      </c>
      <c r="B341" s="161" t="s">
        <v>83</v>
      </c>
      <c r="C341" s="179" t="s">
        <v>84</v>
      </c>
      <c r="D341" s="162"/>
      <c r="E341" s="163"/>
      <c r="F341" s="164"/>
      <c r="G341" s="165">
        <f>SUMIF(AG342:AG354,"&lt;&gt;NOR",G342:G354)</f>
        <v>0</v>
      </c>
      <c r="H341" s="159"/>
      <c r="I341" s="159">
        <f>SUM(I342:I354)</f>
        <v>0</v>
      </c>
      <c r="J341" s="159"/>
      <c r="K341" s="159">
        <f>SUM(K342:K354)</f>
        <v>0</v>
      </c>
      <c r="L341" s="159"/>
      <c r="M341" s="159">
        <f>SUM(M342:M354)</f>
        <v>0</v>
      </c>
      <c r="N341" s="158"/>
      <c r="O341" s="158">
        <f>SUM(O342:O354)</f>
        <v>0</v>
      </c>
      <c r="P341" s="158"/>
      <c r="Q341" s="158">
        <f>SUM(Q342:Q354)</f>
        <v>0</v>
      </c>
      <c r="R341" s="159"/>
      <c r="S341" s="159"/>
      <c r="T341" s="159"/>
      <c r="U341" s="159"/>
      <c r="V341" s="159">
        <f>SUM(V342:V354)</f>
        <v>85.95</v>
      </c>
      <c r="W341" s="159"/>
      <c r="X341" s="159"/>
      <c r="Y341" s="159"/>
      <c r="AG341" t="s">
        <v>137</v>
      </c>
    </row>
    <row r="342" spans="1:60" outlineLevel="1" x14ac:dyDescent="0.2">
      <c r="A342" s="167">
        <v>75</v>
      </c>
      <c r="B342" s="168" t="s">
        <v>539</v>
      </c>
      <c r="C342" s="181" t="s">
        <v>540</v>
      </c>
      <c r="D342" s="169" t="s">
        <v>359</v>
      </c>
      <c r="E342" s="170">
        <v>544</v>
      </c>
      <c r="F342" s="171"/>
      <c r="G342" s="172">
        <f>ROUND(E342*F342,2)</f>
        <v>0</v>
      </c>
      <c r="H342" s="157"/>
      <c r="I342" s="156">
        <f>ROUND(E342*H342,2)</f>
        <v>0</v>
      </c>
      <c r="J342" s="157"/>
      <c r="K342" s="156">
        <f>ROUND(E342*J342,2)</f>
        <v>0</v>
      </c>
      <c r="L342" s="156">
        <v>21</v>
      </c>
      <c r="M342" s="156">
        <f>G342*(1+L342/100)</f>
        <v>0</v>
      </c>
      <c r="N342" s="155">
        <v>0</v>
      </c>
      <c r="O342" s="155">
        <f>ROUND(E342*N342,2)</f>
        <v>0</v>
      </c>
      <c r="P342" s="155">
        <v>0</v>
      </c>
      <c r="Q342" s="155">
        <f>ROUND(E342*P342,2)</f>
        <v>0</v>
      </c>
      <c r="R342" s="156"/>
      <c r="S342" s="156" t="s">
        <v>141</v>
      </c>
      <c r="T342" s="156" t="s">
        <v>163</v>
      </c>
      <c r="U342" s="156">
        <v>0.158</v>
      </c>
      <c r="V342" s="156">
        <f>ROUND(E342*U342,2)</f>
        <v>85.95</v>
      </c>
      <c r="W342" s="156"/>
      <c r="X342" s="156" t="s">
        <v>164</v>
      </c>
      <c r="Y342" s="156" t="s">
        <v>144</v>
      </c>
      <c r="Z342" s="146"/>
      <c r="AA342" s="146"/>
      <c r="AB342" s="146"/>
      <c r="AC342" s="146"/>
      <c r="AD342" s="146"/>
      <c r="AE342" s="146"/>
      <c r="AF342" s="146"/>
      <c r="AG342" s="146" t="s">
        <v>165</v>
      </c>
      <c r="AH342" s="146"/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2" x14ac:dyDescent="0.2">
      <c r="A343" s="153"/>
      <c r="B343" s="154"/>
      <c r="C343" s="187" t="s">
        <v>541</v>
      </c>
      <c r="D343" s="185"/>
      <c r="E343" s="186">
        <v>24</v>
      </c>
      <c r="F343" s="156"/>
      <c r="G343" s="156"/>
      <c r="H343" s="156"/>
      <c r="I343" s="156"/>
      <c r="J343" s="156"/>
      <c r="K343" s="156"/>
      <c r="L343" s="156"/>
      <c r="M343" s="156"/>
      <c r="N343" s="155"/>
      <c r="O343" s="155"/>
      <c r="P343" s="155"/>
      <c r="Q343" s="155"/>
      <c r="R343" s="156"/>
      <c r="S343" s="156"/>
      <c r="T343" s="156"/>
      <c r="U343" s="156"/>
      <c r="V343" s="156"/>
      <c r="W343" s="156"/>
      <c r="X343" s="156"/>
      <c r="Y343" s="156"/>
      <c r="Z343" s="146"/>
      <c r="AA343" s="146"/>
      <c r="AB343" s="146"/>
      <c r="AC343" s="146"/>
      <c r="AD343" s="146"/>
      <c r="AE343" s="146"/>
      <c r="AF343" s="146"/>
      <c r="AG343" s="146" t="s">
        <v>167</v>
      </c>
      <c r="AH343" s="146">
        <v>0</v>
      </c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3" x14ac:dyDescent="0.2">
      <c r="A344" s="153"/>
      <c r="B344" s="154"/>
      <c r="C344" s="187" t="s">
        <v>542</v>
      </c>
      <c r="D344" s="185"/>
      <c r="E344" s="186">
        <v>24</v>
      </c>
      <c r="F344" s="156"/>
      <c r="G344" s="156"/>
      <c r="H344" s="156"/>
      <c r="I344" s="156"/>
      <c r="J344" s="156"/>
      <c r="K344" s="156"/>
      <c r="L344" s="156"/>
      <c r="M344" s="156"/>
      <c r="N344" s="155"/>
      <c r="O344" s="155"/>
      <c r="P344" s="155"/>
      <c r="Q344" s="155"/>
      <c r="R344" s="156"/>
      <c r="S344" s="156"/>
      <c r="T344" s="156"/>
      <c r="U344" s="156"/>
      <c r="V344" s="156"/>
      <c r="W344" s="156"/>
      <c r="X344" s="156"/>
      <c r="Y344" s="156"/>
      <c r="Z344" s="146"/>
      <c r="AA344" s="146"/>
      <c r="AB344" s="146"/>
      <c r="AC344" s="146"/>
      <c r="AD344" s="146"/>
      <c r="AE344" s="146"/>
      <c r="AF344" s="146"/>
      <c r="AG344" s="146" t="s">
        <v>167</v>
      </c>
      <c r="AH344" s="146">
        <v>0</v>
      </c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3" x14ac:dyDescent="0.2">
      <c r="A345" s="153"/>
      <c r="B345" s="154"/>
      <c r="C345" s="187" t="s">
        <v>543</v>
      </c>
      <c r="D345" s="185"/>
      <c r="E345" s="186">
        <v>72</v>
      </c>
      <c r="F345" s="156"/>
      <c r="G345" s="156"/>
      <c r="H345" s="156"/>
      <c r="I345" s="156"/>
      <c r="J345" s="156"/>
      <c r="K345" s="156"/>
      <c r="L345" s="156"/>
      <c r="M345" s="156"/>
      <c r="N345" s="155"/>
      <c r="O345" s="155"/>
      <c r="P345" s="155"/>
      <c r="Q345" s="155"/>
      <c r="R345" s="156"/>
      <c r="S345" s="156"/>
      <c r="T345" s="156"/>
      <c r="U345" s="156"/>
      <c r="V345" s="156"/>
      <c r="W345" s="156"/>
      <c r="X345" s="156"/>
      <c r="Y345" s="156"/>
      <c r="Z345" s="146"/>
      <c r="AA345" s="146"/>
      <c r="AB345" s="146"/>
      <c r="AC345" s="146"/>
      <c r="AD345" s="146"/>
      <c r="AE345" s="146"/>
      <c r="AF345" s="146"/>
      <c r="AG345" s="146" t="s">
        <v>167</v>
      </c>
      <c r="AH345" s="146">
        <v>0</v>
      </c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3" x14ac:dyDescent="0.2">
      <c r="A346" s="153"/>
      <c r="B346" s="154"/>
      <c r="C346" s="187" t="s">
        <v>544</v>
      </c>
      <c r="D346" s="185"/>
      <c r="E346" s="186">
        <v>72</v>
      </c>
      <c r="F346" s="156"/>
      <c r="G346" s="156"/>
      <c r="H346" s="156"/>
      <c r="I346" s="156"/>
      <c r="J346" s="156"/>
      <c r="K346" s="156"/>
      <c r="L346" s="156"/>
      <c r="M346" s="156"/>
      <c r="N346" s="155"/>
      <c r="O346" s="155"/>
      <c r="P346" s="155"/>
      <c r="Q346" s="155"/>
      <c r="R346" s="156"/>
      <c r="S346" s="156"/>
      <c r="T346" s="156"/>
      <c r="U346" s="156"/>
      <c r="V346" s="156"/>
      <c r="W346" s="156"/>
      <c r="X346" s="156"/>
      <c r="Y346" s="156"/>
      <c r="Z346" s="146"/>
      <c r="AA346" s="146"/>
      <c r="AB346" s="146"/>
      <c r="AC346" s="146"/>
      <c r="AD346" s="146"/>
      <c r="AE346" s="146"/>
      <c r="AF346" s="146"/>
      <c r="AG346" s="146" t="s">
        <v>167</v>
      </c>
      <c r="AH346" s="146">
        <v>0</v>
      </c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outlineLevel="3" x14ac:dyDescent="0.2">
      <c r="A347" s="153"/>
      <c r="B347" s="154"/>
      <c r="C347" s="187" t="s">
        <v>545</v>
      </c>
      <c r="D347" s="185"/>
      <c r="E347" s="186">
        <v>72</v>
      </c>
      <c r="F347" s="156"/>
      <c r="G347" s="156"/>
      <c r="H347" s="156"/>
      <c r="I347" s="156"/>
      <c r="J347" s="156"/>
      <c r="K347" s="156"/>
      <c r="L347" s="156"/>
      <c r="M347" s="156"/>
      <c r="N347" s="155"/>
      <c r="O347" s="155"/>
      <c r="P347" s="155"/>
      <c r="Q347" s="155"/>
      <c r="R347" s="156"/>
      <c r="S347" s="156"/>
      <c r="T347" s="156"/>
      <c r="U347" s="156"/>
      <c r="V347" s="156"/>
      <c r="W347" s="156"/>
      <c r="X347" s="156"/>
      <c r="Y347" s="156"/>
      <c r="Z347" s="146"/>
      <c r="AA347" s="146"/>
      <c r="AB347" s="146"/>
      <c r="AC347" s="146"/>
      <c r="AD347" s="146"/>
      <c r="AE347" s="146"/>
      <c r="AF347" s="146"/>
      <c r="AG347" s="146" t="s">
        <v>167</v>
      </c>
      <c r="AH347" s="146">
        <v>0</v>
      </c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3" x14ac:dyDescent="0.2">
      <c r="A348" s="153"/>
      <c r="B348" s="154"/>
      <c r="C348" s="187" t="s">
        <v>546</v>
      </c>
      <c r="D348" s="185"/>
      <c r="E348" s="186">
        <v>72</v>
      </c>
      <c r="F348" s="156"/>
      <c r="G348" s="156"/>
      <c r="H348" s="156"/>
      <c r="I348" s="156"/>
      <c r="J348" s="156"/>
      <c r="K348" s="156"/>
      <c r="L348" s="156"/>
      <c r="M348" s="156"/>
      <c r="N348" s="155"/>
      <c r="O348" s="155"/>
      <c r="P348" s="155"/>
      <c r="Q348" s="155"/>
      <c r="R348" s="156"/>
      <c r="S348" s="156"/>
      <c r="T348" s="156"/>
      <c r="U348" s="156"/>
      <c r="V348" s="156"/>
      <c r="W348" s="156"/>
      <c r="X348" s="156"/>
      <c r="Y348" s="156"/>
      <c r="Z348" s="146"/>
      <c r="AA348" s="146"/>
      <c r="AB348" s="146"/>
      <c r="AC348" s="146"/>
      <c r="AD348" s="146"/>
      <c r="AE348" s="146"/>
      <c r="AF348" s="146"/>
      <c r="AG348" s="146" t="s">
        <v>167</v>
      </c>
      <c r="AH348" s="146">
        <v>0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3" x14ac:dyDescent="0.2">
      <c r="A349" s="153"/>
      <c r="B349" s="154"/>
      <c r="C349" s="187" t="s">
        <v>547</v>
      </c>
      <c r="D349" s="185"/>
      <c r="E349" s="186">
        <v>72</v>
      </c>
      <c r="F349" s="156"/>
      <c r="G349" s="156"/>
      <c r="H349" s="156"/>
      <c r="I349" s="156"/>
      <c r="J349" s="156"/>
      <c r="K349" s="156"/>
      <c r="L349" s="156"/>
      <c r="M349" s="156"/>
      <c r="N349" s="155"/>
      <c r="O349" s="155"/>
      <c r="P349" s="155"/>
      <c r="Q349" s="155"/>
      <c r="R349" s="156"/>
      <c r="S349" s="156"/>
      <c r="T349" s="156"/>
      <c r="U349" s="156"/>
      <c r="V349" s="156"/>
      <c r="W349" s="156"/>
      <c r="X349" s="156"/>
      <c r="Y349" s="156"/>
      <c r="Z349" s="146"/>
      <c r="AA349" s="146"/>
      <c r="AB349" s="146"/>
      <c r="AC349" s="146"/>
      <c r="AD349" s="146"/>
      <c r="AE349" s="146"/>
      <c r="AF349" s="146"/>
      <c r="AG349" s="146" t="s">
        <v>167</v>
      </c>
      <c r="AH349" s="146">
        <v>0</v>
      </c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3" x14ac:dyDescent="0.2">
      <c r="A350" s="153"/>
      <c r="B350" s="154"/>
      <c r="C350" s="187" t="s">
        <v>548</v>
      </c>
      <c r="D350" s="185"/>
      <c r="E350" s="186">
        <v>72</v>
      </c>
      <c r="F350" s="156"/>
      <c r="G350" s="156"/>
      <c r="H350" s="156"/>
      <c r="I350" s="156"/>
      <c r="J350" s="156"/>
      <c r="K350" s="156"/>
      <c r="L350" s="156"/>
      <c r="M350" s="156"/>
      <c r="N350" s="155"/>
      <c r="O350" s="155"/>
      <c r="P350" s="155"/>
      <c r="Q350" s="155"/>
      <c r="R350" s="156"/>
      <c r="S350" s="156"/>
      <c r="T350" s="156"/>
      <c r="U350" s="156"/>
      <c r="V350" s="156"/>
      <c r="W350" s="156"/>
      <c r="X350" s="156"/>
      <c r="Y350" s="156"/>
      <c r="Z350" s="146"/>
      <c r="AA350" s="146"/>
      <c r="AB350" s="146"/>
      <c r="AC350" s="146"/>
      <c r="AD350" s="146"/>
      <c r="AE350" s="146"/>
      <c r="AF350" s="146"/>
      <c r="AG350" s="146" t="s">
        <v>167</v>
      </c>
      <c r="AH350" s="146">
        <v>0</v>
      </c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3" x14ac:dyDescent="0.2">
      <c r="A351" s="153"/>
      <c r="B351" s="154"/>
      <c r="C351" s="187" t="s">
        <v>549</v>
      </c>
      <c r="D351" s="185"/>
      <c r="E351" s="186">
        <v>16</v>
      </c>
      <c r="F351" s="156"/>
      <c r="G351" s="156"/>
      <c r="H351" s="156"/>
      <c r="I351" s="156"/>
      <c r="J351" s="156"/>
      <c r="K351" s="156"/>
      <c r="L351" s="156"/>
      <c r="M351" s="156"/>
      <c r="N351" s="155"/>
      <c r="O351" s="155"/>
      <c r="P351" s="155"/>
      <c r="Q351" s="155"/>
      <c r="R351" s="156"/>
      <c r="S351" s="156"/>
      <c r="T351" s="156"/>
      <c r="U351" s="156"/>
      <c r="V351" s="156"/>
      <c r="W351" s="156"/>
      <c r="X351" s="156"/>
      <c r="Y351" s="156"/>
      <c r="Z351" s="146"/>
      <c r="AA351" s="146"/>
      <c r="AB351" s="146"/>
      <c r="AC351" s="146"/>
      <c r="AD351" s="146"/>
      <c r="AE351" s="146"/>
      <c r="AF351" s="146"/>
      <c r="AG351" s="146" t="s">
        <v>167</v>
      </c>
      <c r="AH351" s="146">
        <v>0</v>
      </c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3" x14ac:dyDescent="0.2">
      <c r="A352" s="153"/>
      <c r="B352" s="154"/>
      <c r="C352" s="187" t="s">
        <v>550</v>
      </c>
      <c r="D352" s="185"/>
      <c r="E352" s="186">
        <v>40</v>
      </c>
      <c r="F352" s="156"/>
      <c r="G352" s="156"/>
      <c r="H352" s="156"/>
      <c r="I352" s="156"/>
      <c r="J352" s="156"/>
      <c r="K352" s="156"/>
      <c r="L352" s="156"/>
      <c r="M352" s="156"/>
      <c r="N352" s="155"/>
      <c r="O352" s="155"/>
      <c r="P352" s="155"/>
      <c r="Q352" s="155"/>
      <c r="R352" s="156"/>
      <c r="S352" s="156"/>
      <c r="T352" s="156"/>
      <c r="U352" s="156"/>
      <c r="V352" s="156"/>
      <c r="W352" s="156"/>
      <c r="X352" s="156"/>
      <c r="Y352" s="156"/>
      <c r="Z352" s="146"/>
      <c r="AA352" s="146"/>
      <c r="AB352" s="146"/>
      <c r="AC352" s="146"/>
      <c r="AD352" s="146"/>
      <c r="AE352" s="146"/>
      <c r="AF352" s="146"/>
      <c r="AG352" s="146" t="s">
        <v>167</v>
      </c>
      <c r="AH352" s="146">
        <v>0</v>
      </c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3" x14ac:dyDescent="0.2">
      <c r="A353" s="153"/>
      <c r="B353" s="154"/>
      <c r="C353" s="187" t="s">
        <v>551</v>
      </c>
      <c r="D353" s="185"/>
      <c r="E353" s="186">
        <v>8</v>
      </c>
      <c r="F353" s="156"/>
      <c r="G353" s="156"/>
      <c r="H353" s="156"/>
      <c r="I353" s="156"/>
      <c r="J353" s="156"/>
      <c r="K353" s="156"/>
      <c r="L353" s="156"/>
      <c r="M353" s="156"/>
      <c r="N353" s="155"/>
      <c r="O353" s="155"/>
      <c r="P353" s="155"/>
      <c r="Q353" s="155"/>
      <c r="R353" s="156"/>
      <c r="S353" s="156"/>
      <c r="T353" s="156"/>
      <c r="U353" s="156"/>
      <c r="V353" s="156"/>
      <c r="W353" s="156"/>
      <c r="X353" s="156"/>
      <c r="Y353" s="156"/>
      <c r="Z353" s="146"/>
      <c r="AA353" s="146"/>
      <c r="AB353" s="146"/>
      <c r="AC353" s="146"/>
      <c r="AD353" s="146"/>
      <c r="AE353" s="146"/>
      <c r="AF353" s="146"/>
      <c r="AG353" s="146" t="s">
        <v>167</v>
      </c>
      <c r="AH353" s="146">
        <v>0</v>
      </c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1" x14ac:dyDescent="0.2">
      <c r="A354" s="173">
        <v>76</v>
      </c>
      <c r="B354" s="174" t="s">
        <v>552</v>
      </c>
      <c r="C354" s="180" t="s">
        <v>553</v>
      </c>
      <c r="D354" s="175" t="s">
        <v>359</v>
      </c>
      <c r="E354" s="176">
        <v>1200</v>
      </c>
      <c r="F354" s="177"/>
      <c r="G354" s="178">
        <f>ROUND(E354*F354,2)</f>
        <v>0</v>
      </c>
      <c r="H354" s="157"/>
      <c r="I354" s="156">
        <f>ROUND(E354*H354,2)</f>
        <v>0</v>
      </c>
      <c r="J354" s="157"/>
      <c r="K354" s="156">
        <f>ROUND(E354*J354,2)</f>
        <v>0</v>
      </c>
      <c r="L354" s="156">
        <v>21</v>
      </c>
      <c r="M354" s="156">
        <f>G354*(1+L354/100)</f>
        <v>0</v>
      </c>
      <c r="N354" s="155">
        <v>0</v>
      </c>
      <c r="O354" s="155">
        <f>ROUND(E354*N354,2)</f>
        <v>0</v>
      </c>
      <c r="P354" s="155">
        <v>0</v>
      </c>
      <c r="Q354" s="155">
        <f>ROUND(E354*P354,2)</f>
        <v>0</v>
      </c>
      <c r="R354" s="156"/>
      <c r="S354" s="156" t="s">
        <v>298</v>
      </c>
      <c r="T354" s="156" t="s">
        <v>142</v>
      </c>
      <c r="U354" s="156">
        <v>0</v>
      </c>
      <c r="V354" s="156">
        <f>ROUND(E354*U354,2)</f>
        <v>0</v>
      </c>
      <c r="W354" s="156"/>
      <c r="X354" s="156" t="s">
        <v>164</v>
      </c>
      <c r="Y354" s="156" t="s">
        <v>144</v>
      </c>
      <c r="Z354" s="146"/>
      <c r="AA354" s="146"/>
      <c r="AB354" s="146"/>
      <c r="AC354" s="146"/>
      <c r="AD354" s="146"/>
      <c r="AE354" s="146"/>
      <c r="AF354" s="146"/>
      <c r="AG354" s="146" t="s">
        <v>165</v>
      </c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x14ac:dyDescent="0.2">
      <c r="A355" s="160" t="s">
        <v>136</v>
      </c>
      <c r="B355" s="161" t="s">
        <v>85</v>
      </c>
      <c r="C355" s="179" t="s">
        <v>86</v>
      </c>
      <c r="D355" s="162"/>
      <c r="E355" s="163"/>
      <c r="F355" s="164"/>
      <c r="G355" s="165">
        <f>SUMIF(AG356:AG359,"&lt;&gt;NOR",G356:G359)</f>
        <v>0</v>
      </c>
      <c r="H355" s="159"/>
      <c r="I355" s="159">
        <f>SUM(I356:I359)</f>
        <v>0</v>
      </c>
      <c r="J355" s="159"/>
      <c r="K355" s="159">
        <f>SUM(K356:K359)</f>
        <v>0</v>
      </c>
      <c r="L355" s="159"/>
      <c r="M355" s="159">
        <f>SUM(M356:M359)</f>
        <v>0</v>
      </c>
      <c r="N355" s="158"/>
      <c r="O355" s="158">
        <f>SUM(O356:O359)</f>
        <v>0.12</v>
      </c>
      <c r="P355" s="158"/>
      <c r="Q355" s="158">
        <f>SUM(Q356:Q359)</f>
        <v>184.67</v>
      </c>
      <c r="R355" s="159"/>
      <c r="S355" s="159"/>
      <c r="T355" s="159"/>
      <c r="U355" s="159"/>
      <c r="V355" s="159">
        <f>SUM(V356:V359)</f>
        <v>632.6</v>
      </c>
      <c r="W355" s="159"/>
      <c r="X355" s="159"/>
      <c r="Y355" s="159"/>
      <c r="AG355" t="s">
        <v>137</v>
      </c>
    </row>
    <row r="356" spans="1:60" outlineLevel="1" x14ac:dyDescent="0.2">
      <c r="A356" s="167">
        <v>77</v>
      </c>
      <c r="B356" s="168" t="s">
        <v>554</v>
      </c>
      <c r="C356" s="181" t="s">
        <v>555</v>
      </c>
      <c r="D356" s="169" t="s">
        <v>184</v>
      </c>
      <c r="E356" s="170">
        <v>4.1184000000000003</v>
      </c>
      <c r="F356" s="171"/>
      <c r="G356" s="172">
        <f>ROUND(E356*F356,2)</f>
        <v>0</v>
      </c>
      <c r="H356" s="157"/>
      <c r="I356" s="156">
        <f>ROUND(E356*H356,2)</f>
        <v>0</v>
      </c>
      <c r="J356" s="157"/>
      <c r="K356" s="156">
        <f>ROUND(E356*J356,2)</f>
        <v>0</v>
      </c>
      <c r="L356" s="156">
        <v>21</v>
      </c>
      <c r="M356" s="156">
        <f>G356*(1+L356/100)</f>
        <v>0</v>
      </c>
      <c r="N356" s="155">
        <v>1.2800000000000001E-3</v>
      </c>
      <c r="O356" s="155">
        <f>ROUND(E356*N356,2)</f>
        <v>0.01</v>
      </c>
      <c r="P356" s="155">
        <v>1.95</v>
      </c>
      <c r="Q356" s="155">
        <f>ROUND(E356*P356,2)</f>
        <v>8.0299999999999994</v>
      </c>
      <c r="R356" s="156"/>
      <c r="S356" s="156" t="s">
        <v>141</v>
      </c>
      <c r="T356" s="156" t="s">
        <v>163</v>
      </c>
      <c r="U356" s="156">
        <v>1.7010000000000001</v>
      </c>
      <c r="V356" s="156">
        <f>ROUND(E356*U356,2)</f>
        <v>7.01</v>
      </c>
      <c r="W356" s="156"/>
      <c r="X356" s="156" t="s">
        <v>164</v>
      </c>
      <c r="Y356" s="156" t="s">
        <v>144</v>
      </c>
      <c r="Z356" s="146"/>
      <c r="AA356" s="146"/>
      <c r="AB356" s="146"/>
      <c r="AC356" s="146"/>
      <c r="AD356" s="146"/>
      <c r="AE356" s="146"/>
      <c r="AF356" s="146"/>
      <c r="AG356" s="146" t="s">
        <v>165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outlineLevel="2" x14ac:dyDescent="0.2">
      <c r="A357" s="153"/>
      <c r="B357" s="154"/>
      <c r="C357" s="187" t="s">
        <v>556</v>
      </c>
      <c r="D357" s="185"/>
      <c r="E357" s="186">
        <v>4.1184000000000003</v>
      </c>
      <c r="F357" s="156"/>
      <c r="G357" s="156"/>
      <c r="H357" s="156"/>
      <c r="I357" s="156"/>
      <c r="J357" s="156"/>
      <c r="K357" s="156"/>
      <c r="L357" s="156"/>
      <c r="M357" s="156"/>
      <c r="N357" s="155"/>
      <c r="O357" s="155"/>
      <c r="P357" s="155"/>
      <c r="Q357" s="155"/>
      <c r="R357" s="156"/>
      <c r="S357" s="156"/>
      <c r="T357" s="156"/>
      <c r="U357" s="156"/>
      <c r="V357" s="156"/>
      <c r="W357" s="156"/>
      <c r="X357" s="156"/>
      <c r="Y357" s="156"/>
      <c r="Z357" s="146"/>
      <c r="AA357" s="146"/>
      <c r="AB357" s="146"/>
      <c r="AC357" s="146"/>
      <c r="AD357" s="146"/>
      <c r="AE357" s="146"/>
      <c r="AF357" s="146"/>
      <c r="AG357" s="146" t="s">
        <v>167</v>
      </c>
      <c r="AH357" s="146">
        <v>0</v>
      </c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1" x14ac:dyDescent="0.2">
      <c r="A358" s="167">
        <v>78</v>
      </c>
      <c r="B358" s="168" t="s">
        <v>557</v>
      </c>
      <c r="C358" s="181" t="s">
        <v>558</v>
      </c>
      <c r="D358" s="169" t="s">
        <v>184</v>
      </c>
      <c r="E358" s="170">
        <v>73.598249999999993</v>
      </c>
      <c r="F358" s="171"/>
      <c r="G358" s="172">
        <f>ROUND(E358*F358,2)</f>
        <v>0</v>
      </c>
      <c r="H358" s="157"/>
      <c r="I358" s="156">
        <f>ROUND(E358*H358,2)</f>
        <v>0</v>
      </c>
      <c r="J358" s="157"/>
      <c r="K358" s="156">
        <f>ROUND(E358*J358,2)</f>
        <v>0</v>
      </c>
      <c r="L358" s="156">
        <v>21</v>
      </c>
      <c r="M358" s="156">
        <f>G358*(1+L358/100)</f>
        <v>0</v>
      </c>
      <c r="N358" s="155">
        <v>1.47E-3</v>
      </c>
      <c r="O358" s="155">
        <f>ROUND(E358*N358,2)</f>
        <v>0.11</v>
      </c>
      <c r="P358" s="155">
        <v>2.4</v>
      </c>
      <c r="Q358" s="155">
        <f>ROUND(E358*P358,2)</f>
        <v>176.64</v>
      </c>
      <c r="R358" s="156"/>
      <c r="S358" s="156" t="s">
        <v>141</v>
      </c>
      <c r="T358" s="156" t="s">
        <v>163</v>
      </c>
      <c r="U358" s="156">
        <v>8.5</v>
      </c>
      <c r="V358" s="156">
        <f>ROUND(E358*U358,2)</f>
        <v>625.59</v>
      </c>
      <c r="W358" s="156"/>
      <c r="X358" s="156" t="s">
        <v>164</v>
      </c>
      <c r="Y358" s="156" t="s">
        <v>144</v>
      </c>
      <c r="Z358" s="146"/>
      <c r="AA358" s="146"/>
      <c r="AB358" s="146"/>
      <c r="AC358" s="146"/>
      <c r="AD358" s="146"/>
      <c r="AE358" s="146"/>
      <c r="AF358" s="146"/>
      <c r="AG358" s="146" t="s">
        <v>165</v>
      </c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outlineLevel="2" x14ac:dyDescent="0.2">
      <c r="A359" s="153"/>
      <c r="B359" s="154"/>
      <c r="C359" s="187" t="s">
        <v>559</v>
      </c>
      <c r="D359" s="185"/>
      <c r="E359" s="186">
        <v>73.598249999999993</v>
      </c>
      <c r="F359" s="156"/>
      <c r="G359" s="156"/>
      <c r="H359" s="156"/>
      <c r="I359" s="156"/>
      <c r="J359" s="156"/>
      <c r="K359" s="156"/>
      <c r="L359" s="156"/>
      <c r="M359" s="156"/>
      <c r="N359" s="155"/>
      <c r="O359" s="155"/>
      <c r="P359" s="155"/>
      <c r="Q359" s="155"/>
      <c r="R359" s="156"/>
      <c r="S359" s="156"/>
      <c r="T359" s="156"/>
      <c r="U359" s="156"/>
      <c r="V359" s="156"/>
      <c r="W359" s="156"/>
      <c r="X359" s="156"/>
      <c r="Y359" s="156"/>
      <c r="Z359" s="146"/>
      <c r="AA359" s="146"/>
      <c r="AB359" s="146"/>
      <c r="AC359" s="146"/>
      <c r="AD359" s="146"/>
      <c r="AE359" s="146"/>
      <c r="AF359" s="146"/>
      <c r="AG359" s="146" t="s">
        <v>167</v>
      </c>
      <c r="AH359" s="146">
        <v>0</v>
      </c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x14ac:dyDescent="0.2">
      <c r="A360" s="160" t="s">
        <v>136</v>
      </c>
      <c r="B360" s="161" t="s">
        <v>87</v>
      </c>
      <c r="C360" s="179" t="s">
        <v>88</v>
      </c>
      <c r="D360" s="162"/>
      <c r="E360" s="163"/>
      <c r="F360" s="164"/>
      <c r="G360" s="165">
        <f>SUMIF(AG361:AG361,"&lt;&gt;NOR",G361:G361)</f>
        <v>0</v>
      </c>
      <c r="H360" s="159"/>
      <c r="I360" s="159">
        <f>SUM(I361:I361)</f>
        <v>0</v>
      </c>
      <c r="J360" s="159"/>
      <c r="K360" s="159">
        <f>SUM(K361:K361)</f>
        <v>0</v>
      </c>
      <c r="L360" s="159"/>
      <c r="M360" s="159">
        <f>SUM(M361:M361)</f>
        <v>0</v>
      </c>
      <c r="N360" s="158"/>
      <c r="O360" s="158">
        <f>SUM(O361:O361)</f>
        <v>0</v>
      </c>
      <c r="P360" s="158"/>
      <c r="Q360" s="158">
        <f>SUM(Q361:Q361)</f>
        <v>0</v>
      </c>
      <c r="R360" s="159"/>
      <c r="S360" s="159"/>
      <c r="T360" s="159"/>
      <c r="U360" s="159"/>
      <c r="V360" s="159">
        <f>SUM(V361:V361)</f>
        <v>1463.78</v>
      </c>
      <c r="W360" s="159"/>
      <c r="X360" s="159"/>
      <c r="Y360" s="159"/>
      <c r="AG360" t="s">
        <v>137</v>
      </c>
    </row>
    <row r="361" spans="1:60" outlineLevel="1" x14ac:dyDescent="0.2">
      <c r="A361" s="173">
        <v>79</v>
      </c>
      <c r="B361" s="174" t="s">
        <v>560</v>
      </c>
      <c r="C361" s="180" t="s">
        <v>561</v>
      </c>
      <c r="D361" s="175" t="s">
        <v>297</v>
      </c>
      <c r="E361" s="176">
        <v>1718.0493300000001</v>
      </c>
      <c r="F361" s="177"/>
      <c r="G361" s="178">
        <f>ROUND(E361*F361,2)</f>
        <v>0</v>
      </c>
      <c r="H361" s="157"/>
      <c r="I361" s="156">
        <f>ROUND(E361*H361,2)</f>
        <v>0</v>
      </c>
      <c r="J361" s="157"/>
      <c r="K361" s="156">
        <f>ROUND(E361*J361,2)</f>
        <v>0</v>
      </c>
      <c r="L361" s="156">
        <v>21</v>
      </c>
      <c r="M361" s="156">
        <f>G361*(1+L361/100)</f>
        <v>0</v>
      </c>
      <c r="N361" s="155">
        <v>0</v>
      </c>
      <c r="O361" s="155">
        <f>ROUND(E361*N361,2)</f>
        <v>0</v>
      </c>
      <c r="P361" s="155">
        <v>0</v>
      </c>
      <c r="Q361" s="155">
        <f>ROUND(E361*P361,2)</f>
        <v>0</v>
      </c>
      <c r="R361" s="156"/>
      <c r="S361" s="156" t="s">
        <v>141</v>
      </c>
      <c r="T361" s="156" t="s">
        <v>163</v>
      </c>
      <c r="U361" s="156">
        <v>0.85199999999999998</v>
      </c>
      <c r="V361" s="156">
        <f>ROUND(E361*U361,2)</f>
        <v>1463.78</v>
      </c>
      <c r="W361" s="156"/>
      <c r="X361" s="156" t="s">
        <v>562</v>
      </c>
      <c r="Y361" s="156" t="s">
        <v>144</v>
      </c>
      <c r="Z361" s="146"/>
      <c r="AA361" s="146"/>
      <c r="AB361" s="146"/>
      <c r="AC361" s="146"/>
      <c r="AD361" s="146"/>
      <c r="AE361" s="146"/>
      <c r="AF361" s="146"/>
      <c r="AG361" s="146" t="s">
        <v>563</v>
      </c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x14ac:dyDescent="0.2">
      <c r="A362" s="160" t="s">
        <v>136</v>
      </c>
      <c r="B362" s="161" t="s">
        <v>89</v>
      </c>
      <c r="C362" s="179" t="s">
        <v>90</v>
      </c>
      <c r="D362" s="162"/>
      <c r="E362" s="163"/>
      <c r="F362" s="164"/>
      <c r="G362" s="165">
        <f>SUMIF(AG363:AG370,"&lt;&gt;NOR",G363:G370)</f>
        <v>0</v>
      </c>
      <c r="H362" s="159"/>
      <c r="I362" s="159">
        <f>SUM(I363:I370)</f>
        <v>0</v>
      </c>
      <c r="J362" s="159"/>
      <c r="K362" s="159">
        <f>SUM(K363:K370)</f>
        <v>0</v>
      </c>
      <c r="L362" s="159"/>
      <c r="M362" s="159">
        <f>SUM(M363:M370)</f>
        <v>0</v>
      </c>
      <c r="N362" s="158"/>
      <c r="O362" s="158">
        <f>SUM(O363:O370)</f>
        <v>0</v>
      </c>
      <c r="P362" s="158"/>
      <c r="Q362" s="158">
        <f>SUM(Q363:Q370)</f>
        <v>0</v>
      </c>
      <c r="R362" s="159"/>
      <c r="S362" s="159"/>
      <c r="T362" s="159"/>
      <c r="U362" s="159"/>
      <c r="V362" s="159">
        <f>SUM(V363:V370)</f>
        <v>382.61</v>
      </c>
      <c r="W362" s="159"/>
      <c r="X362" s="159"/>
      <c r="Y362" s="159"/>
      <c r="AG362" t="s">
        <v>137</v>
      </c>
    </row>
    <row r="363" spans="1:60" outlineLevel="1" x14ac:dyDescent="0.2">
      <c r="A363" s="167">
        <v>80</v>
      </c>
      <c r="B363" s="168" t="s">
        <v>564</v>
      </c>
      <c r="C363" s="181" t="s">
        <v>565</v>
      </c>
      <c r="D363" s="169" t="s">
        <v>297</v>
      </c>
      <c r="E363" s="170">
        <v>429.16719999999998</v>
      </c>
      <c r="F363" s="171"/>
      <c r="G363" s="172">
        <f>ROUND(E363*F363,2)</f>
        <v>0</v>
      </c>
      <c r="H363" s="157"/>
      <c r="I363" s="156">
        <f>ROUND(E363*H363,2)</f>
        <v>0</v>
      </c>
      <c r="J363" s="157"/>
      <c r="K363" s="156">
        <f>ROUND(E363*J363,2)</f>
        <v>0</v>
      </c>
      <c r="L363" s="156">
        <v>21</v>
      </c>
      <c r="M363" s="156">
        <f>G363*(1+L363/100)</f>
        <v>0</v>
      </c>
      <c r="N363" s="155">
        <v>0</v>
      </c>
      <c r="O363" s="155">
        <f>ROUND(E363*N363,2)</f>
        <v>0</v>
      </c>
      <c r="P363" s="155">
        <v>0</v>
      </c>
      <c r="Q363" s="155">
        <f>ROUND(E363*P363,2)</f>
        <v>0</v>
      </c>
      <c r="R363" s="156"/>
      <c r="S363" s="156" t="s">
        <v>141</v>
      </c>
      <c r="T363" s="156" t="s">
        <v>163</v>
      </c>
      <c r="U363" s="156">
        <v>0</v>
      </c>
      <c r="V363" s="156">
        <f>ROUND(E363*U363,2)</f>
        <v>0</v>
      </c>
      <c r="W363" s="156"/>
      <c r="X363" s="156" t="s">
        <v>164</v>
      </c>
      <c r="Y363" s="156" t="s">
        <v>144</v>
      </c>
      <c r="Z363" s="146"/>
      <c r="AA363" s="146"/>
      <c r="AB363" s="146"/>
      <c r="AC363" s="146"/>
      <c r="AD363" s="146"/>
      <c r="AE363" s="146"/>
      <c r="AF363" s="146"/>
      <c r="AG363" s="146" t="s">
        <v>165</v>
      </c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2" x14ac:dyDescent="0.2">
      <c r="A364" s="153"/>
      <c r="B364" s="154"/>
      <c r="C364" s="187" t="s">
        <v>566</v>
      </c>
      <c r="D364" s="185"/>
      <c r="E364" s="186">
        <v>429.16719999999998</v>
      </c>
      <c r="F364" s="156"/>
      <c r="G364" s="156"/>
      <c r="H364" s="156"/>
      <c r="I364" s="156"/>
      <c r="J364" s="156"/>
      <c r="K364" s="156"/>
      <c r="L364" s="156"/>
      <c r="M364" s="156"/>
      <c r="N364" s="155"/>
      <c r="O364" s="155"/>
      <c r="P364" s="155"/>
      <c r="Q364" s="155"/>
      <c r="R364" s="156"/>
      <c r="S364" s="156"/>
      <c r="T364" s="156"/>
      <c r="U364" s="156"/>
      <c r="V364" s="156"/>
      <c r="W364" s="156"/>
      <c r="X364" s="156"/>
      <c r="Y364" s="156"/>
      <c r="Z364" s="146"/>
      <c r="AA364" s="146"/>
      <c r="AB364" s="146"/>
      <c r="AC364" s="146"/>
      <c r="AD364" s="146"/>
      <c r="AE364" s="146"/>
      <c r="AF364" s="146"/>
      <c r="AG364" s="146" t="s">
        <v>167</v>
      </c>
      <c r="AH364" s="146">
        <v>0</v>
      </c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ht="22.5" outlineLevel="1" x14ac:dyDescent="0.2">
      <c r="A365" s="167">
        <v>81</v>
      </c>
      <c r="B365" s="168" t="s">
        <v>567</v>
      </c>
      <c r="C365" s="181" t="s">
        <v>568</v>
      </c>
      <c r="D365" s="169" t="s">
        <v>297</v>
      </c>
      <c r="E365" s="170">
        <v>260.46800000000002</v>
      </c>
      <c r="F365" s="171"/>
      <c r="G365" s="172">
        <f>ROUND(E365*F365,2)</f>
        <v>0</v>
      </c>
      <c r="H365" s="157"/>
      <c r="I365" s="156">
        <f>ROUND(E365*H365,2)</f>
        <v>0</v>
      </c>
      <c r="J365" s="157"/>
      <c r="K365" s="156">
        <f>ROUND(E365*J365,2)</f>
        <v>0</v>
      </c>
      <c r="L365" s="156">
        <v>21</v>
      </c>
      <c r="M365" s="156">
        <f>G365*(1+L365/100)</f>
        <v>0</v>
      </c>
      <c r="N365" s="155">
        <v>0</v>
      </c>
      <c r="O365" s="155">
        <f>ROUND(E365*N365,2)</f>
        <v>0</v>
      </c>
      <c r="P365" s="155">
        <v>0</v>
      </c>
      <c r="Q365" s="155">
        <f>ROUND(E365*P365,2)</f>
        <v>0</v>
      </c>
      <c r="R365" s="156"/>
      <c r="S365" s="156" t="s">
        <v>141</v>
      </c>
      <c r="T365" s="156" t="s">
        <v>163</v>
      </c>
      <c r="U365" s="156">
        <v>0</v>
      </c>
      <c r="V365" s="156">
        <f>ROUND(E365*U365,2)</f>
        <v>0</v>
      </c>
      <c r="W365" s="156"/>
      <c r="X365" s="156" t="s">
        <v>164</v>
      </c>
      <c r="Y365" s="156" t="s">
        <v>144</v>
      </c>
      <c r="Z365" s="146"/>
      <c r="AA365" s="146"/>
      <c r="AB365" s="146"/>
      <c r="AC365" s="146"/>
      <c r="AD365" s="146"/>
      <c r="AE365" s="146"/>
      <c r="AF365" s="146"/>
      <c r="AG365" s="146" t="s">
        <v>165</v>
      </c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2" x14ac:dyDescent="0.2">
      <c r="A366" s="153"/>
      <c r="B366" s="154"/>
      <c r="C366" s="187" t="s">
        <v>569</v>
      </c>
      <c r="D366" s="185"/>
      <c r="E366" s="186">
        <v>260.46800000000002</v>
      </c>
      <c r="F366" s="156"/>
      <c r="G366" s="156"/>
      <c r="H366" s="156"/>
      <c r="I366" s="156"/>
      <c r="J366" s="156"/>
      <c r="K366" s="156"/>
      <c r="L366" s="156"/>
      <c r="M366" s="156"/>
      <c r="N366" s="155"/>
      <c r="O366" s="155"/>
      <c r="P366" s="155"/>
      <c r="Q366" s="155"/>
      <c r="R366" s="156"/>
      <c r="S366" s="156"/>
      <c r="T366" s="156"/>
      <c r="U366" s="156"/>
      <c r="V366" s="156"/>
      <c r="W366" s="156"/>
      <c r="X366" s="156"/>
      <c r="Y366" s="156"/>
      <c r="Z366" s="146"/>
      <c r="AA366" s="146"/>
      <c r="AB366" s="146"/>
      <c r="AC366" s="146"/>
      <c r="AD366" s="146"/>
      <c r="AE366" s="146"/>
      <c r="AF366" s="146"/>
      <c r="AG366" s="146" t="s">
        <v>167</v>
      </c>
      <c r="AH366" s="146">
        <v>0</v>
      </c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ht="22.5" outlineLevel="1" x14ac:dyDescent="0.2">
      <c r="A367" s="167">
        <v>82</v>
      </c>
      <c r="B367" s="168" t="s">
        <v>570</v>
      </c>
      <c r="C367" s="181" t="s">
        <v>571</v>
      </c>
      <c r="D367" s="169" t="s">
        <v>297</v>
      </c>
      <c r="E367" s="170">
        <v>91.193520000000007</v>
      </c>
      <c r="F367" s="171"/>
      <c r="G367" s="172">
        <f>ROUND(E367*F367,2)</f>
        <v>0</v>
      </c>
      <c r="H367" s="157"/>
      <c r="I367" s="156">
        <f>ROUND(E367*H367,2)</f>
        <v>0</v>
      </c>
      <c r="J367" s="157"/>
      <c r="K367" s="156">
        <f>ROUND(E367*J367,2)</f>
        <v>0</v>
      </c>
      <c r="L367" s="156">
        <v>21</v>
      </c>
      <c r="M367" s="156">
        <f>G367*(1+L367/100)</f>
        <v>0</v>
      </c>
      <c r="N367" s="155">
        <v>0</v>
      </c>
      <c r="O367" s="155">
        <f>ROUND(E367*N367,2)</f>
        <v>0</v>
      </c>
      <c r="P367" s="155">
        <v>0</v>
      </c>
      <c r="Q367" s="155">
        <f>ROUND(E367*P367,2)</f>
        <v>0</v>
      </c>
      <c r="R367" s="156"/>
      <c r="S367" s="156" t="s">
        <v>141</v>
      </c>
      <c r="T367" s="156" t="s">
        <v>163</v>
      </c>
      <c r="U367" s="156">
        <v>0</v>
      </c>
      <c r="V367" s="156">
        <f>ROUND(E367*U367,2)</f>
        <v>0</v>
      </c>
      <c r="W367" s="156"/>
      <c r="X367" s="156" t="s">
        <v>164</v>
      </c>
      <c r="Y367" s="156" t="s">
        <v>144</v>
      </c>
      <c r="Z367" s="146"/>
      <c r="AA367" s="146"/>
      <c r="AB367" s="146"/>
      <c r="AC367" s="146"/>
      <c r="AD367" s="146"/>
      <c r="AE367" s="146"/>
      <c r="AF367" s="146"/>
      <c r="AG367" s="146" t="s">
        <v>165</v>
      </c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outlineLevel="2" x14ac:dyDescent="0.2">
      <c r="A368" s="153"/>
      <c r="B368" s="154"/>
      <c r="C368" s="187" t="s">
        <v>572</v>
      </c>
      <c r="D368" s="185"/>
      <c r="E368" s="186">
        <v>91.193520000000007</v>
      </c>
      <c r="F368" s="156"/>
      <c r="G368" s="156"/>
      <c r="H368" s="156"/>
      <c r="I368" s="156"/>
      <c r="J368" s="156"/>
      <c r="K368" s="156"/>
      <c r="L368" s="156"/>
      <c r="M368" s="156"/>
      <c r="N368" s="155"/>
      <c r="O368" s="155"/>
      <c r="P368" s="155"/>
      <c r="Q368" s="155"/>
      <c r="R368" s="156"/>
      <c r="S368" s="156"/>
      <c r="T368" s="156"/>
      <c r="U368" s="156"/>
      <c r="V368" s="156"/>
      <c r="W368" s="156"/>
      <c r="X368" s="156"/>
      <c r="Y368" s="156"/>
      <c r="Z368" s="146"/>
      <c r="AA368" s="146"/>
      <c r="AB368" s="146"/>
      <c r="AC368" s="146"/>
      <c r="AD368" s="146"/>
      <c r="AE368" s="146"/>
      <c r="AF368" s="146"/>
      <c r="AG368" s="146" t="s">
        <v>167</v>
      </c>
      <c r="AH368" s="146">
        <v>0</v>
      </c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outlineLevel="1" x14ac:dyDescent="0.2">
      <c r="A369" s="173">
        <v>83</v>
      </c>
      <c r="B369" s="174" t="s">
        <v>573</v>
      </c>
      <c r="C369" s="180" t="s">
        <v>574</v>
      </c>
      <c r="D369" s="175" t="s">
        <v>297</v>
      </c>
      <c r="E369" s="176">
        <v>780.82928000000004</v>
      </c>
      <c r="F369" s="177"/>
      <c r="G369" s="178">
        <f>ROUND(E369*F369,2)</f>
        <v>0</v>
      </c>
      <c r="H369" s="157"/>
      <c r="I369" s="156">
        <f>ROUND(E369*H369,2)</f>
        <v>0</v>
      </c>
      <c r="J369" s="157"/>
      <c r="K369" s="156">
        <f>ROUND(E369*J369,2)</f>
        <v>0</v>
      </c>
      <c r="L369" s="156">
        <v>21</v>
      </c>
      <c r="M369" s="156">
        <f>G369*(1+L369/100)</f>
        <v>0</v>
      </c>
      <c r="N369" s="155">
        <v>0</v>
      </c>
      <c r="O369" s="155">
        <f>ROUND(E369*N369,2)</f>
        <v>0</v>
      </c>
      <c r="P369" s="155">
        <v>0</v>
      </c>
      <c r="Q369" s="155">
        <f>ROUND(E369*P369,2)</f>
        <v>0</v>
      </c>
      <c r="R369" s="156"/>
      <c r="S369" s="156" t="s">
        <v>141</v>
      </c>
      <c r="T369" s="156" t="s">
        <v>163</v>
      </c>
      <c r="U369" s="156">
        <v>0.49</v>
      </c>
      <c r="V369" s="156">
        <f>ROUND(E369*U369,2)</f>
        <v>382.61</v>
      </c>
      <c r="W369" s="156"/>
      <c r="X369" s="156" t="s">
        <v>575</v>
      </c>
      <c r="Y369" s="156" t="s">
        <v>144</v>
      </c>
      <c r="Z369" s="146"/>
      <c r="AA369" s="146"/>
      <c r="AB369" s="146"/>
      <c r="AC369" s="146"/>
      <c r="AD369" s="146"/>
      <c r="AE369" s="146"/>
      <c r="AF369" s="146"/>
      <c r="AG369" s="146" t="s">
        <v>576</v>
      </c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1" x14ac:dyDescent="0.2">
      <c r="A370" s="173">
        <v>84</v>
      </c>
      <c r="B370" s="174" t="s">
        <v>577</v>
      </c>
      <c r="C370" s="180" t="s">
        <v>578</v>
      </c>
      <c r="D370" s="175" t="s">
        <v>297</v>
      </c>
      <c r="E370" s="176">
        <v>15616.5856</v>
      </c>
      <c r="F370" s="177"/>
      <c r="G370" s="178">
        <f>ROUND(E370*F370,2)</f>
        <v>0</v>
      </c>
      <c r="H370" s="157"/>
      <c r="I370" s="156">
        <f>ROUND(E370*H370,2)</f>
        <v>0</v>
      </c>
      <c r="J370" s="157"/>
      <c r="K370" s="156">
        <f>ROUND(E370*J370,2)</f>
        <v>0</v>
      </c>
      <c r="L370" s="156">
        <v>21</v>
      </c>
      <c r="M370" s="156">
        <f>G370*(1+L370/100)</f>
        <v>0</v>
      </c>
      <c r="N370" s="155">
        <v>0</v>
      </c>
      <c r="O370" s="155">
        <f>ROUND(E370*N370,2)</f>
        <v>0</v>
      </c>
      <c r="P370" s="155">
        <v>0</v>
      </c>
      <c r="Q370" s="155">
        <f>ROUND(E370*P370,2)</f>
        <v>0</v>
      </c>
      <c r="R370" s="156"/>
      <c r="S370" s="156" t="s">
        <v>141</v>
      </c>
      <c r="T370" s="156" t="s">
        <v>163</v>
      </c>
      <c r="U370" s="156">
        <v>0</v>
      </c>
      <c r="V370" s="156">
        <f>ROUND(E370*U370,2)</f>
        <v>0</v>
      </c>
      <c r="W370" s="156"/>
      <c r="X370" s="156" t="s">
        <v>575</v>
      </c>
      <c r="Y370" s="156" t="s">
        <v>144</v>
      </c>
      <c r="Z370" s="146"/>
      <c r="AA370" s="146"/>
      <c r="AB370" s="146"/>
      <c r="AC370" s="146"/>
      <c r="AD370" s="146"/>
      <c r="AE370" s="146"/>
      <c r="AF370" s="146"/>
      <c r="AG370" s="146" t="s">
        <v>576</v>
      </c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x14ac:dyDescent="0.2">
      <c r="A371" s="160" t="s">
        <v>136</v>
      </c>
      <c r="B371" s="161" t="s">
        <v>91</v>
      </c>
      <c r="C371" s="179" t="s">
        <v>92</v>
      </c>
      <c r="D371" s="162"/>
      <c r="E371" s="163"/>
      <c r="F371" s="164"/>
      <c r="G371" s="165">
        <f>SUMIF(AG372:AG383,"&lt;&gt;NOR",G372:G383)</f>
        <v>0</v>
      </c>
      <c r="H371" s="159"/>
      <c r="I371" s="159">
        <f>SUM(I372:I383)</f>
        <v>0</v>
      </c>
      <c r="J371" s="159"/>
      <c r="K371" s="159">
        <f>SUM(K372:K383)</f>
        <v>0</v>
      </c>
      <c r="L371" s="159"/>
      <c r="M371" s="159">
        <f>SUM(M372:M383)</f>
        <v>0</v>
      </c>
      <c r="N371" s="158"/>
      <c r="O371" s="158">
        <f>SUM(O372:O383)</f>
        <v>0.72000000000000008</v>
      </c>
      <c r="P371" s="158"/>
      <c r="Q371" s="158">
        <f>SUM(Q372:Q383)</f>
        <v>0</v>
      </c>
      <c r="R371" s="159"/>
      <c r="S371" s="159"/>
      <c r="T371" s="159"/>
      <c r="U371" s="159"/>
      <c r="V371" s="159">
        <f>SUM(V372:V383)</f>
        <v>90.049999999999983</v>
      </c>
      <c r="W371" s="159"/>
      <c r="X371" s="159"/>
      <c r="Y371" s="159"/>
      <c r="AG371" t="s">
        <v>137</v>
      </c>
    </row>
    <row r="372" spans="1:60" ht="22.5" outlineLevel="1" x14ac:dyDescent="0.2">
      <c r="A372" s="167">
        <v>85</v>
      </c>
      <c r="B372" s="168" t="s">
        <v>579</v>
      </c>
      <c r="C372" s="181" t="s">
        <v>580</v>
      </c>
      <c r="D372" s="169" t="s">
        <v>162</v>
      </c>
      <c r="E372" s="170">
        <v>185.25839999999999</v>
      </c>
      <c r="F372" s="171"/>
      <c r="G372" s="172">
        <f>ROUND(E372*F372,2)</f>
        <v>0</v>
      </c>
      <c r="H372" s="157"/>
      <c r="I372" s="156">
        <f>ROUND(E372*H372,2)</f>
        <v>0</v>
      </c>
      <c r="J372" s="157"/>
      <c r="K372" s="156">
        <f>ROUND(E372*J372,2)</f>
        <v>0</v>
      </c>
      <c r="L372" s="156">
        <v>21</v>
      </c>
      <c r="M372" s="156">
        <f>G372*(1+L372/100)</f>
        <v>0</v>
      </c>
      <c r="N372" s="155">
        <v>2.1000000000000001E-4</v>
      </c>
      <c r="O372" s="155">
        <f>ROUND(E372*N372,2)</f>
        <v>0.04</v>
      </c>
      <c r="P372" s="155">
        <v>0</v>
      </c>
      <c r="Q372" s="155">
        <f>ROUND(E372*P372,2)</f>
        <v>0</v>
      </c>
      <c r="R372" s="156"/>
      <c r="S372" s="156" t="s">
        <v>141</v>
      </c>
      <c r="T372" s="156" t="s">
        <v>163</v>
      </c>
      <c r="U372" s="156">
        <v>9.5000000000000001E-2</v>
      </c>
      <c r="V372" s="156">
        <f>ROUND(E372*U372,2)</f>
        <v>17.600000000000001</v>
      </c>
      <c r="W372" s="156"/>
      <c r="X372" s="156" t="s">
        <v>164</v>
      </c>
      <c r="Y372" s="156" t="s">
        <v>144</v>
      </c>
      <c r="Z372" s="146"/>
      <c r="AA372" s="146"/>
      <c r="AB372" s="146"/>
      <c r="AC372" s="146"/>
      <c r="AD372" s="146"/>
      <c r="AE372" s="146"/>
      <c r="AF372" s="146"/>
      <c r="AG372" s="146" t="s">
        <v>165</v>
      </c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2" x14ac:dyDescent="0.2">
      <c r="A373" s="153"/>
      <c r="B373" s="154"/>
      <c r="C373" s="187" t="s">
        <v>581</v>
      </c>
      <c r="D373" s="185"/>
      <c r="E373" s="186">
        <v>3.1648000000000001</v>
      </c>
      <c r="F373" s="156"/>
      <c r="G373" s="156"/>
      <c r="H373" s="156"/>
      <c r="I373" s="156"/>
      <c r="J373" s="156"/>
      <c r="K373" s="156"/>
      <c r="L373" s="156"/>
      <c r="M373" s="156"/>
      <c r="N373" s="155"/>
      <c r="O373" s="155"/>
      <c r="P373" s="155"/>
      <c r="Q373" s="155"/>
      <c r="R373" s="156"/>
      <c r="S373" s="156"/>
      <c r="T373" s="156"/>
      <c r="U373" s="156"/>
      <c r="V373" s="156"/>
      <c r="W373" s="156"/>
      <c r="X373" s="156"/>
      <c r="Y373" s="156"/>
      <c r="Z373" s="146"/>
      <c r="AA373" s="146"/>
      <c r="AB373" s="146"/>
      <c r="AC373" s="146"/>
      <c r="AD373" s="146"/>
      <c r="AE373" s="146"/>
      <c r="AF373" s="146"/>
      <c r="AG373" s="146" t="s">
        <v>167</v>
      </c>
      <c r="AH373" s="146">
        <v>0</v>
      </c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3" x14ac:dyDescent="0.2">
      <c r="A374" s="153"/>
      <c r="B374" s="154"/>
      <c r="C374" s="187" t="s">
        <v>582</v>
      </c>
      <c r="D374" s="185"/>
      <c r="E374" s="186">
        <v>7.8719999999999999</v>
      </c>
      <c r="F374" s="156"/>
      <c r="G374" s="156"/>
      <c r="H374" s="156"/>
      <c r="I374" s="156"/>
      <c r="J374" s="156"/>
      <c r="K374" s="156"/>
      <c r="L374" s="156"/>
      <c r="M374" s="156"/>
      <c r="N374" s="155"/>
      <c r="O374" s="155"/>
      <c r="P374" s="155"/>
      <c r="Q374" s="155"/>
      <c r="R374" s="156"/>
      <c r="S374" s="156"/>
      <c r="T374" s="156"/>
      <c r="U374" s="156"/>
      <c r="V374" s="156"/>
      <c r="W374" s="156"/>
      <c r="X374" s="156"/>
      <c r="Y374" s="156"/>
      <c r="Z374" s="146"/>
      <c r="AA374" s="146"/>
      <c r="AB374" s="146"/>
      <c r="AC374" s="146"/>
      <c r="AD374" s="146"/>
      <c r="AE374" s="146"/>
      <c r="AF374" s="146"/>
      <c r="AG374" s="146" t="s">
        <v>167</v>
      </c>
      <c r="AH374" s="146">
        <v>0</v>
      </c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outlineLevel="3" x14ac:dyDescent="0.2">
      <c r="A375" s="153"/>
      <c r="B375" s="154"/>
      <c r="C375" s="187" t="s">
        <v>583</v>
      </c>
      <c r="D375" s="185"/>
      <c r="E375" s="186">
        <v>8.7560000000000002</v>
      </c>
      <c r="F375" s="156"/>
      <c r="G375" s="156"/>
      <c r="H375" s="156"/>
      <c r="I375" s="156"/>
      <c r="J375" s="156"/>
      <c r="K375" s="156"/>
      <c r="L375" s="156"/>
      <c r="M375" s="156"/>
      <c r="N375" s="155"/>
      <c r="O375" s="155"/>
      <c r="P375" s="155"/>
      <c r="Q375" s="155"/>
      <c r="R375" s="156"/>
      <c r="S375" s="156"/>
      <c r="T375" s="156"/>
      <c r="U375" s="156"/>
      <c r="V375" s="156"/>
      <c r="W375" s="156"/>
      <c r="X375" s="156"/>
      <c r="Y375" s="156"/>
      <c r="Z375" s="146"/>
      <c r="AA375" s="146"/>
      <c r="AB375" s="146"/>
      <c r="AC375" s="146"/>
      <c r="AD375" s="146"/>
      <c r="AE375" s="146"/>
      <c r="AF375" s="146"/>
      <c r="AG375" s="146" t="s">
        <v>167</v>
      </c>
      <c r="AH375" s="146">
        <v>0</v>
      </c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outlineLevel="3" x14ac:dyDescent="0.2">
      <c r="A376" s="153"/>
      <c r="B376" s="154"/>
      <c r="C376" s="187" t="s">
        <v>584</v>
      </c>
      <c r="D376" s="185"/>
      <c r="E376" s="186">
        <v>23.009599999999999</v>
      </c>
      <c r="F376" s="156"/>
      <c r="G376" s="156"/>
      <c r="H376" s="156"/>
      <c r="I376" s="156"/>
      <c r="J376" s="156"/>
      <c r="K376" s="156"/>
      <c r="L376" s="156"/>
      <c r="M376" s="156"/>
      <c r="N376" s="155"/>
      <c r="O376" s="155"/>
      <c r="P376" s="155"/>
      <c r="Q376" s="155"/>
      <c r="R376" s="156"/>
      <c r="S376" s="156"/>
      <c r="T376" s="156"/>
      <c r="U376" s="156"/>
      <c r="V376" s="156"/>
      <c r="W376" s="156"/>
      <c r="X376" s="156"/>
      <c r="Y376" s="156"/>
      <c r="Z376" s="146"/>
      <c r="AA376" s="146"/>
      <c r="AB376" s="146"/>
      <c r="AC376" s="146"/>
      <c r="AD376" s="146"/>
      <c r="AE376" s="146"/>
      <c r="AF376" s="146"/>
      <c r="AG376" s="146" t="s">
        <v>167</v>
      </c>
      <c r="AH376" s="146">
        <v>0</v>
      </c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3" x14ac:dyDescent="0.2">
      <c r="A377" s="153"/>
      <c r="B377" s="154"/>
      <c r="C377" s="187" t="s">
        <v>585</v>
      </c>
      <c r="D377" s="185"/>
      <c r="E377" s="186">
        <v>4.4032</v>
      </c>
      <c r="F377" s="156"/>
      <c r="G377" s="156"/>
      <c r="H377" s="156"/>
      <c r="I377" s="156"/>
      <c r="J377" s="156"/>
      <c r="K377" s="156"/>
      <c r="L377" s="156"/>
      <c r="M377" s="156"/>
      <c r="N377" s="155"/>
      <c r="O377" s="155"/>
      <c r="P377" s="155"/>
      <c r="Q377" s="155"/>
      <c r="R377" s="156"/>
      <c r="S377" s="156"/>
      <c r="T377" s="156"/>
      <c r="U377" s="156"/>
      <c r="V377" s="156"/>
      <c r="W377" s="156"/>
      <c r="X377" s="156"/>
      <c r="Y377" s="156"/>
      <c r="Z377" s="146"/>
      <c r="AA377" s="146"/>
      <c r="AB377" s="146"/>
      <c r="AC377" s="146"/>
      <c r="AD377" s="146"/>
      <c r="AE377" s="146"/>
      <c r="AF377" s="146"/>
      <c r="AG377" s="146" t="s">
        <v>167</v>
      </c>
      <c r="AH377" s="146">
        <v>0</v>
      </c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3" x14ac:dyDescent="0.2">
      <c r="A378" s="153"/>
      <c r="B378" s="154"/>
      <c r="C378" s="187" t="s">
        <v>586</v>
      </c>
      <c r="D378" s="185"/>
      <c r="E378" s="186">
        <v>12.0528</v>
      </c>
      <c r="F378" s="156"/>
      <c r="G378" s="156"/>
      <c r="H378" s="156"/>
      <c r="I378" s="156"/>
      <c r="J378" s="156"/>
      <c r="K378" s="156"/>
      <c r="L378" s="156"/>
      <c r="M378" s="156"/>
      <c r="N378" s="155"/>
      <c r="O378" s="155"/>
      <c r="P378" s="155"/>
      <c r="Q378" s="155"/>
      <c r="R378" s="156"/>
      <c r="S378" s="156"/>
      <c r="T378" s="156"/>
      <c r="U378" s="156"/>
      <c r="V378" s="156"/>
      <c r="W378" s="156"/>
      <c r="X378" s="156"/>
      <c r="Y378" s="156"/>
      <c r="Z378" s="146"/>
      <c r="AA378" s="146"/>
      <c r="AB378" s="146"/>
      <c r="AC378" s="146"/>
      <c r="AD378" s="146"/>
      <c r="AE378" s="146"/>
      <c r="AF378" s="146"/>
      <c r="AG378" s="146" t="s">
        <v>167</v>
      </c>
      <c r="AH378" s="146">
        <v>0</v>
      </c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outlineLevel="3" x14ac:dyDescent="0.2">
      <c r="A379" s="153"/>
      <c r="B379" s="154"/>
      <c r="C379" s="187" t="s">
        <v>587</v>
      </c>
      <c r="D379" s="185"/>
      <c r="E379" s="186">
        <v>54</v>
      </c>
      <c r="F379" s="156"/>
      <c r="G379" s="156"/>
      <c r="H379" s="156"/>
      <c r="I379" s="156"/>
      <c r="J379" s="156"/>
      <c r="K379" s="156"/>
      <c r="L379" s="156"/>
      <c r="M379" s="156"/>
      <c r="N379" s="155"/>
      <c r="O379" s="155"/>
      <c r="P379" s="155"/>
      <c r="Q379" s="155"/>
      <c r="R379" s="156"/>
      <c r="S379" s="156"/>
      <c r="T379" s="156"/>
      <c r="U379" s="156"/>
      <c r="V379" s="156"/>
      <c r="W379" s="156"/>
      <c r="X379" s="156"/>
      <c r="Y379" s="156"/>
      <c r="Z379" s="146"/>
      <c r="AA379" s="146"/>
      <c r="AB379" s="146"/>
      <c r="AC379" s="146"/>
      <c r="AD379" s="146"/>
      <c r="AE379" s="146"/>
      <c r="AF379" s="146"/>
      <c r="AG379" s="146" t="s">
        <v>167</v>
      </c>
      <c r="AH379" s="146">
        <v>0</v>
      </c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3" x14ac:dyDescent="0.2">
      <c r="A380" s="153"/>
      <c r="B380" s="154"/>
      <c r="C380" s="187" t="s">
        <v>588</v>
      </c>
      <c r="D380" s="185"/>
      <c r="E380" s="186">
        <v>54</v>
      </c>
      <c r="F380" s="156"/>
      <c r="G380" s="156"/>
      <c r="H380" s="156"/>
      <c r="I380" s="156"/>
      <c r="J380" s="156"/>
      <c r="K380" s="156"/>
      <c r="L380" s="156"/>
      <c r="M380" s="156"/>
      <c r="N380" s="155"/>
      <c r="O380" s="155"/>
      <c r="P380" s="155"/>
      <c r="Q380" s="155"/>
      <c r="R380" s="156"/>
      <c r="S380" s="156"/>
      <c r="T380" s="156"/>
      <c r="U380" s="156"/>
      <c r="V380" s="156"/>
      <c r="W380" s="156"/>
      <c r="X380" s="156"/>
      <c r="Y380" s="156"/>
      <c r="Z380" s="146"/>
      <c r="AA380" s="146"/>
      <c r="AB380" s="146"/>
      <c r="AC380" s="146"/>
      <c r="AD380" s="146"/>
      <c r="AE380" s="146"/>
      <c r="AF380" s="146"/>
      <c r="AG380" s="146" t="s">
        <v>167</v>
      </c>
      <c r="AH380" s="146">
        <v>0</v>
      </c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3" x14ac:dyDescent="0.2">
      <c r="A381" s="153"/>
      <c r="B381" s="154"/>
      <c r="C381" s="187" t="s">
        <v>589</v>
      </c>
      <c r="D381" s="185"/>
      <c r="E381" s="186">
        <v>18</v>
      </c>
      <c r="F381" s="156"/>
      <c r="G381" s="156"/>
      <c r="H381" s="156"/>
      <c r="I381" s="156"/>
      <c r="J381" s="156"/>
      <c r="K381" s="156"/>
      <c r="L381" s="156"/>
      <c r="M381" s="156"/>
      <c r="N381" s="155"/>
      <c r="O381" s="155"/>
      <c r="P381" s="155"/>
      <c r="Q381" s="155"/>
      <c r="R381" s="156"/>
      <c r="S381" s="156"/>
      <c r="T381" s="156"/>
      <c r="U381" s="156"/>
      <c r="V381" s="156"/>
      <c r="W381" s="156"/>
      <c r="X381" s="156"/>
      <c r="Y381" s="156"/>
      <c r="Z381" s="146"/>
      <c r="AA381" s="146"/>
      <c r="AB381" s="146"/>
      <c r="AC381" s="146"/>
      <c r="AD381" s="146"/>
      <c r="AE381" s="146"/>
      <c r="AF381" s="146"/>
      <c r="AG381" s="146" t="s">
        <v>167</v>
      </c>
      <c r="AH381" s="146">
        <v>0</v>
      </c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1" x14ac:dyDescent="0.2">
      <c r="A382" s="173">
        <v>86</v>
      </c>
      <c r="B382" s="174" t="s">
        <v>590</v>
      </c>
      <c r="C382" s="180" t="s">
        <v>591</v>
      </c>
      <c r="D382" s="175" t="s">
        <v>162</v>
      </c>
      <c r="E382" s="176">
        <v>185.25800000000001</v>
      </c>
      <c r="F382" s="177"/>
      <c r="G382" s="178">
        <f>ROUND(E382*F382,2)</f>
        <v>0</v>
      </c>
      <c r="H382" s="157"/>
      <c r="I382" s="156">
        <f>ROUND(E382*H382,2)</f>
        <v>0</v>
      </c>
      <c r="J382" s="157"/>
      <c r="K382" s="156">
        <f>ROUND(E382*J382,2)</f>
        <v>0</v>
      </c>
      <c r="L382" s="156">
        <v>21</v>
      </c>
      <c r="M382" s="156">
        <f>G382*(1+L382/100)</f>
        <v>0</v>
      </c>
      <c r="N382" s="155">
        <v>3.6800000000000001E-3</v>
      </c>
      <c r="O382" s="155">
        <f>ROUND(E382*N382,2)</f>
        <v>0.68</v>
      </c>
      <c r="P382" s="155">
        <v>0</v>
      </c>
      <c r="Q382" s="155">
        <f>ROUND(E382*P382,2)</f>
        <v>0</v>
      </c>
      <c r="R382" s="156"/>
      <c r="S382" s="156" t="s">
        <v>141</v>
      </c>
      <c r="T382" s="156" t="s">
        <v>163</v>
      </c>
      <c r="U382" s="156">
        <v>0.38500000000000001</v>
      </c>
      <c r="V382" s="156">
        <f>ROUND(E382*U382,2)</f>
        <v>71.319999999999993</v>
      </c>
      <c r="W382" s="156"/>
      <c r="X382" s="156" t="s">
        <v>164</v>
      </c>
      <c r="Y382" s="156" t="s">
        <v>144</v>
      </c>
      <c r="Z382" s="146"/>
      <c r="AA382" s="146"/>
      <c r="AB382" s="146"/>
      <c r="AC382" s="146"/>
      <c r="AD382" s="146"/>
      <c r="AE382" s="146"/>
      <c r="AF382" s="146"/>
      <c r="AG382" s="146" t="s">
        <v>165</v>
      </c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outlineLevel="1" x14ac:dyDescent="0.2">
      <c r="A383" s="173">
        <v>87</v>
      </c>
      <c r="B383" s="174" t="s">
        <v>592</v>
      </c>
      <c r="C383" s="180" t="s">
        <v>593</v>
      </c>
      <c r="D383" s="175" t="s">
        <v>297</v>
      </c>
      <c r="E383" s="176">
        <v>0.72065000000000001</v>
      </c>
      <c r="F383" s="177"/>
      <c r="G383" s="178">
        <f>ROUND(E383*F383,2)</f>
        <v>0</v>
      </c>
      <c r="H383" s="157"/>
      <c r="I383" s="156">
        <f>ROUND(E383*H383,2)</f>
        <v>0</v>
      </c>
      <c r="J383" s="157"/>
      <c r="K383" s="156">
        <f>ROUND(E383*J383,2)</f>
        <v>0</v>
      </c>
      <c r="L383" s="156">
        <v>21</v>
      </c>
      <c r="M383" s="156">
        <f>G383*(1+L383/100)</f>
        <v>0</v>
      </c>
      <c r="N383" s="155">
        <v>0</v>
      </c>
      <c r="O383" s="155">
        <f>ROUND(E383*N383,2)</f>
        <v>0</v>
      </c>
      <c r="P383" s="155">
        <v>0</v>
      </c>
      <c r="Q383" s="155">
        <f>ROUND(E383*P383,2)</f>
        <v>0</v>
      </c>
      <c r="R383" s="156"/>
      <c r="S383" s="156" t="s">
        <v>141</v>
      </c>
      <c r="T383" s="156" t="s">
        <v>163</v>
      </c>
      <c r="U383" s="156">
        <v>1.5669999999999999</v>
      </c>
      <c r="V383" s="156">
        <f>ROUND(E383*U383,2)</f>
        <v>1.1299999999999999</v>
      </c>
      <c r="W383" s="156"/>
      <c r="X383" s="156" t="s">
        <v>562</v>
      </c>
      <c r="Y383" s="156" t="s">
        <v>144</v>
      </c>
      <c r="Z383" s="146"/>
      <c r="AA383" s="146"/>
      <c r="AB383" s="146"/>
      <c r="AC383" s="146"/>
      <c r="AD383" s="146"/>
      <c r="AE383" s="146"/>
      <c r="AF383" s="146"/>
      <c r="AG383" s="146" t="s">
        <v>563</v>
      </c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x14ac:dyDescent="0.2">
      <c r="A384" s="160" t="s">
        <v>136</v>
      </c>
      <c r="B384" s="161" t="s">
        <v>93</v>
      </c>
      <c r="C384" s="179" t="s">
        <v>94</v>
      </c>
      <c r="D384" s="162"/>
      <c r="E384" s="163"/>
      <c r="F384" s="164"/>
      <c r="G384" s="165">
        <f>SUMIF(AG385:AG444,"&lt;&gt;NOR",G385:G444)</f>
        <v>0</v>
      </c>
      <c r="H384" s="159"/>
      <c r="I384" s="159">
        <f>SUM(I385:I444)</f>
        <v>0</v>
      </c>
      <c r="J384" s="159"/>
      <c r="K384" s="159">
        <f>SUM(K385:K444)</f>
        <v>0</v>
      </c>
      <c r="L384" s="159"/>
      <c r="M384" s="159">
        <f>SUM(M385:M444)</f>
        <v>0</v>
      </c>
      <c r="N384" s="158"/>
      <c r="O384" s="158">
        <f>SUM(O385:O444)</f>
        <v>3.1599999999999997</v>
      </c>
      <c r="P384" s="158"/>
      <c r="Q384" s="158">
        <f>SUM(Q385:Q444)</f>
        <v>0</v>
      </c>
      <c r="R384" s="159"/>
      <c r="S384" s="159"/>
      <c r="T384" s="159"/>
      <c r="U384" s="159"/>
      <c r="V384" s="159">
        <f>SUM(V385:V444)</f>
        <v>133.84</v>
      </c>
      <c r="W384" s="159"/>
      <c r="X384" s="159"/>
      <c r="Y384" s="159"/>
      <c r="AG384" t="s">
        <v>137</v>
      </c>
    </row>
    <row r="385" spans="1:60" outlineLevel="1" x14ac:dyDescent="0.2">
      <c r="A385" s="167">
        <v>88</v>
      </c>
      <c r="B385" s="168" t="s">
        <v>594</v>
      </c>
      <c r="C385" s="181" t="s">
        <v>595</v>
      </c>
      <c r="D385" s="169" t="s">
        <v>596</v>
      </c>
      <c r="E385" s="170">
        <v>2371.8000000000002</v>
      </c>
      <c r="F385" s="171"/>
      <c r="G385" s="172">
        <f>ROUND(E385*F385,2)</f>
        <v>0</v>
      </c>
      <c r="H385" s="157"/>
      <c r="I385" s="156">
        <f>ROUND(E385*H385,2)</f>
        <v>0</v>
      </c>
      <c r="J385" s="157"/>
      <c r="K385" s="156">
        <f>ROUND(E385*J385,2)</f>
        <v>0</v>
      </c>
      <c r="L385" s="156">
        <v>21</v>
      </c>
      <c r="M385" s="156">
        <f>G385*(1+L385/100)</f>
        <v>0</v>
      </c>
      <c r="N385" s="155">
        <v>5.0000000000000002E-5</v>
      </c>
      <c r="O385" s="155">
        <f>ROUND(E385*N385,2)</f>
        <v>0.12</v>
      </c>
      <c r="P385" s="155">
        <v>0</v>
      </c>
      <c r="Q385" s="155">
        <f>ROUND(E385*P385,2)</f>
        <v>0</v>
      </c>
      <c r="R385" s="156"/>
      <c r="S385" s="156" t="s">
        <v>141</v>
      </c>
      <c r="T385" s="156" t="s">
        <v>163</v>
      </c>
      <c r="U385" s="156">
        <v>5.1999999999999998E-2</v>
      </c>
      <c r="V385" s="156">
        <f>ROUND(E385*U385,2)</f>
        <v>123.33</v>
      </c>
      <c r="W385" s="156"/>
      <c r="X385" s="156" t="s">
        <v>164</v>
      </c>
      <c r="Y385" s="156" t="s">
        <v>144</v>
      </c>
      <c r="Z385" s="146"/>
      <c r="AA385" s="146"/>
      <c r="AB385" s="146"/>
      <c r="AC385" s="146"/>
      <c r="AD385" s="146"/>
      <c r="AE385" s="146"/>
      <c r="AF385" s="146"/>
      <c r="AG385" s="146" t="s">
        <v>165</v>
      </c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2" x14ac:dyDescent="0.2">
      <c r="A386" s="153"/>
      <c r="B386" s="154"/>
      <c r="C386" s="187" t="s">
        <v>597</v>
      </c>
      <c r="D386" s="185"/>
      <c r="E386" s="186"/>
      <c r="F386" s="156"/>
      <c r="G386" s="156"/>
      <c r="H386" s="156"/>
      <c r="I386" s="156"/>
      <c r="J386" s="156"/>
      <c r="K386" s="156"/>
      <c r="L386" s="156"/>
      <c r="M386" s="156"/>
      <c r="N386" s="155"/>
      <c r="O386" s="155"/>
      <c r="P386" s="155"/>
      <c r="Q386" s="155"/>
      <c r="R386" s="156"/>
      <c r="S386" s="156"/>
      <c r="T386" s="156"/>
      <c r="U386" s="156"/>
      <c r="V386" s="156"/>
      <c r="W386" s="156"/>
      <c r="X386" s="156"/>
      <c r="Y386" s="156"/>
      <c r="Z386" s="146"/>
      <c r="AA386" s="146"/>
      <c r="AB386" s="146"/>
      <c r="AC386" s="146"/>
      <c r="AD386" s="146"/>
      <c r="AE386" s="146"/>
      <c r="AF386" s="146"/>
      <c r="AG386" s="146" t="s">
        <v>167</v>
      </c>
      <c r="AH386" s="146">
        <v>0</v>
      </c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3" x14ac:dyDescent="0.2">
      <c r="A387" s="153"/>
      <c r="B387" s="154"/>
      <c r="C387" s="187" t="s">
        <v>598</v>
      </c>
      <c r="D387" s="185"/>
      <c r="E387" s="186">
        <v>109.2</v>
      </c>
      <c r="F387" s="156"/>
      <c r="G387" s="156"/>
      <c r="H387" s="156"/>
      <c r="I387" s="156"/>
      <c r="J387" s="156"/>
      <c r="K387" s="156"/>
      <c r="L387" s="156"/>
      <c r="M387" s="156"/>
      <c r="N387" s="155"/>
      <c r="O387" s="155"/>
      <c r="P387" s="155"/>
      <c r="Q387" s="155"/>
      <c r="R387" s="156"/>
      <c r="S387" s="156"/>
      <c r="T387" s="156"/>
      <c r="U387" s="156"/>
      <c r="V387" s="156"/>
      <c r="W387" s="156"/>
      <c r="X387" s="156"/>
      <c r="Y387" s="156"/>
      <c r="Z387" s="146"/>
      <c r="AA387" s="146"/>
      <c r="AB387" s="146"/>
      <c r="AC387" s="146"/>
      <c r="AD387" s="146"/>
      <c r="AE387" s="146"/>
      <c r="AF387" s="146"/>
      <c r="AG387" s="146" t="s">
        <v>167</v>
      </c>
      <c r="AH387" s="146">
        <v>0</v>
      </c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outlineLevel="3" x14ac:dyDescent="0.2">
      <c r="A388" s="153"/>
      <c r="B388" s="154"/>
      <c r="C388" s="187" t="s">
        <v>599</v>
      </c>
      <c r="D388" s="185"/>
      <c r="E388" s="186">
        <v>99.2</v>
      </c>
      <c r="F388" s="156"/>
      <c r="G388" s="156"/>
      <c r="H388" s="156"/>
      <c r="I388" s="156"/>
      <c r="J388" s="156"/>
      <c r="K388" s="156"/>
      <c r="L388" s="156"/>
      <c r="M388" s="156"/>
      <c r="N388" s="155"/>
      <c r="O388" s="155"/>
      <c r="P388" s="155"/>
      <c r="Q388" s="155"/>
      <c r="R388" s="156"/>
      <c r="S388" s="156"/>
      <c r="T388" s="156"/>
      <c r="U388" s="156"/>
      <c r="V388" s="156"/>
      <c r="W388" s="156"/>
      <c r="X388" s="156"/>
      <c r="Y388" s="156"/>
      <c r="Z388" s="146"/>
      <c r="AA388" s="146"/>
      <c r="AB388" s="146"/>
      <c r="AC388" s="146"/>
      <c r="AD388" s="146"/>
      <c r="AE388" s="146"/>
      <c r="AF388" s="146"/>
      <c r="AG388" s="146" t="s">
        <v>167</v>
      </c>
      <c r="AH388" s="146">
        <v>0</v>
      </c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outlineLevel="3" x14ac:dyDescent="0.2">
      <c r="A389" s="153"/>
      <c r="B389" s="154"/>
      <c r="C389" s="187" t="s">
        <v>600</v>
      </c>
      <c r="D389" s="185"/>
      <c r="E389" s="186">
        <v>101.6</v>
      </c>
      <c r="F389" s="156"/>
      <c r="G389" s="156"/>
      <c r="H389" s="156"/>
      <c r="I389" s="156"/>
      <c r="J389" s="156"/>
      <c r="K389" s="156"/>
      <c r="L389" s="156"/>
      <c r="M389" s="156"/>
      <c r="N389" s="155"/>
      <c r="O389" s="155"/>
      <c r="P389" s="155"/>
      <c r="Q389" s="155"/>
      <c r="R389" s="156"/>
      <c r="S389" s="156"/>
      <c r="T389" s="156"/>
      <c r="U389" s="156"/>
      <c r="V389" s="156"/>
      <c r="W389" s="156"/>
      <c r="X389" s="156"/>
      <c r="Y389" s="156"/>
      <c r="Z389" s="146"/>
      <c r="AA389" s="146"/>
      <c r="AB389" s="146"/>
      <c r="AC389" s="146"/>
      <c r="AD389" s="146"/>
      <c r="AE389" s="146"/>
      <c r="AF389" s="146"/>
      <c r="AG389" s="146" t="s">
        <v>167</v>
      </c>
      <c r="AH389" s="146">
        <v>0</v>
      </c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3" x14ac:dyDescent="0.2">
      <c r="A390" s="153"/>
      <c r="B390" s="154"/>
      <c r="C390" s="187" t="s">
        <v>601</v>
      </c>
      <c r="D390" s="185"/>
      <c r="E390" s="186">
        <v>103.5</v>
      </c>
      <c r="F390" s="156"/>
      <c r="G390" s="156"/>
      <c r="H390" s="156"/>
      <c r="I390" s="156"/>
      <c r="J390" s="156"/>
      <c r="K390" s="156"/>
      <c r="L390" s="156"/>
      <c r="M390" s="156"/>
      <c r="N390" s="155"/>
      <c r="O390" s="155"/>
      <c r="P390" s="155"/>
      <c r="Q390" s="155"/>
      <c r="R390" s="156"/>
      <c r="S390" s="156"/>
      <c r="T390" s="156"/>
      <c r="U390" s="156"/>
      <c r="V390" s="156"/>
      <c r="W390" s="156"/>
      <c r="X390" s="156"/>
      <c r="Y390" s="156"/>
      <c r="Z390" s="146"/>
      <c r="AA390" s="146"/>
      <c r="AB390" s="146"/>
      <c r="AC390" s="146"/>
      <c r="AD390" s="146"/>
      <c r="AE390" s="146"/>
      <c r="AF390" s="146"/>
      <c r="AG390" s="146" t="s">
        <v>167</v>
      </c>
      <c r="AH390" s="146">
        <v>0</v>
      </c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3" x14ac:dyDescent="0.2">
      <c r="A391" s="153"/>
      <c r="B391" s="154"/>
      <c r="C391" s="187" t="s">
        <v>602</v>
      </c>
      <c r="D391" s="185"/>
      <c r="E391" s="186">
        <v>100.6</v>
      </c>
      <c r="F391" s="156"/>
      <c r="G391" s="156"/>
      <c r="H391" s="156"/>
      <c r="I391" s="156"/>
      <c r="J391" s="156"/>
      <c r="K391" s="156"/>
      <c r="L391" s="156"/>
      <c r="M391" s="156"/>
      <c r="N391" s="155"/>
      <c r="O391" s="155"/>
      <c r="P391" s="155"/>
      <c r="Q391" s="155"/>
      <c r="R391" s="156"/>
      <c r="S391" s="156"/>
      <c r="T391" s="156"/>
      <c r="U391" s="156"/>
      <c r="V391" s="156"/>
      <c r="W391" s="156"/>
      <c r="X391" s="156"/>
      <c r="Y391" s="156"/>
      <c r="Z391" s="146"/>
      <c r="AA391" s="146"/>
      <c r="AB391" s="146"/>
      <c r="AC391" s="146"/>
      <c r="AD391" s="146"/>
      <c r="AE391" s="146"/>
      <c r="AF391" s="146"/>
      <c r="AG391" s="146" t="s">
        <v>167</v>
      </c>
      <c r="AH391" s="146">
        <v>0</v>
      </c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3" x14ac:dyDescent="0.2">
      <c r="A392" s="153"/>
      <c r="B392" s="154"/>
      <c r="C392" s="187" t="s">
        <v>603</v>
      </c>
      <c r="D392" s="185"/>
      <c r="E392" s="186">
        <v>97.4</v>
      </c>
      <c r="F392" s="156"/>
      <c r="G392" s="156"/>
      <c r="H392" s="156"/>
      <c r="I392" s="156"/>
      <c r="J392" s="156"/>
      <c r="K392" s="156"/>
      <c r="L392" s="156"/>
      <c r="M392" s="156"/>
      <c r="N392" s="155"/>
      <c r="O392" s="155"/>
      <c r="P392" s="155"/>
      <c r="Q392" s="155"/>
      <c r="R392" s="156"/>
      <c r="S392" s="156"/>
      <c r="T392" s="156"/>
      <c r="U392" s="156"/>
      <c r="V392" s="156"/>
      <c r="W392" s="156"/>
      <c r="X392" s="156"/>
      <c r="Y392" s="156"/>
      <c r="Z392" s="146"/>
      <c r="AA392" s="146"/>
      <c r="AB392" s="146"/>
      <c r="AC392" s="146"/>
      <c r="AD392" s="146"/>
      <c r="AE392" s="146"/>
      <c r="AF392" s="146"/>
      <c r="AG392" s="146" t="s">
        <v>167</v>
      </c>
      <c r="AH392" s="146">
        <v>0</v>
      </c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3" x14ac:dyDescent="0.2">
      <c r="A393" s="153"/>
      <c r="B393" s="154"/>
      <c r="C393" s="187" t="s">
        <v>604</v>
      </c>
      <c r="D393" s="185"/>
      <c r="E393" s="186">
        <v>708</v>
      </c>
      <c r="F393" s="156"/>
      <c r="G393" s="156"/>
      <c r="H393" s="156"/>
      <c r="I393" s="156"/>
      <c r="J393" s="156"/>
      <c r="K393" s="156"/>
      <c r="L393" s="156"/>
      <c r="M393" s="156"/>
      <c r="N393" s="155"/>
      <c r="O393" s="155"/>
      <c r="P393" s="155"/>
      <c r="Q393" s="155"/>
      <c r="R393" s="156"/>
      <c r="S393" s="156"/>
      <c r="T393" s="156"/>
      <c r="U393" s="156"/>
      <c r="V393" s="156"/>
      <c r="W393" s="156"/>
      <c r="X393" s="156"/>
      <c r="Y393" s="156"/>
      <c r="Z393" s="146"/>
      <c r="AA393" s="146"/>
      <c r="AB393" s="146"/>
      <c r="AC393" s="146"/>
      <c r="AD393" s="146"/>
      <c r="AE393" s="146"/>
      <c r="AF393" s="146"/>
      <c r="AG393" s="146" t="s">
        <v>167</v>
      </c>
      <c r="AH393" s="146">
        <v>0</v>
      </c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3" x14ac:dyDescent="0.2">
      <c r="A394" s="153"/>
      <c r="B394" s="154"/>
      <c r="C394" s="187" t="s">
        <v>605</v>
      </c>
      <c r="D394" s="185"/>
      <c r="E394" s="186">
        <v>78.7</v>
      </c>
      <c r="F394" s="156"/>
      <c r="G394" s="156"/>
      <c r="H394" s="156"/>
      <c r="I394" s="156"/>
      <c r="J394" s="156"/>
      <c r="K394" s="156"/>
      <c r="L394" s="156"/>
      <c r="M394" s="156"/>
      <c r="N394" s="155"/>
      <c r="O394" s="155"/>
      <c r="P394" s="155"/>
      <c r="Q394" s="155"/>
      <c r="R394" s="156"/>
      <c r="S394" s="156"/>
      <c r="T394" s="156"/>
      <c r="U394" s="156"/>
      <c r="V394" s="156"/>
      <c r="W394" s="156"/>
      <c r="X394" s="156"/>
      <c r="Y394" s="156"/>
      <c r="Z394" s="146"/>
      <c r="AA394" s="146"/>
      <c r="AB394" s="146"/>
      <c r="AC394" s="146"/>
      <c r="AD394" s="146"/>
      <c r="AE394" s="146"/>
      <c r="AF394" s="146"/>
      <c r="AG394" s="146" t="s">
        <v>167</v>
      </c>
      <c r="AH394" s="146">
        <v>0</v>
      </c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3" x14ac:dyDescent="0.2">
      <c r="A395" s="153"/>
      <c r="B395" s="154"/>
      <c r="C395" s="187" t="s">
        <v>606</v>
      </c>
      <c r="D395" s="185"/>
      <c r="E395" s="186"/>
      <c r="F395" s="156"/>
      <c r="G395" s="156"/>
      <c r="H395" s="156"/>
      <c r="I395" s="156"/>
      <c r="J395" s="156"/>
      <c r="K395" s="156"/>
      <c r="L395" s="156"/>
      <c r="M395" s="156"/>
      <c r="N395" s="155"/>
      <c r="O395" s="155"/>
      <c r="P395" s="155"/>
      <c r="Q395" s="155"/>
      <c r="R395" s="156"/>
      <c r="S395" s="156"/>
      <c r="T395" s="156"/>
      <c r="U395" s="156"/>
      <c r="V395" s="156"/>
      <c r="W395" s="156"/>
      <c r="X395" s="156"/>
      <c r="Y395" s="156"/>
      <c r="Z395" s="146"/>
      <c r="AA395" s="146"/>
      <c r="AB395" s="146"/>
      <c r="AC395" s="146"/>
      <c r="AD395" s="146"/>
      <c r="AE395" s="146"/>
      <c r="AF395" s="146"/>
      <c r="AG395" s="146" t="s">
        <v>167</v>
      </c>
      <c r="AH395" s="146">
        <v>0</v>
      </c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3" x14ac:dyDescent="0.2">
      <c r="A396" s="153"/>
      <c r="B396" s="154"/>
      <c r="C396" s="187" t="s">
        <v>607</v>
      </c>
      <c r="D396" s="185"/>
      <c r="E396" s="186">
        <v>38.4</v>
      </c>
      <c r="F396" s="156"/>
      <c r="G396" s="156"/>
      <c r="H396" s="156"/>
      <c r="I396" s="156"/>
      <c r="J396" s="156"/>
      <c r="K396" s="156"/>
      <c r="L396" s="156"/>
      <c r="M396" s="156"/>
      <c r="N396" s="155"/>
      <c r="O396" s="155"/>
      <c r="P396" s="155"/>
      <c r="Q396" s="155"/>
      <c r="R396" s="156"/>
      <c r="S396" s="156"/>
      <c r="T396" s="156"/>
      <c r="U396" s="156"/>
      <c r="V396" s="156"/>
      <c r="W396" s="156"/>
      <c r="X396" s="156"/>
      <c r="Y396" s="156"/>
      <c r="Z396" s="146"/>
      <c r="AA396" s="146"/>
      <c r="AB396" s="146"/>
      <c r="AC396" s="146"/>
      <c r="AD396" s="146"/>
      <c r="AE396" s="146"/>
      <c r="AF396" s="146"/>
      <c r="AG396" s="146" t="s">
        <v>167</v>
      </c>
      <c r="AH396" s="146">
        <v>0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3" x14ac:dyDescent="0.2">
      <c r="A397" s="153"/>
      <c r="B397" s="154"/>
      <c r="C397" s="187" t="s">
        <v>608</v>
      </c>
      <c r="D397" s="185"/>
      <c r="E397" s="186">
        <v>38.4</v>
      </c>
      <c r="F397" s="156"/>
      <c r="G397" s="156"/>
      <c r="H397" s="156"/>
      <c r="I397" s="156"/>
      <c r="J397" s="156"/>
      <c r="K397" s="156"/>
      <c r="L397" s="156"/>
      <c r="M397" s="156"/>
      <c r="N397" s="155"/>
      <c r="O397" s="155"/>
      <c r="P397" s="155"/>
      <c r="Q397" s="155"/>
      <c r="R397" s="156"/>
      <c r="S397" s="156"/>
      <c r="T397" s="156"/>
      <c r="U397" s="156"/>
      <c r="V397" s="156"/>
      <c r="W397" s="156"/>
      <c r="X397" s="156"/>
      <c r="Y397" s="156"/>
      <c r="Z397" s="146"/>
      <c r="AA397" s="146"/>
      <c r="AB397" s="146"/>
      <c r="AC397" s="146"/>
      <c r="AD397" s="146"/>
      <c r="AE397" s="146"/>
      <c r="AF397" s="146"/>
      <c r="AG397" s="146" t="s">
        <v>167</v>
      </c>
      <c r="AH397" s="146">
        <v>0</v>
      </c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3" x14ac:dyDescent="0.2">
      <c r="A398" s="153"/>
      <c r="B398" s="154"/>
      <c r="C398" s="187" t="s">
        <v>609</v>
      </c>
      <c r="D398" s="185"/>
      <c r="E398" s="186">
        <v>115.2</v>
      </c>
      <c r="F398" s="156"/>
      <c r="G398" s="156"/>
      <c r="H398" s="156"/>
      <c r="I398" s="156"/>
      <c r="J398" s="156"/>
      <c r="K398" s="156"/>
      <c r="L398" s="156"/>
      <c r="M398" s="156"/>
      <c r="N398" s="155"/>
      <c r="O398" s="155"/>
      <c r="P398" s="155"/>
      <c r="Q398" s="155"/>
      <c r="R398" s="156"/>
      <c r="S398" s="156"/>
      <c r="T398" s="156"/>
      <c r="U398" s="156"/>
      <c r="V398" s="156"/>
      <c r="W398" s="156"/>
      <c r="X398" s="156"/>
      <c r="Y398" s="156"/>
      <c r="Z398" s="146"/>
      <c r="AA398" s="146"/>
      <c r="AB398" s="146"/>
      <c r="AC398" s="146"/>
      <c r="AD398" s="146"/>
      <c r="AE398" s="146"/>
      <c r="AF398" s="146"/>
      <c r="AG398" s="146" t="s">
        <v>167</v>
      </c>
      <c r="AH398" s="146">
        <v>0</v>
      </c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3" x14ac:dyDescent="0.2">
      <c r="A399" s="153"/>
      <c r="B399" s="154"/>
      <c r="C399" s="187" t="s">
        <v>610</v>
      </c>
      <c r="D399" s="185"/>
      <c r="E399" s="186">
        <v>115.2</v>
      </c>
      <c r="F399" s="156"/>
      <c r="G399" s="156"/>
      <c r="H399" s="156"/>
      <c r="I399" s="156"/>
      <c r="J399" s="156"/>
      <c r="K399" s="156"/>
      <c r="L399" s="156"/>
      <c r="M399" s="156"/>
      <c r="N399" s="155"/>
      <c r="O399" s="155"/>
      <c r="P399" s="155"/>
      <c r="Q399" s="155"/>
      <c r="R399" s="156"/>
      <c r="S399" s="156"/>
      <c r="T399" s="156"/>
      <c r="U399" s="156"/>
      <c r="V399" s="156"/>
      <c r="W399" s="156"/>
      <c r="X399" s="156"/>
      <c r="Y399" s="156"/>
      <c r="Z399" s="146"/>
      <c r="AA399" s="146"/>
      <c r="AB399" s="146"/>
      <c r="AC399" s="146"/>
      <c r="AD399" s="146"/>
      <c r="AE399" s="146"/>
      <c r="AF399" s="146"/>
      <c r="AG399" s="146" t="s">
        <v>167</v>
      </c>
      <c r="AH399" s="146">
        <v>0</v>
      </c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3" x14ac:dyDescent="0.2">
      <c r="A400" s="153"/>
      <c r="B400" s="154"/>
      <c r="C400" s="187" t="s">
        <v>611</v>
      </c>
      <c r="D400" s="185"/>
      <c r="E400" s="186">
        <v>115.2</v>
      </c>
      <c r="F400" s="156"/>
      <c r="G400" s="156"/>
      <c r="H400" s="156"/>
      <c r="I400" s="156"/>
      <c r="J400" s="156"/>
      <c r="K400" s="156"/>
      <c r="L400" s="156"/>
      <c r="M400" s="156"/>
      <c r="N400" s="155"/>
      <c r="O400" s="155"/>
      <c r="P400" s="155"/>
      <c r="Q400" s="155"/>
      <c r="R400" s="156"/>
      <c r="S400" s="156"/>
      <c r="T400" s="156"/>
      <c r="U400" s="156"/>
      <c r="V400" s="156"/>
      <c r="W400" s="156"/>
      <c r="X400" s="156"/>
      <c r="Y400" s="156"/>
      <c r="Z400" s="146"/>
      <c r="AA400" s="146"/>
      <c r="AB400" s="146"/>
      <c r="AC400" s="146"/>
      <c r="AD400" s="146"/>
      <c r="AE400" s="146"/>
      <c r="AF400" s="146"/>
      <c r="AG400" s="146" t="s">
        <v>167</v>
      </c>
      <c r="AH400" s="146">
        <v>0</v>
      </c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3" x14ac:dyDescent="0.2">
      <c r="A401" s="153"/>
      <c r="B401" s="154"/>
      <c r="C401" s="187" t="s">
        <v>612</v>
      </c>
      <c r="D401" s="185"/>
      <c r="E401" s="186">
        <v>115.2</v>
      </c>
      <c r="F401" s="156"/>
      <c r="G401" s="156"/>
      <c r="H401" s="156"/>
      <c r="I401" s="156"/>
      <c r="J401" s="156"/>
      <c r="K401" s="156"/>
      <c r="L401" s="156"/>
      <c r="M401" s="156"/>
      <c r="N401" s="155"/>
      <c r="O401" s="155"/>
      <c r="P401" s="155"/>
      <c r="Q401" s="155"/>
      <c r="R401" s="156"/>
      <c r="S401" s="156"/>
      <c r="T401" s="156"/>
      <c r="U401" s="156"/>
      <c r="V401" s="156"/>
      <c r="W401" s="156"/>
      <c r="X401" s="156"/>
      <c r="Y401" s="156"/>
      <c r="Z401" s="146"/>
      <c r="AA401" s="146"/>
      <c r="AB401" s="146"/>
      <c r="AC401" s="146"/>
      <c r="AD401" s="146"/>
      <c r="AE401" s="146"/>
      <c r="AF401" s="146"/>
      <c r="AG401" s="146" t="s">
        <v>167</v>
      </c>
      <c r="AH401" s="146">
        <v>0</v>
      </c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3" x14ac:dyDescent="0.2">
      <c r="A402" s="153"/>
      <c r="B402" s="154"/>
      <c r="C402" s="187" t="s">
        <v>613</v>
      </c>
      <c r="D402" s="185"/>
      <c r="E402" s="186">
        <v>115.2</v>
      </c>
      <c r="F402" s="156"/>
      <c r="G402" s="156"/>
      <c r="H402" s="156"/>
      <c r="I402" s="156"/>
      <c r="J402" s="156"/>
      <c r="K402" s="156"/>
      <c r="L402" s="156"/>
      <c r="M402" s="156"/>
      <c r="N402" s="155"/>
      <c r="O402" s="155"/>
      <c r="P402" s="155"/>
      <c r="Q402" s="155"/>
      <c r="R402" s="156"/>
      <c r="S402" s="156"/>
      <c r="T402" s="156"/>
      <c r="U402" s="156"/>
      <c r="V402" s="156"/>
      <c r="W402" s="156"/>
      <c r="X402" s="156"/>
      <c r="Y402" s="156"/>
      <c r="Z402" s="146"/>
      <c r="AA402" s="146"/>
      <c r="AB402" s="146"/>
      <c r="AC402" s="146"/>
      <c r="AD402" s="146"/>
      <c r="AE402" s="146"/>
      <c r="AF402" s="146"/>
      <c r="AG402" s="146" t="s">
        <v>167</v>
      </c>
      <c r="AH402" s="146">
        <v>0</v>
      </c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3" x14ac:dyDescent="0.2">
      <c r="A403" s="153"/>
      <c r="B403" s="154"/>
      <c r="C403" s="187" t="s">
        <v>614</v>
      </c>
      <c r="D403" s="185"/>
      <c r="E403" s="186">
        <v>115.2</v>
      </c>
      <c r="F403" s="156"/>
      <c r="G403" s="156"/>
      <c r="H403" s="156"/>
      <c r="I403" s="156"/>
      <c r="J403" s="156"/>
      <c r="K403" s="156"/>
      <c r="L403" s="156"/>
      <c r="M403" s="156"/>
      <c r="N403" s="155"/>
      <c r="O403" s="155"/>
      <c r="P403" s="155"/>
      <c r="Q403" s="155"/>
      <c r="R403" s="156"/>
      <c r="S403" s="156"/>
      <c r="T403" s="156"/>
      <c r="U403" s="156"/>
      <c r="V403" s="156"/>
      <c r="W403" s="156"/>
      <c r="X403" s="156"/>
      <c r="Y403" s="156"/>
      <c r="Z403" s="146"/>
      <c r="AA403" s="146"/>
      <c r="AB403" s="146"/>
      <c r="AC403" s="146"/>
      <c r="AD403" s="146"/>
      <c r="AE403" s="146"/>
      <c r="AF403" s="146"/>
      <c r="AG403" s="146" t="s">
        <v>167</v>
      </c>
      <c r="AH403" s="146">
        <v>0</v>
      </c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3" x14ac:dyDescent="0.2">
      <c r="A404" s="153"/>
      <c r="B404" s="154"/>
      <c r="C404" s="187" t="s">
        <v>615</v>
      </c>
      <c r="D404" s="185"/>
      <c r="E404" s="186">
        <v>25.6</v>
      </c>
      <c r="F404" s="156"/>
      <c r="G404" s="156"/>
      <c r="H404" s="156"/>
      <c r="I404" s="156"/>
      <c r="J404" s="156"/>
      <c r="K404" s="156"/>
      <c r="L404" s="156"/>
      <c r="M404" s="156"/>
      <c r="N404" s="155"/>
      <c r="O404" s="155"/>
      <c r="P404" s="155"/>
      <c r="Q404" s="155"/>
      <c r="R404" s="156"/>
      <c r="S404" s="156"/>
      <c r="T404" s="156"/>
      <c r="U404" s="156"/>
      <c r="V404" s="156"/>
      <c r="W404" s="156"/>
      <c r="X404" s="156"/>
      <c r="Y404" s="156"/>
      <c r="Z404" s="146"/>
      <c r="AA404" s="146"/>
      <c r="AB404" s="146"/>
      <c r="AC404" s="146"/>
      <c r="AD404" s="146"/>
      <c r="AE404" s="146"/>
      <c r="AF404" s="146"/>
      <c r="AG404" s="146" t="s">
        <v>167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3" x14ac:dyDescent="0.2">
      <c r="A405" s="153"/>
      <c r="B405" s="154"/>
      <c r="C405" s="187" t="s">
        <v>616</v>
      </c>
      <c r="D405" s="185"/>
      <c r="E405" s="186"/>
      <c r="F405" s="156"/>
      <c r="G405" s="156"/>
      <c r="H405" s="156"/>
      <c r="I405" s="156"/>
      <c r="J405" s="156"/>
      <c r="K405" s="156"/>
      <c r="L405" s="156"/>
      <c r="M405" s="156"/>
      <c r="N405" s="155"/>
      <c r="O405" s="155"/>
      <c r="P405" s="155"/>
      <c r="Q405" s="155"/>
      <c r="R405" s="156"/>
      <c r="S405" s="156"/>
      <c r="T405" s="156"/>
      <c r="U405" s="156"/>
      <c r="V405" s="156"/>
      <c r="W405" s="156"/>
      <c r="X405" s="156"/>
      <c r="Y405" s="156"/>
      <c r="Z405" s="146"/>
      <c r="AA405" s="146"/>
      <c r="AB405" s="146"/>
      <c r="AC405" s="146"/>
      <c r="AD405" s="146"/>
      <c r="AE405" s="146"/>
      <c r="AF405" s="146"/>
      <c r="AG405" s="146" t="s">
        <v>167</v>
      </c>
      <c r="AH405" s="146">
        <v>0</v>
      </c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3" x14ac:dyDescent="0.2">
      <c r="A406" s="153"/>
      <c r="B406" s="154"/>
      <c r="C406" s="187" t="s">
        <v>617</v>
      </c>
      <c r="D406" s="185"/>
      <c r="E406" s="186">
        <v>100</v>
      </c>
      <c r="F406" s="156"/>
      <c r="G406" s="156"/>
      <c r="H406" s="156"/>
      <c r="I406" s="156"/>
      <c r="J406" s="156"/>
      <c r="K406" s="156"/>
      <c r="L406" s="156"/>
      <c r="M406" s="156"/>
      <c r="N406" s="155"/>
      <c r="O406" s="155"/>
      <c r="P406" s="155"/>
      <c r="Q406" s="155"/>
      <c r="R406" s="156"/>
      <c r="S406" s="156"/>
      <c r="T406" s="156"/>
      <c r="U406" s="156"/>
      <c r="V406" s="156"/>
      <c r="W406" s="156"/>
      <c r="X406" s="156"/>
      <c r="Y406" s="156"/>
      <c r="Z406" s="146"/>
      <c r="AA406" s="146"/>
      <c r="AB406" s="146"/>
      <c r="AC406" s="146"/>
      <c r="AD406" s="146"/>
      <c r="AE406" s="146"/>
      <c r="AF406" s="146"/>
      <c r="AG406" s="146" t="s">
        <v>167</v>
      </c>
      <c r="AH406" s="146">
        <v>0</v>
      </c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3" x14ac:dyDescent="0.2">
      <c r="A407" s="153"/>
      <c r="B407" s="154"/>
      <c r="C407" s="187" t="s">
        <v>618</v>
      </c>
      <c r="D407" s="185"/>
      <c r="E407" s="186"/>
      <c r="F407" s="156"/>
      <c r="G407" s="156"/>
      <c r="H407" s="156"/>
      <c r="I407" s="156"/>
      <c r="J407" s="156"/>
      <c r="K407" s="156"/>
      <c r="L407" s="156"/>
      <c r="M407" s="156"/>
      <c r="N407" s="155"/>
      <c r="O407" s="155"/>
      <c r="P407" s="155"/>
      <c r="Q407" s="155"/>
      <c r="R407" s="156"/>
      <c r="S407" s="156"/>
      <c r="T407" s="156"/>
      <c r="U407" s="156"/>
      <c r="V407" s="156"/>
      <c r="W407" s="156"/>
      <c r="X407" s="156"/>
      <c r="Y407" s="156"/>
      <c r="Z407" s="146"/>
      <c r="AA407" s="146"/>
      <c r="AB407" s="146"/>
      <c r="AC407" s="146"/>
      <c r="AD407" s="146"/>
      <c r="AE407" s="146"/>
      <c r="AF407" s="146"/>
      <c r="AG407" s="146" t="s">
        <v>167</v>
      </c>
      <c r="AH407" s="146">
        <v>0</v>
      </c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3" x14ac:dyDescent="0.2">
      <c r="A408" s="153"/>
      <c r="B408" s="154"/>
      <c r="C408" s="187" t="s">
        <v>619</v>
      </c>
      <c r="D408" s="185"/>
      <c r="E408" s="186">
        <v>80</v>
      </c>
      <c r="F408" s="156"/>
      <c r="G408" s="156"/>
      <c r="H408" s="156"/>
      <c r="I408" s="156"/>
      <c r="J408" s="156"/>
      <c r="K408" s="156"/>
      <c r="L408" s="156"/>
      <c r="M408" s="156"/>
      <c r="N408" s="155"/>
      <c r="O408" s="155"/>
      <c r="P408" s="155"/>
      <c r="Q408" s="155"/>
      <c r="R408" s="156"/>
      <c r="S408" s="156"/>
      <c r="T408" s="156"/>
      <c r="U408" s="156"/>
      <c r="V408" s="156"/>
      <c r="W408" s="156"/>
      <c r="X408" s="156"/>
      <c r="Y408" s="156"/>
      <c r="Z408" s="146"/>
      <c r="AA408" s="146"/>
      <c r="AB408" s="146"/>
      <c r="AC408" s="146"/>
      <c r="AD408" s="146"/>
      <c r="AE408" s="146"/>
      <c r="AF408" s="146"/>
      <c r="AG408" s="146" t="s">
        <v>167</v>
      </c>
      <c r="AH408" s="146">
        <v>0</v>
      </c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ht="33.75" outlineLevel="1" x14ac:dyDescent="0.2">
      <c r="A409" s="167">
        <v>89</v>
      </c>
      <c r="B409" s="168" t="s">
        <v>620</v>
      </c>
      <c r="C409" s="181" t="s">
        <v>621</v>
      </c>
      <c r="D409" s="169" t="s">
        <v>359</v>
      </c>
      <c r="E409" s="170">
        <v>4</v>
      </c>
      <c r="F409" s="171"/>
      <c r="G409" s="172">
        <f>ROUND(E409*F409,2)</f>
        <v>0</v>
      </c>
      <c r="H409" s="157"/>
      <c r="I409" s="156">
        <f>ROUND(E409*H409,2)</f>
        <v>0</v>
      </c>
      <c r="J409" s="157"/>
      <c r="K409" s="156">
        <f>ROUND(E409*J409,2)</f>
        <v>0</v>
      </c>
      <c r="L409" s="156">
        <v>21</v>
      </c>
      <c r="M409" s="156">
        <f>G409*(1+L409/100)</f>
        <v>0</v>
      </c>
      <c r="N409" s="155">
        <v>0</v>
      </c>
      <c r="O409" s="155">
        <f>ROUND(E409*N409,2)</f>
        <v>0</v>
      </c>
      <c r="P409" s="155">
        <v>0</v>
      </c>
      <c r="Q409" s="155">
        <f>ROUND(E409*P409,2)</f>
        <v>0</v>
      </c>
      <c r="R409" s="156"/>
      <c r="S409" s="156" t="s">
        <v>298</v>
      </c>
      <c r="T409" s="156" t="s">
        <v>142</v>
      </c>
      <c r="U409" s="156">
        <v>0</v>
      </c>
      <c r="V409" s="156">
        <f>ROUND(E409*U409,2)</f>
        <v>0</v>
      </c>
      <c r="W409" s="156"/>
      <c r="X409" s="156" t="s">
        <v>164</v>
      </c>
      <c r="Y409" s="156" t="s">
        <v>144</v>
      </c>
      <c r="Z409" s="146"/>
      <c r="AA409" s="146"/>
      <c r="AB409" s="146"/>
      <c r="AC409" s="146"/>
      <c r="AD409" s="146"/>
      <c r="AE409" s="146"/>
      <c r="AF409" s="146"/>
      <c r="AG409" s="146" t="s">
        <v>165</v>
      </c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outlineLevel="2" x14ac:dyDescent="0.2">
      <c r="A410" s="153"/>
      <c r="B410" s="154"/>
      <c r="C410" s="187" t="s">
        <v>622</v>
      </c>
      <c r="D410" s="185"/>
      <c r="E410" s="186">
        <v>4</v>
      </c>
      <c r="F410" s="156"/>
      <c r="G410" s="156"/>
      <c r="H410" s="156"/>
      <c r="I410" s="156"/>
      <c r="J410" s="156"/>
      <c r="K410" s="156"/>
      <c r="L410" s="156"/>
      <c r="M410" s="156"/>
      <c r="N410" s="155"/>
      <c r="O410" s="155"/>
      <c r="P410" s="155"/>
      <c r="Q410" s="155"/>
      <c r="R410" s="156"/>
      <c r="S410" s="156"/>
      <c r="T410" s="156"/>
      <c r="U410" s="156"/>
      <c r="V410" s="156"/>
      <c r="W410" s="156"/>
      <c r="X410" s="156"/>
      <c r="Y410" s="156"/>
      <c r="Z410" s="146"/>
      <c r="AA410" s="146"/>
      <c r="AB410" s="146"/>
      <c r="AC410" s="146"/>
      <c r="AD410" s="146"/>
      <c r="AE410" s="146"/>
      <c r="AF410" s="146"/>
      <c r="AG410" s="146" t="s">
        <v>167</v>
      </c>
      <c r="AH410" s="146">
        <v>0</v>
      </c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ht="45" outlineLevel="1" x14ac:dyDescent="0.2">
      <c r="A411" s="167">
        <v>90</v>
      </c>
      <c r="B411" s="168" t="s">
        <v>623</v>
      </c>
      <c r="C411" s="181" t="s">
        <v>624</v>
      </c>
      <c r="D411" s="169" t="s">
        <v>359</v>
      </c>
      <c r="E411" s="170">
        <v>1</v>
      </c>
      <c r="F411" s="171"/>
      <c r="G411" s="172">
        <f>ROUND(E411*F411,2)</f>
        <v>0</v>
      </c>
      <c r="H411" s="157"/>
      <c r="I411" s="156">
        <f>ROUND(E411*H411,2)</f>
        <v>0</v>
      </c>
      <c r="J411" s="157"/>
      <c r="K411" s="156">
        <f>ROUND(E411*J411,2)</f>
        <v>0</v>
      </c>
      <c r="L411" s="156">
        <v>21</v>
      </c>
      <c r="M411" s="156">
        <f>G411*(1+L411/100)</f>
        <v>0</v>
      </c>
      <c r="N411" s="155">
        <v>0</v>
      </c>
      <c r="O411" s="155">
        <f>ROUND(E411*N411,2)</f>
        <v>0</v>
      </c>
      <c r="P411" s="155">
        <v>0</v>
      </c>
      <c r="Q411" s="155">
        <f>ROUND(E411*P411,2)</f>
        <v>0</v>
      </c>
      <c r="R411" s="156"/>
      <c r="S411" s="156" t="s">
        <v>298</v>
      </c>
      <c r="T411" s="156" t="s">
        <v>142</v>
      </c>
      <c r="U411" s="156">
        <v>0</v>
      </c>
      <c r="V411" s="156">
        <f>ROUND(E411*U411,2)</f>
        <v>0</v>
      </c>
      <c r="W411" s="156"/>
      <c r="X411" s="156" t="s">
        <v>164</v>
      </c>
      <c r="Y411" s="156" t="s">
        <v>144</v>
      </c>
      <c r="Z411" s="146"/>
      <c r="AA411" s="146"/>
      <c r="AB411" s="146"/>
      <c r="AC411" s="146"/>
      <c r="AD411" s="146"/>
      <c r="AE411" s="146"/>
      <c r="AF411" s="146"/>
      <c r="AG411" s="146" t="s">
        <v>165</v>
      </c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ht="22.5" outlineLevel="2" x14ac:dyDescent="0.2">
      <c r="A412" s="153"/>
      <c r="B412" s="154"/>
      <c r="C412" s="187" t="s">
        <v>625</v>
      </c>
      <c r="D412" s="185"/>
      <c r="E412" s="186"/>
      <c r="F412" s="156"/>
      <c r="G412" s="156"/>
      <c r="H412" s="156"/>
      <c r="I412" s="156"/>
      <c r="J412" s="156"/>
      <c r="K412" s="156"/>
      <c r="L412" s="156"/>
      <c r="M412" s="156"/>
      <c r="N412" s="155"/>
      <c r="O412" s="155"/>
      <c r="P412" s="155"/>
      <c r="Q412" s="155"/>
      <c r="R412" s="156"/>
      <c r="S412" s="156"/>
      <c r="T412" s="156"/>
      <c r="U412" s="156"/>
      <c r="V412" s="156"/>
      <c r="W412" s="156"/>
      <c r="X412" s="156"/>
      <c r="Y412" s="156"/>
      <c r="Z412" s="146"/>
      <c r="AA412" s="146"/>
      <c r="AB412" s="146"/>
      <c r="AC412" s="146"/>
      <c r="AD412" s="146"/>
      <c r="AE412" s="146"/>
      <c r="AF412" s="146"/>
      <c r="AG412" s="146" t="s">
        <v>167</v>
      </c>
      <c r="AH412" s="146">
        <v>0</v>
      </c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3" x14ac:dyDescent="0.2">
      <c r="A413" s="153"/>
      <c r="B413" s="154"/>
      <c r="C413" s="187" t="s">
        <v>626</v>
      </c>
      <c r="D413" s="185"/>
      <c r="E413" s="186">
        <v>1</v>
      </c>
      <c r="F413" s="156"/>
      <c r="G413" s="156"/>
      <c r="H413" s="156"/>
      <c r="I413" s="156"/>
      <c r="J413" s="156"/>
      <c r="K413" s="156"/>
      <c r="L413" s="156"/>
      <c r="M413" s="156"/>
      <c r="N413" s="155"/>
      <c r="O413" s="155"/>
      <c r="P413" s="155"/>
      <c r="Q413" s="155"/>
      <c r="R413" s="156"/>
      <c r="S413" s="156"/>
      <c r="T413" s="156"/>
      <c r="U413" s="156"/>
      <c r="V413" s="156"/>
      <c r="W413" s="156"/>
      <c r="X413" s="156"/>
      <c r="Y413" s="156"/>
      <c r="Z413" s="146"/>
      <c r="AA413" s="146"/>
      <c r="AB413" s="146"/>
      <c r="AC413" s="146"/>
      <c r="AD413" s="146"/>
      <c r="AE413" s="146"/>
      <c r="AF413" s="146"/>
      <c r="AG413" s="146" t="s">
        <v>167</v>
      </c>
      <c r="AH413" s="146">
        <v>0</v>
      </c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ht="33.75" outlineLevel="1" x14ac:dyDescent="0.2">
      <c r="A414" s="167">
        <v>91</v>
      </c>
      <c r="B414" s="168" t="s">
        <v>627</v>
      </c>
      <c r="C414" s="181" t="s">
        <v>628</v>
      </c>
      <c r="D414" s="169" t="s">
        <v>359</v>
      </c>
      <c r="E414" s="170">
        <v>75</v>
      </c>
      <c r="F414" s="171"/>
      <c r="G414" s="172">
        <f>ROUND(E414*F414,2)</f>
        <v>0</v>
      </c>
      <c r="H414" s="157"/>
      <c r="I414" s="156">
        <f>ROUND(E414*H414,2)</f>
        <v>0</v>
      </c>
      <c r="J414" s="157"/>
      <c r="K414" s="156">
        <f>ROUND(E414*J414,2)</f>
        <v>0</v>
      </c>
      <c r="L414" s="156">
        <v>21</v>
      </c>
      <c r="M414" s="156">
        <f>G414*(1+L414/100)</f>
        <v>0</v>
      </c>
      <c r="N414" s="155">
        <v>0</v>
      </c>
      <c r="O414" s="155">
        <f>ROUND(E414*N414,2)</f>
        <v>0</v>
      </c>
      <c r="P414" s="155">
        <v>0</v>
      </c>
      <c r="Q414" s="155">
        <f>ROUND(E414*P414,2)</f>
        <v>0</v>
      </c>
      <c r="R414" s="156"/>
      <c r="S414" s="156" t="s">
        <v>298</v>
      </c>
      <c r="T414" s="156" t="s">
        <v>142</v>
      </c>
      <c r="U414" s="156">
        <v>0</v>
      </c>
      <c r="V414" s="156">
        <f>ROUND(E414*U414,2)</f>
        <v>0</v>
      </c>
      <c r="W414" s="156"/>
      <c r="X414" s="156" t="s">
        <v>164</v>
      </c>
      <c r="Y414" s="156" t="s">
        <v>144</v>
      </c>
      <c r="Z414" s="146"/>
      <c r="AA414" s="146"/>
      <c r="AB414" s="146"/>
      <c r="AC414" s="146"/>
      <c r="AD414" s="146"/>
      <c r="AE414" s="146"/>
      <c r="AF414" s="146"/>
      <c r="AG414" s="146" t="s">
        <v>165</v>
      </c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2" x14ac:dyDescent="0.2">
      <c r="A415" s="153"/>
      <c r="B415" s="154"/>
      <c r="C415" s="187" t="s">
        <v>629</v>
      </c>
      <c r="D415" s="185"/>
      <c r="E415" s="186">
        <v>75</v>
      </c>
      <c r="F415" s="156"/>
      <c r="G415" s="156"/>
      <c r="H415" s="156"/>
      <c r="I415" s="156"/>
      <c r="J415" s="156"/>
      <c r="K415" s="156"/>
      <c r="L415" s="156"/>
      <c r="M415" s="156"/>
      <c r="N415" s="155"/>
      <c r="O415" s="155"/>
      <c r="P415" s="155"/>
      <c r="Q415" s="155"/>
      <c r="R415" s="156"/>
      <c r="S415" s="156"/>
      <c r="T415" s="156"/>
      <c r="U415" s="156"/>
      <c r="V415" s="156"/>
      <c r="W415" s="156"/>
      <c r="X415" s="156"/>
      <c r="Y415" s="156"/>
      <c r="Z415" s="146"/>
      <c r="AA415" s="146"/>
      <c r="AB415" s="146"/>
      <c r="AC415" s="146"/>
      <c r="AD415" s="146"/>
      <c r="AE415" s="146"/>
      <c r="AF415" s="146"/>
      <c r="AG415" s="146" t="s">
        <v>167</v>
      </c>
      <c r="AH415" s="146">
        <v>0</v>
      </c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ht="33.75" outlineLevel="1" x14ac:dyDescent="0.2">
      <c r="A416" s="167">
        <v>92</v>
      </c>
      <c r="B416" s="168" t="s">
        <v>630</v>
      </c>
      <c r="C416" s="181" t="s">
        <v>631</v>
      </c>
      <c r="D416" s="169" t="s">
        <v>359</v>
      </c>
      <c r="E416" s="170">
        <v>75</v>
      </c>
      <c r="F416" s="171"/>
      <c r="G416" s="172">
        <f>ROUND(E416*F416,2)</f>
        <v>0</v>
      </c>
      <c r="H416" s="157"/>
      <c r="I416" s="156">
        <f>ROUND(E416*H416,2)</f>
        <v>0</v>
      </c>
      <c r="J416" s="157"/>
      <c r="K416" s="156">
        <f>ROUND(E416*J416,2)</f>
        <v>0</v>
      </c>
      <c r="L416" s="156">
        <v>21</v>
      </c>
      <c r="M416" s="156">
        <f>G416*(1+L416/100)</f>
        <v>0</v>
      </c>
      <c r="N416" s="155">
        <v>0</v>
      </c>
      <c r="O416" s="155">
        <f>ROUND(E416*N416,2)</f>
        <v>0</v>
      </c>
      <c r="P416" s="155">
        <v>0</v>
      </c>
      <c r="Q416" s="155">
        <f>ROUND(E416*P416,2)</f>
        <v>0</v>
      </c>
      <c r="R416" s="156"/>
      <c r="S416" s="156" t="s">
        <v>298</v>
      </c>
      <c r="T416" s="156" t="s">
        <v>142</v>
      </c>
      <c r="U416" s="156">
        <v>0</v>
      </c>
      <c r="V416" s="156">
        <f>ROUND(E416*U416,2)</f>
        <v>0</v>
      </c>
      <c r="W416" s="156"/>
      <c r="X416" s="156" t="s">
        <v>164</v>
      </c>
      <c r="Y416" s="156" t="s">
        <v>144</v>
      </c>
      <c r="Z416" s="146"/>
      <c r="AA416" s="146"/>
      <c r="AB416" s="146"/>
      <c r="AC416" s="146"/>
      <c r="AD416" s="146"/>
      <c r="AE416" s="146"/>
      <c r="AF416" s="146"/>
      <c r="AG416" s="146" t="s">
        <v>165</v>
      </c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2" x14ac:dyDescent="0.2">
      <c r="A417" s="153"/>
      <c r="B417" s="154"/>
      <c r="C417" s="187" t="s">
        <v>632</v>
      </c>
      <c r="D417" s="185"/>
      <c r="E417" s="186">
        <v>75</v>
      </c>
      <c r="F417" s="156"/>
      <c r="G417" s="156"/>
      <c r="H417" s="156"/>
      <c r="I417" s="156"/>
      <c r="J417" s="156"/>
      <c r="K417" s="156"/>
      <c r="L417" s="156"/>
      <c r="M417" s="156"/>
      <c r="N417" s="155"/>
      <c r="O417" s="155"/>
      <c r="P417" s="155"/>
      <c r="Q417" s="155"/>
      <c r="R417" s="156"/>
      <c r="S417" s="156"/>
      <c r="T417" s="156"/>
      <c r="U417" s="156"/>
      <c r="V417" s="156"/>
      <c r="W417" s="156"/>
      <c r="X417" s="156"/>
      <c r="Y417" s="156"/>
      <c r="Z417" s="146"/>
      <c r="AA417" s="146"/>
      <c r="AB417" s="146"/>
      <c r="AC417" s="146"/>
      <c r="AD417" s="146"/>
      <c r="AE417" s="146"/>
      <c r="AF417" s="146"/>
      <c r="AG417" s="146" t="s">
        <v>167</v>
      </c>
      <c r="AH417" s="146">
        <v>0</v>
      </c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ht="33.75" outlineLevel="1" x14ac:dyDescent="0.2">
      <c r="A418" s="167">
        <v>93</v>
      </c>
      <c r="B418" s="168" t="s">
        <v>633</v>
      </c>
      <c r="C418" s="181" t="s">
        <v>634</v>
      </c>
      <c r="D418" s="169" t="s">
        <v>359</v>
      </c>
      <c r="E418" s="170">
        <v>75</v>
      </c>
      <c r="F418" s="171"/>
      <c r="G418" s="172">
        <f>ROUND(E418*F418,2)</f>
        <v>0</v>
      </c>
      <c r="H418" s="157"/>
      <c r="I418" s="156">
        <f>ROUND(E418*H418,2)</f>
        <v>0</v>
      </c>
      <c r="J418" s="157"/>
      <c r="K418" s="156">
        <f>ROUND(E418*J418,2)</f>
        <v>0</v>
      </c>
      <c r="L418" s="156">
        <v>21</v>
      </c>
      <c r="M418" s="156">
        <f>G418*(1+L418/100)</f>
        <v>0</v>
      </c>
      <c r="N418" s="155">
        <v>0</v>
      </c>
      <c r="O418" s="155">
        <f>ROUND(E418*N418,2)</f>
        <v>0</v>
      </c>
      <c r="P418" s="155">
        <v>0</v>
      </c>
      <c r="Q418" s="155">
        <f>ROUND(E418*P418,2)</f>
        <v>0</v>
      </c>
      <c r="R418" s="156"/>
      <c r="S418" s="156" t="s">
        <v>298</v>
      </c>
      <c r="T418" s="156" t="s">
        <v>142</v>
      </c>
      <c r="U418" s="156">
        <v>0</v>
      </c>
      <c r="V418" s="156">
        <f>ROUND(E418*U418,2)</f>
        <v>0</v>
      </c>
      <c r="W418" s="156"/>
      <c r="X418" s="156" t="s">
        <v>164</v>
      </c>
      <c r="Y418" s="156" t="s">
        <v>144</v>
      </c>
      <c r="Z418" s="146"/>
      <c r="AA418" s="146"/>
      <c r="AB418" s="146"/>
      <c r="AC418" s="146"/>
      <c r="AD418" s="146"/>
      <c r="AE418" s="146"/>
      <c r="AF418" s="146"/>
      <c r="AG418" s="146" t="s">
        <v>165</v>
      </c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2" x14ac:dyDescent="0.2">
      <c r="A419" s="153"/>
      <c r="B419" s="154"/>
      <c r="C419" s="187" t="s">
        <v>635</v>
      </c>
      <c r="D419" s="185"/>
      <c r="E419" s="186">
        <v>75</v>
      </c>
      <c r="F419" s="156"/>
      <c r="G419" s="156"/>
      <c r="H419" s="156"/>
      <c r="I419" s="156"/>
      <c r="J419" s="156"/>
      <c r="K419" s="156"/>
      <c r="L419" s="156"/>
      <c r="M419" s="156"/>
      <c r="N419" s="155"/>
      <c r="O419" s="155"/>
      <c r="P419" s="155"/>
      <c r="Q419" s="155"/>
      <c r="R419" s="156"/>
      <c r="S419" s="156"/>
      <c r="T419" s="156"/>
      <c r="U419" s="156"/>
      <c r="V419" s="156"/>
      <c r="W419" s="156"/>
      <c r="X419" s="156"/>
      <c r="Y419" s="156"/>
      <c r="Z419" s="146"/>
      <c r="AA419" s="146"/>
      <c r="AB419" s="146"/>
      <c r="AC419" s="146"/>
      <c r="AD419" s="146"/>
      <c r="AE419" s="146"/>
      <c r="AF419" s="146"/>
      <c r="AG419" s="146" t="s">
        <v>167</v>
      </c>
      <c r="AH419" s="146">
        <v>0</v>
      </c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ht="45" outlineLevel="1" x14ac:dyDescent="0.2">
      <c r="A420" s="167">
        <v>94</v>
      </c>
      <c r="B420" s="168" t="s">
        <v>636</v>
      </c>
      <c r="C420" s="181" t="s">
        <v>637</v>
      </c>
      <c r="D420" s="169" t="s">
        <v>359</v>
      </c>
      <c r="E420" s="170">
        <v>1</v>
      </c>
      <c r="F420" s="171"/>
      <c r="G420" s="172">
        <f>ROUND(E420*F420,2)</f>
        <v>0</v>
      </c>
      <c r="H420" s="157"/>
      <c r="I420" s="156">
        <f>ROUND(E420*H420,2)</f>
        <v>0</v>
      </c>
      <c r="J420" s="157"/>
      <c r="K420" s="156">
        <f>ROUND(E420*J420,2)</f>
        <v>0</v>
      </c>
      <c r="L420" s="156">
        <v>21</v>
      </c>
      <c r="M420" s="156">
        <f>G420*(1+L420/100)</f>
        <v>0</v>
      </c>
      <c r="N420" s="155">
        <v>0</v>
      </c>
      <c r="O420" s="155">
        <f>ROUND(E420*N420,2)</f>
        <v>0</v>
      </c>
      <c r="P420" s="155">
        <v>0</v>
      </c>
      <c r="Q420" s="155">
        <f>ROUND(E420*P420,2)</f>
        <v>0</v>
      </c>
      <c r="R420" s="156"/>
      <c r="S420" s="156" t="s">
        <v>298</v>
      </c>
      <c r="T420" s="156" t="s">
        <v>142</v>
      </c>
      <c r="U420" s="156">
        <v>0</v>
      </c>
      <c r="V420" s="156">
        <f>ROUND(E420*U420,2)</f>
        <v>0</v>
      </c>
      <c r="W420" s="156"/>
      <c r="X420" s="156" t="s">
        <v>164</v>
      </c>
      <c r="Y420" s="156" t="s">
        <v>144</v>
      </c>
      <c r="Z420" s="146"/>
      <c r="AA420" s="146"/>
      <c r="AB420" s="146"/>
      <c r="AC420" s="146"/>
      <c r="AD420" s="146"/>
      <c r="AE420" s="146"/>
      <c r="AF420" s="146"/>
      <c r="AG420" s="146" t="s">
        <v>165</v>
      </c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2" x14ac:dyDescent="0.2">
      <c r="A421" s="153"/>
      <c r="B421" s="154"/>
      <c r="C421" s="187" t="s">
        <v>638</v>
      </c>
      <c r="D421" s="185"/>
      <c r="E421" s="186">
        <v>1</v>
      </c>
      <c r="F421" s="156"/>
      <c r="G421" s="156"/>
      <c r="H421" s="156"/>
      <c r="I421" s="156"/>
      <c r="J421" s="156"/>
      <c r="K421" s="156"/>
      <c r="L421" s="156"/>
      <c r="M421" s="156"/>
      <c r="N421" s="155"/>
      <c r="O421" s="155"/>
      <c r="P421" s="155"/>
      <c r="Q421" s="155"/>
      <c r="R421" s="156"/>
      <c r="S421" s="156"/>
      <c r="T421" s="156"/>
      <c r="U421" s="156"/>
      <c r="V421" s="156"/>
      <c r="W421" s="156"/>
      <c r="X421" s="156"/>
      <c r="Y421" s="156"/>
      <c r="Z421" s="146"/>
      <c r="AA421" s="146"/>
      <c r="AB421" s="146"/>
      <c r="AC421" s="146"/>
      <c r="AD421" s="146"/>
      <c r="AE421" s="146"/>
      <c r="AF421" s="146"/>
      <c r="AG421" s="146" t="s">
        <v>167</v>
      </c>
      <c r="AH421" s="146">
        <v>0</v>
      </c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ht="45" outlineLevel="1" x14ac:dyDescent="0.2">
      <c r="A422" s="167">
        <v>95</v>
      </c>
      <c r="B422" s="168" t="s">
        <v>639</v>
      </c>
      <c r="C422" s="181" t="s">
        <v>640</v>
      </c>
      <c r="D422" s="169" t="s">
        <v>359</v>
      </c>
      <c r="E422" s="170">
        <v>1</v>
      </c>
      <c r="F422" s="171"/>
      <c r="G422" s="172">
        <f>ROUND(E422*F422,2)</f>
        <v>0</v>
      </c>
      <c r="H422" s="157"/>
      <c r="I422" s="156">
        <f>ROUND(E422*H422,2)</f>
        <v>0</v>
      </c>
      <c r="J422" s="157"/>
      <c r="K422" s="156">
        <f>ROUND(E422*J422,2)</f>
        <v>0</v>
      </c>
      <c r="L422" s="156">
        <v>21</v>
      </c>
      <c r="M422" s="156">
        <f>G422*(1+L422/100)</f>
        <v>0</v>
      </c>
      <c r="N422" s="155">
        <v>0</v>
      </c>
      <c r="O422" s="155">
        <f>ROUND(E422*N422,2)</f>
        <v>0</v>
      </c>
      <c r="P422" s="155">
        <v>0</v>
      </c>
      <c r="Q422" s="155">
        <f>ROUND(E422*P422,2)</f>
        <v>0</v>
      </c>
      <c r="R422" s="156"/>
      <c r="S422" s="156" t="s">
        <v>298</v>
      </c>
      <c r="T422" s="156" t="s">
        <v>142</v>
      </c>
      <c r="U422" s="156">
        <v>0</v>
      </c>
      <c r="V422" s="156">
        <f>ROUND(E422*U422,2)</f>
        <v>0</v>
      </c>
      <c r="W422" s="156"/>
      <c r="X422" s="156" t="s">
        <v>164</v>
      </c>
      <c r="Y422" s="156" t="s">
        <v>144</v>
      </c>
      <c r="Z422" s="146"/>
      <c r="AA422" s="146"/>
      <c r="AB422" s="146"/>
      <c r="AC422" s="146"/>
      <c r="AD422" s="146"/>
      <c r="AE422" s="146"/>
      <c r="AF422" s="146"/>
      <c r="AG422" s="146" t="s">
        <v>165</v>
      </c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2" x14ac:dyDescent="0.2">
      <c r="A423" s="153"/>
      <c r="B423" s="154"/>
      <c r="C423" s="187" t="s">
        <v>641</v>
      </c>
      <c r="D423" s="185"/>
      <c r="E423" s="186">
        <v>1</v>
      </c>
      <c r="F423" s="156"/>
      <c r="G423" s="156"/>
      <c r="H423" s="156"/>
      <c r="I423" s="156"/>
      <c r="J423" s="156"/>
      <c r="K423" s="156"/>
      <c r="L423" s="156"/>
      <c r="M423" s="156"/>
      <c r="N423" s="155"/>
      <c r="O423" s="155"/>
      <c r="P423" s="155"/>
      <c r="Q423" s="155"/>
      <c r="R423" s="156"/>
      <c r="S423" s="156"/>
      <c r="T423" s="156"/>
      <c r="U423" s="156"/>
      <c r="V423" s="156"/>
      <c r="W423" s="156"/>
      <c r="X423" s="156"/>
      <c r="Y423" s="156"/>
      <c r="Z423" s="146"/>
      <c r="AA423" s="146"/>
      <c r="AB423" s="146"/>
      <c r="AC423" s="146"/>
      <c r="AD423" s="146"/>
      <c r="AE423" s="146"/>
      <c r="AF423" s="146"/>
      <c r="AG423" s="146" t="s">
        <v>167</v>
      </c>
      <c r="AH423" s="146">
        <v>0</v>
      </c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ht="45" outlineLevel="1" x14ac:dyDescent="0.2">
      <c r="A424" s="167">
        <v>96</v>
      </c>
      <c r="B424" s="168" t="s">
        <v>642</v>
      </c>
      <c r="C424" s="181" t="s">
        <v>643</v>
      </c>
      <c r="D424" s="169" t="s">
        <v>359</v>
      </c>
      <c r="E424" s="170">
        <v>1</v>
      </c>
      <c r="F424" s="171"/>
      <c r="G424" s="172">
        <f>ROUND(E424*F424,2)</f>
        <v>0</v>
      </c>
      <c r="H424" s="157"/>
      <c r="I424" s="156">
        <f>ROUND(E424*H424,2)</f>
        <v>0</v>
      </c>
      <c r="J424" s="157"/>
      <c r="K424" s="156">
        <f>ROUND(E424*J424,2)</f>
        <v>0</v>
      </c>
      <c r="L424" s="156">
        <v>21</v>
      </c>
      <c r="M424" s="156">
        <f>G424*(1+L424/100)</f>
        <v>0</v>
      </c>
      <c r="N424" s="155">
        <v>0</v>
      </c>
      <c r="O424" s="155">
        <f>ROUND(E424*N424,2)</f>
        <v>0</v>
      </c>
      <c r="P424" s="155">
        <v>0</v>
      </c>
      <c r="Q424" s="155">
        <f>ROUND(E424*P424,2)</f>
        <v>0</v>
      </c>
      <c r="R424" s="156"/>
      <c r="S424" s="156" t="s">
        <v>298</v>
      </c>
      <c r="T424" s="156" t="s">
        <v>142</v>
      </c>
      <c r="U424" s="156">
        <v>0</v>
      </c>
      <c r="V424" s="156">
        <f>ROUND(E424*U424,2)</f>
        <v>0</v>
      </c>
      <c r="W424" s="156"/>
      <c r="X424" s="156" t="s">
        <v>164</v>
      </c>
      <c r="Y424" s="156" t="s">
        <v>144</v>
      </c>
      <c r="Z424" s="146"/>
      <c r="AA424" s="146"/>
      <c r="AB424" s="146"/>
      <c r="AC424" s="146"/>
      <c r="AD424" s="146"/>
      <c r="AE424" s="146"/>
      <c r="AF424" s="146"/>
      <c r="AG424" s="146" t="s">
        <v>165</v>
      </c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2" x14ac:dyDescent="0.2">
      <c r="A425" s="153"/>
      <c r="B425" s="154"/>
      <c r="C425" s="187" t="s">
        <v>644</v>
      </c>
      <c r="D425" s="185"/>
      <c r="E425" s="186">
        <v>1</v>
      </c>
      <c r="F425" s="156"/>
      <c r="G425" s="156"/>
      <c r="H425" s="156"/>
      <c r="I425" s="156"/>
      <c r="J425" s="156"/>
      <c r="K425" s="156"/>
      <c r="L425" s="156"/>
      <c r="M425" s="156"/>
      <c r="N425" s="155"/>
      <c r="O425" s="155"/>
      <c r="P425" s="155"/>
      <c r="Q425" s="155"/>
      <c r="R425" s="156"/>
      <c r="S425" s="156"/>
      <c r="T425" s="156"/>
      <c r="U425" s="156"/>
      <c r="V425" s="156"/>
      <c r="W425" s="156"/>
      <c r="X425" s="156"/>
      <c r="Y425" s="156"/>
      <c r="Z425" s="146"/>
      <c r="AA425" s="146"/>
      <c r="AB425" s="146"/>
      <c r="AC425" s="146"/>
      <c r="AD425" s="146"/>
      <c r="AE425" s="146"/>
      <c r="AF425" s="146"/>
      <c r="AG425" s="146" t="s">
        <v>167</v>
      </c>
      <c r="AH425" s="146">
        <v>0</v>
      </c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ht="45" outlineLevel="1" x14ac:dyDescent="0.2">
      <c r="A426" s="167">
        <v>97</v>
      </c>
      <c r="B426" s="168" t="s">
        <v>645</v>
      </c>
      <c r="C426" s="181" t="s">
        <v>646</v>
      </c>
      <c r="D426" s="169" t="s">
        <v>359</v>
      </c>
      <c r="E426" s="170">
        <v>1</v>
      </c>
      <c r="F426" s="171"/>
      <c r="G426" s="172">
        <f>ROUND(E426*F426,2)</f>
        <v>0</v>
      </c>
      <c r="H426" s="157"/>
      <c r="I426" s="156">
        <f>ROUND(E426*H426,2)</f>
        <v>0</v>
      </c>
      <c r="J426" s="157"/>
      <c r="K426" s="156">
        <f>ROUND(E426*J426,2)</f>
        <v>0</v>
      </c>
      <c r="L426" s="156">
        <v>21</v>
      </c>
      <c r="M426" s="156">
        <f>G426*(1+L426/100)</f>
        <v>0</v>
      </c>
      <c r="N426" s="155">
        <v>0</v>
      </c>
      <c r="O426" s="155">
        <f>ROUND(E426*N426,2)</f>
        <v>0</v>
      </c>
      <c r="P426" s="155">
        <v>0</v>
      </c>
      <c r="Q426" s="155">
        <f>ROUND(E426*P426,2)</f>
        <v>0</v>
      </c>
      <c r="R426" s="156"/>
      <c r="S426" s="156" t="s">
        <v>298</v>
      </c>
      <c r="T426" s="156" t="s">
        <v>142</v>
      </c>
      <c r="U426" s="156">
        <v>0</v>
      </c>
      <c r="V426" s="156">
        <f>ROUND(E426*U426,2)</f>
        <v>0</v>
      </c>
      <c r="W426" s="156"/>
      <c r="X426" s="156" t="s">
        <v>164</v>
      </c>
      <c r="Y426" s="156" t="s">
        <v>144</v>
      </c>
      <c r="Z426" s="146"/>
      <c r="AA426" s="146"/>
      <c r="AB426" s="146"/>
      <c r="AC426" s="146"/>
      <c r="AD426" s="146"/>
      <c r="AE426" s="146"/>
      <c r="AF426" s="146"/>
      <c r="AG426" s="146" t="s">
        <v>165</v>
      </c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ht="33.75" outlineLevel="2" x14ac:dyDescent="0.2">
      <c r="A427" s="153"/>
      <c r="B427" s="154"/>
      <c r="C427" s="187" t="s">
        <v>647</v>
      </c>
      <c r="D427" s="185"/>
      <c r="E427" s="186"/>
      <c r="F427" s="156"/>
      <c r="G427" s="156"/>
      <c r="H427" s="156"/>
      <c r="I427" s="156"/>
      <c r="J427" s="156"/>
      <c r="K427" s="156"/>
      <c r="L427" s="156"/>
      <c r="M427" s="156"/>
      <c r="N427" s="155"/>
      <c r="O427" s="155"/>
      <c r="P427" s="155"/>
      <c r="Q427" s="155"/>
      <c r="R427" s="156"/>
      <c r="S427" s="156"/>
      <c r="T427" s="156"/>
      <c r="U427" s="156"/>
      <c r="V427" s="156"/>
      <c r="W427" s="156"/>
      <c r="X427" s="156"/>
      <c r="Y427" s="156"/>
      <c r="Z427" s="146"/>
      <c r="AA427" s="146"/>
      <c r="AB427" s="146"/>
      <c r="AC427" s="146"/>
      <c r="AD427" s="146"/>
      <c r="AE427" s="146"/>
      <c r="AF427" s="146"/>
      <c r="AG427" s="146" t="s">
        <v>167</v>
      </c>
      <c r="AH427" s="146">
        <v>0</v>
      </c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3" x14ac:dyDescent="0.2">
      <c r="A428" s="153"/>
      <c r="B428" s="154"/>
      <c r="C428" s="187" t="s">
        <v>648</v>
      </c>
      <c r="D428" s="185"/>
      <c r="E428" s="186">
        <v>1</v>
      </c>
      <c r="F428" s="156"/>
      <c r="G428" s="156"/>
      <c r="H428" s="156"/>
      <c r="I428" s="156"/>
      <c r="J428" s="156"/>
      <c r="K428" s="156"/>
      <c r="L428" s="156"/>
      <c r="M428" s="156"/>
      <c r="N428" s="155"/>
      <c r="O428" s="155"/>
      <c r="P428" s="155"/>
      <c r="Q428" s="155"/>
      <c r="R428" s="156"/>
      <c r="S428" s="156"/>
      <c r="T428" s="156"/>
      <c r="U428" s="156"/>
      <c r="V428" s="156"/>
      <c r="W428" s="156"/>
      <c r="X428" s="156"/>
      <c r="Y428" s="156"/>
      <c r="Z428" s="146"/>
      <c r="AA428" s="146"/>
      <c r="AB428" s="146"/>
      <c r="AC428" s="146"/>
      <c r="AD428" s="146"/>
      <c r="AE428" s="146"/>
      <c r="AF428" s="146"/>
      <c r="AG428" s="146" t="s">
        <v>167</v>
      </c>
      <c r="AH428" s="146">
        <v>0</v>
      </c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ht="33.75" outlineLevel="1" x14ac:dyDescent="0.2">
      <c r="A429" s="167">
        <v>98</v>
      </c>
      <c r="B429" s="168" t="s">
        <v>649</v>
      </c>
      <c r="C429" s="181" t="s">
        <v>650</v>
      </c>
      <c r="D429" s="169" t="s">
        <v>359</v>
      </c>
      <c r="E429" s="170">
        <v>1</v>
      </c>
      <c r="F429" s="171"/>
      <c r="G429" s="172">
        <f>ROUND(E429*F429,2)</f>
        <v>0</v>
      </c>
      <c r="H429" s="157"/>
      <c r="I429" s="156">
        <f>ROUND(E429*H429,2)</f>
        <v>0</v>
      </c>
      <c r="J429" s="157"/>
      <c r="K429" s="156">
        <f>ROUND(E429*J429,2)</f>
        <v>0</v>
      </c>
      <c r="L429" s="156">
        <v>21</v>
      </c>
      <c r="M429" s="156">
        <f>G429*(1+L429/100)</f>
        <v>0</v>
      </c>
      <c r="N429" s="155">
        <v>0</v>
      </c>
      <c r="O429" s="155">
        <f>ROUND(E429*N429,2)</f>
        <v>0</v>
      </c>
      <c r="P429" s="155">
        <v>0</v>
      </c>
      <c r="Q429" s="155">
        <f>ROUND(E429*P429,2)</f>
        <v>0</v>
      </c>
      <c r="R429" s="156"/>
      <c r="S429" s="156" t="s">
        <v>298</v>
      </c>
      <c r="T429" s="156" t="s">
        <v>142</v>
      </c>
      <c r="U429" s="156">
        <v>0</v>
      </c>
      <c r="V429" s="156">
        <f>ROUND(E429*U429,2)</f>
        <v>0</v>
      </c>
      <c r="W429" s="156"/>
      <c r="X429" s="156" t="s">
        <v>164</v>
      </c>
      <c r="Y429" s="156" t="s">
        <v>144</v>
      </c>
      <c r="Z429" s="146"/>
      <c r="AA429" s="146"/>
      <c r="AB429" s="146"/>
      <c r="AC429" s="146"/>
      <c r="AD429" s="146"/>
      <c r="AE429" s="146"/>
      <c r="AF429" s="146"/>
      <c r="AG429" s="146" t="s">
        <v>165</v>
      </c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2" x14ac:dyDescent="0.2">
      <c r="A430" s="153"/>
      <c r="B430" s="154"/>
      <c r="C430" s="187" t="s">
        <v>651</v>
      </c>
      <c r="D430" s="185"/>
      <c r="E430" s="186">
        <v>1</v>
      </c>
      <c r="F430" s="156"/>
      <c r="G430" s="156"/>
      <c r="H430" s="156"/>
      <c r="I430" s="156"/>
      <c r="J430" s="156"/>
      <c r="K430" s="156"/>
      <c r="L430" s="156"/>
      <c r="M430" s="156"/>
      <c r="N430" s="155"/>
      <c r="O430" s="155"/>
      <c r="P430" s="155"/>
      <c r="Q430" s="155"/>
      <c r="R430" s="156"/>
      <c r="S430" s="156"/>
      <c r="T430" s="156"/>
      <c r="U430" s="156"/>
      <c r="V430" s="156"/>
      <c r="W430" s="156"/>
      <c r="X430" s="156"/>
      <c r="Y430" s="156"/>
      <c r="Z430" s="146"/>
      <c r="AA430" s="146"/>
      <c r="AB430" s="146"/>
      <c r="AC430" s="146"/>
      <c r="AD430" s="146"/>
      <c r="AE430" s="146"/>
      <c r="AF430" s="146"/>
      <c r="AG430" s="146" t="s">
        <v>167</v>
      </c>
      <c r="AH430" s="146">
        <v>0</v>
      </c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1" x14ac:dyDescent="0.2">
      <c r="A431" s="167">
        <v>99</v>
      </c>
      <c r="B431" s="168" t="s">
        <v>652</v>
      </c>
      <c r="C431" s="181" t="s">
        <v>653</v>
      </c>
      <c r="D431" s="169" t="s">
        <v>297</v>
      </c>
      <c r="E431" s="170">
        <v>1.05149</v>
      </c>
      <c r="F431" s="171"/>
      <c r="G431" s="172">
        <f>ROUND(E431*F431,2)</f>
        <v>0</v>
      </c>
      <c r="H431" s="157"/>
      <c r="I431" s="156">
        <f>ROUND(E431*H431,2)</f>
        <v>0</v>
      </c>
      <c r="J431" s="157"/>
      <c r="K431" s="156">
        <f>ROUND(E431*J431,2)</f>
        <v>0</v>
      </c>
      <c r="L431" s="156">
        <v>21</v>
      </c>
      <c r="M431" s="156">
        <f>G431*(1+L431/100)</f>
        <v>0</v>
      </c>
      <c r="N431" s="155">
        <v>1</v>
      </c>
      <c r="O431" s="155">
        <f>ROUND(E431*N431,2)</f>
        <v>1.05</v>
      </c>
      <c r="P431" s="155">
        <v>0</v>
      </c>
      <c r="Q431" s="155">
        <f>ROUND(E431*P431,2)</f>
        <v>0</v>
      </c>
      <c r="R431" s="156" t="s">
        <v>382</v>
      </c>
      <c r="S431" s="156" t="s">
        <v>141</v>
      </c>
      <c r="T431" s="156" t="s">
        <v>163</v>
      </c>
      <c r="U431" s="156">
        <v>0</v>
      </c>
      <c r="V431" s="156">
        <f>ROUND(E431*U431,2)</f>
        <v>0</v>
      </c>
      <c r="W431" s="156"/>
      <c r="X431" s="156" t="s">
        <v>299</v>
      </c>
      <c r="Y431" s="156" t="s">
        <v>144</v>
      </c>
      <c r="Z431" s="146"/>
      <c r="AA431" s="146"/>
      <c r="AB431" s="146"/>
      <c r="AC431" s="146"/>
      <c r="AD431" s="146"/>
      <c r="AE431" s="146"/>
      <c r="AF431" s="146"/>
      <c r="AG431" s="146" t="s">
        <v>300</v>
      </c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2" x14ac:dyDescent="0.2">
      <c r="A432" s="153"/>
      <c r="B432" s="154"/>
      <c r="C432" s="187" t="s">
        <v>654</v>
      </c>
      <c r="D432" s="185"/>
      <c r="E432" s="186">
        <v>1.05149</v>
      </c>
      <c r="F432" s="156"/>
      <c r="G432" s="156"/>
      <c r="H432" s="156"/>
      <c r="I432" s="156"/>
      <c r="J432" s="156"/>
      <c r="K432" s="156"/>
      <c r="L432" s="156"/>
      <c r="M432" s="156"/>
      <c r="N432" s="155"/>
      <c r="O432" s="155"/>
      <c r="P432" s="155"/>
      <c r="Q432" s="155"/>
      <c r="R432" s="156"/>
      <c r="S432" s="156"/>
      <c r="T432" s="156"/>
      <c r="U432" s="156"/>
      <c r="V432" s="156"/>
      <c r="W432" s="156"/>
      <c r="X432" s="156"/>
      <c r="Y432" s="156"/>
      <c r="Z432" s="146"/>
      <c r="AA432" s="146"/>
      <c r="AB432" s="146"/>
      <c r="AC432" s="146"/>
      <c r="AD432" s="146"/>
      <c r="AE432" s="146"/>
      <c r="AF432" s="146"/>
      <c r="AG432" s="146" t="s">
        <v>167</v>
      </c>
      <c r="AH432" s="146">
        <v>0</v>
      </c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ht="22.5" outlineLevel="1" x14ac:dyDescent="0.2">
      <c r="A433" s="167">
        <v>100</v>
      </c>
      <c r="B433" s="168" t="s">
        <v>655</v>
      </c>
      <c r="C433" s="181" t="s">
        <v>656</v>
      </c>
      <c r="D433" s="169" t="s">
        <v>179</v>
      </c>
      <c r="E433" s="170">
        <v>84.456000000000003</v>
      </c>
      <c r="F433" s="171"/>
      <c r="G433" s="172">
        <f>ROUND(E433*F433,2)</f>
        <v>0</v>
      </c>
      <c r="H433" s="157"/>
      <c r="I433" s="156">
        <f>ROUND(E433*H433,2)</f>
        <v>0</v>
      </c>
      <c r="J433" s="157"/>
      <c r="K433" s="156">
        <f>ROUND(E433*J433,2)</f>
        <v>0</v>
      </c>
      <c r="L433" s="156">
        <v>21</v>
      </c>
      <c r="M433" s="156">
        <f>G433*(1+L433/100)</f>
        <v>0</v>
      </c>
      <c r="N433" s="155">
        <v>7.0000000000000001E-3</v>
      </c>
      <c r="O433" s="155">
        <f>ROUND(E433*N433,2)</f>
        <v>0.59</v>
      </c>
      <c r="P433" s="155">
        <v>0</v>
      </c>
      <c r="Q433" s="155">
        <f>ROUND(E433*P433,2)</f>
        <v>0</v>
      </c>
      <c r="R433" s="156"/>
      <c r="S433" s="156" t="s">
        <v>298</v>
      </c>
      <c r="T433" s="156" t="s">
        <v>163</v>
      </c>
      <c r="U433" s="156">
        <v>0</v>
      </c>
      <c r="V433" s="156">
        <f>ROUND(E433*U433,2)</f>
        <v>0</v>
      </c>
      <c r="W433" s="156"/>
      <c r="X433" s="156" t="s">
        <v>299</v>
      </c>
      <c r="Y433" s="156" t="s">
        <v>144</v>
      </c>
      <c r="Z433" s="146"/>
      <c r="AA433" s="146"/>
      <c r="AB433" s="146"/>
      <c r="AC433" s="146"/>
      <c r="AD433" s="146"/>
      <c r="AE433" s="146"/>
      <c r="AF433" s="146"/>
      <c r="AG433" s="146" t="s">
        <v>300</v>
      </c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2" x14ac:dyDescent="0.2">
      <c r="A434" s="153"/>
      <c r="B434" s="154"/>
      <c r="C434" s="187" t="s">
        <v>657</v>
      </c>
      <c r="D434" s="185"/>
      <c r="E434" s="186">
        <v>6.5933999999999999</v>
      </c>
      <c r="F434" s="156"/>
      <c r="G434" s="156"/>
      <c r="H434" s="156"/>
      <c r="I434" s="156"/>
      <c r="J434" s="156"/>
      <c r="K434" s="156"/>
      <c r="L434" s="156"/>
      <c r="M434" s="156"/>
      <c r="N434" s="155"/>
      <c r="O434" s="155"/>
      <c r="P434" s="155"/>
      <c r="Q434" s="155"/>
      <c r="R434" s="156"/>
      <c r="S434" s="156"/>
      <c r="T434" s="156"/>
      <c r="U434" s="156"/>
      <c r="V434" s="156"/>
      <c r="W434" s="156"/>
      <c r="X434" s="156"/>
      <c r="Y434" s="156"/>
      <c r="Z434" s="146"/>
      <c r="AA434" s="146"/>
      <c r="AB434" s="146"/>
      <c r="AC434" s="146"/>
      <c r="AD434" s="146"/>
      <c r="AE434" s="146"/>
      <c r="AF434" s="146"/>
      <c r="AG434" s="146" t="s">
        <v>167</v>
      </c>
      <c r="AH434" s="146">
        <v>0</v>
      </c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3" x14ac:dyDescent="0.2">
      <c r="A435" s="153"/>
      <c r="B435" s="154"/>
      <c r="C435" s="187" t="s">
        <v>658</v>
      </c>
      <c r="D435" s="185"/>
      <c r="E435" s="186">
        <v>5.9939999999999998</v>
      </c>
      <c r="F435" s="156"/>
      <c r="G435" s="156"/>
      <c r="H435" s="156"/>
      <c r="I435" s="156"/>
      <c r="J435" s="156"/>
      <c r="K435" s="156"/>
      <c r="L435" s="156"/>
      <c r="M435" s="156"/>
      <c r="N435" s="155"/>
      <c r="O435" s="155"/>
      <c r="P435" s="155"/>
      <c r="Q435" s="155"/>
      <c r="R435" s="156"/>
      <c r="S435" s="156"/>
      <c r="T435" s="156"/>
      <c r="U435" s="156"/>
      <c r="V435" s="156"/>
      <c r="W435" s="156"/>
      <c r="X435" s="156"/>
      <c r="Y435" s="156"/>
      <c r="Z435" s="146"/>
      <c r="AA435" s="146"/>
      <c r="AB435" s="146"/>
      <c r="AC435" s="146"/>
      <c r="AD435" s="146"/>
      <c r="AE435" s="146"/>
      <c r="AF435" s="146"/>
      <c r="AG435" s="146" t="s">
        <v>167</v>
      </c>
      <c r="AH435" s="146">
        <v>0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3" x14ac:dyDescent="0.2">
      <c r="A436" s="153"/>
      <c r="B436" s="154"/>
      <c r="C436" s="187" t="s">
        <v>659</v>
      </c>
      <c r="D436" s="185"/>
      <c r="E436" s="186">
        <v>6.1398000000000001</v>
      </c>
      <c r="F436" s="156"/>
      <c r="G436" s="156"/>
      <c r="H436" s="156"/>
      <c r="I436" s="156"/>
      <c r="J436" s="156"/>
      <c r="K436" s="156"/>
      <c r="L436" s="156"/>
      <c r="M436" s="156"/>
      <c r="N436" s="155"/>
      <c r="O436" s="155"/>
      <c r="P436" s="155"/>
      <c r="Q436" s="155"/>
      <c r="R436" s="156"/>
      <c r="S436" s="156"/>
      <c r="T436" s="156"/>
      <c r="U436" s="156"/>
      <c r="V436" s="156"/>
      <c r="W436" s="156"/>
      <c r="X436" s="156"/>
      <c r="Y436" s="156"/>
      <c r="Z436" s="146"/>
      <c r="AA436" s="146"/>
      <c r="AB436" s="146"/>
      <c r="AC436" s="146"/>
      <c r="AD436" s="146"/>
      <c r="AE436" s="146"/>
      <c r="AF436" s="146"/>
      <c r="AG436" s="146" t="s">
        <v>167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3" x14ac:dyDescent="0.2">
      <c r="A437" s="153"/>
      <c r="B437" s="154"/>
      <c r="C437" s="187" t="s">
        <v>660</v>
      </c>
      <c r="D437" s="185"/>
      <c r="E437" s="186">
        <v>6.2531999999999996</v>
      </c>
      <c r="F437" s="156"/>
      <c r="G437" s="156"/>
      <c r="H437" s="156"/>
      <c r="I437" s="156"/>
      <c r="J437" s="156"/>
      <c r="K437" s="156"/>
      <c r="L437" s="156"/>
      <c r="M437" s="156"/>
      <c r="N437" s="155"/>
      <c r="O437" s="155"/>
      <c r="P437" s="155"/>
      <c r="Q437" s="155"/>
      <c r="R437" s="156"/>
      <c r="S437" s="156"/>
      <c r="T437" s="156"/>
      <c r="U437" s="156"/>
      <c r="V437" s="156"/>
      <c r="W437" s="156"/>
      <c r="X437" s="156"/>
      <c r="Y437" s="156"/>
      <c r="Z437" s="146"/>
      <c r="AA437" s="146"/>
      <c r="AB437" s="146"/>
      <c r="AC437" s="146"/>
      <c r="AD437" s="146"/>
      <c r="AE437" s="146"/>
      <c r="AF437" s="146"/>
      <c r="AG437" s="146" t="s">
        <v>167</v>
      </c>
      <c r="AH437" s="146">
        <v>0</v>
      </c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3" x14ac:dyDescent="0.2">
      <c r="A438" s="153"/>
      <c r="B438" s="154"/>
      <c r="C438" s="187" t="s">
        <v>661</v>
      </c>
      <c r="D438" s="185"/>
      <c r="E438" s="186">
        <v>6.0750000000000002</v>
      </c>
      <c r="F438" s="156"/>
      <c r="G438" s="156"/>
      <c r="H438" s="156"/>
      <c r="I438" s="156"/>
      <c r="J438" s="156"/>
      <c r="K438" s="156"/>
      <c r="L438" s="156"/>
      <c r="M438" s="156"/>
      <c r="N438" s="155"/>
      <c r="O438" s="155"/>
      <c r="P438" s="155"/>
      <c r="Q438" s="155"/>
      <c r="R438" s="156"/>
      <c r="S438" s="156"/>
      <c r="T438" s="156"/>
      <c r="U438" s="156"/>
      <c r="V438" s="156"/>
      <c r="W438" s="156"/>
      <c r="X438" s="156"/>
      <c r="Y438" s="156"/>
      <c r="Z438" s="146"/>
      <c r="AA438" s="146"/>
      <c r="AB438" s="146"/>
      <c r="AC438" s="146"/>
      <c r="AD438" s="146"/>
      <c r="AE438" s="146"/>
      <c r="AF438" s="146"/>
      <c r="AG438" s="146" t="s">
        <v>167</v>
      </c>
      <c r="AH438" s="146">
        <v>0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3" x14ac:dyDescent="0.2">
      <c r="A439" s="153"/>
      <c r="B439" s="154"/>
      <c r="C439" s="187" t="s">
        <v>662</v>
      </c>
      <c r="D439" s="185"/>
      <c r="E439" s="186">
        <v>5.8806000000000003</v>
      </c>
      <c r="F439" s="156"/>
      <c r="G439" s="156"/>
      <c r="H439" s="156"/>
      <c r="I439" s="156"/>
      <c r="J439" s="156"/>
      <c r="K439" s="156"/>
      <c r="L439" s="156"/>
      <c r="M439" s="156"/>
      <c r="N439" s="155"/>
      <c r="O439" s="155"/>
      <c r="P439" s="155"/>
      <c r="Q439" s="155"/>
      <c r="R439" s="156"/>
      <c r="S439" s="156"/>
      <c r="T439" s="156"/>
      <c r="U439" s="156"/>
      <c r="V439" s="156"/>
      <c r="W439" s="156"/>
      <c r="X439" s="156"/>
      <c r="Y439" s="156"/>
      <c r="Z439" s="146"/>
      <c r="AA439" s="146"/>
      <c r="AB439" s="146"/>
      <c r="AC439" s="146"/>
      <c r="AD439" s="146"/>
      <c r="AE439" s="146"/>
      <c r="AF439" s="146"/>
      <c r="AG439" s="146" t="s">
        <v>167</v>
      </c>
      <c r="AH439" s="146">
        <v>0</v>
      </c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3" x14ac:dyDescent="0.2">
      <c r="A440" s="153"/>
      <c r="B440" s="154"/>
      <c r="C440" s="187" t="s">
        <v>663</v>
      </c>
      <c r="D440" s="185"/>
      <c r="E440" s="186">
        <v>42.768000000000001</v>
      </c>
      <c r="F440" s="156"/>
      <c r="G440" s="156"/>
      <c r="H440" s="156"/>
      <c r="I440" s="156"/>
      <c r="J440" s="156"/>
      <c r="K440" s="156"/>
      <c r="L440" s="156"/>
      <c r="M440" s="156"/>
      <c r="N440" s="155"/>
      <c r="O440" s="155"/>
      <c r="P440" s="155"/>
      <c r="Q440" s="155"/>
      <c r="R440" s="156"/>
      <c r="S440" s="156"/>
      <c r="T440" s="156"/>
      <c r="U440" s="156"/>
      <c r="V440" s="156"/>
      <c r="W440" s="156"/>
      <c r="X440" s="156"/>
      <c r="Y440" s="156"/>
      <c r="Z440" s="146"/>
      <c r="AA440" s="146"/>
      <c r="AB440" s="146"/>
      <c r="AC440" s="146"/>
      <c r="AD440" s="146"/>
      <c r="AE440" s="146"/>
      <c r="AF440" s="146"/>
      <c r="AG440" s="146" t="s">
        <v>167</v>
      </c>
      <c r="AH440" s="146">
        <v>0</v>
      </c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3" x14ac:dyDescent="0.2">
      <c r="A441" s="153"/>
      <c r="B441" s="154"/>
      <c r="C441" s="187" t="s">
        <v>664</v>
      </c>
      <c r="D441" s="185"/>
      <c r="E441" s="186">
        <v>4.7519999999999998</v>
      </c>
      <c r="F441" s="156"/>
      <c r="G441" s="156"/>
      <c r="H441" s="156"/>
      <c r="I441" s="156"/>
      <c r="J441" s="156"/>
      <c r="K441" s="156"/>
      <c r="L441" s="156"/>
      <c r="M441" s="156"/>
      <c r="N441" s="155"/>
      <c r="O441" s="155"/>
      <c r="P441" s="155"/>
      <c r="Q441" s="155"/>
      <c r="R441" s="156"/>
      <c r="S441" s="156"/>
      <c r="T441" s="156"/>
      <c r="U441" s="156"/>
      <c r="V441" s="156"/>
      <c r="W441" s="156"/>
      <c r="X441" s="156"/>
      <c r="Y441" s="156"/>
      <c r="Z441" s="146"/>
      <c r="AA441" s="146"/>
      <c r="AB441" s="146"/>
      <c r="AC441" s="146"/>
      <c r="AD441" s="146"/>
      <c r="AE441" s="146"/>
      <c r="AF441" s="146"/>
      <c r="AG441" s="146" t="s">
        <v>167</v>
      </c>
      <c r="AH441" s="146">
        <v>0</v>
      </c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1" x14ac:dyDescent="0.2">
      <c r="A442" s="167">
        <v>101</v>
      </c>
      <c r="B442" s="168" t="s">
        <v>665</v>
      </c>
      <c r="C442" s="181" t="s">
        <v>666</v>
      </c>
      <c r="D442" s="169" t="s">
        <v>596</v>
      </c>
      <c r="E442" s="170">
        <v>1398.2</v>
      </c>
      <c r="F442" s="171"/>
      <c r="G442" s="172">
        <f>ROUND(E442*F442,2)</f>
        <v>0</v>
      </c>
      <c r="H442" s="157"/>
      <c r="I442" s="156">
        <f>ROUND(E442*H442,2)</f>
        <v>0</v>
      </c>
      <c r="J442" s="157"/>
      <c r="K442" s="156">
        <f>ROUND(E442*J442,2)</f>
        <v>0</v>
      </c>
      <c r="L442" s="156">
        <v>21</v>
      </c>
      <c r="M442" s="156">
        <f>G442*(1+L442/100)</f>
        <v>0</v>
      </c>
      <c r="N442" s="155">
        <v>1E-3</v>
      </c>
      <c r="O442" s="155">
        <f>ROUND(E442*N442,2)</f>
        <v>1.4</v>
      </c>
      <c r="P442" s="155">
        <v>0</v>
      </c>
      <c r="Q442" s="155">
        <f>ROUND(E442*P442,2)</f>
        <v>0</v>
      </c>
      <c r="R442" s="156"/>
      <c r="S442" s="156" t="s">
        <v>298</v>
      </c>
      <c r="T442" s="156" t="s">
        <v>163</v>
      </c>
      <c r="U442" s="156">
        <v>0</v>
      </c>
      <c r="V442" s="156">
        <f>ROUND(E442*U442,2)</f>
        <v>0</v>
      </c>
      <c r="W442" s="156"/>
      <c r="X442" s="156" t="s">
        <v>299</v>
      </c>
      <c r="Y442" s="156" t="s">
        <v>144</v>
      </c>
      <c r="Z442" s="146"/>
      <c r="AA442" s="146"/>
      <c r="AB442" s="146"/>
      <c r="AC442" s="146"/>
      <c r="AD442" s="146"/>
      <c r="AE442" s="146"/>
      <c r="AF442" s="146"/>
      <c r="AG442" s="146" t="s">
        <v>300</v>
      </c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outlineLevel="2" x14ac:dyDescent="0.2">
      <c r="A443" s="153"/>
      <c r="B443" s="154"/>
      <c r="C443" s="187" t="s">
        <v>667</v>
      </c>
      <c r="D443" s="185"/>
      <c r="E443" s="186">
        <v>1398.2</v>
      </c>
      <c r="F443" s="156"/>
      <c r="G443" s="156"/>
      <c r="H443" s="156"/>
      <c r="I443" s="156"/>
      <c r="J443" s="156"/>
      <c r="K443" s="156"/>
      <c r="L443" s="156"/>
      <c r="M443" s="156"/>
      <c r="N443" s="155"/>
      <c r="O443" s="155"/>
      <c r="P443" s="155"/>
      <c r="Q443" s="155"/>
      <c r="R443" s="156"/>
      <c r="S443" s="156"/>
      <c r="T443" s="156"/>
      <c r="U443" s="156"/>
      <c r="V443" s="156"/>
      <c r="W443" s="156"/>
      <c r="X443" s="156"/>
      <c r="Y443" s="156"/>
      <c r="Z443" s="146"/>
      <c r="AA443" s="146"/>
      <c r="AB443" s="146"/>
      <c r="AC443" s="146"/>
      <c r="AD443" s="146"/>
      <c r="AE443" s="146"/>
      <c r="AF443" s="146"/>
      <c r="AG443" s="146" t="s">
        <v>167</v>
      </c>
      <c r="AH443" s="146">
        <v>0</v>
      </c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1" x14ac:dyDescent="0.2">
      <c r="A444" s="173">
        <v>102</v>
      </c>
      <c r="B444" s="174" t="s">
        <v>668</v>
      </c>
      <c r="C444" s="180" t="s">
        <v>669</v>
      </c>
      <c r="D444" s="175" t="s">
        <v>297</v>
      </c>
      <c r="E444" s="176">
        <v>3.1594699999999998</v>
      </c>
      <c r="F444" s="177"/>
      <c r="G444" s="178">
        <f>ROUND(E444*F444,2)</f>
        <v>0</v>
      </c>
      <c r="H444" s="157"/>
      <c r="I444" s="156">
        <f>ROUND(E444*H444,2)</f>
        <v>0</v>
      </c>
      <c r="J444" s="157"/>
      <c r="K444" s="156">
        <f>ROUND(E444*J444,2)</f>
        <v>0</v>
      </c>
      <c r="L444" s="156">
        <v>21</v>
      </c>
      <c r="M444" s="156">
        <f>G444*(1+L444/100)</f>
        <v>0</v>
      </c>
      <c r="N444" s="155">
        <v>0</v>
      </c>
      <c r="O444" s="155">
        <f>ROUND(E444*N444,2)</f>
        <v>0</v>
      </c>
      <c r="P444" s="155">
        <v>0</v>
      </c>
      <c r="Q444" s="155">
        <f>ROUND(E444*P444,2)</f>
        <v>0</v>
      </c>
      <c r="R444" s="156"/>
      <c r="S444" s="156" t="s">
        <v>141</v>
      </c>
      <c r="T444" s="156" t="s">
        <v>163</v>
      </c>
      <c r="U444" s="156">
        <v>3.327</v>
      </c>
      <c r="V444" s="156">
        <f>ROUND(E444*U444,2)</f>
        <v>10.51</v>
      </c>
      <c r="W444" s="156"/>
      <c r="X444" s="156" t="s">
        <v>562</v>
      </c>
      <c r="Y444" s="156" t="s">
        <v>144</v>
      </c>
      <c r="Z444" s="146"/>
      <c r="AA444" s="146"/>
      <c r="AB444" s="146"/>
      <c r="AC444" s="146"/>
      <c r="AD444" s="146"/>
      <c r="AE444" s="146"/>
      <c r="AF444" s="146"/>
      <c r="AG444" s="146" t="s">
        <v>563</v>
      </c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x14ac:dyDescent="0.2">
      <c r="A445" s="160" t="s">
        <v>136</v>
      </c>
      <c r="B445" s="161" t="s">
        <v>95</v>
      </c>
      <c r="C445" s="179" t="s">
        <v>96</v>
      </c>
      <c r="D445" s="162"/>
      <c r="E445" s="163"/>
      <c r="F445" s="164"/>
      <c r="G445" s="165">
        <f>SUMIF(AG446:AG453,"&lt;&gt;NOR",G446:G453)</f>
        <v>0</v>
      </c>
      <c r="H445" s="159"/>
      <c r="I445" s="159">
        <f>SUM(I446:I453)</f>
        <v>0</v>
      </c>
      <c r="J445" s="159"/>
      <c r="K445" s="159">
        <f>SUM(K446:K453)</f>
        <v>0</v>
      </c>
      <c r="L445" s="159"/>
      <c r="M445" s="159">
        <f>SUM(M446:M453)</f>
        <v>0</v>
      </c>
      <c r="N445" s="158"/>
      <c r="O445" s="158">
        <f>SUM(O446:O453)</f>
        <v>57.08</v>
      </c>
      <c r="P445" s="158"/>
      <c r="Q445" s="158">
        <f>SUM(Q446:Q453)</f>
        <v>0</v>
      </c>
      <c r="R445" s="159"/>
      <c r="S445" s="159"/>
      <c r="T445" s="159"/>
      <c r="U445" s="159"/>
      <c r="V445" s="159">
        <f>SUM(V446:V453)</f>
        <v>1287.6199999999999</v>
      </c>
      <c r="W445" s="159"/>
      <c r="X445" s="159"/>
      <c r="Y445" s="159"/>
      <c r="AG445" t="s">
        <v>137</v>
      </c>
    </row>
    <row r="446" spans="1:60" ht="33.75" outlineLevel="1" x14ac:dyDescent="0.2">
      <c r="A446" s="167">
        <v>103</v>
      </c>
      <c r="B446" s="168" t="s">
        <v>670</v>
      </c>
      <c r="C446" s="181" t="s">
        <v>671</v>
      </c>
      <c r="D446" s="169" t="s">
        <v>162</v>
      </c>
      <c r="E446" s="170">
        <v>439.14938000000001</v>
      </c>
      <c r="F446" s="171"/>
      <c r="G446" s="172">
        <f>ROUND(E446*F446,2)</f>
        <v>0</v>
      </c>
      <c r="H446" s="157"/>
      <c r="I446" s="156">
        <f>ROUND(E446*H446,2)</f>
        <v>0</v>
      </c>
      <c r="J446" s="157"/>
      <c r="K446" s="156">
        <f>ROUND(E446*J446,2)</f>
        <v>0</v>
      </c>
      <c r="L446" s="156">
        <v>21</v>
      </c>
      <c r="M446" s="156">
        <f>G446*(1+L446/100)</f>
        <v>0</v>
      </c>
      <c r="N446" s="155">
        <v>0.12103</v>
      </c>
      <c r="O446" s="155">
        <f>ROUND(E446*N446,2)</f>
        <v>53.15</v>
      </c>
      <c r="P446" s="155">
        <v>0</v>
      </c>
      <c r="Q446" s="155">
        <f>ROUND(E446*P446,2)</f>
        <v>0</v>
      </c>
      <c r="R446" s="156"/>
      <c r="S446" s="156" t="s">
        <v>298</v>
      </c>
      <c r="T446" s="156" t="s">
        <v>163</v>
      </c>
      <c r="U446" s="156">
        <v>2.7149999999999999</v>
      </c>
      <c r="V446" s="156">
        <f>ROUND(E446*U446,2)</f>
        <v>1192.29</v>
      </c>
      <c r="W446" s="156"/>
      <c r="X446" s="156" t="s">
        <v>164</v>
      </c>
      <c r="Y446" s="156" t="s">
        <v>144</v>
      </c>
      <c r="Z446" s="146"/>
      <c r="AA446" s="146"/>
      <c r="AB446" s="146"/>
      <c r="AC446" s="146"/>
      <c r="AD446" s="146"/>
      <c r="AE446" s="146"/>
      <c r="AF446" s="146"/>
      <c r="AG446" s="146" t="s">
        <v>165</v>
      </c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outlineLevel="2" x14ac:dyDescent="0.2">
      <c r="A447" s="153"/>
      <c r="B447" s="154"/>
      <c r="C447" s="187" t="s">
        <v>672</v>
      </c>
      <c r="D447" s="185"/>
      <c r="E447" s="186">
        <v>203.0625</v>
      </c>
      <c r="F447" s="156"/>
      <c r="G447" s="156"/>
      <c r="H447" s="156"/>
      <c r="I447" s="156"/>
      <c r="J447" s="156"/>
      <c r="K447" s="156"/>
      <c r="L447" s="156"/>
      <c r="M447" s="156"/>
      <c r="N447" s="155"/>
      <c r="O447" s="155"/>
      <c r="P447" s="155"/>
      <c r="Q447" s="155"/>
      <c r="R447" s="156"/>
      <c r="S447" s="156"/>
      <c r="T447" s="156"/>
      <c r="U447" s="156"/>
      <c r="V447" s="156"/>
      <c r="W447" s="156"/>
      <c r="X447" s="156"/>
      <c r="Y447" s="156"/>
      <c r="Z447" s="146"/>
      <c r="AA447" s="146"/>
      <c r="AB447" s="146"/>
      <c r="AC447" s="146"/>
      <c r="AD447" s="146"/>
      <c r="AE447" s="146"/>
      <c r="AF447" s="146"/>
      <c r="AG447" s="146" t="s">
        <v>167</v>
      </c>
      <c r="AH447" s="146">
        <v>0</v>
      </c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3" x14ac:dyDescent="0.2">
      <c r="A448" s="153"/>
      <c r="B448" s="154"/>
      <c r="C448" s="187" t="s">
        <v>673</v>
      </c>
      <c r="D448" s="185"/>
      <c r="E448" s="186">
        <v>102.06563</v>
      </c>
      <c r="F448" s="156"/>
      <c r="G448" s="156"/>
      <c r="H448" s="156"/>
      <c r="I448" s="156"/>
      <c r="J448" s="156"/>
      <c r="K448" s="156"/>
      <c r="L448" s="156"/>
      <c r="M448" s="156"/>
      <c r="N448" s="155"/>
      <c r="O448" s="155"/>
      <c r="P448" s="155"/>
      <c r="Q448" s="155"/>
      <c r="R448" s="156"/>
      <c r="S448" s="156"/>
      <c r="T448" s="156"/>
      <c r="U448" s="156"/>
      <c r="V448" s="156"/>
      <c r="W448" s="156"/>
      <c r="X448" s="156"/>
      <c r="Y448" s="156"/>
      <c r="Z448" s="146"/>
      <c r="AA448" s="146"/>
      <c r="AB448" s="146"/>
      <c r="AC448" s="146"/>
      <c r="AD448" s="146"/>
      <c r="AE448" s="146"/>
      <c r="AF448" s="146"/>
      <c r="AG448" s="146" t="s">
        <v>167</v>
      </c>
      <c r="AH448" s="146">
        <v>0</v>
      </c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outlineLevel="3" x14ac:dyDescent="0.2">
      <c r="A449" s="153"/>
      <c r="B449" s="154"/>
      <c r="C449" s="187" t="s">
        <v>674</v>
      </c>
      <c r="D449" s="185"/>
      <c r="E449" s="186">
        <v>134.02125000000001</v>
      </c>
      <c r="F449" s="156"/>
      <c r="G449" s="156"/>
      <c r="H449" s="156"/>
      <c r="I449" s="156"/>
      <c r="J449" s="156"/>
      <c r="K449" s="156"/>
      <c r="L449" s="156"/>
      <c r="M449" s="156"/>
      <c r="N449" s="155"/>
      <c r="O449" s="155"/>
      <c r="P449" s="155"/>
      <c r="Q449" s="155"/>
      <c r="R449" s="156"/>
      <c r="S449" s="156"/>
      <c r="T449" s="156"/>
      <c r="U449" s="156"/>
      <c r="V449" s="156"/>
      <c r="W449" s="156"/>
      <c r="X449" s="156"/>
      <c r="Y449" s="156"/>
      <c r="Z449" s="146"/>
      <c r="AA449" s="146"/>
      <c r="AB449" s="146"/>
      <c r="AC449" s="146"/>
      <c r="AD449" s="146"/>
      <c r="AE449" s="146"/>
      <c r="AF449" s="146"/>
      <c r="AG449" s="146" t="s">
        <v>167</v>
      </c>
      <c r="AH449" s="146">
        <v>0</v>
      </c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ht="22.5" outlineLevel="1" x14ac:dyDescent="0.2">
      <c r="A450" s="173">
        <v>104</v>
      </c>
      <c r="B450" s="174" t="s">
        <v>675</v>
      </c>
      <c r="C450" s="180" t="s">
        <v>676</v>
      </c>
      <c r="D450" s="175" t="s">
        <v>359</v>
      </c>
      <c r="E450" s="176">
        <v>1</v>
      </c>
      <c r="F450" s="177"/>
      <c r="G450" s="178">
        <f>ROUND(E450*F450,2)</f>
        <v>0</v>
      </c>
      <c r="H450" s="157"/>
      <c r="I450" s="156">
        <f>ROUND(E450*H450,2)</f>
        <v>0</v>
      </c>
      <c r="J450" s="157"/>
      <c r="K450" s="156">
        <f>ROUND(E450*J450,2)</f>
        <v>0</v>
      </c>
      <c r="L450" s="156">
        <v>21</v>
      </c>
      <c r="M450" s="156">
        <f>G450*(1+L450/100)</f>
        <v>0</v>
      </c>
      <c r="N450" s="155">
        <v>2.214</v>
      </c>
      <c r="O450" s="155">
        <f>ROUND(E450*N450,2)</f>
        <v>2.21</v>
      </c>
      <c r="P450" s="155">
        <v>0</v>
      </c>
      <c r="Q450" s="155">
        <f>ROUND(E450*P450,2)</f>
        <v>0</v>
      </c>
      <c r="R450" s="156"/>
      <c r="S450" s="156" t="s">
        <v>298</v>
      </c>
      <c r="T450" s="156" t="s">
        <v>142</v>
      </c>
      <c r="U450" s="156">
        <v>0</v>
      </c>
      <c r="V450" s="156">
        <f>ROUND(E450*U450,2)</f>
        <v>0</v>
      </c>
      <c r="W450" s="156"/>
      <c r="X450" s="156" t="s">
        <v>164</v>
      </c>
      <c r="Y450" s="156" t="s">
        <v>144</v>
      </c>
      <c r="Z450" s="146"/>
      <c r="AA450" s="146"/>
      <c r="AB450" s="146"/>
      <c r="AC450" s="146"/>
      <c r="AD450" s="146"/>
      <c r="AE450" s="146"/>
      <c r="AF450" s="146"/>
      <c r="AG450" s="146" t="s">
        <v>165</v>
      </c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outlineLevel="1" x14ac:dyDescent="0.2">
      <c r="A451" s="173">
        <v>105</v>
      </c>
      <c r="B451" s="174" t="s">
        <v>677</v>
      </c>
      <c r="C451" s="180" t="s">
        <v>678</v>
      </c>
      <c r="D451" s="175" t="s">
        <v>679</v>
      </c>
      <c r="E451" s="176">
        <v>1</v>
      </c>
      <c r="F451" s="177"/>
      <c r="G451" s="178">
        <f>ROUND(E451*F451,2)</f>
        <v>0</v>
      </c>
      <c r="H451" s="157"/>
      <c r="I451" s="156">
        <f>ROUND(E451*H451,2)</f>
        <v>0</v>
      </c>
      <c r="J451" s="157"/>
      <c r="K451" s="156">
        <f>ROUND(E451*J451,2)</f>
        <v>0</v>
      </c>
      <c r="L451" s="156">
        <v>21</v>
      </c>
      <c r="M451" s="156">
        <f>G451*(1+L451/100)</f>
        <v>0</v>
      </c>
      <c r="N451" s="155">
        <v>0</v>
      </c>
      <c r="O451" s="155">
        <f>ROUND(E451*N451,2)</f>
        <v>0</v>
      </c>
      <c r="P451" s="155">
        <v>0</v>
      </c>
      <c r="Q451" s="155">
        <f>ROUND(E451*P451,2)</f>
        <v>0</v>
      </c>
      <c r="R451" s="156"/>
      <c r="S451" s="156" t="s">
        <v>298</v>
      </c>
      <c r="T451" s="156" t="s">
        <v>142</v>
      </c>
      <c r="U451" s="156">
        <v>0</v>
      </c>
      <c r="V451" s="156">
        <f>ROUND(E451*U451,2)</f>
        <v>0</v>
      </c>
      <c r="W451" s="156"/>
      <c r="X451" s="156" t="s">
        <v>164</v>
      </c>
      <c r="Y451" s="156" t="s">
        <v>144</v>
      </c>
      <c r="Z451" s="146"/>
      <c r="AA451" s="146"/>
      <c r="AB451" s="146"/>
      <c r="AC451" s="146"/>
      <c r="AD451" s="146"/>
      <c r="AE451" s="146"/>
      <c r="AF451" s="146"/>
      <c r="AG451" s="146" t="s">
        <v>165</v>
      </c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outlineLevel="1" x14ac:dyDescent="0.2">
      <c r="A452" s="173">
        <v>106</v>
      </c>
      <c r="B452" s="174" t="s">
        <v>680</v>
      </c>
      <c r="C452" s="180" t="s">
        <v>681</v>
      </c>
      <c r="D452" s="175" t="s">
        <v>359</v>
      </c>
      <c r="E452" s="176">
        <v>1</v>
      </c>
      <c r="F452" s="177"/>
      <c r="G452" s="178">
        <f>ROUND(E452*F452,2)</f>
        <v>0</v>
      </c>
      <c r="H452" s="157"/>
      <c r="I452" s="156">
        <f>ROUND(E452*H452,2)</f>
        <v>0</v>
      </c>
      <c r="J452" s="157"/>
      <c r="K452" s="156">
        <f>ROUND(E452*J452,2)</f>
        <v>0</v>
      </c>
      <c r="L452" s="156">
        <v>21</v>
      </c>
      <c r="M452" s="156">
        <f>G452*(1+L452/100)</f>
        <v>0</v>
      </c>
      <c r="N452" s="155">
        <v>1.7210000000000001</v>
      </c>
      <c r="O452" s="155">
        <f>ROUND(E452*N452,2)</f>
        <v>1.72</v>
      </c>
      <c r="P452" s="155">
        <v>0</v>
      </c>
      <c r="Q452" s="155">
        <f>ROUND(E452*P452,2)</f>
        <v>0</v>
      </c>
      <c r="R452" s="156"/>
      <c r="S452" s="156" t="s">
        <v>298</v>
      </c>
      <c r="T452" s="156" t="s">
        <v>142</v>
      </c>
      <c r="U452" s="156">
        <v>0</v>
      </c>
      <c r="V452" s="156">
        <f>ROUND(E452*U452,2)</f>
        <v>0</v>
      </c>
      <c r="W452" s="156"/>
      <c r="X452" s="156" t="s">
        <v>299</v>
      </c>
      <c r="Y452" s="156" t="s">
        <v>144</v>
      </c>
      <c r="Z452" s="146"/>
      <c r="AA452" s="146"/>
      <c r="AB452" s="146"/>
      <c r="AC452" s="146"/>
      <c r="AD452" s="146"/>
      <c r="AE452" s="146"/>
      <c r="AF452" s="146"/>
      <c r="AG452" s="146" t="s">
        <v>300</v>
      </c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outlineLevel="1" x14ac:dyDescent="0.2">
      <c r="A453" s="173">
        <v>107</v>
      </c>
      <c r="B453" s="174" t="s">
        <v>682</v>
      </c>
      <c r="C453" s="180" t="s">
        <v>683</v>
      </c>
      <c r="D453" s="175" t="s">
        <v>297</v>
      </c>
      <c r="E453" s="176">
        <v>57.085250000000002</v>
      </c>
      <c r="F453" s="177"/>
      <c r="G453" s="178">
        <f>ROUND(E453*F453,2)</f>
        <v>0</v>
      </c>
      <c r="H453" s="157"/>
      <c r="I453" s="156">
        <f>ROUND(E453*H453,2)</f>
        <v>0</v>
      </c>
      <c r="J453" s="157"/>
      <c r="K453" s="156">
        <f>ROUND(E453*J453,2)</f>
        <v>0</v>
      </c>
      <c r="L453" s="156">
        <v>21</v>
      </c>
      <c r="M453" s="156">
        <f>G453*(1+L453/100)</f>
        <v>0</v>
      </c>
      <c r="N453" s="155">
        <v>0</v>
      </c>
      <c r="O453" s="155">
        <f>ROUND(E453*N453,2)</f>
        <v>0</v>
      </c>
      <c r="P453" s="155">
        <v>0</v>
      </c>
      <c r="Q453" s="155">
        <f>ROUND(E453*P453,2)</f>
        <v>0</v>
      </c>
      <c r="R453" s="156"/>
      <c r="S453" s="156" t="s">
        <v>141</v>
      </c>
      <c r="T453" s="156" t="s">
        <v>163</v>
      </c>
      <c r="U453" s="156">
        <v>1.67</v>
      </c>
      <c r="V453" s="156">
        <f>ROUND(E453*U453,2)</f>
        <v>95.33</v>
      </c>
      <c r="W453" s="156"/>
      <c r="X453" s="156" t="s">
        <v>562</v>
      </c>
      <c r="Y453" s="156" t="s">
        <v>144</v>
      </c>
      <c r="Z453" s="146"/>
      <c r="AA453" s="146"/>
      <c r="AB453" s="146"/>
      <c r="AC453" s="146"/>
      <c r="AD453" s="146"/>
      <c r="AE453" s="146"/>
      <c r="AF453" s="146"/>
      <c r="AG453" s="146" t="s">
        <v>563</v>
      </c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x14ac:dyDescent="0.2">
      <c r="A454" s="160" t="s">
        <v>136</v>
      </c>
      <c r="B454" s="161" t="s">
        <v>97</v>
      </c>
      <c r="C454" s="179" t="s">
        <v>98</v>
      </c>
      <c r="D454" s="162"/>
      <c r="E454" s="163"/>
      <c r="F454" s="164"/>
      <c r="G454" s="165">
        <f>SUMIF(AG455:AG460,"&lt;&gt;NOR",G455:G460)</f>
        <v>0</v>
      </c>
      <c r="H454" s="159"/>
      <c r="I454" s="159">
        <f>SUM(I455:I460)</f>
        <v>0</v>
      </c>
      <c r="J454" s="159"/>
      <c r="K454" s="159">
        <f>SUM(K455:K460)</f>
        <v>0</v>
      </c>
      <c r="L454" s="159"/>
      <c r="M454" s="159">
        <f>SUM(M455:M460)</f>
        <v>0</v>
      </c>
      <c r="N454" s="158"/>
      <c r="O454" s="158">
        <f>SUM(O455:O460)</f>
        <v>0.12</v>
      </c>
      <c r="P454" s="158"/>
      <c r="Q454" s="158">
        <f>SUM(Q455:Q460)</f>
        <v>0</v>
      </c>
      <c r="R454" s="159"/>
      <c r="S454" s="159"/>
      <c r="T454" s="159"/>
      <c r="U454" s="159"/>
      <c r="V454" s="159">
        <f>SUM(V455:V460)</f>
        <v>32.370000000000005</v>
      </c>
      <c r="W454" s="159"/>
      <c r="X454" s="159"/>
      <c r="Y454" s="159"/>
      <c r="AG454" t="s">
        <v>137</v>
      </c>
    </row>
    <row r="455" spans="1:60" ht="22.5" outlineLevel="1" x14ac:dyDescent="0.2">
      <c r="A455" s="167">
        <v>108</v>
      </c>
      <c r="B455" s="168" t="s">
        <v>684</v>
      </c>
      <c r="C455" s="181" t="s">
        <v>685</v>
      </c>
      <c r="D455" s="169" t="s">
        <v>162</v>
      </c>
      <c r="E455" s="170">
        <v>17.199660000000002</v>
      </c>
      <c r="F455" s="171"/>
      <c r="G455" s="172">
        <f>ROUND(E455*F455,2)</f>
        <v>0</v>
      </c>
      <c r="H455" s="157"/>
      <c r="I455" s="156">
        <f>ROUND(E455*H455,2)</f>
        <v>0</v>
      </c>
      <c r="J455" s="157"/>
      <c r="K455" s="156">
        <f>ROUND(E455*J455,2)</f>
        <v>0</v>
      </c>
      <c r="L455" s="156">
        <v>21</v>
      </c>
      <c r="M455" s="156">
        <f>G455*(1+L455/100)</f>
        <v>0</v>
      </c>
      <c r="N455" s="155">
        <v>2.4000000000000001E-4</v>
      </c>
      <c r="O455" s="155">
        <f>ROUND(E455*N455,2)</f>
        <v>0</v>
      </c>
      <c r="P455" s="155">
        <v>0</v>
      </c>
      <c r="Q455" s="155">
        <f>ROUND(E455*P455,2)</f>
        <v>0</v>
      </c>
      <c r="R455" s="156"/>
      <c r="S455" s="156" t="s">
        <v>141</v>
      </c>
      <c r="T455" s="156" t="s">
        <v>163</v>
      </c>
      <c r="U455" s="156">
        <v>0.28699999999999998</v>
      </c>
      <c r="V455" s="156">
        <f>ROUND(E455*U455,2)</f>
        <v>4.9400000000000004</v>
      </c>
      <c r="W455" s="156"/>
      <c r="X455" s="156" t="s">
        <v>164</v>
      </c>
      <c r="Y455" s="156" t="s">
        <v>144</v>
      </c>
      <c r="Z455" s="146"/>
      <c r="AA455" s="146"/>
      <c r="AB455" s="146"/>
      <c r="AC455" s="146"/>
      <c r="AD455" s="146"/>
      <c r="AE455" s="146"/>
      <c r="AF455" s="146"/>
      <c r="AG455" s="146" t="s">
        <v>165</v>
      </c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ht="22.5" outlineLevel="2" x14ac:dyDescent="0.2">
      <c r="A456" s="153"/>
      <c r="B456" s="154"/>
      <c r="C456" s="187" t="s">
        <v>686</v>
      </c>
      <c r="D456" s="185"/>
      <c r="E456" s="186">
        <v>5.8705400000000001</v>
      </c>
      <c r="F456" s="156"/>
      <c r="G456" s="156"/>
      <c r="H456" s="156"/>
      <c r="I456" s="156"/>
      <c r="J456" s="156"/>
      <c r="K456" s="156"/>
      <c r="L456" s="156"/>
      <c r="M456" s="156"/>
      <c r="N456" s="155"/>
      <c r="O456" s="155"/>
      <c r="P456" s="155"/>
      <c r="Q456" s="155"/>
      <c r="R456" s="156"/>
      <c r="S456" s="156"/>
      <c r="T456" s="156"/>
      <c r="U456" s="156"/>
      <c r="V456" s="156"/>
      <c r="W456" s="156"/>
      <c r="X456" s="156"/>
      <c r="Y456" s="156"/>
      <c r="Z456" s="146"/>
      <c r="AA456" s="146"/>
      <c r="AB456" s="146"/>
      <c r="AC456" s="146"/>
      <c r="AD456" s="146"/>
      <c r="AE456" s="146"/>
      <c r="AF456" s="146"/>
      <c r="AG456" s="146" t="s">
        <v>167</v>
      </c>
      <c r="AH456" s="146">
        <v>0</v>
      </c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outlineLevel="3" x14ac:dyDescent="0.2">
      <c r="A457" s="153"/>
      <c r="B457" s="154"/>
      <c r="C457" s="187" t="s">
        <v>687</v>
      </c>
      <c r="D457" s="185"/>
      <c r="E457" s="186">
        <v>11.32912</v>
      </c>
      <c r="F457" s="156"/>
      <c r="G457" s="156"/>
      <c r="H457" s="156"/>
      <c r="I457" s="156"/>
      <c r="J457" s="156"/>
      <c r="K457" s="156"/>
      <c r="L457" s="156"/>
      <c r="M457" s="156"/>
      <c r="N457" s="155"/>
      <c r="O457" s="155"/>
      <c r="P457" s="155"/>
      <c r="Q457" s="155"/>
      <c r="R457" s="156"/>
      <c r="S457" s="156"/>
      <c r="T457" s="156"/>
      <c r="U457" s="156"/>
      <c r="V457" s="156"/>
      <c r="W457" s="156"/>
      <c r="X457" s="156"/>
      <c r="Y457" s="156"/>
      <c r="Z457" s="146"/>
      <c r="AA457" s="146"/>
      <c r="AB457" s="146"/>
      <c r="AC457" s="146"/>
      <c r="AD457" s="146"/>
      <c r="AE457" s="146"/>
      <c r="AF457" s="146"/>
      <c r="AG457" s="146" t="s">
        <v>167</v>
      </c>
      <c r="AH457" s="146">
        <v>0</v>
      </c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outlineLevel="1" x14ac:dyDescent="0.2">
      <c r="A458" s="173">
        <v>109</v>
      </c>
      <c r="B458" s="174" t="s">
        <v>688</v>
      </c>
      <c r="C458" s="180" t="s">
        <v>689</v>
      </c>
      <c r="D458" s="175" t="s">
        <v>162</v>
      </c>
      <c r="E458" s="176">
        <v>17.2</v>
      </c>
      <c r="F458" s="177"/>
      <c r="G458" s="178">
        <f>ROUND(E458*F458,2)</f>
        <v>0</v>
      </c>
      <c r="H458" s="157"/>
      <c r="I458" s="156">
        <f>ROUND(E458*H458,2)</f>
        <v>0</v>
      </c>
      <c r="J458" s="157"/>
      <c r="K458" s="156">
        <f>ROUND(E458*J458,2)</f>
        <v>0</v>
      </c>
      <c r="L458" s="156">
        <v>21</v>
      </c>
      <c r="M458" s="156">
        <f>G458*(1+L458/100)</f>
        <v>0</v>
      </c>
      <c r="N458" s="155">
        <v>8.0000000000000007E-5</v>
      </c>
      <c r="O458" s="155">
        <f>ROUND(E458*N458,2)</f>
        <v>0</v>
      </c>
      <c r="P458" s="155">
        <v>0</v>
      </c>
      <c r="Q458" s="155">
        <f>ROUND(E458*P458,2)</f>
        <v>0</v>
      </c>
      <c r="R458" s="156"/>
      <c r="S458" s="156" t="s">
        <v>141</v>
      </c>
      <c r="T458" s="156" t="s">
        <v>163</v>
      </c>
      <c r="U458" s="156">
        <v>0.156</v>
      </c>
      <c r="V458" s="156">
        <f>ROUND(E458*U458,2)</f>
        <v>2.68</v>
      </c>
      <c r="W458" s="156"/>
      <c r="X458" s="156" t="s">
        <v>164</v>
      </c>
      <c r="Y458" s="156" t="s">
        <v>144</v>
      </c>
      <c r="Z458" s="146"/>
      <c r="AA458" s="146"/>
      <c r="AB458" s="146"/>
      <c r="AC458" s="146"/>
      <c r="AD458" s="146"/>
      <c r="AE458" s="146"/>
      <c r="AF458" s="146"/>
      <c r="AG458" s="146" t="s">
        <v>165</v>
      </c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ht="33.75" outlineLevel="1" x14ac:dyDescent="0.2">
      <c r="A459" s="167">
        <v>110</v>
      </c>
      <c r="B459" s="168" t="s">
        <v>690</v>
      </c>
      <c r="C459" s="181" t="s">
        <v>691</v>
      </c>
      <c r="D459" s="169" t="s">
        <v>162</v>
      </c>
      <c r="E459" s="170">
        <v>275</v>
      </c>
      <c r="F459" s="171"/>
      <c r="G459" s="172">
        <f>ROUND(E459*F459,2)</f>
        <v>0</v>
      </c>
      <c r="H459" s="157"/>
      <c r="I459" s="156">
        <f>ROUND(E459*H459,2)</f>
        <v>0</v>
      </c>
      <c r="J459" s="157"/>
      <c r="K459" s="156">
        <f>ROUND(E459*J459,2)</f>
        <v>0</v>
      </c>
      <c r="L459" s="156">
        <v>21</v>
      </c>
      <c r="M459" s="156">
        <f>G459*(1+L459/100)</f>
        <v>0</v>
      </c>
      <c r="N459" s="155">
        <v>4.2000000000000002E-4</v>
      </c>
      <c r="O459" s="155">
        <f>ROUND(E459*N459,2)</f>
        <v>0.12</v>
      </c>
      <c r="P459" s="155">
        <v>0</v>
      </c>
      <c r="Q459" s="155">
        <f>ROUND(E459*P459,2)</f>
        <v>0</v>
      </c>
      <c r="R459" s="156"/>
      <c r="S459" s="156" t="s">
        <v>298</v>
      </c>
      <c r="T459" s="156" t="s">
        <v>163</v>
      </c>
      <c r="U459" s="156">
        <v>0.09</v>
      </c>
      <c r="V459" s="156">
        <f>ROUND(E459*U459,2)</f>
        <v>24.75</v>
      </c>
      <c r="W459" s="156"/>
      <c r="X459" s="156" t="s">
        <v>164</v>
      </c>
      <c r="Y459" s="156" t="s">
        <v>144</v>
      </c>
      <c r="Z459" s="146"/>
      <c r="AA459" s="146"/>
      <c r="AB459" s="146"/>
      <c r="AC459" s="146"/>
      <c r="AD459" s="146"/>
      <c r="AE459" s="146"/>
      <c r="AF459" s="146"/>
      <c r="AG459" s="146" t="s">
        <v>165</v>
      </c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outlineLevel="2" x14ac:dyDescent="0.2">
      <c r="A460" s="153"/>
      <c r="B460" s="154"/>
      <c r="C460" s="187" t="s">
        <v>692</v>
      </c>
      <c r="D460" s="185"/>
      <c r="E460" s="186">
        <v>275</v>
      </c>
      <c r="F460" s="156"/>
      <c r="G460" s="156"/>
      <c r="H460" s="156"/>
      <c r="I460" s="156"/>
      <c r="J460" s="156"/>
      <c r="K460" s="156"/>
      <c r="L460" s="156"/>
      <c r="M460" s="156"/>
      <c r="N460" s="155"/>
      <c r="O460" s="155"/>
      <c r="P460" s="155"/>
      <c r="Q460" s="155"/>
      <c r="R460" s="156"/>
      <c r="S460" s="156"/>
      <c r="T460" s="156"/>
      <c r="U460" s="156"/>
      <c r="V460" s="156"/>
      <c r="W460" s="156"/>
      <c r="X460" s="156"/>
      <c r="Y460" s="156"/>
      <c r="Z460" s="146"/>
      <c r="AA460" s="146"/>
      <c r="AB460" s="146"/>
      <c r="AC460" s="146"/>
      <c r="AD460" s="146"/>
      <c r="AE460" s="146"/>
      <c r="AF460" s="146"/>
      <c r="AG460" s="146" t="s">
        <v>167</v>
      </c>
      <c r="AH460" s="146">
        <v>0</v>
      </c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x14ac:dyDescent="0.2">
      <c r="A461" s="160" t="s">
        <v>136</v>
      </c>
      <c r="B461" s="161" t="s">
        <v>99</v>
      </c>
      <c r="C461" s="179" t="s">
        <v>101</v>
      </c>
      <c r="D461" s="162"/>
      <c r="E461" s="163"/>
      <c r="F461" s="164"/>
      <c r="G461" s="165">
        <f>SUMIF(AG462:AG464,"&lt;&gt;NOR",G462:G464)</f>
        <v>0</v>
      </c>
      <c r="H461" s="159"/>
      <c r="I461" s="159">
        <f>SUM(I462:I464)</f>
        <v>0</v>
      </c>
      <c r="J461" s="159"/>
      <c r="K461" s="159">
        <f>SUM(K462:K464)</f>
        <v>0</v>
      </c>
      <c r="L461" s="159"/>
      <c r="M461" s="159">
        <f>SUM(M462:M464)</f>
        <v>0</v>
      </c>
      <c r="N461" s="158"/>
      <c r="O461" s="158">
        <f>SUM(O462:O464)</f>
        <v>0</v>
      </c>
      <c r="P461" s="158"/>
      <c r="Q461" s="158">
        <f>SUM(Q462:Q464)</f>
        <v>0</v>
      </c>
      <c r="R461" s="159"/>
      <c r="S461" s="159"/>
      <c r="T461" s="159"/>
      <c r="U461" s="159"/>
      <c r="V461" s="159">
        <f>SUM(V462:V464)</f>
        <v>0</v>
      </c>
      <c r="W461" s="159"/>
      <c r="X461" s="159"/>
      <c r="Y461" s="159"/>
      <c r="AG461" t="s">
        <v>137</v>
      </c>
    </row>
    <row r="462" spans="1:60" ht="45" outlineLevel="1" x14ac:dyDescent="0.2">
      <c r="A462" s="167">
        <v>111</v>
      </c>
      <c r="B462" s="168" t="s">
        <v>693</v>
      </c>
      <c r="C462" s="181" t="s">
        <v>694</v>
      </c>
      <c r="D462" s="169" t="s">
        <v>359</v>
      </c>
      <c r="E462" s="170">
        <v>1</v>
      </c>
      <c r="F462" s="171"/>
      <c r="G462" s="172">
        <f>ROUND(E462*F462,2)</f>
        <v>0</v>
      </c>
      <c r="H462" s="157"/>
      <c r="I462" s="156">
        <f>ROUND(E462*H462,2)</f>
        <v>0</v>
      </c>
      <c r="J462" s="157"/>
      <c r="K462" s="156">
        <f>ROUND(E462*J462,2)</f>
        <v>0</v>
      </c>
      <c r="L462" s="156">
        <v>21</v>
      </c>
      <c r="M462" s="156">
        <f>G462*(1+L462/100)</f>
        <v>0</v>
      </c>
      <c r="N462" s="155">
        <v>0</v>
      </c>
      <c r="O462" s="155">
        <f>ROUND(E462*N462,2)</f>
        <v>0</v>
      </c>
      <c r="P462" s="155">
        <v>0</v>
      </c>
      <c r="Q462" s="155">
        <f>ROUND(E462*P462,2)</f>
        <v>0</v>
      </c>
      <c r="R462" s="156"/>
      <c r="S462" s="156" t="s">
        <v>298</v>
      </c>
      <c r="T462" s="156" t="s">
        <v>142</v>
      </c>
      <c r="U462" s="156">
        <v>0</v>
      </c>
      <c r="V462" s="156">
        <f>ROUND(E462*U462,2)</f>
        <v>0</v>
      </c>
      <c r="W462" s="156"/>
      <c r="X462" s="156" t="s">
        <v>164</v>
      </c>
      <c r="Y462" s="156" t="s">
        <v>144</v>
      </c>
      <c r="Z462" s="146"/>
      <c r="AA462" s="146"/>
      <c r="AB462" s="146"/>
      <c r="AC462" s="146"/>
      <c r="AD462" s="146"/>
      <c r="AE462" s="146"/>
      <c r="AF462" s="146"/>
      <c r="AG462" s="146" t="s">
        <v>165</v>
      </c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ht="22.5" outlineLevel="2" x14ac:dyDescent="0.2">
      <c r="A463" s="153"/>
      <c r="B463" s="154"/>
      <c r="C463" s="187" t="s">
        <v>695</v>
      </c>
      <c r="D463" s="185"/>
      <c r="E463" s="186">
        <v>1</v>
      </c>
      <c r="F463" s="156"/>
      <c r="G463" s="156"/>
      <c r="H463" s="156"/>
      <c r="I463" s="156"/>
      <c r="J463" s="156"/>
      <c r="K463" s="156"/>
      <c r="L463" s="156"/>
      <c r="M463" s="156"/>
      <c r="N463" s="155"/>
      <c r="O463" s="155"/>
      <c r="P463" s="155"/>
      <c r="Q463" s="155"/>
      <c r="R463" s="156"/>
      <c r="S463" s="156"/>
      <c r="T463" s="156"/>
      <c r="U463" s="156"/>
      <c r="V463" s="156"/>
      <c r="W463" s="156"/>
      <c r="X463" s="156"/>
      <c r="Y463" s="156"/>
      <c r="Z463" s="146"/>
      <c r="AA463" s="146"/>
      <c r="AB463" s="146"/>
      <c r="AC463" s="146"/>
      <c r="AD463" s="146"/>
      <c r="AE463" s="146"/>
      <c r="AF463" s="146"/>
      <c r="AG463" s="146" t="s">
        <v>167</v>
      </c>
      <c r="AH463" s="146">
        <v>0</v>
      </c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ht="22.5" outlineLevel="3" x14ac:dyDescent="0.2">
      <c r="A464" s="153"/>
      <c r="B464" s="154"/>
      <c r="C464" s="187" t="s">
        <v>696</v>
      </c>
      <c r="D464" s="185"/>
      <c r="E464" s="186"/>
      <c r="F464" s="156"/>
      <c r="G464" s="156"/>
      <c r="H464" s="156"/>
      <c r="I464" s="156"/>
      <c r="J464" s="156"/>
      <c r="K464" s="156"/>
      <c r="L464" s="156"/>
      <c r="M464" s="156"/>
      <c r="N464" s="155"/>
      <c r="O464" s="155"/>
      <c r="P464" s="155"/>
      <c r="Q464" s="155"/>
      <c r="R464" s="156"/>
      <c r="S464" s="156"/>
      <c r="T464" s="156"/>
      <c r="U464" s="156"/>
      <c r="V464" s="156"/>
      <c r="W464" s="156"/>
      <c r="X464" s="156"/>
      <c r="Y464" s="156"/>
      <c r="Z464" s="146"/>
      <c r="AA464" s="146"/>
      <c r="AB464" s="146"/>
      <c r="AC464" s="146"/>
      <c r="AD464" s="146"/>
      <c r="AE464" s="146"/>
      <c r="AF464" s="146"/>
      <c r="AG464" s="146" t="s">
        <v>167</v>
      </c>
      <c r="AH464" s="146">
        <v>0</v>
      </c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x14ac:dyDescent="0.2">
      <c r="A465" s="160" t="s">
        <v>136</v>
      </c>
      <c r="B465" s="161" t="s">
        <v>109</v>
      </c>
      <c r="C465" s="179" t="s">
        <v>30</v>
      </c>
      <c r="D465" s="162"/>
      <c r="E465" s="163"/>
      <c r="F465" s="164"/>
      <c r="G465" s="165">
        <f>SUMIF(AG466:AG466,"&lt;&gt;NOR",G466:G466)</f>
        <v>0</v>
      </c>
      <c r="H465" s="159"/>
      <c r="I465" s="159">
        <f>SUM(I466:I466)</f>
        <v>0</v>
      </c>
      <c r="J465" s="159"/>
      <c r="K465" s="159">
        <f>SUM(K466:K466)</f>
        <v>0</v>
      </c>
      <c r="L465" s="159"/>
      <c r="M465" s="159">
        <f>SUM(M466:M466)</f>
        <v>0</v>
      </c>
      <c r="N465" s="158"/>
      <c r="O465" s="158">
        <f>SUM(O466:O466)</f>
        <v>0</v>
      </c>
      <c r="P465" s="158"/>
      <c r="Q465" s="158">
        <f>SUM(Q466:Q466)</f>
        <v>0</v>
      </c>
      <c r="R465" s="159"/>
      <c r="S465" s="159"/>
      <c r="T465" s="159"/>
      <c r="U465" s="159"/>
      <c r="V465" s="159">
        <f>SUM(V466:V466)</f>
        <v>0</v>
      </c>
      <c r="W465" s="159"/>
      <c r="X465" s="159"/>
      <c r="Y465" s="159"/>
      <c r="AG465" t="s">
        <v>137</v>
      </c>
    </row>
    <row r="466" spans="1:60" ht="22.5" outlineLevel="1" x14ac:dyDescent="0.2">
      <c r="A466" s="167">
        <v>112</v>
      </c>
      <c r="B466" s="168" t="s">
        <v>697</v>
      </c>
      <c r="C466" s="181" t="s">
        <v>698</v>
      </c>
      <c r="D466" s="169" t="s">
        <v>140</v>
      </c>
      <c r="E466" s="170">
        <v>1</v>
      </c>
      <c r="F466" s="171"/>
      <c r="G466" s="172">
        <f>ROUND(E466*F466,2)</f>
        <v>0</v>
      </c>
      <c r="H466" s="157"/>
      <c r="I466" s="156">
        <f>ROUND(E466*H466,2)</f>
        <v>0</v>
      </c>
      <c r="J466" s="157"/>
      <c r="K466" s="156">
        <f>ROUND(E466*J466,2)</f>
        <v>0</v>
      </c>
      <c r="L466" s="156">
        <v>21</v>
      </c>
      <c r="M466" s="156">
        <f>G466*(1+L466/100)</f>
        <v>0</v>
      </c>
      <c r="N466" s="155">
        <v>0</v>
      </c>
      <c r="O466" s="155">
        <f>ROUND(E466*N466,2)</f>
        <v>0</v>
      </c>
      <c r="P466" s="155">
        <v>0</v>
      </c>
      <c r="Q466" s="155">
        <f>ROUND(E466*P466,2)</f>
        <v>0</v>
      </c>
      <c r="R466" s="156"/>
      <c r="S466" s="156" t="s">
        <v>141</v>
      </c>
      <c r="T466" s="156" t="s">
        <v>142</v>
      </c>
      <c r="U466" s="156">
        <v>0</v>
      </c>
      <c r="V466" s="156">
        <f>ROUND(E466*U466,2)</f>
        <v>0</v>
      </c>
      <c r="W466" s="156"/>
      <c r="X466" s="156" t="s">
        <v>143</v>
      </c>
      <c r="Y466" s="156" t="s">
        <v>144</v>
      </c>
      <c r="Z466" s="146"/>
      <c r="AA466" s="146"/>
      <c r="AB466" s="146"/>
      <c r="AC466" s="146"/>
      <c r="AD466" s="146"/>
      <c r="AE466" s="146"/>
      <c r="AF466" s="146"/>
      <c r="AG466" s="146" t="s">
        <v>145</v>
      </c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x14ac:dyDescent="0.2">
      <c r="A467" s="3"/>
      <c r="B467" s="4"/>
      <c r="C467" s="182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AE467">
        <v>15</v>
      </c>
      <c r="AF467">
        <v>21</v>
      </c>
      <c r="AG467" t="s">
        <v>122</v>
      </c>
    </row>
    <row r="468" spans="1:60" x14ac:dyDescent="0.2">
      <c r="A468" s="149"/>
      <c r="B468" s="150" t="s">
        <v>31</v>
      </c>
      <c r="C468" s="183"/>
      <c r="D468" s="151"/>
      <c r="E468" s="152"/>
      <c r="F468" s="152"/>
      <c r="G468" s="166">
        <f>G8+G121+G194+G268+G308+G321+G325+G330+G341+G355+G360+G362+G371+G384+G445+G454+G461+G465</f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AE468">
        <f>SUMIF(L7:L466,AE467,G7:G466)</f>
        <v>0</v>
      </c>
      <c r="AF468">
        <f>SUMIF(L7:L466,AF467,G7:G466)</f>
        <v>0</v>
      </c>
      <c r="AG468" t="s">
        <v>156</v>
      </c>
    </row>
    <row r="469" spans="1:60" x14ac:dyDescent="0.2">
      <c r="A469" s="3"/>
      <c r="B469" s="4"/>
      <c r="C469" s="182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60" x14ac:dyDescent="0.2">
      <c r="A470" s="3"/>
      <c r="B470" s="4"/>
      <c r="C470" s="182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60" x14ac:dyDescent="0.2">
      <c r="A471" s="263" t="s">
        <v>157</v>
      </c>
      <c r="B471" s="263"/>
      <c r="C471" s="264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60" x14ac:dyDescent="0.2">
      <c r="A472" s="244"/>
      <c r="B472" s="245"/>
      <c r="C472" s="246"/>
      <c r="D472" s="245"/>
      <c r="E472" s="245"/>
      <c r="F472" s="245"/>
      <c r="G472" s="247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AG472" t="s">
        <v>158</v>
      </c>
    </row>
    <row r="473" spans="1:60" x14ac:dyDescent="0.2">
      <c r="A473" s="248"/>
      <c r="B473" s="249"/>
      <c r="C473" s="250"/>
      <c r="D473" s="249"/>
      <c r="E473" s="249"/>
      <c r="F473" s="249"/>
      <c r="G473" s="25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60" x14ac:dyDescent="0.2">
      <c r="A474" s="248"/>
      <c r="B474" s="249"/>
      <c r="C474" s="250"/>
      <c r="D474" s="249"/>
      <c r="E474" s="249"/>
      <c r="F474" s="249"/>
      <c r="G474" s="25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60" x14ac:dyDescent="0.2">
      <c r="A475" s="248"/>
      <c r="B475" s="249"/>
      <c r="C475" s="250"/>
      <c r="D475" s="249"/>
      <c r="E475" s="249"/>
      <c r="F475" s="249"/>
      <c r="G475" s="25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60" x14ac:dyDescent="0.2">
      <c r="A476" s="252"/>
      <c r="B476" s="253"/>
      <c r="C476" s="254"/>
      <c r="D476" s="253"/>
      <c r="E476" s="253"/>
      <c r="F476" s="253"/>
      <c r="G476" s="25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60" x14ac:dyDescent="0.2">
      <c r="A477" s="3"/>
      <c r="B477" s="4"/>
      <c r="C477" s="182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60" x14ac:dyDescent="0.2">
      <c r="C478" s="184"/>
      <c r="D478" s="10"/>
      <c r="AG478" t="s">
        <v>159</v>
      </c>
    </row>
    <row r="479" spans="1:60" x14ac:dyDescent="0.2">
      <c r="D479" s="10"/>
    </row>
    <row r="480" spans="1:60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72:G476"/>
    <mergeCell ref="A1:G1"/>
    <mergeCell ref="C2:G2"/>
    <mergeCell ref="C3:G3"/>
    <mergeCell ref="C4:G4"/>
    <mergeCell ref="A471:C47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110</v>
      </c>
    </row>
    <row r="2" spans="1:60" ht="24.95" customHeight="1" x14ac:dyDescent="0.2">
      <c r="A2" s="50" t="s">
        <v>8</v>
      </c>
      <c r="B2" s="49" t="s">
        <v>43</v>
      </c>
      <c r="C2" s="257" t="s">
        <v>44</v>
      </c>
      <c r="D2" s="258"/>
      <c r="E2" s="258"/>
      <c r="F2" s="258"/>
      <c r="G2" s="259"/>
      <c r="AG2" t="s">
        <v>111</v>
      </c>
    </row>
    <row r="3" spans="1:60" ht="24.95" customHeight="1" x14ac:dyDescent="0.2">
      <c r="A3" s="50" t="s">
        <v>9</v>
      </c>
      <c r="B3" s="49" t="s">
        <v>46</v>
      </c>
      <c r="C3" s="257" t="s">
        <v>47</v>
      </c>
      <c r="D3" s="258"/>
      <c r="E3" s="258"/>
      <c r="F3" s="258"/>
      <c r="G3" s="259"/>
      <c r="AC3" s="120" t="s">
        <v>111</v>
      </c>
      <c r="AG3" t="s">
        <v>112</v>
      </c>
    </row>
    <row r="4" spans="1:60" ht="24.95" customHeight="1" x14ac:dyDescent="0.2">
      <c r="A4" s="139" t="s">
        <v>10</v>
      </c>
      <c r="B4" s="140" t="s">
        <v>52</v>
      </c>
      <c r="C4" s="260" t="s">
        <v>53</v>
      </c>
      <c r="D4" s="261"/>
      <c r="E4" s="261"/>
      <c r="F4" s="261"/>
      <c r="G4" s="262"/>
      <c r="AG4" t="s">
        <v>113</v>
      </c>
    </row>
    <row r="5" spans="1:60" x14ac:dyDescent="0.2">
      <c r="D5" s="10"/>
    </row>
    <row r="6" spans="1:60" ht="38.25" x14ac:dyDescent="0.2">
      <c r="A6" s="142" t="s">
        <v>114</v>
      </c>
      <c r="B6" s="144" t="s">
        <v>115</v>
      </c>
      <c r="C6" s="144" t="s">
        <v>116</v>
      </c>
      <c r="D6" s="143" t="s">
        <v>117</v>
      </c>
      <c r="E6" s="142" t="s">
        <v>118</v>
      </c>
      <c r="F6" s="141" t="s">
        <v>119</v>
      </c>
      <c r="G6" s="142" t="s">
        <v>31</v>
      </c>
      <c r="H6" s="145" t="s">
        <v>32</v>
      </c>
      <c r="I6" s="145" t="s">
        <v>120</v>
      </c>
      <c r="J6" s="145" t="s">
        <v>33</v>
      </c>
      <c r="K6" s="145" t="s">
        <v>121</v>
      </c>
      <c r="L6" s="145" t="s">
        <v>122</v>
      </c>
      <c r="M6" s="145" t="s">
        <v>123</v>
      </c>
      <c r="N6" s="145" t="s">
        <v>124</v>
      </c>
      <c r="O6" s="145" t="s">
        <v>125</v>
      </c>
      <c r="P6" s="145" t="s">
        <v>126</v>
      </c>
      <c r="Q6" s="145" t="s">
        <v>127</v>
      </c>
      <c r="R6" s="145" t="s">
        <v>128</v>
      </c>
      <c r="S6" s="145" t="s">
        <v>129</v>
      </c>
      <c r="T6" s="145" t="s">
        <v>130</v>
      </c>
      <c r="U6" s="145" t="s">
        <v>131</v>
      </c>
      <c r="V6" s="145" t="s">
        <v>132</v>
      </c>
      <c r="W6" s="145" t="s">
        <v>133</v>
      </c>
      <c r="X6" s="145" t="s">
        <v>134</v>
      </c>
      <c r="Y6" s="145" t="s">
        <v>135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136</v>
      </c>
      <c r="B8" s="161" t="s">
        <v>50</v>
      </c>
      <c r="C8" s="179" t="s">
        <v>68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0</v>
      </c>
      <c r="L8" s="159"/>
      <c r="M8" s="159">
        <f>SUM(M9:M9)</f>
        <v>0</v>
      </c>
      <c r="N8" s="158"/>
      <c r="O8" s="158">
        <f>SUM(O9:O9)</f>
        <v>0</v>
      </c>
      <c r="P8" s="158"/>
      <c r="Q8" s="158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Y8" s="159"/>
      <c r="AG8" t="s">
        <v>137</v>
      </c>
    </row>
    <row r="9" spans="1:60" outlineLevel="1" x14ac:dyDescent="0.2">
      <c r="A9" s="167">
        <v>1</v>
      </c>
      <c r="B9" s="168" t="s">
        <v>699</v>
      </c>
      <c r="C9" s="181" t="s">
        <v>700</v>
      </c>
      <c r="D9" s="169" t="s">
        <v>679</v>
      </c>
      <c r="E9" s="170">
        <v>1</v>
      </c>
      <c r="F9" s="171"/>
      <c r="G9" s="172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298</v>
      </c>
      <c r="T9" s="156" t="s">
        <v>142</v>
      </c>
      <c r="U9" s="156">
        <v>0</v>
      </c>
      <c r="V9" s="156">
        <f>ROUND(E9*U9,2)</f>
        <v>0</v>
      </c>
      <c r="W9" s="156"/>
      <c r="X9" s="156" t="s">
        <v>164</v>
      </c>
      <c r="Y9" s="156" t="s">
        <v>144</v>
      </c>
      <c r="Z9" s="146"/>
      <c r="AA9" s="146"/>
      <c r="AB9" s="146"/>
      <c r="AC9" s="146"/>
      <c r="AD9" s="146"/>
      <c r="AE9" s="146"/>
      <c r="AF9" s="146"/>
      <c r="AG9" s="146" t="s">
        <v>165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3"/>
      <c r="B10" s="4"/>
      <c r="C10" s="18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122</v>
      </c>
    </row>
    <row r="11" spans="1:60" x14ac:dyDescent="0.2">
      <c r="A11" s="149"/>
      <c r="B11" s="150" t="s">
        <v>31</v>
      </c>
      <c r="C11" s="183"/>
      <c r="D11" s="151"/>
      <c r="E11" s="152"/>
      <c r="F11" s="152"/>
      <c r="G11" s="166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156</v>
      </c>
    </row>
    <row r="12" spans="1:60" x14ac:dyDescent="0.2">
      <c r="A12" s="3"/>
      <c r="B12" s="4"/>
      <c r="C12" s="182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60" x14ac:dyDescent="0.2">
      <c r="A13" s="3"/>
      <c r="B13" s="4"/>
      <c r="C13" s="182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">
      <c r="A14" s="263" t="s">
        <v>157</v>
      </c>
      <c r="B14" s="263"/>
      <c r="C14" s="264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244"/>
      <c r="B15" s="245"/>
      <c r="C15" s="246"/>
      <c r="D15" s="245"/>
      <c r="E15" s="245"/>
      <c r="F15" s="245"/>
      <c r="G15" s="24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G15" t="s">
        <v>158</v>
      </c>
    </row>
    <row r="16" spans="1:60" x14ac:dyDescent="0.2">
      <c r="A16" s="248"/>
      <c r="B16" s="249"/>
      <c r="C16" s="250"/>
      <c r="D16" s="249"/>
      <c r="E16" s="249"/>
      <c r="F16" s="249"/>
      <c r="G16" s="25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48"/>
      <c r="B17" s="249"/>
      <c r="C17" s="250"/>
      <c r="D17" s="249"/>
      <c r="E17" s="249"/>
      <c r="F17" s="249"/>
      <c r="G17" s="25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48"/>
      <c r="B18" s="249"/>
      <c r="C18" s="250"/>
      <c r="D18" s="249"/>
      <c r="E18" s="249"/>
      <c r="F18" s="249"/>
      <c r="G18" s="25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52"/>
      <c r="B19" s="253"/>
      <c r="C19" s="254"/>
      <c r="D19" s="253"/>
      <c r="E19" s="253"/>
      <c r="F19" s="253"/>
      <c r="G19" s="25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18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C21" s="184"/>
      <c r="D21" s="10"/>
      <c r="AG21" t="s">
        <v>159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134" activePane="bottomLeft" state="frozen"/>
      <selection pane="bottomLeft" activeCell="C153" sqref="C153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110</v>
      </c>
    </row>
    <row r="2" spans="1:60" ht="24.95" customHeight="1" x14ac:dyDescent="0.2">
      <c r="A2" s="50" t="s">
        <v>8</v>
      </c>
      <c r="B2" s="49" t="s">
        <v>43</v>
      </c>
      <c r="C2" s="257" t="s">
        <v>44</v>
      </c>
      <c r="D2" s="258"/>
      <c r="E2" s="258"/>
      <c r="F2" s="258"/>
      <c r="G2" s="259"/>
      <c r="AG2" t="s">
        <v>111</v>
      </c>
    </row>
    <row r="3" spans="1:60" ht="24.95" customHeight="1" x14ac:dyDescent="0.2">
      <c r="A3" s="50" t="s">
        <v>9</v>
      </c>
      <c r="B3" s="49" t="s">
        <v>46</v>
      </c>
      <c r="C3" s="257" t="s">
        <v>47</v>
      </c>
      <c r="D3" s="258"/>
      <c r="E3" s="258"/>
      <c r="F3" s="258"/>
      <c r="G3" s="259"/>
      <c r="AC3" s="120" t="s">
        <v>111</v>
      </c>
      <c r="AG3" t="s">
        <v>112</v>
      </c>
    </row>
    <row r="4" spans="1:60" ht="24.95" customHeight="1" x14ac:dyDescent="0.2">
      <c r="A4" s="139" t="s">
        <v>10</v>
      </c>
      <c r="B4" s="140" t="s">
        <v>54</v>
      </c>
      <c r="C4" s="260" t="s">
        <v>55</v>
      </c>
      <c r="D4" s="261"/>
      <c r="E4" s="261"/>
      <c r="F4" s="261"/>
      <c r="G4" s="262"/>
      <c r="AG4" t="s">
        <v>113</v>
      </c>
    </row>
    <row r="5" spans="1:60" x14ac:dyDescent="0.2">
      <c r="D5" s="10"/>
    </row>
    <row r="6" spans="1:60" ht="38.25" x14ac:dyDescent="0.2">
      <c r="A6" s="142" t="s">
        <v>114</v>
      </c>
      <c r="B6" s="144" t="s">
        <v>115</v>
      </c>
      <c r="C6" s="144" t="s">
        <v>116</v>
      </c>
      <c r="D6" s="143" t="s">
        <v>117</v>
      </c>
      <c r="E6" s="142" t="s">
        <v>118</v>
      </c>
      <c r="F6" s="141" t="s">
        <v>119</v>
      </c>
      <c r="G6" s="142" t="s">
        <v>31</v>
      </c>
      <c r="H6" s="145" t="s">
        <v>32</v>
      </c>
      <c r="I6" s="145" t="s">
        <v>120</v>
      </c>
      <c r="J6" s="145" t="s">
        <v>33</v>
      </c>
      <c r="K6" s="145" t="s">
        <v>121</v>
      </c>
      <c r="L6" s="145" t="s">
        <v>122</v>
      </c>
      <c r="M6" s="145" t="s">
        <v>123</v>
      </c>
      <c r="N6" s="145" t="s">
        <v>124</v>
      </c>
      <c r="O6" s="145" t="s">
        <v>125</v>
      </c>
      <c r="P6" s="145" t="s">
        <v>126</v>
      </c>
      <c r="Q6" s="145" t="s">
        <v>127</v>
      </c>
      <c r="R6" s="145" t="s">
        <v>128</v>
      </c>
      <c r="S6" s="145" t="s">
        <v>129</v>
      </c>
      <c r="T6" s="145" t="s">
        <v>130</v>
      </c>
      <c r="U6" s="145" t="s">
        <v>131</v>
      </c>
      <c r="V6" s="145" t="s">
        <v>132</v>
      </c>
      <c r="W6" s="145" t="s">
        <v>133</v>
      </c>
      <c r="X6" s="145" t="s">
        <v>134</v>
      </c>
      <c r="Y6" s="145" t="s">
        <v>135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136</v>
      </c>
      <c r="B8" s="161" t="s">
        <v>50</v>
      </c>
      <c r="C8" s="179" t="s">
        <v>68</v>
      </c>
      <c r="D8" s="162"/>
      <c r="E8" s="163"/>
      <c r="F8" s="164"/>
      <c r="G8" s="165">
        <f>SUMIF(AG9:AG39,"&lt;&gt;NOR",G9:G39)</f>
        <v>0</v>
      </c>
      <c r="H8" s="159"/>
      <c r="I8" s="159">
        <f>SUM(I9:I39)</f>
        <v>0</v>
      </c>
      <c r="J8" s="159"/>
      <c r="K8" s="159">
        <f>SUM(K9:K39)</f>
        <v>0</v>
      </c>
      <c r="L8" s="159"/>
      <c r="M8" s="159">
        <f>SUM(M9:M39)</f>
        <v>0</v>
      </c>
      <c r="N8" s="158"/>
      <c r="O8" s="158">
        <f>SUM(O9:O39)</f>
        <v>0</v>
      </c>
      <c r="P8" s="158"/>
      <c r="Q8" s="158">
        <f>SUM(Q9:Q39)</f>
        <v>0</v>
      </c>
      <c r="R8" s="159"/>
      <c r="S8" s="159"/>
      <c r="T8" s="159"/>
      <c r="U8" s="159"/>
      <c r="V8" s="159">
        <f>SUM(V9:V39)</f>
        <v>164.20999999999998</v>
      </c>
      <c r="W8" s="159"/>
      <c r="X8" s="159"/>
      <c r="Y8" s="159"/>
      <c r="AG8" t="s">
        <v>137</v>
      </c>
    </row>
    <row r="9" spans="1:60" outlineLevel="1" x14ac:dyDescent="0.2">
      <c r="A9" s="167">
        <v>1</v>
      </c>
      <c r="B9" s="168" t="s">
        <v>284</v>
      </c>
      <c r="C9" s="181" t="s">
        <v>285</v>
      </c>
      <c r="D9" s="169" t="s">
        <v>184</v>
      </c>
      <c r="E9" s="170">
        <v>8.33</v>
      </c>
      <c r="F9" s="171"/>
      <c r="G9" s="172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141</v>
      </c>
      <c r="T9" s="156" t="s">
        <v>163</v>
      </c>
      <c r="U9" s="156">
        <v>0.20200000000000001</v>
      </c>
      <c r="V9" s="156">
        <f>ROUND(E9*U9,2)</f>
        <v>1.68</v>
      </c>
      <c r="W9" s="156"/>
      <c r="X9" s="156" t="s">
        <v>164</v>
      </c>
      <c r="Y9" s="156" t="s">
        <v>144</v>
      </c>
      <c r="Z9" s="146"/>
      <c r="AA9" s="146"/>
      <c r="AB9" s="146"/>
      <c r="AC9" s="146"/>
      <c r="AD9" s="146"/>
      <c r="AE9" s="146"/>
      <c r="AF9" s="146"/>
      <c r="AG9" s="146" t="s">
        <v>165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7" t="s">
        <v>701</v>
      </c>
      <c r="D10" s="185"/>
      <c r="E10" s="186">
        <v>1.18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167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87" t="s">
        <v>702</v>
      </c>
      <c r="D11" s="185"/>
      <c r="E11" s="186">
        <v>0.01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167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87" t="s">
        <v>703</v>
      </c>
      <c r="D12" s="185"/>
      <c r="E12" s="186">
        <v>0.66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167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87" t="s">
        <v>704</v>
      </c>
      <c r="D13" s="185"/>
      <c r="E13" s="186">
        <v>0.59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167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87" t="s">
        <v>705</v>
      </c>
      <c r="D14" s="185"/>
      <c r="E14" s="186">
        <v>0.94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167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87" t="s">
        <v>706</v>
      </c>
      <c r="D15" s="185"/>
      <c r="E15" s="186">
        <v>1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167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87" t="s">
        <v>707</v>
      </c>
      <c r="D16" s="185"/>
      <c r="E16" s="186">
        <v>3.12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167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87" t="s">
        <v>708</v>
      </c>
      <c r="D17" s="185"/>
      <c r="E17" s="186">
        <v>0.08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167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87" t="s">
        <v>709</v>
      </c>
      <c r="D18" s="185"/>
      <c r="E18" s="186">
        <v>0.24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167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7" t="s">
        <v>710</v>
      </c>
      <c r="D19" s="185"/>
      <c r="E19" s="186">
        <v>0.42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167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87" t="s">
        <v>711</v>
      </c>
      <c r="D20" s="185"/>
      <c r="E20" s="186">
        <v>0.09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167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67">
        <v>2</v>
      </c>
      <c r="B21" s="168" t="s">
        <v>712</v>
      </c>
      <c r="C21" s="181" t="s">
        <v>713</v>
      </c>
      <c r="D21" s="169" t="s">
        <v>162</v>
      </c>
      <c r="E21" s="170">
        <v>9.66</v>
      </c>
      <c r="F21" s="171"/>
      <c r="G21" s="172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55">
        <v>0</v>
      </c>
      <c r="O21" s="155">
        <f>ROUND(E21*N21,2)</f>
        <v>0</v>
      </c>
      <c r="P21" s="155">
        <v>0</v>
      </c>
      <c r="Q21" s="155">
        <f>ROUND(E21*P21,2)</f>
        <v>0</v>
      </c>
      <c r="R21" s="156"/>
      <c r="S21" s="156" t="s">
        <v>141</v>
      </c>
      <c r="T21" s="156" t="s">
        <v>163</v>
      </c>
      <c r="U21" s="156">
        <v>0.06</v>
      </c>
      <c r="V21" s="156">
        <f>ROUND(E21*U21,2)</f>
        <v>0.57999999999999996</v>
      </c>
      <c r="W21" s="156"/>
      <c r="X21" s="156" t="s">
        <v>164</v>
      </c>
      <c r="Y21" s="156" t="s">
        <v>144</v>
      </c>
      <c r="Z21" s="146"/>
      <c r="AA21" s="146"/>
      <c r="AB21" s="146"/>
      <c r="AC21" s="146"/>
      <c r="AD21" s="146"/>
      <c r="AE21" s="146"/>
      <c r="AF21" s="146"/>
      <c r="AG21" s="146" t="s">
        <v>165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87" t="s">
        <v>714</v>
      </c>
      <c r="D22" s="185"/>
      <c r="E22" s="186">
        <v>5.16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167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3" x14ac:dyDescent="0.2">
      <c r="A23" s="153"/>
      <c r="B23" s="154"/>
      <c r="C23" s="187" t="s">
        <v>715</v>
      </c>
      <c r="D23" s="185"/>
      <c r="E23" s="186">
        <v>4.5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167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67">
        <v>3</v>
      </c>
      <c r="B24" s="168" t="s">
        <v>716</v>
      </c>
      <c r="C24" s="181" t="s">
        <v>717</v>
      </c>
      <c r="D24" s="169" t="s">
        <v>162</v>
      </c>
      <c r="E24" s="170">
        <v>1673.81203</v>
      </c>
      <c r="F24" s="171"/>
      <c r="G24" s="172">
        <f>ROUND(E24*F24,2)</f>
        <v>0</v>
      </c>
      <c r="H24" s="157"/>
      <c r="I24" s="156">
        <f>ROUND(E24*H24,2)</f>
        <v>0</v>
      </c>
      <c r="J24" s="157"/>
      <c r="K24" s="156">
        <f>ROUND(E24*J24,2)</f>
        <v>0</v>
      </c>
      <c r="L24" s="156">
        <v>21</v>
      </c>
      <c r="M24" s="156">
        <f>G24*(1+L24/100)</f>
        <v>0</v>
      </c>
      <c r="N24" s="155">
        <v>0</v>
      </c>
      <c r="O24" s="155">
        <f>ROUND(E24*N24,2)</f>
        <v>0</v>
      </c>
      <c r="P24" s="155">
        <v>0</v>
      </c>
      <c r="Q24" s="155">
        <f>ROUND(E24*P24,2)</f>
        <v>0</v>
      </c>
      <c r="R24" s="156"/>
      <c r="S24" s="156" t="s">
        <v>141</v>
      </c>
      <c r="T24" s="156" t="s">
        <v>163</v>
      </c>
      <c r="U24" s="156">
        <v>9.6000000000000002E-2</v>
      </c>
      <c r="V24" s="156">
        <f>ROUND(E24*U24,2)</f>
        <v>160.69</v>
      </c>
      <c r="W24" s="156"/>
      <c r="X24" s="156" t="s">
        <v>164</v>
      </c>
      <c r="Y24" s="156" t="s">
        <v>144</v>
      </c>
      <c r="Z24" s="146"/>
      <c r="AA24" s="146"/>
      <c r="AB24" s="146"/>
      <c r="AC24" s="146"/>
      <c r="AD24" s="146"/>
      <c r="AE24" s="146"/>
      <c r="AF24" s="146"/>
      <c r="AG24" s="146" t="s">
        <v>165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87" t="s">
        <v>718</v>
      </c>
      <c r="D25" s="185"/>
      <c r="E25" s="186">
        <v>947.52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167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87" t="s">
        <v>719</v>
      </c>
      <c r="D26" s="185"/>
      <c r="E26" s="186">
        <v>5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167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87" t="s">
        <v>720</v>
      </c>
      <c r="D27" s="185"/>
      <c r="E27" s="186">
        <v>247.58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167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3" x14ac:dyDescent="0.2">
      <c r="A28" s="153"/>
      <c r="B28" s="154"/>
      <c r="C28" s="187" t="s">
        <v>721</v>
      </c>
      <c r="D28" s="185"/>
      <c r="E28" s="186">
        <v>6.2412400000000003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167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3" x14ac:dyDescent="0.2">
      <c r="A29" s="153"/>
      <c r="B29" s="154"/>
      <c r="C29" s="187" t="s">
        <v>722</v>
      </c>
      <c r="D29" s="185"/>
      <c r="E29" s="186">
        <v>339.76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167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87" t="s">
        <v>723</v>
      </c>
      <c r="D30" s="185"/>
      <c r="E30" s="186">
        <v>70.2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167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3" x14ac:dyDescent="0.2">
      <c r="A31" s="153"/>
      <c r="B31" s="154"/>
      <c r="C31" s="187" t="s">
        <v>724</v>
      </c>
      <c r="D31" s="185"/>
      <c r="E31" s="186">
        <v>50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167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3" x14ac:dyDescent="0.2">
      <c r="A32" s="153"/>
      <c r="B32" s="154"/>
      <c r="C32" s="187" t="s">
        <v>715</v>
      </c>
      <c r="D32" s="185"/>
      <c r="E32" s="186">
        <v>4.5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167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7" t="s">
        <v>725</v>
      </c>
      <c r="D33" s="185"/>
      <c r="E33" s="186">
        <v>0.60199999999999998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167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7" t="s">
        <v>726</v>
      </c>
      <c r="D34" s="185"/>
      <c r="E34" s="186">
        <v>2.4087999999999998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167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67">
        <v>4</v>
      </c>
      <c r="B35" s="168" t="s">
        <v>727</v>
      </c>
      <c r="C35" s="181" t="s">
        <v>728</v>
      </c>
      <c r="D35" s="169" t="s">
        <v>162</v>
      </c>
      <c r="E35" s="170">
        <v>9.66</v>
      </c>
      <c r="F35" s="171"/>
      <c r="G35" s="172">
        <f>ROUND(E35*F35,2)</f>
        <v>0</v>
      </c>
      <c r="H35" s="157"/>
      <c r="I35" s="156">
        <f>ROUND(E35*H35,2)</f>
        <v>0</v>
      </c>
      <c r="J35" s="157"/>
      <c r="K35" s="156">
        <f>ROUND(E35*J35,2)</f>
        <v>0</v>
      </c>
      <c r="L35" s="156">
        <v>21</v>
      </c>
      <c r="M35" s="156">
        <f>G35*(1+L35/100)</f>
        <v>0</v>
      </c>
      <c r="N35" s="155">
        <v>0</v>
      </c>
      <c r="O35" s="155">
        <f>ROUND(E35*N35,2)</f>
        <v>0</v>
      </c>
      <c r="P35" s="155">
        <v>0</v>
      </c>
      <c r="Q35" s="155">
        <f>ROUND(E35*P35,2)</f>
        <v>0</v>
      </c>
      <c r="R35" s="156"/>
      <c r="S35" s="156" t="s">
        <v>141</v>
      </c>
      <c r="T35" s="156" t="s">
        <v>163</v>
      </c>
      <c r="U35" s="156">
        <v>0.13</v>
      </c>
      <c r="V35" s="156">
        <f>ROUND(E35*U35,2)</f>
        <v>1.26</v>
      </c>
      <c r="W35" s="156"/>
      <c r="X35" s="156" t="s">
        <v>164</v>
      </c>
      <c r="Y35" s="156" t="s">
        <v>144</v>
      </c>
      <c r="Z35" s="146"/>
      <c r="AA35" s="146"/>
      <c r="AB35" s="146"/>
      <c r="AC35" s="146"/>
      <c r="AD35" s="146"/>
      <c r="AE35" s="146"/>
      <c r="AF35" s="146"/>
      <c r="AG35" s="146" t="s">
        <v>165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87" t="s">
        <v>714</v>
      </c>
      <c r="D36" s="185"/>
      <c r="E36" s="186">
        <v>5.16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167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3" x14ac:dyDescent="0.2">
      <c r="A37" s="153"/>
      <c r="B37" s="154"/>
      <c r="C37" s="187" t="s">
        <v>715</v>
      </c>
      <c r="D37" s="185"/>
      <c r="E37" s="186">
        <v>4.5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167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67">
        <v>5</v>
      </c>
      <c r="B38" s="168" t="s">
        <v>729</v>
      </c>
      <c r="C38" s="181" t="s">
        <v>730</v>
      </c>
      <c r="D38" s="169" t="s">
        <v>596</v>
      </c>
      <c r="E38" s="170">
        <v>0.2898</v>
      </c>
      <c r="F38" s="171"/>
      <c r="G38" s="172">
        <f>ROUND(E38*F38,2)</f>
        <v>0</v>
      </c>
      <c r="H38" s="157"/>
      <c r="I38" s="156">
        <f>ROUND(E38*H38,2)</f>
        <v>0</v>
      </c>
      <c r="J38" s="157"/>
      <c r="K38" s="156">
        <f>ROUND(E38*J38,2)</f>
        <v>0</v>
      </c>
      <c r="L38" s="156">
        <v>21</v>
      </c>
      <c r="M38" s="156">
        <f>G38*(1+L38/100)</f>
        <v>0</v>
      </c>
      <c r="N38" s="155">
        <v>1E-3</v>
      </c>
      <c r="O38" s="155">
        <f>ROUND(E38*N38,2)</f>
        <v>0</v>
      </c>
      <c r="P38" s="155">
        <v>0</v>
      </c>
      <c r="Q38" s="155">
        <f>ROUND(E38*P38,2)</f>
        <v>0</v>
      </c>
      <c r="R38" s="156" t="s">
        <v>382</v>
      </c>
      <c r="S38" s="156" t="s">
        <v>141</v>
      </c>
      <c r="T38" s="156" t="s">
        <v>163</v>
      </c>
      <c r="U38" s="156">
        <v>0</v>
      </c>
      <c r="V38" s="156">
        <f>ROUND(E38*U38,2)</f>
        <v>0</v>
      </c>
      <c r="W38" s="156"/>
      <c r="X38" s="156" t="s">
        <v>299</v>
      </c>
      <c r="Y38" s="156" t="s">
        <v>144</v>
      </c>
      <c r="Z38" s="146"/>
      <c r="AA38" s="146"/>
      <c r="AB38" s="146"/>
      <c r="AC38" s="146"/>
      <c r="AD38" s="146"/>
      <c r="AE38" s="146"/>
      <c r="AF38" s="146"/>
      <c r="AG38" s="146" t="s">
        <v>300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187" t="s">
        <v>731</v>
      </c>
      <c r="D39" s="185"/>
      <c r="E39" s="186">
        <v>0.2898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167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x14ac:dyDescent="0.2">
      <c r="A40" s="160" t="s">
        <v>136</v>
      </c>
      <c r="B40" s="161" t="s">
        <v>52</v>
      </c>
      <c r="C40" s="179" t="s">
        <v>69</v>
      </c>
      <c r="D40" s="162"/>
      <c r="E40" s="163"/>
      <c r="F40" s="164"/>
      <c r="G40" s="165">
        <f>SUMIF(AG41:AG47,"&lt;&gt;NOR",G41:G47)</f>
        <v>0</v>
      </c>
      <c r="H40" s="159"/>
      <c r="I40" s="159">
        <f>SUM(I41:I47)</f>
        <v>0</v>
      </c>
      <c r="J40" s="159"/>
      <c r="K40" s="159">
        <f>SUM(K41:K47)</f>
        <v>0</v>
      </c>
      <c r="L40" s="159"/>
      <c r="M40" s="159">
        <f>SUM(M41:M47)</f>
        <v>0</v>
      </c>
      <c r="N40" s="158"/>
      <c r="O40" s="158">
        <f>SUM(O41:O47)</f>
        <v>5.43</v>
      </c>
      <c r="P40" s="158"/>
      <c r="Q40" s="158">
        <f>SUM(Q41:Q47)</f>
        <v>0</v>
      </c>
      <c r="R40" s="159"/>
      <c r="S40" s="159"/>
      <c r="T40" s="159"/>
      <c r="U40" s="159"/>
      <c r="V40" s="159">
        <f>SUM(V41:V47)</f>
        <v>7.25</v>
      </c>
      <c r="W40" s="159"/>
      <c r="X40" s="159"/>
      <c r="Y40" s="159"/>
      <c r="AG40" t="s">
        <v>137</v>
      </c>
    </row>
    <row r="41" spans="1:60" outlineLevel="1" x14ac:dyDescent="0.2">
      <c r="A41" s="167">
        <v>6</v>
      </c>
      <c r="B41" s="168" t="s">
        <v>732</v>
      </c>
      <c r="C41" s="181" t="s">
        <v>733</v>
      </c>
      <c r="D41" s="169" t="s">
        <v>184</v>
      </c>
      <c r="E41" s="170">
        <v>2.0774400000000002</v>
      </c>
      <c r="F41" s="171"/>
      <c r="G41" s="172">
        <f>ROUND(E41*F41,2)</f>
        <v>0</v>
      </c>
      <c r="H41" s="157"/>
      <c r="I41" s="156">
        <f>ROUND(E41*H41,2)</f>
        <v>0</v>
      </c>
      <c r="J41" s="157"/>
      <c r="K41" s="156">
        <f>ROUND(E41*J41,2)</f>
        <v>0</v>
      </c>
      <c r="L41" s="156">
        <v>21</v>
      </c>
      <c r="M41" s="156">
        <f>G41*(1+L41/100)</f>
        <v>0</v>
      </c>
      <c r="N41" s="155">
        <v>2.5249999999999999</v>
      </c>
      <c r="O41" s="155">
        <f>ROUND(E41*N41,2)</f>
        <v>5.25</v>
      </c>
      <c r="P41" s="155">
        <v>0</v>
      </c>
      <c r="Q41" s="155">
        <f>ROUND(E41*P41,2)</f>
        <v>0</v>
      </c>
      <c r="R41" s="156"/>
      <c r="S41" s="156" t="s">
        <v>141</v>
      </c>
      <c r="T41" s="156" t="s">
        <v>163</v>
      </c>
      <c r="U41" s="156">
        <v>0.47699999999999998</v>
      </c>
      <c r="V41" s="156">
        <f>ROUND(E41*U41,2)</f>
        <v>0.99</v>
      </c>
      <c r="W41" s="156"/>
      <c r="X41" s="156" t="s">
        <v>164</v>
      </c>
      <c r="Y41" s="156" t="s">
        <v>144</v>
      </c>
      <c r="Z41" s="146"/>
      <c r="AA41" s="146"/>
      <c r="AB41" s="146"/>
      <c r="AC41" s="146"/>
      <c r="AD41" s="146"/>
      <c r="AE41" s="146"/>
      <c r="AF41" s="146"/>
      <c r="AG41" s="146" t="s">
        <v>165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87" t="s">
        <v>734</v>
      </c>
      <c r="D42" s="185"/>
      <c r="E42" s="186">
        <v>0.45150000000000001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167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7" t="s">
        <v>735</v>
      </c>
      <c r="D43" s="185"/>
      <c r="E43" s="186">
        <v>1.6259399999999999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167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67">
        <v>7</v>
      </c>
      <c r="B44" s="168" t="s">
        <v>351</v>
      </c>
      <c r="C44" s="181" t="s">
        <v>352</v>
      </c>
      <c r="D44" s="169" t="s">
        <v>162</v>
      </c>
      <c r="E44" s="170">
        <v>4.5728</v>
      </c>
      <c r="F44" s="171"/>
      <c r="G44" s="172">
        <f>ROUND(E44*F44,2)</f>
        <v>0</v>
      </c>
      <c r="H44" s="157"/>
      <c r="I44" s="156">
        <f>ROUND(E44*H44,2)</f>
        <v>0</v>
      </c>
      <c r="J44" s="157"/>
      <c r="K44" s="156">
        <f>ROUND(E44*J44,2)</f>
        <v>0</v>
      </c>
      <c r="L44" s="156">
        <v>21</v>
      </c>
      <c r="M44" s="156">
        <f>G44*(1+L44/100)</f>
        <v>0</v>
      </c>
      <c r="N44" s="155">
        <v>3.916E-2</v>
      </c>
      <c r="O44" s="155">
        <f>ROUND(E44*N44,2)</f>
        <v>0.18</v>
      </c>
      <c r="P44" s="155">
        <v>0</v>
      </c>
      <c r="Q44" s="155">
        <f>ROUND(E44*P44,2)</f>
        <v>0</v>
      </c>
      <c r="R44" s="156"/>
      <c r="S44" s="156" t="s">
        <v>141</v>
      </c>
      <c r="T44" s="156" t="s">
        <v>163</v>
      </c>
      <c r="U44" s="156">
        <v>1.05</v>
      </c>
      <c r="V44" s="156">
        <f>ROUND(E44*U44,2)</f>
        <v>4.8</v>
      </c>
      <c r="W44" s="156"/>
      <c r="X44" s="156" t="s">
        <v>164</v>
      </c>
      <c r="Y44" s="156" t="s">
        <v>144</v>
      </c>
      <c r="Z44" s="146"/>
      <c r="AA44" s="146"/>
      <c r="AB44" s="146"/>
      <c r="AC44" s="146"/>
      <c r="AD44" s="146"/>
      <c r="AE44" s="146"/>
      <c r="AF44" s="146"/>
      <c r="AG44" s="146" t="s">
        <v>165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53"/>
      <c r="B45" s="154"/>
      <c r="C45" s="187" t="s">
        <v>736</v>
      </c>
      <c r="D45" s="185"/>
      <c r="E45" s="186">
        <v>1.524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167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187" t="s">
        <v>737</v>
      </c>
      <c r="D46" s="185"/>
      <c r="E46" s="186">
        <v>3.0488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167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3">
        <v>8</v>
      </c>
      <c r="B47" s="174" t="s">
        <v>355</v>
      </c>
      <c r="C47" s="180" t="s">
        <v>356</v>
      </c>
      <c r="D47" s="175" t="s">
        <v>162</v>
      </c>
      <c r="E47" s="176">
        <v>4.5730000000000004</v>
      </c>
      <c r="F47" s="177"/>
      <c r="G47" s="178">
        <f>ROUND(E47*F47,2)</f>
        <v>0</v>
      </c>
      <c r="H47" s="157"/>
      <c r="I47" s="156">
        <f>ROUND(E47*H47,2)</f>
        <v>0</v>
      </c>
      <c r="J47" s="157"/>
      <c r="K47" s="156">
        <f>ROUND(E47*J47,2)</f>
        <v>0</v>
      </c>
      <c r="L47" s="156">
        <v>21</v>
      </c>
      <c r="M47" s="156">
        <f>G47*(1+L47/100)</f>
        <v>0</v>
      </c>
      <c r="N47" s="155">
        <v>0</v>
      </c>
      <c r="O47" s="155">
        <f>ROUND(E47*N47,2)</f>
        <v>0</v>
      </c>
      <c r="P47" s="155">
        <v>0</v>
      </c>
      <c r="Q47" s="155">
        <f>ROUND(E47*P47,2)</f>
        <v>0</v>
      </c>
      <c r="R47" s="156"/>
      <c r="S47" s="156" t="s">
        <v>141</v>
      </c>
      <c r="T47" s="156" t="s">
        <v>163</v>
      </c>
      <c r="U47" s="156">
        <v>0.32</v>
      </c>
      <c r="V47" s="156">
        <f>ROUND(E47*U47,2)</f>
        <v>1.46</v>
      </c>
      <c r="W47" s="156"/>
      <c r="X47" s="156" t="s">
        <v>164</v>
      </c>
      <c r="Y47" s="156" t="s">
        <v>144</v>
      </c>
      <c r="Z47" s="146"/>
      <c r="AA47" s="146"/>
      <c r="AB47" s="146"/>
      <c r="AC47" s="146"/>
      <c r="AD47" s="146"/>
      <c r="AE47" s="146"/>
      <c r="AF47" s="146"/>
      <c r="AG47" s="146" t="s">
        <v>165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x14ac:dyDescent="0.2">
      <c r="A48" s="160" t="s">
        <v>136</v>
      </c>
      <c r="B48" s="161" t="s">
        <v>56</v>
      </c>
      <c r="C48" s="179" t="s">
        <v>71</v>
      </c>
      <c r="D48" s="162"/>
      <c r="E48" s="163"/>
      <c r="F48" s="164"/>
      <c r="G48" s="165">
        <f>SUMIF(AG49:AG54,"&lt;&gt;NOR",G49:G54)</f>
        <v>0</v>
      </c>
      <c r="H48" s="159"/>
      <c r="I48" s="159">
        <f>SUM(I49:I54)</f>
        <v>0</v>
      </c>
      <c r="J48" s="159"/>
      <c r="K48" s="159">
        <f>SUM(K49:K54)</f>
        <v>0</v>
      </c>
      <c r="L48" s="159"/>
      <c r="M48" s="159">
        <f>SUM(M49:M54)</f>
        <v>0</v>
      </c>
      <c r="N48" s="158"/>
      <c r="O48" s="158">
        <f>SUM(O49:O54)</f>
        <v>1.07</v>
      </c>
      <c r="P48" s="158"/>
      <c r="Q48" s="158">
        <f>SUM(Q49:Q54)</f>
        <v>0</v>
      </c>
      <c r="R48" s="159"/>
      <c r="S48" s="159"/>
      <c r="T48" s="159"/>
      <c r="U48" s="159"/>
      <c r="V48" s="159">
        <f>SUM(V49:V54)</f>
        <v>10.119999999999999</v>
      </c>
      <c r="W48" s="159"/>
      <c r="X48" s="159"/>
      <c r="Y48" s="159"/>
      <c r="AG48" t="s">
        <v>137</v>
      </c>
    </row>
    <row r="49" spans="1:60" outlineLevel="1" x14ac:dyDescent="0.2">
      <c r="A49" s="167">
        <v>9</v>
      </c>
      <c r="B49" s="168" t="s">
        <v>738</v>
      </c>
      <c r="C49" s="181" t="s">
        <v>739</v>
      </c>
      <c r="D49" s="169" t="s">
        <v>179</v>
      </c>
      <c r="E49" s="170">
        <v>7.5</v>
      </c>
      <c r="F49" s="171"/>
      <c r="G49" s="172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5">
        <v>3.4610000000000002E-2</v>
      </c>
      <c r="O49" s="155">
        <f>ROUND(E49*N49,2)</f>
        <v>0.26</v>
      </c>
      <c r="P49" s="155">
        <v>0</v>
      </c>
      <c r="Q49" s="155">
        <f>ROUND(E49*P49,2)</f>
        <v>0</v>
      </c>
      <c r="R49" s="156"/>
      <c r="S49" s="156" t="s">
        <v>141</v>
      </c>
      <c r="T49" s="156" t="s">
        <v>163</v>
      </c>
      <c r="U49" s="156">
        <v>1.349</v>
      </c>
      <c r="V49" s="156">
        <f>ROUND(E49*U49,2)</f>
        <v>10.119999999999999</v>
      </c>
      <c r="W49" s="156"/>
      <c r="X49" s="156" t="s">
        <v>164</v>
      </c>
      <c r="Y49" s="156" t="s">
        <v>144</v>
      </c>
      <c r="Z49" s="146"/>
      <c r="AA49" s="146"/>
      <c r="AB49" s="146"/>
      <c r="AC49" s="146"/>
      <c r="AD49" s="146"/>
      <c r="AE49" s="146"/>
      <c r="AF49" s="146"/>
      <c r="AG49" s="146" t="s">
        <v>165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7" t="s">
        <v>740</v>
      </c>
      <c r="D50" s="185"/>
      <c r="E50" s="186">
        <v>1.5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167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87" t="s">
        <v>741</v>
      </c>
      <c r="D51" s="185"/>
      <c r="E51" s="186">
        <v>6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167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67">
        <v>10</v>
      </c>
      <c r="B52" s="168" t="s">
        <v>742</v>
      </c>
      <c r="C52" s="181" t="s">
        <v>743</v>
      </c>
      <c r="D52" s="169" t="s">
        <v>359</v>
      </c>
      <c r="E52" s="170">
        <v>5</v>
      </c>
      <c r="F52" s="171"/>
      <c r="G52" s="172">
        <f>ROUND(E52*F52,2)</f>
        <v>0</v>
      </c>
      <c r="H52" s="157"/>
      <c r="I52" s="156">
        <f>ROUND(E52*H52,2)</f>
        <v>0</v>
      </c>
      <c r="J52" s="157"/>
      <c r="K52" s="156">
        <f>ROUND(E52*J52,2)</f>
        <v>0</v>
      </c>
      <c r="L52" s="156">
        <v>21</v>
      </c>
      <c r="M52" s="156">
        <f>G52*(1+L52/100)</f>
        <v>0</v>
      </c>
      <c r="N52" s="155">
        <v>0.16200000000000001</v>
      </c>
      <c r="O52" s="155">
        <f>ROUND(E52*N52,2)</f>
        <v>0.81</v>
      </c>
      <c r="P52" s="155">
        <v>0</v>
      </c>
      <c r="Q52" s="155">
        <f>ROUND(E52*P52,2)</f>
        <v>0</v>
      </c>
      <c r="R52" s="156"/>
      <c r="S52" s="156" t="s">
        <v>298</v>
      </c>
      <c r="T52" s="156" t="s">
        <v>142</v>
      </c>
      <c r="U52" s="156">
        <v>0</v>
      </c>
      <c r="V52" s="156">
        <f>ROUND(E52*U52,2)</f>
        <v>0</v>
      </c>
      <c r="W52" s="156"/>
      <c r="X52" s="156" t="s">
        <v>299</v>
      </c>
      <c r="Y52" s="156" t="s">
        <v>144</v>
      </c>
      <c r="Z52" s="146"/>
      <c r="AA52" s="146"/>
      <c r="AB52" s="146"/>
      <c r="AC52" s="146"/>
      <c r="AD52" s="146"/>
      <c r="AE52" s="146"/>
      <c r="AF52" s="146"/>
      <c r="AG52" s="146" t="s">
        <v>300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187" t="s">
        <v>744</v>
      </c>
      <c r="D53" s="185"/>
      <c r="E53" s="186">
        <v>1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167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87" t="s">
        <v>745</v>
      </c>
      <c r="D54" s="185"/>
      <c r="E54" s="186">
        <v>4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167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x14ac:dyDescent="0.2">
      <c r="A55" s="160" t="s">
        <v>136</v>
      </c>
      <c r="B55" s="161" t="s">
        <v>58</v>
      </c>
      <c r="C55" s="179" t="s">
        <v>72</v>
      </c>
      <c r="D55" s="162"/>
      <c r="E55" s="163"/>
      <c r="F55" s="164"/>
      <c r="G55" s="165">
        <f>SUMIF(AG56:AG105,"&lt;&gt;NOR",G56:G105)</f>
        <v>0</v>
      </c>
      <c r="H55" s="159"/>
      <c r="I55" s="159">
        <f>SUM(I56:I105)</f>
        <v>0</v>
      </c>
      <c r="J55" s="159"/>
      <c r="K55" s="159">
        <f>SUM(K56:K105)</f>
        <v>0</v>
      </c>
      <c r="L55" s="159"/>
      <c r="M55" s="159">
        <f>SUM(M56:M105)</f>
        <v>0</v>
      </c>
      <c r="N55" s="158"/>
      <c r="O55" s="158">
        <f>SUM(O56:O105)</f>
        <v>1684.0999999999997</v>
      </c>
      <c r="P55" s="158"/>
      <c r="Q55" s="158">
        <f>SUM(Q56:Q105)</f>
        <v>0</v>
      </c>
      <c r="R55" s="159"/>
      <c r="S55" s="159"/>
      <c r="T55" s="159"/>
      <c r="U55" s="159"/>
      <c r="V55" s="159">
        <f>SUM(V56:V105)</f>
        <v>245.35</v>
      </c>
      <c r="W55" s="159"/>
      <c r="X55" s="159"/>
      <c r="Y55" s="159"/>
      <c r="AG55" t="s">
        <v>137</v>
      </c>
    </row>
    <row r="56" spans="1:60" outlineLevel="1" x14ac:dyDescent="0.2">
      <c r="A56" s="167">
        <v>11</v>
      </c>
      <c r="B56" s="168" t="s">
        <v>746</v>
      </c>
      <c r="C56" s="181" t="s">
        <v>747</v>
      </c>
      <c r="D56" s="169" t="s">
        <v>162</v>
      </c>
      <c r="E56" s="170">
        <v>952.52</v>
      </c>
      <c r="F56" s="171"/>
      <c r="G56" s="172">
        <f>ROUND(E56*F56,2)</f>
        <v>0</v>
      </c>
      <c r="H56" s="157"/>
      <c r="I56" s="156">
        <f>ROUND(E56*H56,2)</f>
        <v>0</v>
      </c>
      <c r="J56" s="157"/>
      <c r="K56" s="156">
        <f>ROUND(E56*J56,2)</f>
        <v>0</v>
      </c>
      <c r="L56" s="156">
        <v>21</v>
      </c>
      <c r="M56" s="156">
        <f>G56*(1+L56/100)</f>
        <v>0</v>
      </c>
      <c r="N56" s="155">
        <v>0.1012</v>
      </c>
      <c r="O56" s="155">
        <f>ROUND(E56*N56,2)</f>
        <v>96.4</v>
      </c>
      <c r="P56" s="155">
        <v>0</v>
      </c>
      <c r="Q56" s="155">
        <f>ROUND(E56*P56,2)</f>
        <v>0</v>
      </c>
      <c r="R56" s="156"/>
      <c r="S56" s="156" t="s">
        <v>141</v>
      </c>
      <c r="T56" s="156" t="s">
        <v>163</v>
      </c>
      <c r="U56" s="156">
        <v>2.4E-2</v>
      </c>
      <c r="V56" s="156">
        <f>ROUND(E56*U56,2)</f>
        <v>22.86</v>
      </c>
      <c r="W56" s="156"/>
      <c r="X56" s="156" t="s">
        <v>164</v>
      </c>
      <c r="Y56" s="156" t="s">
        <v>144</v>
      </c>
      <c r="Z56" s="146"/>
      <c r="AA56" s="146"/>
      <c r="AB56" s="146"/>
      <c r="AC56" s="146"/>
      <c r="AD56" s="146"/>
      <c r="AE56" s="146"/>
      <c r="AF56" s="146"/>
      <c r="AG56" s="146" t="s">
        <v>165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187" t="s">
        <v>718</v>
      </c>
      <c r="D57" s="185"/>
      <c r="E57" s="186">
        <v>947.52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167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87" t="s">
        <v>719</v>
      </c>
      <c r="D58" s="185"/>
      <c r="E58" s="186">
        <v>5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167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67">
        <v>12</v>
      </c>
      <c r="B59" s="168" t="s">
        <v>748</v>
      </c>
      <c r="C59" s="181" t="s">
        <v>749</v>
      </c>
      <c r="D59" s="169" t="s">
        <v>162</v>
      </c>
      <c r="E59" s="170">
        <v>70.2</v>
      </c>
      <c r="F59" s="171"/>
      <c r="G59" s="172">
        <f>ROUND(E59*F59,2)</f>
        <v>0</v>
      </c>
      <c r="H59" s="157"/>
      <c r="I59" s="156">
        <f>ROUND(E59*H59,2)</f>
        <v>0</v>
      </c>
      <c r="J59" s="157"/>
      <c r="K59" s="156">
        <f>ROUND(E59*J59,2)</f>
        <v>0</v>
      </c>
      <c r="L59" s="156">
        <v>21</v>
      </c>
      <c r="M59" s="156">
        <f>G59*(1+L59/100)</f>
        <v>0</v>
      </c>
      <c r="N59" s="155">
        <v>0.30360999999999999</v>
      </c>
      <c r="O59" s="155">
        <f>ROUND(E59*N59,2)</f>
        <v>21.31</v>
      </c>
      <c r="P59" s="155">
        <v>0</v>
      </c>
      <c r="Q59" s="155">
        <f>ROUND(E59*P59,2)</f>
        <v>0</v>
      </c>
      <c r="R59" s="156"/>
      <c r="S59" s="156" t="s">
        <v>141</v>
      </c>
      <c r="T59" s="156" t="s">
        <v>163</v>
      </c>
      <c r="U59" s="156">
        <v>1.6E-2</v>
      </c>
      <c r="V59" s="156">
        <f>ROUND(E59*U59,2)</f>
        <v>1.1200000000000001</v>
      </c>
      <c r="W59" s="156"/>
      <c r="X59" s="156" t="s">
        <v>164</v>
      </c>
      <c r="Y59" s="156" t="s">
        <v>144</v>
      </c>
      <c r="Z59" s="146"/>
      <c r="AA59" s="146"/>
      <c r="AB59" s="146"/>
      <c r="AC59" s="146"/>
      <c r="AD59" s="146"/>
      <c r="AE59" s="146"/>
      <c r="AF59" s="146"/>
      <c r="AG59" s="146" t="s">
        <v>165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2" x14ac:dyDescent="0.2">
      <c r="A60" s="153"/>
      <c r="B60" s="154"/>
      <c r="C60" s="187" t="s">
        <v>723</v>
      </c>
      <c r="D60" s="185"/>
      <c r="E60" s="186">
        <v>70.2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167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2.5" outlineLevel="1" x14ac:dyDescent="0.2">
      <c r="A61" s="167">
        <v>13</v>
      </c>
      <c r="B61" s="168" t="s">
        <v>750</v>
      </c>
      <c r="C61" s="181" t="s">
        <v>751</v>
      </c>
      <c r="D61" s="169" t="s">
        <v>162</v>
      </c>
      <c r="E61" s="170">
        <v>1276.54123</v>
      </c>
      <c r="F61" s="171"/>
      <c r="G61" s="172">
        <f>ROUND(E61*F61,2)</f>
        <v>0</v>
      </c>
      <c r="H61" s="157"/>
      <c r="I61" s="156">
        <f>ROUND(E61*H61,2)</f>
        <v>0</v>
      </c>
      <c r="J61" s="157"/>
      <c r="K61" s="156">
        <f>ROUND(E61*J61,2)</f>
        <v>0</v>
      </c>
      <c r="L61" s="156">
        <v>21</v>
      </c>
      <c r="M61" s="156">
        <f>G61*(1+L61/100)</f>
        <v>0</v>
      </c>
      <c r="N61" s="155">
        <v>0.126</v>
      </c>
      <c r="O61" s="155">
        <f>ROUND(E61*N61,2)</f>
        <v>160.84</v>
      </c>
      <c r="P61" s="155">
        <v>0</v>
      </c>
      <c r="Q61" s="155">
        <f>ROUND(E61*P61,2)</f>
        <v>0</v>
      </c>
      <c r="R61" s="156"/>
      <c r="S61" s="156" t="s">
        <v>141</v>
      </c>
      <c r="T61" s="156" t="s">
        <v>163</v>
      </c>
      <c r="U61" s="156">
        <v>2.1000000000000001E-2</v>
      </c>
      <c r="V61" s="156">
        <f>ROUND(E61*U61,2)</f>
        <v>26.81</v>
      </c>
      <c r="W61" s="156"/>
      <c r="X61" s="156" t="s">
        <v>164</v>
      </c>
      <c r="Y61" s="156" t="s">
        <v>144</v>
      </c>
      <c r="Z61" s="146"/>
      <c r="AA61" s="146"/>
      <c r="AB61" s="146"/>
      <c r="AC61" s="146"/>
      <c r="AD61" s="146"/>
      <c r="AE61" s="146"/>
      <c r="AF61" s="146"/>
      <c r="AG61" s="146" t="s">
        <v>165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187" t="s">
        <v>718</v>
      </c>
      <c r="D62" s="185"/>
      <c r="E62" s="186">
        <v>947.52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167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7" t="s">
        <v>719</v>
      </c>
      <c r="D63" s="185"/>
      <c r="E63" s="186">
        <v>5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167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87" t="s">
        <v>720</v>
      </c>
      <c r="D64" s="185"/>
      <c r="E64" s="186">
        <v>247.58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167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22.5" outlineLevel="3" x14ac:dyDescent="0.2">
      <c r="A65" s="153"/>
      <c r="B65" s="154"/>
      <c r="C65" s="187" t="s">
        <v>721</v>
      </c>
      <c r="D65" s="185"/>
      <c r="E65" s="186">
        <v>6.2412400000000003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167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87" t="s">
        <v>723</v>
      </c>
      <c r="D66" s="185"/>
      <c r="E66" s="186">
        <v>70.2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167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2.5" outlineLevel="1" x14ac:dyDescent="0.2">
      <c r="A67" s="167">
        <v>14</v>
      </c>
      <c r="B67" s="168" t="s">
        <v>752</v>
      </c>
      <c r="C67" s="181" t="s">
        <v>753</v>
      </c>
      <c r="D67" s="169" t="s">
        <v>162</v>
      </c>
      <c r="E67" s="170">
        <v>303.82123999999999</v>
      </c>
      <c r="F67" s="171"/>
      <c r="G67" s="172">
        <f>ROUND(E67*F67,2)</f>
        <v>0</v>
      </c>
      <c r="H67" s="157"/>
      <c r="I67" s="156">
        <f>ROUND(E67*H67,2)</f>
        <v>0</v>
      </c>
      <c r="J67" s="157"/>
      <c r="K67" s="156">
        <f>ROUND(E67*J67,2)</f>
        <v>0</v>
      </c>
      <c r="L67" s="156">
        <v>21</v>
      </c>
      <c r="M67" s="156">
        <f>G67*(1+L67/100)</f>
        <v>0</v>
      </c>
      <c r="N67" s="155">
        <v>0.378</v>
      </c>
      <c r="O67" s="155">
        <f>ROUND(E67*N67,2)</f>
        <v>114.84</v>
      </c>
      <c r="P67" s="155">
        <v>0</v>
      </c>
      <c r="Q67" s="155">
        <f>ROUND(E67*P67,2)</f>
        <v>0</v>
      </c>
      <c r="R67" s="156"/>
      <c r="S67" s="156" t="s">
        <v>141</v>
      </c>
      <c r="T67" s="156" t="s">
        <v>163</v>
      </c>
      <c r="U67" s="156">
        <v>2.5999999999999999E-2</v>
      </c>
      <c r="V67" s="156">
        <f>ROUND(E67*U67,2)</f>
        <v>7.9</v>
      </c>
      <c r="W67" s="156"/>
      <c r="X67" s="156" t="s">
        <v>164</v>
      </c>
      <c r="Y67" s="156" t="s">
        <v>144</v>
      </c>
      <c r="Z67" s="146"/>
      <c r="AA67" s="146"/>
      <c r="AB67" s="146"/>
      <c r="AC67" s="146"/>
      <c r="AD67" s="146"/>
      <c r="AE67" s="146"/>
      <c r="AF67" s="146"/>
      <c r="AG67" s="146" t="s">
        <v>165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53"/>
      <c r="B68" s="154"/>
      <c r="C68" s="187" t="s">
        <v>720</v>
      </c>
      <c r="D68" s="185"/>
      <c r="E68" s="186">
        <v>247.58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167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3" x14ac:dyDescent="0.2">
      <c r="A69" s="153"/>
      <c r="B69" s="154"/>
      <c r="C69" s="187" t="s">
        <v>721</v>
      </c>
      <c r="D69" s="185"/>
      <c r="E69" s="186">
        <v>6.2412400000000003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167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22.5" outlineLevel="3" x14ac:dyDescent="0.2">
      <c r="A70" s="153"/>
      <c r="B70" s="154"/>
      <c r="C70" s="187" t="s">
        <v>724</v>
      </c>
      <c r="D70" s="185"/>
      <c r="E70" s="186">
        <v>50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167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 x14ac:dyDescent="0.2">
      <c r="A71" s="167">
        <v>15</v>
      </c>
      <c r="B71" s="168" t="s">
        <v>505</v>
      </c>
      <c r="C71" s="181" t="s">
        <v>754</v>
      </c>
      <c r="D71" s="169" t="s">
        <v>162</v>
      </c>
      <c r="E71" s="170">
        <v>952.52</v>
      </c>
      <c r="F71" s="171"/>
      <c r="G71" s="172">
        <f>ROUND(E71*F71,2)</f>
        <v>0</v>
      </c>
      <c r="H71" s="157"/>
      <c r="I71" s="156">
        <f>ROUND(E71*H71,2)</f>
        <v>0</v>
      </c>
      <c r="J71" s="157"/>
      <c r="K71" s="156">
        <f>ROUND(E71*J71,2)</f>
        <v>0</v>
      </c>
      <c r="L71" s="156">
        <v>21</v>
      </c>
      <c r="M71" s="156">
        <f>G71*(1+L71/100)</f>
        <v>0</v>
      </c>
      <c r="N71" s="155">
        <v>0.441</v>
      </c>
      <c r="O71" s="155">
        <f>ROUND(E71*N71,2)</f>
        <v>420.06</v>
      </c>
      <c r="P71" s="155">
        <v>0</v>
      </c>
      <c r="Q71" s="155">
        <f>ROUND(E71*P71,2)</f>
        <v>0</v>
      </c>
      <c r="R71" s="156"/>
      <c r="S71" s="156" t="s">
        <v>141</v>
      </c>
      <c r="T71" s="156" t="s">
        <v>163</v>
      </c>
      <c r="U71" s="156">
        <v>2.9000000000000001E-2</v>
      </c>
      <c r="V71" s="156">
        <f>ROUND(E71*U71,2)</f>
        <v>27.62</v>
      </c>
      <c r="W71" s="156"/>
      <c r="X71" s="156" t="s">
        <v>164</v>
      </c>
      <c r="Y71" s="156" t="s">
        <v>144</v>
      </c>
      <c r="Z71" s="146"/>
      <c r="AA71" s="146"/>
      <c r="AB71" s="146"/>
      <c r="AC71" s="146"/>
      <c r="AD71" s="146"/>
      <c r="AE71" s="146"/>
      <c r="AF71" s="146"/>
      <c r="AG71" s="146" t="s">
        <v>165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187" t="s">
        <v>718</v>
      </c>
      <c r="D72" s="185"/>
      <c r="E72" s="186">
        <v>947.52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167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87" t="s">
        <v>719</v>
      </c>
      <c r="D73" s="185"/>
      <c r="E73" s="186">
        <v>5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167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67">
        <v>16</v>
      </c>
      <c r="B74" s="168" t="s">
        <v>505</v>
      </c>
      <c r="C74" s="181" t="s">
        <v>755</v>
      </c>
      <c r="D74" s="169" t="s">
        <v>162</v>
      </c>
      <c r="E74" s="170">
        <v>339.76</v>
      </c>
      <c r="F74" s="171"/>
      <c r="G74" s="172">
        <f>ROUND(E74*F74,2)</f>
        <v>0</v>
      </c>
      <c r="H74" s="157"/>
      <c r="I74" s="156">
        <f>ROUND(E74*H74,2)</f>
        <v>0</v>
      </c>
      <c r="J74" s="157"/>
      <c r="K74" s="156">
        <f>ROUND(E74*J74,2)</f>
        <v>0</v>
      </c>
      <c r="L74" s="156">
        <v>21</v>
      </c>
      <c r="M74" s="156">
        <f>G74*(1+L74/100)</f>
        <v>0</v>
      </c>
      <c r="N74" s="155">
        <v>0.441</v>
      </c>
      <c r="O74" s="155">
        <f>ROUND(E74*N74,2)</f>
        <v>149.83000000000001</v>
      </c>
      <c r="P74" s="155">
        <v>0</v>
      </c>
      <c r="Q74" s="155">
        <f>ROUND(E74*P74,2)</f>
        <v>0</v>
      </c>
      <c r="R74" s="156"/>
      <c r="S74" s="156" t="s">
        <v>141</v>
      </c>
      <c r="T74" s="156" t="s">
        <v>163</v>
      </c>
      <c r="U74" s="156">
        <v>2.9000000000000001E-2</v>
      </c>
      <c r="V74" s="156">
        <f>ROUND(E74*U74,2)</f>
        <v>9.85</v>
      </c>
      <c r="W74" s="156"/>
      <c r="X74" s="156" t="s">
        <v>164</v>
      </c>
      <c r="Y74" s="156" t="s">
        <v>144</v>
      </c>
      <c r="Z74" s="146"/>
      <c r="AA74" s="146"/>
      <c r="AB74" s="146"/>
      <c r="AC74" s="146"/>
      <c r="AD74" s="146"/>
      <c r="AE74" s="146"/>
      <c r="AF74" s="146"/>
      <c r="AG74" s="146" t="s">
        <v>165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2" x14ac:dyDescent="0.2">
      <c r="A75" s="153"/>
      <c r="B75" s="154"/>
      <c r="C75" s="187" t="s">
        <v>722</v>
      </c>
      <c r="D75" s="185"/>
      <c r="E75" s="186">
        <v>339.76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167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22.5" outlineLevel="1" x14ac:dyDescent="0.2">
      <c r="A76" s="167">
        <v>17</v>
      </c>
      <c r="B76" s="168" t="s">
        <v>756</v>
      </c>
      <c r="C76" s="181" t="s">
        <v>757</v>
      </c>
      <c r="D76" s="169" t="s">
        <v>162</v>
      </c>
      <c r="E76" s="170">
        <v>253.82123999999999</v>
      </c>
      <c r="F76" s="171"/>
      <c r="G76" s="172">
        <f>ROUND(E76*F76,2)</f>
        <v>0</v>
      </c>
      <c r="H76" s="157"/>
      <c r="I76" s="156">
        <f>ROUND(E76*H76,2)</f>
        <v>0</v>
      </c>
      <c r="J76" s="157"/>
      <c r="K76" s="156">
        <f>ROUND(E76*J76,2)</f>
        <v>0</v>
      </c>
      <c r="L76" s="156">
        <v>21</v>
      </c>
      <c r="M76" s="156">
        <f>G76*(1+L76/100)</f>
        <v>0</v>
      </c>
      <c r="N76" s="155">
        <v>0.41810000000000003</v>
      </c>
      <c r="O76" s="155">
        <f>ROUND(E76*N76,2)</f>
        <v>106.12</v>
      </c>
      <c r="P76" s="155">
        <v>0</v>
      </c>
      <c r="Q76" s="155">
        <f>ROUND(E76*P76,2)</f>
        <v>0</v>
      </c>
      <c r="R76" s="156"/>
      <c r="S76" s="156" t="s">
        <v>141</v>
      </c>
      <c r="T76" s="156" t="s">
        <v>163</v>
      </c>
      <c r="U76" s="156">
        <v>3.5999999999999997E-2</v>
      </c>
      <c r="V76" s="156">
        <f>ROUND(E76*U76,2)</f>
        <v>9.14</v>
      </c>
      <c r="W76" s="156"/>
      <c r="X76" s="156" t="s">
        <v>164</v>
      </c>
      <c r="Y76" s="156" t="s">
        <v>144</v>
      </c>
      <c r="Z76" s="146"/>
      <c r="AA76" s="146"/>
      <c r="AB76" s="146"/>
      <c r="AC76" s="146"/>
      <c r="AD76" s="146"/>
      <c r="AE76" s="146"/>
      <c r="AF76" s="146"/>
      <c r="AG76" s="146" t="s">
        <v>165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187" t="s">
        <v>720</v>
      </c>
      <c r="D77" s="185"/>
      <c r="E77" s="186">
        <v>247.58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167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3" x14ac:dyDescent="0.2">
      <c r="A78" s="153"/>
      <c r="B78" s="154"/>
      <c r="C78" s="187" t="s">
        <v>721</v>
      </c>
      <c r="D78" s="185"/>
      <c r="E78" s="186">
        <v>6.2412400000000003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167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1" x14ac:dyDescent="0.2">
      <c r="A79" s="167">
        <v>18</v>
      </c>
      <c r="B79" s="168" t="s">
        <v>758</v>
      </c>
      <c r="C79" s="181" t="s">
        <v>759</v>
      </c>
      <c r="D79" s="169" t="s">
        <v>162</v>
      </c>
      <c r="E79" s="170">
        <v>339.76</v>
      </c>
      <c r="F79" s="171"/>
      <c r="G79" s="172">
        <f>ROUND(E79*F79,2)</f>
        <v>0</v>
      </c>
      <c r="H79" s="157"/>
      <c r="I79" s="156">
        <f>ROUND(E79*H79,2)</f>
        <v>0</v>
      </c>
      <c r="J79" s="157"/>
      <c r="K79" s="156">
        <f>ROUND(E79*J79,2)</f>
        <v>0</v>
      </c>
      <c r="L79" s="156">
        <v>21</v>
      </c>
      <c r="M79" s="156">
        <f>G79*(1+L79/100)</f>
        <v>0</v>
      </c>
      <c r="N79" s="155">
        <v>0.48574000000000001</v>
      </c>
      <c r="O79" s="155">
        <f>ROUND(E79*N79,2)</f>
        <v>165.04</v>
      </c>
      <c r="P79" s="155">
        <v>0</v>
      </c>
      <c r="Q79" s="155">
        <f>ROUND(E79*P79,2)</f>
        <v>0</v>
      </c>
      <c r="R79" s="156"/>
      <c r="S79" s="156" t="s">
        <v>141</v>
      </c>
      <c r="T79" s="156" t="s">
        <v>163</v>
      </c>
      <c r="U79" s="156">
        <v>4.2000000000000003E-2</v>
      </c>
      <c r="V79" s="156">
        <f>ROUND(E79*U79,2)</f>
        <v>14.27</v>
      </c>
      <c r="W79" s="156"/>
      <c r="X79" s="156" t="s">
        <v>164</v>
      </c>
      <c r="Y79" s="156" t="s">
        <v>144</v>
      </c>
      <c r="Z79" s="146"/>
      <c r="AA79" s="146"/>
      <c r="AB79" s="146"/>
      <c r="AC79" s="146"/>
      <c r="AD79" s="146"/>
      <c r="AE79" s="146"/>
      <c r="AF79" s="146"/>
      <c r="AG79" s="146" t="s">
        <v>165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2" x14ac:dyDescent="0.2">
      <c r="A80" s="153"/>
      <c r="B80" s="154"/>
      <c r="C80" s="187" t="s">
        <v>722</v>
      </c>
      <c r="D80" s="185"/>
      <c r="E80" s="186">
        <v>339.76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167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67">
        <v>19</v>
      </c>
      <c r="B81" s="168" t="s">
        <v>760</v>
      </c>
      <c r="C81" s="181" t="s">
        <v>761</v>
      </c>
      <c r="D81" s="169" t="s">
        <v>162</v>
      </c>
      <c r="E81" s="170">
        <v>50</v>
      </c>
      <c r="F81" s="171"/>
      <c r="G81" s="172">
        <f>ROUND(E81*F81,2)</f>
        <v>0</v>
      </c>
      <c r="H81" s="157"/>
      <c r="I81" s="156">
        <f>ROUND(E81*H81,2)</f>
        <v>0</v>
      </c>
      <c r="J81" s="157"/>
      <c r="K81" s="156">
        <f>ROUND(E81*J81,2)</f>
        <v>0</v>
      </c>
      <c r="L81" s="156">
        <v>21</v>
      </c>
      <c r="M81" s="156">
        <f>G81*(1+L81/100)</f>
        <v>0</v>
      </c>
      <c r="N81" s="155">
        <v>0.51085999999999998</v>
      </c>
      <c r="O81" s="155">
        <f>ROUND(E81*N81,2)</f>
        <v>25.54</v>
      </c>
      <c r="P81" s="155">
        <v>0</v>
      </c>
      <c r="Q81" s="155">
        <f>ROUND(E81*P81,2)</f>
        <v>0</v>
      </c>
      <c r="R81" s="156"/>
      <c r="S81" s="156" t="s">
        <v>141</v>
      </c>
      <c r="T81" s="156" t="s">
        <v>163</v>
      </c>
      <c r="U81" s="156">
        <v>2.7E-2</v>
      </c>
      <c r="V81" s="156">
        <f>ROUND(E81*U81,2)</f>
        <v>1.35</v>
      </c>
      <c r="W81" s="156"/>
      <c r="X81" s="156" t="s">
        <v>164</v>
      </c>
      <c r="Y81" s="156" t="s">
        <v>144</v>
      </c>
      <c r="Z81" s="146"/>
      <c r="AA81" s="146"/>
      <c r="AB81" s="146"/>
      <c r="AC81" s="146"/>
      <c r="AD81" s="146"/>
      <c r="AE81" s="146"/>
      <c r="AF81" s="146"/>
      <c r="AG81" s="146" t="s">
        <v>165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2.5" outlineLevel="2" x14ac:dyDescent="0.2">
      <c r="A82" s="153"/>
      <c r="B82" s="154"/>
      <c r="C82" s="187" t="s">
        <v>724</v>
      </c>
      <c r="D82" s="185"/>
      <c r="E82" s="186">
        <v>50</v>
      </c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167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67">
        <v>20</v>
      </c>
      <c r="B83" s="168" t="s">
        <v>762</v>
      </c>
      <c r="C83" s="181" t="s">
        <v>763</v>
      </c>
      <c r="D83" s="169" t="s">
        <v>162</v>
      </c>
      <c r="E83" s="170">
        <v>120.2</v>
      </c>
      <c r="F83" s="171"/>
      <c r="G83" s="172">
        <f>ROUND(E83*F83,2)</f>
        <v>0</v>
      </c>
      <c r="H83" s="157"/>
      <c r="I83" s="156">
        <f>ROUND(E83*H83,2)</f>
        <v>0</v>
      </c>
      <c r="J83" s="157"/>
      <c r="K83" s="156">
        <f>ROUND(E83*J83,2)</f>
        <v>0</v>
      </c>
      <c r="L83" s="156">
        <v>21</v>
      </c>
      <c r="M83" s="156">
        <f>G83*(1+L83/100)</f>
        <v>0</v>
      </c>
      <c r="N83" s="155">
        <v>0</v>
      </c>
      <c r="O83" s="155">
        <f>ROUND(E83*N83,2)</f>
        <v>0</v>
      </c>
      <c r="P83" s="155">
        <v>0</v>
      </c>
      <c r="Q83" s="155">
        <f>ROUND(E83*P83,2)</f>
        <v>0</v>
      </c>
      <c r="R83" s="156"/>
      <c r="S83" s="156" t="s">
        <v>141</v>
      </c>
      <c r="T83" s="156" t="s">
        <v>163</v>
      </c>
      <c r="U83" s="156">
        <v>9.0999999999999998E-2</v>
      </c>
      <c r="V83" s="156">
        <f>ROUND(E83*U83,2)</f>
        <v>10.94</v>
      </c>
      <c r="W83" s="156"/>
      <c r="X83" s="156" t="s">
        <v>164</v>
      </c>
      <c r="Y83" s="156" t="s">
        <v>144</v>
      </c>
      <c r="Z83" s="146"/>
      <c r="AA83" s="146"/>
      <c r="AB83" s="146"/>
      <c r="AC83" s="146"/>
      <c r="AD83" s="146"/>
      <c r="AE83" s="146"/>
      <c r="AF83" s="146"/>
      <c r="AG83" s="146" t="s">
        <v>165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2" x14ac:dyDescent="0.2">
      <c r="A84" s="153"/>
      <c r="B84" s="154"/>
      <c r="C84" s="187" t="s">
        <v>723</v>
      </c>
      <c r="D84" s="185"/>
      <c r="E84" s="186">
        <v>70.2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167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22.5" outlineLevel="3" x14ac:dyDescent="0.2">
      <c r="A85" s="153"/>
      <c r="B85" s="154"/>
      <c r="C85" s="187" t="s">
        <v>724</v>
      </c>
      <c r="D85" s="185"/>
      <c r="E85" s="186">
        <v>50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167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2.5" outlineLevel="1" x14ac:dyDescent="0.2">
      <c r="A86" s="167">
        <v>21</v>
      </c>
      <c r="B86" s="168" t="s">
        <v>764</v>
      </c>
      <c r="C86" s="181" t="s">
        <v>765</v>
      </c>
      <c r="D86" s="169" t="s">
        <v>162</v>
      </c>
      <c r="E86" s="170">
        <v>679.52</v>
      </c>
      <c r="F86" s="171"/>
      <c r="G86" s="172">
        <f>ROUND(E86*F86,2)</f>
        <v>0</v>
      </c>
      <c r="H86" s="157"/>
      <c r="I86" s="156">
        <f>ROUND(E86*H86,2)</f>
        <v>0</v>
      </c>
      <c r="J86" s="157"/>
      <c r="K86" s="156">
        <f>ROUND(E86*J86,2)</f>
        <v>0</v>
      </c>
      <c r="L86" s="156">
        <v>21</v>
      </c>
      <c r="M86" s="156">
        <f>G86*(1+L86/100)</f>
        <v>0</v>
      </c>
      <c r="N86" s="155">
        <v>5.0000000000000001E-4</v>
      </c>
      <c r="O86" s="155">
        <f>ROUND(E86*N86,2)</f>
        <v>0.34</v>
      </c>
      <c r="P86" s="155">
        <v>0</v>
      </c>
      <c r="Q86" s="155">
        <f>ROUND(E86*P86,2)</f>
        <v>0</v>
      </c>
      <c r="R86" s="156"/>
      <c r="S86" s="156" t="s">
        <v>141</v>
      </c>
      <c r="T86" s="156" t="s">
        <v>163</v>
      </c>
      <c r="U86" s="156">
        <v>2E-3</v>
      </c>
      <c r="V86" s="156">
        <f>ROUND(E86*U86,2)</f>
        <v>1.36</v>
      </c>
      <c r="W86" s="156"/>
      <c r="X86" s="156" t="s">
        <v>164</v>
      </c>
      <c r="Y86" s="156" t="s">
        <v>144</v>
      </c>
      <c r="Z86" s="146"/>
      <c r="AA86" s="146"/>
      <c r="AB86" s="146"/>
      <c r="AC86" s="146"/>
      <c r="AD86" s="146"/>
      <c r="AE86" s="146"/>
      <c r="AF86" s="146"/>
      <c r="AG86" s="146" t="s">
        <v>165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22.5" outlineLevel="2" x14ac:dyDescent="0.2">
      <c r="A87" s="153"/>
      <c r="B87" s="154"/>
      <c r="C87" s="187" t="s">
        <v>766</v>
      </c>
      <c r="D87" s="185"/>
      <c r="E87" s="186">
        <v>679.52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167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67">
        <v>22</v>
      </c>
      <c r="B88" s="168" t="s">
        <v>767</v>
      </c>
      <c r="C88" s="181" t="s">
        <v>768</v>
      </c>
      <c r="D88" s="169" t="s">
        <v>162</v>
      </c>
      <c r="E88" s="170">
        <v>339.76</v>
      </c>
      <c r="F88" s="171"/>
      <c r="G88" s="172">
        <f>ROUND(E88*F88,2)</f>
        <v>0</v>
      </c>
      <c r="H88" s="157"/>
      <c r="I88" s="156">
        <f>ROUND(E88*H88,2)</f>
        <v>0</v>
      </c>
      <c r="J88" s="157"/>
      <c r="K88" s="156">
        <f>ROUND(E88*J88,2)</f>
        <v>0</v>
      </c>
      <c r="L88" s="156">
        <v>21</v>
      </c>
      <c r="M88" s="156">
        <f>G88*(1+L88/100)</f>
        <v>0</v>
      </c>
      <c r="N88" s="155">
        <v>0.10373</v>
      </c>
      <c r="O88" s="155">
        <f>ROUND(E88*N88,2)</f>
        <v>35.24</v>
      </c>
      <c r="P88" s="155">
        <v>0</v>
      </c>
      <c r="Q88" s="155">
        <f>ROUND(E88*P88,2)</f>
        <v>0</v>
      </c>
      <c r="R88" s="156"/>
      <c r="S88" s="156" t="s">
        <v>141</v>
      </c>
      <c r="T88" s="156" t="s">
        <v>163</v>
      </c>
      <c r="U88" s="156">
        <v>1.4999999999999999E-2</v>
      </c>
      <c r="V88" s="156">
        <f>ROUND(E88*U88,2)</f>
        <v>5.0999999999999996</v>
      </c>
      <c r="W88" s="156"/>
      <c r="X88" s="156" t="s">
        <v>164</v>
      </c>
      <c r="Y88" s="156" t="s">
        <v>144</v>
      </c>
      <c r="Z88" s="146"/>
      <c r="AA88" s="146"/>
      <c r="AB88" s="146"/>
      <c r="AC88" s="146"/>
      <c r="AD88" s="146"/>
      <c r="AE88" s="146"/>
      <c r="AF88" s="146"/>
      <c r="AG88" s="146" t="s">
        <v>165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2.5" outlineLevel="2" x14ac:dyDescent="0.2">
      <c r="A89" s="153"/>
      <c r="B89" s="154"/>
      <c r="C89" s="187" t="s">
        <v>722</v>
      </c>
      <c r="D89" s="185"/>
      <c r="E89" s="186">
        <v>339.76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167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67">
        <v>23</v>
      </c>
      <c r="B90" s="168" t="s">
        <v>769</v>
      </c>
      <c r="C90" s="181" t="s">
        <v>770</v>
      </c>
      <c r="D90" s="169" t="s">
        <v>162</v>
      </c>
      <c r="E90" s="170">
        <v>339.76</v>
      </c>
      <c r="F90" s="171"/>
      <c r="G90" s="172">
        <f>ROUND(E90*F90,2)</f>
        <v>0</v>
      </c>
      <c r="H90" s="157"/>
      <c r="I90" s="156">
        <f>ROUND(E90*H90,2)</f>
        <v>0</v>
      </c>
      <c r="J90" s="157"/>
      <c r="K90" s="156">
        <f>ROUND(E90*J90,2)</f>
        <v>0</v>
      </c>
      <c r="L90" s="156">
        <v>21</v>
      </c>
      <c r="M90" s="156">
        <f>G90*(1+L90/100)</f>
        <v>0</v>
      </c>
      <c r="N90" s="155">
        <v>0.20746000000000001</v>
      </c>
      <c r="O90" s="155">
        <f>ROUND(E90*N90,2)</f>
        <v>70.489999999999995</v>
      </c>
      <c r="P90" s="155">
        <v>0</v>
      </c>
      <c r="Q90" s="155">
        <f>ROUND(E90*P90,2)</f>
        <v>0</v>
      </c>
      <c r="R90" s="156"/>
      <c r="S90" s="156" t="s">
        <v>141</v>
      </c>
      <c r="T90" s="156" t="s">
        <v>163</v>
      </c>
      <c r="U90" s="156">
        <v>0.03</v>
      </c>
      <c r="V90" s="156">
        <f>ROUND(E90*U90,2)</f>
        <v>10.19</v>
      </c>
      <c r="W90" s="156"/>
      <c r="X90" s="156" t="s">
        <v>164</v>
      </c>
      <c r="Y90" s="156" t="s">
        <v>144</v>
      </c>
      <c r="Z90" s="146"/>
      <c r="AA90" s="146"/>
      <c r="AB90" s="146"/>
      <c r="AC90" s="146"/>
      <c r="AD90" s="146"/>
      <c r="AE90" s="146"/>
      <c r="AF90" s="146"/>
      <c r="AG90" s="146" t="s">
        <v>165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22.5" outlineLevel="2" x14ac:dyDescent="0.2">
      <c r="A91" s="153"/>
      <c r="B91" s="154"/>
      <c r="C91" s="187" t="s">
        <v>722</v>
      </c>
      <c r="D91" s="185"/>
      <c r="E91" s="186">
        <v>339.76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167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67">
        <v>24</v>
      </c>
      <c r="B92" s="168" t="s">
        <v>771</v>
      </c>
      <c r="C92" s="181" t="s">
        <v>772</v>
      </c>
      <c r="D92" s="169" t="s">
        <v>162</v>
      </c>
      <c r="E92" s="170">
        <v>50</v>
      </c>
      <c r="F92" s="171"/>
      <c r="G92" s="172">
        <f>ROUND(E92*F92,2)</f>
        <v>0</v>
      </c>
      <c r="H92" s="157"/>
      <c r="I92" s="156">
        <f>ROUND(E92*H92,2)</f>
        <v>0</v>
      </c>
      <c r="J92" s="157"/>
      <c r="K92" s="156">
        <f>ROUND(E92*J92,2)</f>
        <v>0</v>
      </c>
      <c r="L92" s="156">
        <v>21</v>
      </c>
      <c r="M92" s="156">
        <f>G92*(1+L92/100)</f>
        <v>0</v>
      </c>
      <c r="N92" s="155">
        <v>0.11</v>
      </c>
      <c r="O92" s="155">
        <f>ROUND(E92*N92,2)</f>
        <v>5.5</v>
      </c>
      <c r="P92" s="155">
        <v>0</v>
      </c>
      <c r="Q92" s="155">
        <f>ROUND(E92*P92,2)</f>
        <v>0</v>
      </c>
      <c r="R92" s="156"/>
      <c r="S92" s="156" t="s">
        <v>141</v>
      </c>
      <c r="T92" s="156" t="s">
        <v>163</v>
      </c>
      <c r="U92" s="156">
        <v>1.1930000000000001</v>
      </c>
      <c r="V92" s="156">
        <f>ROUND(E92*U92,2)</f>
        <v>59.65</v>
      </c>
      <c r="W92" s="156"/>
      <c r="X92" s="156" t="s">
        <v>164</v>
      </c>
      <c r="Y92" s="156" t="s">
        <v>144</v>
      </c>
      <c r="Z92" s="146"/>
      <c r="AA92" s="146"/>
      <c r="AB92" s="146"/>
      <c r="AC92" s="146"/>
      <c r="AD92" s="146"/>
      <c r="AE92" s="146"/>
      <c r="AF92" s="146"/>
      <c r="AG92" s="146" t="s">
        <v>165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2" x14ac:dyDescent="0.2">
      <c r="A93" s="153"/>
      <c r="B93" s="154"/>
      <c r="C93" s="187" t="s">
        <v>724</v>
      </c>
      <c r="D93" s="185"/>
      <c r="E93" s="186">
        <v>50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167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67">
        <v>25</v>
      </c>
      <c r="B94" s="168" t="s">
        <v>773</v>
      </c>
      <c r="C94" s="181" t="s">
        <v>774</v>
      </c>
      <c r="D94" s="169" t="s">
        <v>162</v>
      </c>
      <c r="E94" s="170">
        <v>11.448</v>
      </c>
      <c r="F94" s="171"/>
      <c r="G94" s="172">
        <f>ROUND(E94*F94,2)</f>
        <v>0</v>
      </c>
      <c r="H94" s="157"/>
      <c r="I94" s="156">
        <f>ROUND(E94*H94,2)</f>
        <v>0</v>
      </c>
      <c r="J94" s="157"/>
      <c r="K94" s="156">
        <f>ROUND(E94*J94,2)</f>
        <v>0</v>
      </c>
      <c r="L94" s="156">
        <v>21</v>
      </c>
      <c r="M94" s="156">
        <f>G94*(1+L94/100)</f>
        <v>0</v>
      </c>
      <c r="N94" s="155">
        <v>0.31387999999999999</v>
      </c>
      <c r="O94" s="155">
        <f>ROUND(E94*N94,2)</f>
        <v>3.59</v>
      </c>
      <c r="P94" s="155">
        <v>0</v>
      </c>
      <c r="Q94" s="155">
        <f>ROUND(E94*P94,2)</f>
        <v>0</v>
      </c>
      <c r="R94" s="156"/>
      <c r="S94" s="156" t="s">
        <v>141</v>
      </c>
      <c r="T94" s="156" t="s">
        <v>163</v>
      </c>
      <c r="U94" s="156">
        <v>1.208</v>
      </c>
      <c r="V94" s="156">
        <f>ROUND(E94*U94,2)</f>
        <v>13.83</v>
      </c>
      <c r="W94" s="156"/>
      <c r="X94" s="156" t="s">
        <v>164</v>
      </c>
      <c r="Y94" s="156" t="s">
        <v>144</v>
      </c>
      <c r="Z94" s="146"/>
      <c r="AA94" s="146"/>
      <c r="AB94" s="146"/>
      <c r="AC94" s="146"/>
      <c r="AD94" s="146"/>
      <c r="AE94" s="146"/>
      <c r="AF94" s="146"/>
      <c r="AG94" s="146" t="s">
        <v>165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2" x14ac:dyDescent="0.2">
      <c r="A95" s="153"/>
      <c r="B95" s="154"/>
      <c r="C95" s="187" t="s">
        <v>775</v>
      </c>
      <c r="D95" s="185"/>
      <c r="E95" s="186">
        <v>11.448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167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22.5" outlineLevel="1" x14ac:dyDescent="0.2">
      <c r="A96" s="167">
        <v>26</v>
      </c>
      <c r="B96" s="168" t="s">
        <v>776</v>
      </c>
      <c r="C96" s="181" t="s">
        <v>777</v>
      </c>
      <c r="D96" s="169" t="s">
        <v>162</v>
      </c>
      <c r="E96" s="170">
        <v>952.52</v>
      </c>
      <c r="F96" s="171"/>
      <c r="G96" s="172">
        <f>ROUND(E96*F96,2)</f>
        <v>0</v>
      </c>
      <c r="H96" s="157"/>
      <c r="I96" s="156">
        <f>ROUND(E96*H96,2)</f>
        <v>0</v>
      </c>
      <c r="J96" s="157"/>
      <c r="K96" s="156">
        <f>ROUND(E96*J96,2)</f>
        <v>0</v>
      </c>
      <c r="L96" s="156">
        <v>21</v>
      </c>
      <c r="M96" s="156">
        <f>G96*(1+L96/100)</f>
        <v>0</v>
      </c>
      <c r="N96" s="155">
        <v>0.28799999999999998</v>
      </c>
      <c r="O96" s="155">
        <f>ROUND(E96*N96,2)</f>
        <v>274.33</v>
      </c>
      <c r="P96" s="155">
        <v>0</v>
      </c>
      <c r="Q96" s="155">
        <f>ROUND(E96*P96,2)</f>
        <v>0</v>
      </c>
      <c r="R96" s="156"/>
      <c r="S96" s="156" t="s">
        <v>298</v>
      </c>
      <c r="T96" s="156" t="s">
        <v>163</v>
      </c>
      <c r="U96" s="156">
        <v>2.3E-2</v>
      </c>
      <c r="V96" s="156">
        <f>ROUND(E96*U96,2)</f>
        <v>21.91</v>
      </c>
      <c r="W96" s="156"/>
      <c r="X96" s="156" t="s">
        <v>164</v>
      </c>
      <c r="Y96" s="156" t="s">
        <v>144</v>
      </c>
      <c r="Z96" s="146"/>
      <c r="AA96" s="146"/>
      <c r="AB96" s="146"/>
      <c r="AC96" s="146"/>
      <c r="AD96" s="146"/>
      <c r="AE96" s="146"/>
      <c r="AF96" s="146"/>
      <c r="AG96" s="146" t="s">
        <v>165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">
      <c r="A97" s="153"/>
      <c r="B97" s="154"/>
      <c r="C97" s="187" t="s">
        <v>718</v>
      </c>
      <c r="D97" s="185"/>
      <c r="E97" s="186">
        <v>947.52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167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">
      <c r="A98" s="153"/>
      <c r="B98" s="154"/>
      <c r="C98" s="187" t="s">
        <v>719</v>
      </c>
      <c r="D98" s="185"/>
      <c r="E98" s="186">
        <v>5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167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33.75" outlineLevel="1" x14ac:dyDescent="0.2">
      <c r="A99" s="167">
        <v>27</v>
      </c>
      <c r="B99" s="168" t="s">
        <v>778</v>
      </c>
      <c r="C99" s="181" t="s">
        <v>779</v>
      </c>
      <c r="D99" s="169" t="s">
        <v>162</v>
      </c>
      <c r="E99" s="170">
        <v>50</v>
      </c>
      <c r="F99" s="171"/>
      <c r="G99" s="172">
        <f>ROUND(E99*F99,2)</f>
        <v>0</v>
      </c>
      <c r="H99" s="157"/>
      <c r="I99" s="156">
        <f>ROUND(E99*H99,2)</f>
        <v>0</v>
      </c>
      <c r="J99" s="157"/>
      <c r="K99" s="156">
        <f>ROUND(E99*J99,2)</f>
        <v>0</v>
      </c>
      <c r="L99" s="156">
        <v>21</v>
      </c>
      <c r="M99" s="156">
        <f>G99*(1+L99/100)</f>
        <v>0</v>
      </c>
      <c r="N99" s="155">
        <v>0.441</v>
      </c>
      <c r="O99" s="155">
        <f>ROUND(E99*N99,2)</f>
        <v>22.05</v>
      </c>
      <c r="P99" s="155">
        <v>0</v>
      </c>
      <c r="Q99" s="155">
        <f>ROUND(E99*P99,2)</f>
        <v>0</v>
      </c>
      <c r="R99" s="156"/>
      <c r="S99" s="156" t="s">
        <v>298</v>
      </c>
      <c r="T99" s="156" t="s">
        <v>142</v>
      </c>
      <c r="U99" s="156">
        <v>2.9000000000000001E-2</v>
      </c>
      <c r="V99" s="156">
        <f>ROUND(E99*U99,2)</f>
        <v>1.45</v>
      </c>
      <c r="W99" s="156"/>
      <c r="X99" s="156" t="s">
        <v>164</v>
      </c>
      <c r="Y99" s="156" t="s">
        <v>144</v>
      </c>
      <c r="Z99" s="146"/>
      <c r="AA99" s="146"/>
      <c r="AB99" s="146"/>
      <c r="AC99" s="146"/>
      <c r="AD99" s="146"/>
      <c r="AE99" s="146"/>
      <c r="AF99" s="146"/>
      <c r="AG99" s="146" t="s">
        <v>165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2" x14ac:dyDescent="0.2">
      <c r="A100" s="153"/>
      <c r="B100" s="154"/>
      <c r="C100" s="187" t="s">
        <v>724</v>
      </c>
      <c r="D100" s="185"/>
      <c r="E100" s="186">
        <v>50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167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22.5" outlineLevel="1" x14ac:dyDescent="0.2">
      <c r="A101" s="167">
        <v>28</v>
      </c>
      <c r="B101" s="168" t="s">
        <v>780</v>
      </c>
      <c r="C101" s="181" t="s">
        <v>781</v>
      </c>
      <c r="D101" s="169" t="s">
        <v>162</v>
      </c>
      <c r="E101" s="170">
        <v>62.676960000000001</v>
      </c>
      <c r="F101" s="171"/>
      <c r="G101" s="172">
        <f>ROUND(E101*F101,2)</f>
        <v>0</v>
      </c>
      <c r="H101" s="157"/>
      <c r="I101" s="156">
        <f>ROUND(E101*H101,2)</f>
        <v>0</v>
      </c>
      <c r="J101" s="157"/>
      <c r="K101" s="156">
        <f>ROUND(E101*J101,2)</f>
        <v>0</v>
      </c>
      <c r="L101" s="156">
        <v>21</v>
      </c>
      <c r="M101" s="156">
        <f>G101*(1+L101/100)</f>
        <v>0</v>
      </c>
      <c r="N101" s="155">
        <v>0.2</v>
      </c>
      <c r="O101" s="155">
        <f>ROUND(E101*N101,2)</f>
        <v>12.54</v>
      </c>
      <c r="P101" s="155">
        <v>0</v>
      </c>
      <c r="Q101" s="155">
        <f>ROUND(E101*P101,2)</f>
        <v>0</v>
      </c>
      <c r="R101" s="156" t="s">
        <v>382</v>
      </c>
      <c r="S101" s="156" t="s">
        <v>141</v>
      </c>
      <c r="T101" s="156" t="s">
        <v>163</v>
      </c>
      <c r="U101" s="156">
        <v>0</v>
      </c>
      <c r="V101" s="156">
        <f>ROUND(E101*U101,2)</f>
        <v>0</v>
      </c>
      <c r="W101" s="156"/>
      <c r="X101" s="156" t="s">
        <v>299</v>
      </c>
      <c r="Y101" s="156" t="s">
        <v>144</v>
      </c>
      <c r="Z101" s="146"/>
      <c r="AA101" s="146"/>
      <c r="AB101" s="146"/>
      <c r="AC101" s="146"/>
      <c r="AD101" s="146"/>
      <c r="AE101" s="146"/>
      <c r="AF101" s="146"/>
      <c r="AG101" s="146" t="s">
        <v>300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2" x14ac:dyDescent="0.2">
      <c r="A102" s="153"/>
      <c r="B102" s="154"/>
      <c r="C102" s="187" t="s">
        <v>782</v>
      </c>
      <c r="D102" s="185"/>
      <c r="E102" s="186">
        <v>11.676959999999999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167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 x14ac:dyDescent="0.2">
      <c r="A103" s="153"/>
      <c r="B103" s="154"/>
      <c r="C103" s="187" t="s">
        <v>783</v>
      </c>
      <c r="D103" s="185"/>
      <c r="E103" s="186">
        <v>51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167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67">
        <v>29</v>
      </c>
      <c r="B104" s="168" t="s">
        <v>784</v>
      </c>
      <c r="C104" s="181" t="s">
        <v>785</v>
      </c>
      <c r="D104" s="169" t="s">
        <v>162</v>
      </c>
      <c r="E104" s="170">
        <v>138.22999999999999</v>
      </c>
      <c r="F104" s="171"/>
      <c r="G104" s="172">
        <f>ROUND(E104*F104,2)</f>
        <v>0</v>
      </c>
      <c r="H104" s="157"/>
      <c r="I104" s="156">
        <f>ROUND(E104*H104,2)</f>
        <v>0</v>
      </c>
      <c r="J104" s="157"/>
      <c r="K104" s="156">
        <f>ROUND(E104*J104,2)</f>
        <v>0</v>
      </c>
      <c r="L104" s="156">
        <v>21</v>
      </c>
      <c r="M104" s="156">
        <f>G104*(1+L104/100)</f>
        <v>0</v>
      </c>
      <c r="N104" s="155">
        <v>2.9999999999999997E-4</v>
      </c>
      <c r="O104" s="155">
        <f>ROUND(E104*N104,2)</f>
        <v>0.04</v>
      </c>
      <c r="P104" s="155">
        <v>0</v>
      </c>
      <c r="Q104" s="155">
        <f>ROUND(E104*P104,2)</f>
        <v>0</v>
      </c>
      <c r="R104" s="156" t="s">
        <v>382</v>
      </c>
      <c r="S104" s="156" t="s">
        <v>141</v>
      </c>
      <c r="T104" s="156" t="s">
        <v>163</v>
      </c>
      <c r="U104" s="156">
        <v>0</v>
      </c>
      <c r="V104" s="156">
        <f>ROUND(E104*U104,2)</f>
        <v>0</v>
      </c>
      <c r="W104" s="156"/>
      <c r="X104" s="156" t="s">
        <v>299</v>
      </c>
      <c r="Y104" s="156" t="s">
        <v>144</v>
      </c>
      <c r="Z104" s="146"/>
      <c r="AA104" s="146"/>
      <c r="AB104" s="146"/>
      <c r="AC104" s="146"/>
      <c r="AD104" s="146"/>
      <c r="AE104" s="146"/>
      <c r="AF104" s="146"/>
      <c r="AG104" s="146" t="s">
        <v>300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2" x14ac:dyDescent="0.2">
      <c r="A105" s="153"/>
      <c r="B105" s="154"/>
      <c r="C105" s="187" t="s">
        <v>786</v>
      </c>
      <c r="D105" s="185"/>
      <c r="E105" s="186">
        <v>138.22999999999999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167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x14ac:dyDescent="0.2">
      <c r="A106" s="160" t="s">
        <v>136</v>
      </c>
      <c r="B106" s="161" t="s">
        <v>75</v>
      </c>
      <c r="C106" s="179" t="s">
        <v>76</v>
      </c>
      <c r="D106" s="162"/>
      <c r="E106" s="163"/>
      <c r="F106" s="164"/>
      <c r="G106" s="165">
        <f>SUMIF(AG107:AG125,"&lt;&gt;NOR",G107:G125)</f>
        <v>0</v>
      </c>
      <c r="H106" s="159"/>
      <c r="I106" s="159">
        <f>SUM(I107:I125)</f>
        <v>0</v>
      </c>
      <c r="J106" s="159"/>
      <c r="K106" s="159">
        <f>SUM(K107:K125)</f>
        <v>0</v>
      </c>
      <c r="L106" s="159"/>
      <c r="M106" s="159">
        <f>SUM(M107:M125)</f>
        <v>0</v>
      </c>
      <c r="N106" s="158"/>
      <c r="O106" s="158">
        <f>SUM(O107:O125)</f>
        <v>89.05</v>
      </c>
      <c r="P106" s="158"/>
      <c r="Q106" s="158">
        <f>SUM(Q107:Q125)</f>
        <v>0</v>
      </c>
      <c r="R106" s="159"/>
      <c r="S106" s="159"/>
      <c r="T106" s="159"/>
      <c r="U106" s="159"/>
      <c r="V106" s="159">
        <f>SUM(V107:V125)</f>
        <v>180.49</v>
      </c>
      <c r="W106" s="159"/>
      <c r="X106" s="159"/>
      <c r="Y106" s="159"/>
      <c r="AG106" t="s">
        <v>137</v>
      </c>
    </row>
    <row r="107" spans="1:60" ht="22.5" outlineLevel="1" x14ac:dyDescent="0.2">
      <c r="A107" s="167">
        <v>30</v>
      </c>
      <c r="B107" s="168" t="s">
        <v>787</v>
      </c>
      <c r="C107" s="181" t="s">
        <v>788</v>
      </c>
      <c r="D107" s="169" t="s">
        <v>162</v>
      </c>
      <c r="E107" s="170">
        <v>253.82123000000001</v>
      </c>
      <c r="F107" s="171"/>
      <c r="G107" s="172">
        <f>ROUND(E107*F107,2)</f>
        <v>0</v>
      </c>
      <c r="H107" s="157"/>
      <c r="I107" s="156">
        <f>ROUND(E107*H107,2)</f>
        <v>0</v>
      </c>
      <c r="J107" s="157"/>
      <c r="K107" s="156">
        <f>ROUND(E107*J107,2)</f>
        <v>0</v>
      </c>
      <c r="L107" s="156">
        <v>21</v>
      </c>
      <c r="M107" s="156">
        <f>G107*(1+L107/100)</f>
        <v>0</v>
      </c>
      <c r="N107" s="155">
        <v>0</v>
      </c>
      <c r="O107" s="155">
        <f>ROUND(E107*N107,2)</f>
        <v>0</v>
      </c>
      <c r="P107" s="155">
        <v>0</v>
      </c>
      <c r="Q107" s="155">
        <f>ROUND(E107*P107,2)</f>
        <v>0</v>
      </c>
      <c r="R107" s="156"/>
      <c r="S107" s="156" t="s">
        <v>141</v>
      </c>
      <c r="T107" s="156" t="s">
        <v>163</v>
      </c>
      <c r="U107" s="156">
        <v>9.5000000000000001E-2</v>
      </c>
      <c r="V107" s="156">
        <f>ROUND(E107*U107,2)</f>
        <v>24.11</v>
      </c>
      <c r="W107" s="156"/>
      <c r="X107" s="156" t="s">
        <v>164</v>
      </c>
      <c r="Y107" s="156" t="s">
        <v>144</v>
      </c>
      <c r="Z107" s="146"/>
      <c r="AA107" s="146"/>
      <c r="AB107" s="146"/>
      <c r="AC107" s="146"/>
      <c r="AD107" s="146"/>
      <c r="AE107" s="146"/>
      <c r="AF107" s="146"/>
      <c r="AG107" s="146" t="s">
        <v>165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2" x14ac:dyDescent="0.2">
      <c r="A108" s="153"/>
      <c r="B108" s="154"/>
      <c r="C108" s="187" t="s">
        <v>789</v>
      </c>
      <c r="D108" s="185"/>
      <c r="E108" s="186">
        <v>253.82123000000001</v>
      </c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167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3">
        <v>31</v>
      </c>
      <c r="B109" s="174" t="s">
        <v>790</v>
      </c>
      <c r="C109" s="180" t="s">
        <v>791</v>
      </c>
      <c r="D109" s="175" t="s">
        <v>184</v>
      </c>
      <c r="E109" s="176">
        <v>34.265999999999998</v>
      </c>
      <c r="F109" s="177"/>
      <c r="G109" s="178">
        <f>ROUND(E109*F109,2)</f>
        <v>0</v>
      </c>
      <c r="H109" s="157"/>
      <c r="I109" s="156">
        <f>ROUND(E109*H109,2)</f>
        <v>0</v>
      </c>
      <c r="J109" s="157"/>
      <c r="K109" s="156">
        <f>ROUND(E109*J109,2)</f>
        <v>0</v>
      </c>
      <c r="L109" s="156">
        <v>21</v>
      </c>
      <c r="M109" s="156">
        <f>G109*(1+L109/100)</f>
        <v>0</v>
      </c>
      <c r="N109" s="155">
        <v>0</v>
      </c>
      <c r="O109" s="155">
        <f>ROUND(E109*N109,2)</f>
        <v>0</v>
      </c>
      <c r="P109" s="155">
        <v>0</v>
      </c>
      <c r="Q109" s="155">
        <f>ROUND(E109*P109,2)</f>
        <v>0</v>
      </c>
      <c r="R109" s="156"/>
      <c r="S109" s="156" t="s">
        <v>141</v>
      </c>
      <c r="T109" s="156" t="s">
        <v>163</v>
      </c>
      <c r="U109" s="156">
        <v>0.20499999999999999</v>
      </c>
      <c r="V109" s="156">
        <f>ROUND(E109*U109,2)</f>
        <v>7.02</v>
      </c>
      <c r="W109" s="156"/>
      <c r="X109" s="156" t="s">
        <v>164</v>
      </c>
      <c r="Y109" s="156" t="s">
        <v>144</v>
      </c>
      <c r="Z109" s="146"/>
      <c r="AA109" s="146"/>
      <c r="AB109" s="146"/>
      <c r="AC109" s="146"/>
      <c r="AD109" s="146"/>
      <c r="AE109" s="146"/>
      <c r="AF109" s="146"/>
      <c r="AG109" s="146" t="s">
        <v>165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67">
        <v>32</v>
      </c>
      <c r="B110" s="168" t="s">
        <v>792</v>
      </c>
      <c r="C110" s="181" t="s">
        <v>793</v>
      </c>
      <c r="D110" s="169" t="s">
        <v>162</v>
      </c>
      <c r="E110" s="170">
        <v>77.924999999999997</v>
      </c>
      <c r="F110" s="171"/>
      <c r="G110" s="172">
        <f>ROUND(E110*F110,2)</f>
        <v>0</v>
      </c>
      <c r="H110" s="157"/>
      <c r="I110" s="156">
        <f>ROUND(E110*H110,2)</f>
        <v>0</v>
      </c>
      <c r="J110" s="157"/>
      <c r="K110" s="156">
        <f>ROUND(E110*J110,2)</f>
        <v>0</v>
      </c>
      <c r="L110" s="156">
        <v>21</v>
      </c>
      <c r="M110" s="156">
        <f>G110*(1+L110/100)</f>
        <v>0</v>
      </c>
      <c r="N110" s="155">
        <v>1.41E-2</v>
      </c>
      <c r="O110" s="155">
        <f>ROUND(E110*N110,2)</f>
        <v>1.1000000000000001</v>
      </c>
      <c r="P110" s="155">
        <v>0</v>
      </c>
      <c r="Q110" s="155">
        <f>ROUND(E110*P110,2)</f>
        <v>0</v>
      </c>
      <c r="R110" s="156"/>
      <c r="S110" s="156" t="s">
        <v>141</v>
      </c>
      <c r="T110" s="156" t="s">
        <v>163</v>
      </c>
      <c r="U110" s="156">
        <v>0.39600000000000002</v>
      </c>
      <c r="V110" s="156">
        <f>ROUND(E110*U110,2)</f>
        <v>30.86</v>
      </c>
      <c r="W110" s="156"/>
      <c r="X110" s="156" t="s">
        <v>164</v>
      </c>
      <c r="Y110" s="156" t="s">
        <v>144</v>
      </c>
      <c r="Z110" s="146"/>
      <c r="AA110" s="146"/>
      <c r="AB110" s="146"/>
      <c r="AC110" s="146"/>
      <c r="AD110" s="146"/>
      <c r="AE110" s="146"/>
      <c r="AF110" s="146"/>
      <c r="AG110" s="146" t="s">
        <v>165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53"/>
      <c r="B111" s="154"/>
      <c r="C111" s="187" t="s">
        <v>794</v>
      </c>
      <c r="D111" s="185"/>
      <c r="E111" s="186">
        <v>6.42</v>
      </c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167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3" x14ac:dyDescent="0.2">
      <c r="A112" s="153"/>
      <c r="B112" s="154"/>
      <c r="C112" s="187" t="s">
        <v>795</v>
      </c>
      <c r="D112" s="185"/>
      <c r="E112" s="186">
        <v>36.36</v>
      </c>
      <c r="F112" s="156"/>
      <c r="G112" s="156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56"/>
      <c r="Z112" s="146"/>
      <c r="AA112" s="146"/>
      <c r="AB112" s="146"/>
      <c r="AC112" s="146"/>
      <c r="AD112" s="146"/>
      <c r="AE112" s="146"/>
      <c r="AF112" s="146"/>
      <c r="AG112" s="146" t="s">
        <v>167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3" x14ac:dyDescent="0.2">
      <c r="A113" s="153"/>
      <c r="B113" s="154"/>
      <c r="C113" s="187" t="s">
        <v>796</v>
      </c>
      <c r="D113" s="185"/>
      <c r="E113" s="186">
        <v>18</v>
      </c>
      <c r="F113" s="156"/>
      <c r="G113" s="156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167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3" x14ac:dyDescent="0.2">
      <c r="A114" s="153"/>
      <c r="B114" s="154"/>
      <c r="C114" s="187" t="s">
        <v>797</v>
      </c>
      <c r="D114" s="185"/>
      <c r="E114" s="186">
        <v>9.0299999999999994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167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3" x14ac:dyDescent="0.2">
      <c r="A115" s="153"/>
      <c r="B115" s="154"/>
      <c r="C115" s="187" t="s">
        <v>798</v>
      </c>
      <c r="D115" s="185"/>
      <c r="E115" s="186">
        <v>2.16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167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87" t="s">
        <v>799</v>
      </c>
      <c r="D116" s="185"/>
      <c r="E116" s="186">
        <v>1.02</v>
      </c>
      <c r="F116" s="156"/>
      <c r="G116" s="156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167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3" x14ac:dyDescent="0.2">
      <c r="A117" s="153"/>
      <c r="B117" s="154"/>
      <c r="C117" s="187" t="s">
        <v>800</v>
      </c>
      <c r="D117" s="185"/>
      <c r="E117" s="186">
        <v>3.24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167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3" x14ac:dyDescent="0.2">
      <c r="A118" s="153"/>
      <c r="B118" s="154"/>
      <c r="C118" s="187" t="s">
        <v>801</v>
      </c>
      <c r="D118" s="185"/>
      <c r="E118" s="186">
        <v>1.6950000000000001</v>
      </c>
      <c r="F118" s="156"/>
      <c r="G118" s="156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167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73">
        <v>33</v>
      </c>
      <c r="B119" s="174" t="s">
        <v>802</v>
      </c>
      <c r="C119" s="180" t="s">
        <v>803</v>
      </c>
      <c r="D119" s="175" t="s">
        <v>162</v>
      </c>
      <c r="E119" s="176">
        <v>77.924999999999997</v>
      </c>
      <c r="F119" s="177"/>
      <c r="G119" s="178">
        <f>ROUND(E119*F119,2)</f>
        <v>0</v>
      </c>
      <c r="H119" s="157"/>
      <c r="I119" s="156">
        <f>ROUND(E119*H119,2)</f>
        <v>0</v>
      </c>
      <c r="J119" s="157"/>
      <c r="K119" s="156">
        <f>ROUND(E119*J119,2)</f>
        <v>0</v>
      </c>
      <c r="L119" s="156">
        <v>21</v>
      </c>
      <c r="M119" s="156">
        <f>G119*(1+L119/100)</f>
        <v>0</v>
      </c>
      <c r="N119" s="155">
        <v>0</v>
      </c>
      <c r="O119" s="155">
        <f>ROUND(E119*N119,2)</f>
        <v>0</v>
      </c>
      <c r="P119" s="155">
        <v>0</v>
      </c>
      <c r="Q119" s="155">
        <f>ROUND(E119*P119,2)</f>
        <v>0</v>
      </c>
      <c r="R119" s="156"/>
      <c r="S119" s="156" t="s">
        <v>141</v>
      </c>
      <c r="T119" s="156" t="s">
        <v>163</v>
      </c>
      <c r="U119" s="156">
        <v>0.24</v>
      </c>
      <c r="V119" s="156">
        <f>ROUND(E119*U119,2)</f>
        <v>18.7</v>
      </c>
      <c r="W119" s="156"/>
      <c r="X119" s="156" t="s">
        <v>164</v>
      </c>
      <c r="Y119" s="156" t="s">
        <v>144</v>
      </c>
      <c r="Z119" s="146"/>
      <c r="AA119" s="146"/>
      <c r="AB119" s="146"/>
      <c r="AC119" s="146"/>
      <c r="AD119" s="146"/>
      <c r="AE119" s="146"/>
      <c r="AF119" s="146"/>
      <c r="AG119" s="146" t="s">
        <v>165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 x14ac:dyDescent="0.2">
      <c r="A120" s="167">
        <v>34</v>
      </c>
      <c r="B120" s="168" t="s">
        <v>804</v>
      </c>
      <c r="C120" s="181" t="s">
        <v>805</v>
      </c>
      <c r="D120" s="169" t="s">
        <v>297</v>
      </c>
      <c r="E120" s="170">
        <v>1.3401799999999999</v>
      </c>
      <c r="F120" s="171"/>
      <c r="G120" s="172">
        <f>ROUND(E120*F120,2)</f>
        <v>0</v>
      </c>
      <c r="H120" s="157"/>
      <c r="I120" s="156">
        <f>ROUND(E120*H120,2)</f>
        <v>0</v>
      </c>
      <c r="J120" s="157"/>
      <c r="K120" s="156">
        <f>ROUND(E120*J120,2)</f>
        <v>0</v>
      </c>
      <c r="L120" s="156">
        <v>21</v>
      </c>
      <c r="M120" s="156">
        <f>G120*(1+L120/100)</f>
        <v>0</v>
      </c>
      <c r="N120" s="155">
        <v>1.0662499999999999</v>
      </c>
      <c r="O120" s="155">
        <f>ROUND(E120*N120,2)</f>
        <v>1.43</v>
      </c>
      <c r="P120" s="155">
        <v>0</v>
      </c>
      <c r="Q120" s="155">
        <f>ROUND(E120*P120,2)</f>
        <v>0</v>
      </c>
      <c r="R120" s="156"/>
      <c r="S120" s="156" t="s">
        <v>141</v>
      </c>
      <c r="T120" s="156" t="s">
        <v>163</v>
      </c>
      <c r="U120" s="156">
        <v>15.231</v>
      </c>
      <c r="V120" s="156">
        <f>ROUND(E120*U120,2)</f>
        <v>20.41</v>
      </c>
      <c r="W120" s="156"/>
      <c r="X120" s="156" t="s">
        <v>164</v>
      </c>
      <c r="Y120" s="156" t="s">
        <v>144</v>
      </c>
      <c r="Z120" s="146"/>
      <c r="AA120" s="146"/>
      <c r="AB120" s="146"/>
      <c r="AC120" s="146"/>
      <c r="AD120" s="146"/>
      <c r="AE120" s="146"/>
      <c r="AF120" s="146"/>
      <c r="AG120" s="146" t="s">
        <v>165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2" x14ac:dyDescent="0.2">
      <c r="A121" s="153"/>
      <c r="B121" s="154"/>
      <c r="C121" s="187" t="s">
        <v>806</v>
      </c>
      <c r="D121" s="185"/>
      <c r="E121" s="186">
        <v>1.30722</v>
      </c>
      <c r="F121" s="156"/>
      <c r="G121" s="156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167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3" x14ac:dyDescent="0.2">
      <c r="A122" s="153"/>
      <c r="B122" s="154"/>
      <c r="C122" s="187" t="s">
        <v>807</v>
      </c>
      <c r="D122" s="185"/>
      <c r="E122" s="186">
        <v>3.295E-2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167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ht="22.5" outlineLevel="1" x14ac:dyDescent="0.2">
      <c r="A123" s="167">
        <v>35</v>
      </c>
      <c r="B123" s="168" t="s">
        <v>808</v>
      </c>
      <c r="C123" s="181" t="s">
        <v>809</v>
      </c>
      <c r="D123" s="169" t="s">
        <v>184</v>
      </c>
      <c r="E123" s="170">
        <v>34.26587</v>
      </c>
      <c r="F123" s="171"/>
      <c r="G123" s="172">
        <f>ROUND(E123*F123,2)</f>
        <v>0</v>
      </c>
      <c r="H123" s="157"/>
      <c r="I123" s="156">
        <f>ROUND(E123*H123,2)</f>
        <v>0</v>
      </c>
      <c r="J123" s="157"/>
      <c r="K123" s="156">
        <f>ROUND(E123*J123,2)</f>
        <v>0</v>
      </c>
      <c r="L123" s="156">
        <v>21</v>
      </c>
      <c r="M123" s="156">
        <f>G123*(1+L123/100)</f>
        <v>0</v>
      </c>
      <c r="N123" s="155">
        <v>2.5249999999999999</v>
      </c>
      <c r="O123" s="155">
        <f>ROUND(E123*N123,2)</f>
        <v>86.52</v>
      </c>
      <c r="P123" s="155">
        <v>0</v>
      </c>
      <c r="Q123" s="155">
        <f>ROUND(E123*P123,2)</f>
        <v>0</v>
      </c>
      <c r="R123" s="156"/>
      <c r="S123" s="156" t="s">
        <v>298</v>
      </c>
      <c r="T123" s="156" t="s">
        <v>163</v>
      </c>
      <c r="U123" s="156">
        <v>2.3170000000000002</v>
      </c>
      <c r="V123" s="156">
        <f>ROUND(E123*U123,2)</f>
        <v>79.39</v>
      </c>
      <c r="W123" s="156"/>
      <c r="X123" s="156" t="s">
        <v>164</v>
      </c>
      <c r="Y123" s="156" t="s">
        <v>144</v>
      </c>
      <c r="Z123" s="146"/>
      <c r="AA123" s="146"/>
      <c r="AB123" s="146"/>
      <c r="AC123" s="146"/>
      <c r="AD123" s="146"/>
      <c r="AE123" s="146"/>
      <c r="AF123" s="146"/>
      <c r="AG123" s="146" t="s">
        <v>165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2" x14ac:dyDescent="0.2">
      <c r="A124" s="153"/>
      <c r="B124" s="154"/>
      <c r="C124" s="187" t="s">
        <v>810</v>
      </c>
      <c r="D124" s="185"/>
      <c r="E124" s="186">
        <v>33.423299999999998</v>
      </c>
      <c r="F124" s="156"/>
      <c r="G124" s="156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167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ht="22.5" outlineLevel="3" x14ac:dyDescent="0.2">
      <c r="A125" s="153"/>
      <c r="B125" s="154"/>
      <c r="C125" s="187" t="s">
        <v>811</v>
      </c>
      <c r="D125" s="185"/>
      <c r="E125" s="186">
        <v>0.84257000000000004</v>
      </c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167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x14ac:dyDescent="0.2">
      <c r="A126" s="160" t="s">
        <v>136</v>
      </c>
      <c r="B126" s="161" t="s">
        <v>79</v>
      </c>
      <c r="C126" s="179" t="s">
        <v>80</v>
      </c>
      <c r="D126" s="162"/>
      <c r="E126" s="163"/>
      <c r="F126" s="164"/>
      <c r="G126" s="165">
        <f>SUMIF(AG127:AG156,"&lt;&gt;NOR",G127:G156)</f>
        <v>0</v>
      </c>
      <c r="H126" s="159"/>
      <c r="I126" s="159">
        <f>SUM(I127:I156)</f>
        <v>0</v>
      </c>
      <c r="J126" s="159"/>
      <c r="K126" s="159">
        <f>SUM(K127:K156)</f>
        <v>0</v>
      </c>
      <c r="L126" s="159"/>
      <c r="M126" s="159">
        <f>SUM(M127:M156)</f>
        <v>0</v>
      </c>
      <c r="N126" s="158"/>
      <c r="O126" s="158">
        <f>SUM(O127:O156)</f>
        <v>118.96</v>
      </c>
      <c r="P126" s="158"/>
      <c r="Q126" s="158">
        <f>SUM(Q127:Q156)</f>
        <v>0</v>
      </c>
      <c r="R126" s="159"/>
      <c r="S126" s="159"/>
      <c r="T126" s="159"/>
      <c r="U126" s="159"/>
      <c r="V126" s="159">
        <f>SUM(V127:V156)</f>
        <v>319.76</v>
      </c>
      <c r="W126" s="159"/>
      <c r="X126" s="159"/>
      <c r="Y126" s="159"/>
      <c r="AG126" t="s">
        <v>137</v>
      </c>
    </row>
    <row r="127" spans="1:60" outlineLevel="1" x14ac:dyDescent="0.2">
      <c r="A127" s="167">
        <v>36</v>
      </c>
      <c r="B127" s="168" t="s">
        <v>812</v>
      </c>
      <c r="C127" s="181" t="s">
        <v>813</v>
      </c>
      <c r="D127" s="169" t="s">
        <v>179</v>
      </c>
      <c r="E127" s="170">
        <v>264</v>
      </c>
      <c r="F127" s="171"/>
      <c r="G127" s="172">
        <f>ROUND(E127*F127,2)</f>
        <v>0</v>
      </c>
      <c r="H127" s="157"/>
      <c r="I127" s="156">
        <f>ROUND(E127*H127,2)</f>
        <v>0</v>
      </c>
      <c r="J127" s="157"/>
      <c r="K127" s="156">
        <f>ROUND(E127*J127,2)</f>
        <v>0</v>
      </c>
      <c r="L127" s="156">
        <v>21</v>
      </c>
      <c r="M127" s="156">
        <f>G127*(1+L127/100)</f>
        <v>0</v>
      </c>
      <c r="N127" s="155">
        <v>7.3480000000000004E-2</v>
      </c>
      <c r="O127" s="155">
        <f>ROUND(E127*N127,2)</f>
        <v>19.399999999999999</v>
      </c>
      <c r="P127" s="155">
        <v>0</v>
      </c>
      <c r="Q127" s="155">
        <f>ROUND(E127*P127,2)</f>
        <v>0</v>
      </c>
      <c r="R127" s="156"/>
      <c r="S127" s="156" t="s">
        <v>141</v>
      </c>
      <c r="T127" s="156" t="s">
        <v>163</v>
      </c>
      <c r="U127" s="156">
        <v>0.28095999999999999</v>
      </c>
      <c r="V127" s="156">
        <f>ROUND(E127*U127,2)</f>
        <v>74.17</v>
      </c>
      <c r="W127" s="156"/>
      <c r="X127" s="156" t="s">
        <v>164</v>
      </c>
      <c r="Y127" s="156" t="s">
        <v>144</v>
      </c>
      <c r="Z127" s="146"/>
      <c r="AA127" s="146"/>
      <c r="AB127" s="146"/>
      <c r="AC127" s="146"/>
      <c r="AD127" s="146"/>
      <c r="AE127" s="146"/>
      <c r="AF127" s="146"/>
      <c r="AG127" s="146" t="s">
        <v>165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2" x14ac:dyDescent="0.2">
      <c r="A128" s="153"/>
      <c r="B128" s="154"/>
      <c r="C128" s="187" t="s">
        <v>814</v>
      </c>
      <c r="D128" s="185"/>
      <c r="E128" s="186">
        <v>264</v>
      </c>
      <c r="F128" s="156"/>
      <c r="G128" s="156"/>
      <c r="H128" s="156"/>
      <c r="I128" s="156"/>
      <c r="J128" s="156"/>
      <c r="K128" s="156"/>
      <c r="L128" s="156"/>
      <c r="M128" s="156"/>
      <c r="N128" s="155"/>
      <c r="O128" s="155"/>
      <c r="P128" s="155"/>
      <c r="Q128" s="155"/>
      <c r="R128" s="156"/>
      <c r="S128" s="156"/>
      <c r="T128" s="156"/>
      <c r="U128" s="156"/>
      <c r="V128" s="156"/>
      <c r="W128" s="156"/>
      <c r="X128" s="156"/>
      <c r="Y128" s="156"/>
      <c r="Z128" s="146"/>
      <c r="AA128" s="146"/>
      <c r="AB128" s="146"/>
      <c r="AC128" s="146"/>
      <c r="AD128" s="146"/>
      <c r="AE128" s="146"/>
      <c r="AF128" s="146"/>
      <c r="AG128" s="146" t="s">
        <v>167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ht="22.5" outlineLevel="1" x14ac:dyDescent="0.2">
      <c r="A129" s="167">
        <v>37</v>
      </c>
      <c r="B129" s="168" t="s">
        <v>815</v>
      </c>
      <c r="C129" s="181" t="s">
        <v>816</v>
      </c>
      <c r="D129" s="169" t="s">
        <v>179</v>
      </c>
      <c r="E129" s="170">
        <v>12</v>
      </c>
      <c r="F129" s="171"/>
      <c r="G129" s="172">
        <f>ROUND(E129*F129,2)</f>
        <v>0</v>
      </c>
      <c r="H129" s="157"/>
      <c r="I129" s="156">
        <f>ROUND(E129*H129,2)</f>
        <v>0</v>
      </c>
      <c r="J129" s="157"/>
      <c r="K129" s="156">
        <f>ROUND(E129*J129,2)</f>
        <v>0</v>
      </c>
      <c r="L129" s="156">
        <v>21</v>
      </c>
      <c r="M129" s="156">
        <f>G129*(1+L129/100)</f>
        <v>0</v>
      </c>
      <c r="N129" s="155">
        <v>0.185</v>
      </c>
      <c r="O129" s="155">
        <f>ROUND(E129*N129,2)</f>
        <v>2.2200000000000002</v>
      </c>
      <c r="P129" s="155">
        <v>0</v>
      </c>
      <c r="Q129" s="155">
        <f>ROUND(E129*P129,2)</f>
        <v>0</v>
      </c>
      <c r="R129" s="156"/>
      <c r="S129" s="156" t="s">
        <v>141</v>
      </c>
      <c r="T129" s="156" t="s">
        <v>163</v>
      </c>
      <c r="U129" s="156">
        <v>0.33704000000000001</v>
      </c>
      <c r="V129" s="156">
        <f>ROUND(E129*U129,2)</f>
        <v>4.04</v>
      </c>
      <c r="W129" s="156"/>
      <c r="X129" s="156" t="s">
        <v>164</v>
      </c>
      <c r="Y129" s="156" t="s">
        <v>144</v>
      </c>
      <c r="Z129" s="146"/>
      <c r="AA129" s="146"/>
      <c r="AB129" s="146"/>
      <c r="AC129" s="146"/>
      <c r="AD129" s="146"/>
      <c r="AE129" s="146"/>
      <c r="AF129" s="146"/>
      <c r="AG129" s="146" t="s">
        <v>165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2" x14ac:dyDescent="0.2">
      <c r="A130" s="153"/>
      <c r="B130" s="154"/>
      <c r="C130" s="187" t="s">
        <v>817</v>
      </c>
      <c r="D130" s="185"/>
      <c r="E130" s="186">
        <v>12</v>
      </c>
      <c r="F130" s="156"/>
      <c r="G130" s="156"/>
      <c r="H130" s="156"/>
      <c r="I130" s="156"/>
      <c r="J130" s="156"/>
      <c r="K130" s="156"/>
      <c r="L130" s="156"/>
      <c r="M130" s="156"/>
      <c r="N130" s="155"/>
      <c r="O130" s="155"/>
      <c r="P130" s="155"/>
      <c r="Q130" s="155"/>
      <c r="R130" s="156"/>
      <c r="S130" s="156"/>
      <c r="T130" s="156"/>
      <c r="U130" s="156"/>
      <c r="V130" s="156"/>
      <c r="W130" s="156"/>
      <c r="X130" s="156"/>
      <c r="Y130" s="156"/>
      <c r="Z130" s="146"/>
      <c r="AA130" s="146"/>
      <c r="AB130" s="146"/>
      <c r="AC130" s="146"/>
      <c r="AD130" s="146"/>
      <c r="AE130" s="146"/>
      <c r="AF130" s="146"/>
      <c r="AG130" s="146" t="s">
        <v>167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67">
        <v>38</v>
      </c>
      <c r="B131" s="168" t="s">
        <v>818</v>
      </c>
      <c r="C131" s="181" t="s">
        <v>819</v>
      </c>
      <c r="D131" s="169" t="s">
        <v>184</v>
      </c>
      <c r="E131" s="170">
        <v>26.544</v>
      </c>
      <c r="F131" s="171"/>
      <c r="G131" s="172">
        <f>ROUND(E131*F131,2)</f>
        <v>0</v>
      </c>
      <c r="H131" s="157"/>
      <c r="I131" s="156">
        <f>ROUND(E131*H131,2)</f>
        <v>0</v>
      </c>
      <c r="J131" s="157"/>
      <c r="K131" s="156">
        <f>ROUND(E131*J131,2)</f>
        <v>0</v>
      </c>
      <c r="L131" s="156">
        <v>21</v>
      </c>
      <c r="M131" s="156">
        <f>G131*(1+L131/100)</f>
        <v>0</v>
      </c>
      <c r="N131" s="155">
        <v>2.5249999999999999</v>
      </c>
      <c r="O131" s="155">
        <f>ROUND(E131*N131,2)</f>
        <v>67.02</v>
      </c>
      <c r="P131" s="155">
        <v>0</v>
      </c>
      <c r="Q131" s="155">
        <f>ROUND(E131*P131,2)</f>
        <v>0</v>
      </c>
      <c r="R131" s="156"/>
      <c r="S131" s="156" t="s">
        <v>141</v>
      </c>
      <c r="T131" s="156" t="s">
        <v>163</v>
      </c>
      <c r="U131" s="156">
        <v>1.4419999999999999</v>
      </c>
      <c r="V131" s="156">
        <f>ROUND(E131*U131,2)</f>
        <v>38.28</v>
      </c>
      <c r="W131" s="156"/>
      <c r="X131" s="156" t="s">
        <v>164</v>
      </c>
      <c r="Y131" s="156" t="s">
        <v>144</v>
      </c>
      <c r="Z131" s="146"/>
      <c r="AA131" s="146"/>
      <c r="AB131" s="146"/>
      <c r="AC131" s="146"/>
      <c r="AD131" s="146"/>
      <c r="AE131" s="146"/>
      <c r="AF131" s="146"/>
      <c r="AG131" s="146" t="s">
        <v>165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2" x14ac:dyDescent="0.2">
      <c r="A132" s="153"/>
      <c r="B132" s="154"/>
      <c r="C132" s="187" t="s">
        <v>820</v>
      </c>
      <c r="D132" s="185"/>
      <c r="E132" s="186">
        <v>2.274</v>
      </c>
      <c r="F132" s="156"/>
      <c r="G132" s="156"/>
      <c r="H132" s="156"/>
      <c r="I132" s="156"/>
      <c r="J132" s="156"/>
      <c r="K132" s="156"/>
      <c r="L132" s="156"/>
      <c r="M132" s="156"/>
      <c r="N132" s="155"/>
      <c r="O132" s="155"/>
      <c r="P132" s="155"/>
      <c r="Q132" s="155"/>
      <c r="R132" s="156"/>
      <c r="S132" s="156"/>
      <c r="T132" s="156"/>
      <c r="U132" s="156"/>
      <c r="V132" s="156"/>
      <c r="W132" s="156"/>
      <c r="X132" s="156"/>
      <c r="Y132" s="156"/>
      <c r="Z132" s="146"/>
      <c r="AA132" s="146"/>
      <c r="AB132" s="146"/>
      <c r="AC132" s="146"/>
      <c r="AD132" s="146"/>
      <c r="AE132" s="146"/>
      <c r="AF132" s="146"/>
      <c r="AG132" s="146" t="s">
        <v>167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3" x14ac:dyDescent="0.2">
      <c r="A133" s="153"/>
      <c r="B133" s="154"/>
      <c r="C133" s="187" t="s">
        <v>821</v>
      </c>
      <c r="D133" s="185"/>
      <c r="E133" s="186">
        <v>2.5680000000000001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167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3" x14ac:dyDescent="0.2">
      <c r="A134" s="153"/>
      <c r="B134" s="154"/>
      <c r="C134" s="187" t="s">
        <v>822</v>
      </c>
      <c r="D134" s="185"/>
      <c r="E134" s="186">
        <v>2.3279999999999998</v>
      </c>
      <c r="F134" s="156"/>
      <c r="G134" s="156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56"/>
      <c r="Z134" s="146"/>
      <c r="AA134" s="146"/>
      <c r="AB134" s="146"/>
      <c r="AC134" s="146"/>
      <c r="AD134" s="146"/>
      <c r="AE134" s="146"/>
      <c r="AF134" s="146"/>
      <c r="AG134" s="146" t="s">
        <v>167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3" x14ac:dyDescent="0.2">
      <c r="A135" s="153"/>
      <c r="B135" s="154"/>
      <c r="C135" s="187" t="s">
        <v>823</v>
      </c>
      <c r="D135" s="185"/>
      <c r="E135" s="186">
        <v>3.3540000000000001</v>
      </c>
      <c r="F135" s="156"/>
      <c r="G135" s="156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167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3" x14ac:dyDescent="0.2">
      <c r="A136" s="153"/>
      <c r="B136" s="154"/>
      <c r="C136" s="187" t="s">
        <v>824</v>
      </c>
      <c r="D136" s="185"/>
      <c r="E136" s="186">
        <v>2.1720000000000002</v>
      </c>
      <c r="F136" s="156"/>
      <c r="G136" s="156"/>
      <c r="H136" s="156"/>
      <c r="I136" s="156"/>
      <c r="J136" s="156"/>
      <c r="K136" s="156"/>
      <c r="L136" s="156"/>
      <c r="M136" s="156"/>
      <c r="N136" s="155"/>
      <c r="O136" s="155"/>
      <c r="P136" s="155"/>
      <c r="Q136" s="155"/>
      <c r="R136" s="156"/>
      <c r="S136" s="156"/>
      <c r="T136" s="156"/>
      <c r="U136" s="156"/>
      <c r="V136" s="156"/>
      <c r="W136" s="156"/>
      <c r="X136" s="156"/>
      <c r="Y136" s="156"/>
      <c r="Z136" s="146"/>
      <c r="AA136" s="146"/>
      <c r="AB136" s="146"/>
      <c r="AC136" s="146"/>
      <c r="AD136" s="146"/>
      <c r="AE136" s="146"/>
      <c r="AF136" s="146"/>
      <c r="AG136" s="146" t="s">
        <v>167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3" x14ac:dyDescent="0.2">
      <c r="A137" s="153"/>
      <c r="B137" s="154"/>
      <c r="C137" s="187" t="s">
        <v>825</v>
      </c>
      <c r="D137" s="185"/>
      <c r="E137" s="186">
        <v>3.762</v>
      </c>
      <c r="F137" s="156"/>
      <c r="G137" s="156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167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3" x14ac:dyDescent="0.2">
      <c r="A138" s="153"/>
      <c r="B138" s="154"/>
      <c r="C138" s="187" t="s">
        <v>826</v>
      </c>
      <c r="D138" s="185"/>
      <c r="E138" s="186">
        <v>4.7160000000000002</v>
      </c>
      <c r="F138" s="156"/>
      <c r="G138" s="156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56"/>
      <c r="Z138" s="146"/>
      <c r="AA138" s="146"/>
      <c r="AB138" s="146"/>
      <c r="AC138" s="146"/>
      <c r="AD138" s="146"/>
      <c r="AE138" s="146"/>
      <c r="AF138" s="146"/>
      <c r="AG138" s="146" t="s">
        <v>167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3" x14ac:dyDescent="0.2">
      <c r="A139" s="153"/>
      <c r="B139" s="154"/>
      <c r="C139" s="187" t="s">
        <v>827</v>
      </c>
      <c r="D139" s="185"/>
      <c r="E139" s="186">
        <v>0.73199999999999998</v>
      </c>
      <c r="F139" s="156"/>
      <c r="G139" s="156"/>
      <c r="H139" s="156"/>
      <c r="I139" s="156"/>
      <c r="J139" s="156"/>
      <c r="K139" s="156"/>
      <c r="L139" s="156"/>
      <c r="M139" s="156"/>
      <c r="N139" s="155"/>
      <c r="O139" s="155"/>
      <c r="P139" s="155"/>
      <c r="Q139" s="155"/>
      <c r="R139" s="156"/>
      <c r="S139" s="156"/>
      <c r="T139" s="156"/>
      <c r="U139" s="156"/>
      <c r="V139" s="156"/>
      <c r="W139" s="156"/>
      <c r="X139" s="156"/>
      <c r="Y139" s="156"/>
      <c r="Z139" s="146"/>
      <c r="AA139" s="146"/>
      <c r="AB139" s="146"/>
      <c r="AC139" s="146"/>
      <c r="AD139" s="146"/>
      <c r="AE139" s="146"/>
      <c r="AF139" s="146"/>
      <c r="AG139" s="146" t="s">
        <v>167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3" x14ac:dyDescent="0.2">
      <c r="A140" s="153"/>
      <c r="B140" s="154"/>
      <c r="C140" s="187" t="s">
        <v>828</v>
      </c>
      <c r="D140" s="185"/>
      <c r="E140" s="186">
        <v>0.63600000000000001</v>
      </c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167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3" x14ac:dyDescent="0.2">
      <c r="A141" s="153"/>
      <c r="B141" s="154"/>
      <c r="C141" s="187" t="s">
        <v>829</v>
      </c>
      <c r="D141" s="185"/>
      <c r="E141" s="186">
        <v>0.56399999999999995</v>
      </c>
      <c r="F141" s="156"/>
      <c r="G141" s="156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56"/>
      <c r="Z141" s="146"/>
      <c r="AA141" s="146"/>
      <c r="AB141" s="146"/>
      <c r="AC141" s="146"/>
      <c r="AD141" s="146"/>
      <c r="AE141" s="146"/>
      <c r="AF141" s="146"/>
      <c r="AG141" s="146" t="s">
        <v>167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3" x14ac:dyDescent="0.2">
      <c r="A142" s="153"/>
      <c r="B142" s="154"/>
      <c r="C142" s="187" t="s">
        <v>830</v>
      </c>
      <c r="D142" s="185"/>
      <c r="E142" s="186">
        <v>1.038</v>
      </c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167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3" x14ac:dyDescent="0.2">
      <c r="A143" s="153"/>
      <c r="B143" s="154"/>
      <c r="C143" s="187" t="s">
        <v>831</v>
      </c>
      <c r="D143" s="185"/>
      <c r="E143" s="186">
        <v>2.4</v>
      </c>
      <c r="F143" s="156"/>
      <c r="G143" s="156"/>
      <c r="H143" s="156"/>
      <c r="I143" s="156"/>
      <c r="J143" s="156"/>
      <c r="K143" s="156"/>
      <c r="L143" s="156"/>
      <c r="M143" s="156"/>
      <c r="N143" s="155"/>
      <c r="O143" s="155"/>
      <c r="P143" s="155"/>
      <c r="Q143" s="155"/>
      <c r="R143" s="156"/>
      <c r="S143" s="156"/>
      <c r="T143" s="156"/>
      <c r="U143" s="156"/>
      <c r="V143" s="156"/>
      <c r="W143" s="156"/>
      <c r="X143" s="156"/>
      <c r="Y143" s="156"/>
      <c r="Z143" s="146"/>
      <c r="AA143" s="146"/>
      <c r="AB143" s="146"/>
      <c r="AC143" s="146"/>
      <c r="AD143" s="146"/>
      <c r="AE143" s="146"/>
      <c r="AF143" s="146"/>
      <c r="AG143" s="146" t="s">
        <v>167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67">
        <v>39</v>
      </c>
      <c r="B144" s="168" t="s">
        <v>832</v>
      </c>
      <c r="C144" s="181" t="s">
        <v>833</v>
      </c>
      <c r="D144" s="169" t="s">
        <v>359</v>
      </c>
      <c r="E144" s="170">
        <v>403</v>
      </c>
      <c r="F144" s="171"/>
      <c r="G144" s="172">
        <f>ROUND(E144*F144,2)</f>
        <v>0</v>
      </c>
      <c r="H144" s="157"/>
      <c r="I144" s="156">
        <f>ROUND(E144*H144,2)</f>
        <v>0</v>
      </c>
      <c r="J144" s="157"/>
      <c r="K144" s="156">
        <f>ROUND(E144*J144,2)</f>
        <v>0</v>
      </c>
      <c r="L144" s="156">
        <v>21</v>
      </c>
      <c r="M144" s="156">
        <f>G144*(1+L144/100)</f>
        <v>0</v>
      </c>
      <c r="N144" s="155">
        <v>8.0000000000000007E-5</v>
      </c>
      <c r="O144" s="155">
        <f>ROUND(E144*N144,2)</f>
        <v>0.03</v>
      </c>
      <c r="P144" s="155">
        <v>0</v>
      </c>
      <c r="Q144" s="155">
        <f>ROUND(E144*P144,2)</f>
        <v>0</v>
      </c>
      <c r="R144" s="156"/>
      <c r="S144" s="156" t="s">
        <v>141</v>
      </c>
      <c r="T144" s="156" t="s">
        <v>163</v>
      </c>
      <c r="U144" s="156">
        <v>0.28999999999999998</v>
      </c>
      <c r="V144" s="156">
        <f>ROUND(E144*U144,2)</f>
        <v>116.87</v>
      </c>
      <c r="W144" s="156"/>
      <c r="X144" s="156" t="s">
        <v>164</v>
      </c>
      <c r="Y144" s="156" t="s">
        <v>144</v>
      </c>
      <c r="Z144" s="146"/>
      <c r="AA144" s="146"/>
      <c r="AB144" s="146"/>
      <c r="AC144" s="146"/>
      <c r="AD144" s="146"/>
      <c r="AE144" s="146"/>
      <c r="AF144" s="146"/>
      <c r="AG144" s="146" t="s">
        <v>165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2" x14ac:dyDescent="0.2">
      <c r="A145" s="153"/>
      <c r="B145" s="154"/>
      <c r="C145" s="187" t="s">
        <v>834</v>
      </c>
      <c r="D145" s="185"/>
      <c r="E145" s="186"/>
      <c r="F145" s="156"/>
      <c r="G145" s="156"/>
      <c r="H145" s="156"/>
      <c r="I145" s="156"/>
      <c r="J145" s="156"/>
      <c r="K145" s="156"/>
      <c r="L145" s="156"/>
      <c r="M145" s="156"/>
      <c r="N145" s="155"/>
      <c r="O145" s="155"/>
      <c r="P145" s="155"/>
      <c r="Q145" s="155"/>
      <c r="R145" s="156"/>
      <c r="S145" s="156"/>
      <c r="T145" s="156"/>
      <c r="U145" s="156"/>
      <c r="V145" s="156"/>
      <c r="W145" s="156"/>
      <c r="X145" s="156"/>
      <c r="Y145" s="156"/>
      <c r="Z145" s="146"/>
      <c r="AA145" s="146"/>
      <c r="AB145" s="146"/>
      <c r="AC145" s="146"/>
      <c r="AD145" s="146"/>
      <c r="AE145" s="146"/>
      <c r="AF145" s="146"/>
      <c r="AG145" s="146" t="s">
        <v>167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3" x14ac:dyDescent="0.2">
      <c r="A146" s="153"/>
      <c r="B146" s="154"/>
      <c r="C146" s="187" t="s">
        <v>835</v>
      </c>
      <c r="D146" s="185"/>
      <c r="E146" s="186">
        <v>403</v>
      </c>
      <c r="F146" s="156"/>
      <c r="G146" s="156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167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">
      <c r="A147" s="167">
        <v>40</v>
      </c>
      <c r="B147" s="168" t="s">
        <v>836</v>
      </c>
      <c r="C147" s="181" t="s">
        <v>837</v>
      </c>
      <c r="D147" s="169" t="s">
        <v>359</v>
      </c>
      <c r="E147" s="170">
        <v>80</v>
      </c>
      <c r="F147" s="171"/>
      <c r="G147" s="172">
        <f>ROUND(E147*F147,2)</f>
        <v>0</v>
      </c>
      <c r="H147" s="157"/>
      <c r="I147" s="156">
        <f>ROUND(E147*H147,2)</f>
        <v>0</v>
      </c>
      <c r="J147" s="157"/>
      <c r="K147" s="156">
        <f>ROUND(E147*J147,2)</f>
        <v>0</v>
      </c>
      <c r="L147" s="156">
        <v>21</v>
      </c>
      <c r="M147" s="156">
        <f>G147*(1+L147/100)</f>
        <v>0</v>
      </c>
      <c r="N147" s="155">
        <v>4.4000000000000002E-4</v>
      </c>
      <c r="O147" s="155">
        <f>ROUND(E147*N147,2)</f>
        <v>0.04</v>
      </c>
      <c r="P147" s="155">
        <v>0</v>
      </c>
      <c r="Q147" s="155">
        <f>ROUND(E147*P147,2)</f>
        <v>0</v>
      </c>
      <c r="R147" s="156"/>
      <c r="S147" s="156" t="s">
        <v>141</v>
      </c>
      <c r="T147" s="156" t="s">
        <v>163</v>
      </c>
      <c r="U147" s="156">
        <v>1.08</v>
      </c>
      <c r="V147" s="156">
        <f>ROUND(E147*U147,2)</f>
        <v>86.4</v>
      </c>
      <c r="W147" s="156"/>
      <c r="X147" s="156" t="s">
        <v>164</v>
      </c>
      <c r="Y147" s="156" t="s">
        <v>144</v>
      </c>
      <c r="Z147" s="146"/>
      <c r="AA147" s="146"/>
      <c r="AB147" s="146"/>
      <c r="AC147" s="146"/>
      <c r="AD147" s="146"/>
      <c r="AE147" s="146"/>
      <c r="AF147" s="146"/>
      <c r="AG147" s="146" t="s">
        <v>165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2" x14ac:dyDescent="0.2">
      <c r="A148" s="153"/>
      <c r="B148" s="154"/>
      <c r="C148" s="187" t="s">
        <v>838</v>
      </c>
      <c r="D148" s="185"/>
      <c r="E148" s="186">
        <v>80</v>
      </c>
      <c r="F148" s="156"/>
      <c r="G148" s="156"/>
      <c r="H148" s="156"/>
      <c r="I148" s="156"/>
      <c r="J148" s="156"/>
      <c r="K148" s="156"/>
      <c r="L148" s="156"/>
      <c r="M148" s="156"/>
      <c r="N148" s="155"/>
      <c r="O148" s="155"/>
      <c r="P148" s="155"/>
      <c r="Q148" s="155"/>
      <c r="R148" s="156"/>
      <c r="S148" s="156"/>
      <c r="T148" s="156"/>
      <c r="U148" s="156"/>
      <c r="V148" s="156"/>
      <c r="W148" s="156"/>
      <c r="X148" s="156"/>
      <c r="Y148" s="156"/>
      <c r="Z148" s="146"/>
      <c r="AA148" s="146"/>
      <c r="AB148" s="146"/>
      <c r="AC148" s="146"/>
      <c r="AD148" s="146"/>
      <c r="AE148" s="146"/>
      <c r="AF148" s="146"/>
      <c r="AG148" s="146" t="s">
        <v>167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67">
        <v>41</v>
      </c>
      <c r="B149" s="168" t="s">
        <v>839</v>
      </c>
      <c r="C149" s="181" t="s">
        <v>840</v>
      </c>
      <c r="D149" s="169" t="s">
        <v>297</v>
      </c>
      <c r="E149" s="170">
        <v>10.234640000000001</v>
      </c>
      <c r="F149" s="171"/>
      <c r="G149" s="172">
        <f>ROUND(E149*F149,2)</f>
        <v>0</v>
      </c>
      <c r="H149" s="157"/>
      <c r="I149" s="156">
        <f>ROUND(E149*H149,2)</f>
        <v>0</v>
      </c>
      <c r="J149" s="157"/>
      <c r="K149" s="156">
        <f>ROUND(E149*J149,2)</f>
        <v>0</v>
      </c>
      <c r="L149" s="156">
        <v>21</v>
      </c>
      <c r="M149" s="156">
        <f>G149*(1+L149/100)</f>
        <v>0</v>
      </c>
      <c r="N149" s="155">
        <v>1</v>
      </c>
      <c r="O149" s="155">
        <f>ROUND(E149*N149,2)</f>
        <v>10.23</v>
      </c>
      <c r="P149" s="155">
        <v>0</v>
      </c>
      <c r="Q149" s="155">
        <f>ROUND(E149*P149,2)</f>
        <v>0</v>
      </c>
      <c r="R149" s="156" t="s">
        <v>382</v>
      </c>
      <c r="S149" s="156" t="s">
        <v>141</v>
      </c>
      <c r="T149" s="156" t="s">
        <v>163</v>
      </c>
      <c r="U149" s="156">
        <v>0</v>
      </c>
      <c r="V149" s="156">
        <f>ROUND(E149*U149,2)</f>
        <v>0</v>
      </c>
      <c r="W149" s="156"/>
      <c r="X149" s="156" t="s">
        <v>299</v>
      </c>
      <c r="Y149" s="156" t="s">
        <v>144</v>
      </c>
      <c r="Z149" s="146"/>
      <c r="AA149" s="146"/>
      <c r="AB149" s="146"/>
      <c r="AC149" s="146"/>
      <c r="AD149" s="146"/>
      <c r="AE149" s="146"/>
      <c r="AF149" s="146"/>
      <c r="AG149" s="146" t="s">
        <v>300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2" x14ac:dyDescent="0.2">
      <c r="A150" s="153"/>
      <c r="B150" s="154"/>
      <c r="C150" s="187" t="s">
        <v>841</v>
      </c>
      <c r="D150" s="185"/>
      <c r="E150" s="186">
        <v>10.234640000000001</v>
      </c>
      <c r="F150" s="156"/>
      <c r="G150" s="156"/>
      <c r="H150" s="156"/>
      <c r="I150" s="156"/>
      <c r="J150" s="156"/>
      <c r="K150" s="156"/>
      <c r="L150" s="156"/>
      <c r="M150" s="156"/>
      <c r="N150" s="155"/>
      <c r="O150" s="155"/>
      <c r="P150" s="155"/>
      <c r="Q150" s="155"/>
      <c r="R150" s="156"/>
      <c r="S150" s="156"/>
      <c r="T150" s="156"/>
      <c r="U150" s="156"/>
      <c r="V150" s="156"/>
      <c r="W150" s="156"/>
      <c r="X150" s="156"/>
      <c r="Y150" s="156"/>
      <c r="Z150" s="146"/>
      <c r="AA150" s="146"/>
      <c r="AB150" s="146"/>
      <c r="AC150" s="146"/>
      <c r="AD150" s="146"/>
      <c r="AE150" s="146"/>
      <c r="AF150" s="146"/>
      <c r="AG150" s="146" t="s">
        <v>167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">
      <c r="A151" s="167">
        <v>42</v>
      </c>
      <c r="B151" s="168" t="s">
        <v>842</v>
      </c>
      <c r="C151" s="181" t="s">
        <v>843</v>
      </c>
      <c r="D151" s="169" t="s">
        <v>297</v>
      </c>
      <c r="E151" s="170">
        <v>0.28204000000000001</v>
      </c>
      <c r="F151" s="171"/>
      <c r="G151" s="172">
        <f>ROUND(E151*F151,2)</f>
        <v>0</v>
      </c>
      <c r="H151" s="157"/>
      <c r="I151" s="156">
        <f>ROUND(E151*H151,2)</f>
        <v>0</v>
      </c>
      <c r="J151" s="157"/>
      <c r="K151" s="156">
        <f>ROUND(E151*J151,2)</f>
        <v>0</v>
      </c>
      <c r="L151" s="156">
        <v>21</v>
      </c>
      <c r="M151" s="156">
        <f>G151*(1+L151/100)</f>
        <v>0</v>
      </c>
      <c r="N151" s="155">
        <v>1</v>
      </c>
      <c r="O151" s="155">
        <f>ROUND(E151*N151,2)</f>
        <v>0.28000000000000003</v>
      </c>
      <c r="P151" s="155">
        <v>0</v>
      </c>
      <c r="Q151" s="155">
        <f>ROUND(E151*P151,2)</f>
        <v>0</v>
      </c>
      <c r="R151" s="156" t="s">
        <v>382</v>
      </c>
      <c r="S151" s="156" t="s">
        <v>141</v>
      </c>
      <c r="T151" s="156" t="s">
        <v>163</v>
      </c>
      <c r="U151" s="156">
        <v>0</v>
      </c>
      <c r="V151" s="156">
        <f>ROUND(E151*U151,2)</f>
        <v>0</v>
      </c>
      <c r="W151" s="156"/>
      <c r="X151" s="156" t="s">
        <v>299</v>
      </c>
      <c r="Y151" s="156" t="s">
        <v>144</v>
      </c>
      <c r="Z151" s="146"/>
      <c r="AA151" s="146"/>
      <c r="AB151" s="146"/>
      <c r="AC151" s="146"/>
      <c r="AD151" s="146"/>
      <c r="AE151" s="146"/>
      <c r="AF151" s="146"/>
      <c r="AG151" s="146" t="s">
        <v>300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2" x14ac:dyDescent="0.2">
      <c r="A152" s="153"/>
      <c r="B152" s="154"/>
      <c r="C152" s="187" t="s">
        <v>844</v>
      </c>
      <c r="D152" s="185"/>
      <c r="E152" s="186">
        <v>0.28204000000000001</v>
      </c>
      <c r="F152" s="156"/>
      <c r="G152" s="156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167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ht="22.5" outlineLevel="1" x14ac:dyDescent="0.2">
      <c r="A153" s="167">
        <v>43</v>
      </c>
      <c r="B153" s="168" t="s">
        <v>845</v>
      </c>
      <c r="C153" s="181" t="s">
        <v>846</v>
      </c>
      <c r="D153" s="169" t="s">
        <v>359</v>
      </c>
      <c r="E153" s="170">
        <v>266.64</v>
      </c>
      <c r="F153" s="171"/>
      <c r="G153" s="172">
        <f>ROUND(E153*F153,2)</f>
        <v>0</v>
      </c>
      <c r="H153" s="157"/>
      <c r="I153" s="156">
        <f>ROUND(E153*H153,2)</f>
        <v>0</v>
      </c>
      <c r="J153" s="157"/>
      <c r="K153" s="156">
        <f>ROUND(E153*J153,2)</f>
        <v>0</v>
      </c>
      <c r="L153" s="156">
        <v>21</v>
      </c>
      <c r="M153" s="156">
        <f>G153*(1+L153/100)</f>
        <v>0</v>
      </c>
      <c r="N153" s="155">
        <v>0.06</v>
      </c>
      <c r="O153" s="155">
        <f>ROUND(E153*N153,2)</f>
        <v>16</v>
      </c>
      <c r="P153" s="155">
        <v>0</v>
      </c>
      <c r="Q153" s="155">
        <f>ROUND(E153*P153,2)</f>
        <v>0</v>
      </c>
      <c r="R153" s="156"/>
      <c r="S153" s="156" t="s">
        <v>298</v>
      </c>
      <c r="T153" s="156" t="s">
        <v>142</v>
      </c>
      <c r="U153" s="156">
        <v>0</v>
      </c>
      <c r="V153" s="156">
        <f>ROUND(E153*U153,2)</f>
        <v>0</v>
      </c>
      <c r="W153" s="156"/>
      <c r="X153" s="156" t="s">
        <v>299</v>
      </c>
      <c r="Y153" s="156" t="s">
        <v>144</v>
      </c>
      <c r="Z153" s="146"/>
      <c r="AA153" s="146"/>
      <c r="AB153" s="146"/>
      <c r="AC153" s="146"/>
      <c r="AD153" s="146"/>
      <c r="AE153" s="146"/>
      <c r="AF153" s="146"/>
      <c r="AG153" s="146" t="s">
        <v>300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2" x14ac:dyDescent="0.2">
      <c r="A154" s="153"/>
      <c r="B154" s="154"/>
      <c r="C154" s="187" t="s">
        <v>847</v>
      </c>
      <c r="D154" s="185"/>
      <c r="E154" s="186">
        <v>266.64</v>
      </c>
      <c r="F154" s="156"/>
      <c r="G154" s="156"/>
      <c r="H154" s="156"/>
      <c r="I154" s="156"/>
      <c r="J154" s="156"/>
      <c r="K154" s="156"/>
      <c r="L154" s="156"/>
      <c r="M154" s="156"/>
      <c r="N154" s="155"/>
      <c r="O154" s="155"/>
      <c r="P154" s="155"/>
      <c r="Q154" s="155"/>
      <c r="R154" s="156"/>
      <c r="S154" s="156"/>
      <c r="T154" s="156"/>
      <c r="U154" s="156"/>
      <c r="V154" s="156"/>
      <c r="W154" s="156"/>
      <c r="X154" s="156"/>
      <c r="Y154" s="156"/>
      <c r="Z154" s="146"/>
      <c r="AA154" s="146"/>
      <c r="AB154" s="146"/>
      <c r="AC154" s="146"/>
      <c r="AD154" s="146"/>
      <c r="AE154" s="146"/>
      <c r="AF154" s="146"/>
      <c r="AG154" s="146" t="s">
        <v>167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67">
        <v>44</v>
      </c>
      <c r="B155" s="168" t="s">
        <v>848</v>
      </c>
      <c r="C155" s="181" t="s">
        <v>849</v>
      </c>
      <c r="D155" s="169" t="s">
        <v>359</v>
      </c>
      <c r="E155" s="170">
        <v>4</v>
      </c>
      <c r="F155" s="171"/>
      <c r="G155" s="172">
        <f>ROUND(E155*F155,2)</f>
        <v>0</v>
      </c>
      <c r="H155" s="157"/>
      <c r="I155" s="156">
        <f>ROUND(E155*H155,2)</f>
        <v>0</v>
      </c>
      <c r="J155" s="157"/>
      <c r="K155" s="156">
        <f>ROUND(E155*J155,2)</f>
        <v>0</v>
      </c>
      <c r="L155" s="156">
        <v>21</v>
      </c>
      <c r="M155" s="156">
        <f>G155*(1+L155/100)</f>
        <v>0</v>
      </c>
      <c r="N155" s="155">
        <v>0.93600000000000005</v>
      </c>
      <c r="O155" s="155">
        <f>ROUND(E155*N155,2)</f>
        <v>3.74</v>
      </c>
      <c r="P155" s="155">
        <v>0</v>
      </c>
      <c r="Q155" s="155">
        <f>ROUND(E155*P155,2)</f>
        <v>0</v>
      </c>
      <c r="R155" s="156"/>
      <c r="S155" s="156" t="s">
        <v>298</v>
      </c>
      <c r="T155" s="156" t="s">
        <v>142</v>
      </c>
      <c r="U155" s="156">
        <v>0</v>
      </c>
      <c r="V155" s="156">
        <f>ROUND(E155*U155,2)</f>
        <v>0</v>
      </c>
      <c r="W155" s="156"/>
      <c r="X155" s="156" t="s">
        <v>299</v>
      </c>
      <c r="Y155" s="156" t="s">
        <v>144</v>
      </c>
      <c r="Z155" s="146"/>
      <c r="AA155" s="146"/>
      <c r="AB155" s="146"/>
      <c r="AC155" s="146"/>
      <c r="AD155" s="146"/>
      <c r="AE155" s="146"/>
      <c r="AF155" s="146"/>
      <c r="AG155" s="146" t="s">
        <v>300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2" x14ac:dyDescent="0.2">
      <c r="A156" s="153"/>
      <c r="B156" s="154"/>
      <c r="C156" s="187" t="s">
        <v>850</v>
      </c>
      <c r="D156" s="185"/>
      <c r="E156" s="186">
        <v>4</v>
      </c>
      <c r="F156" s="156"/>
      <c r="G156" s="156"/>
      <c r="H156" s="156"/>
      <c r="I156" s="156"/>
      <c r="J156" s="156"/>
      <c r="K156" s="156"/>
      <c r="L156" s="156"/>
      <c r="M156" s="156"/>
      <c r="N156" s="155"/>
      <c r="O156" s="155"/>
      <c r="P156" s="155"/>
      <c r="Q156" s="155"/>
      <c r="R156" s="156"/>
      <c r="S156" s="156"/>
      <c r="T156" s="156"/>
      <c r="U156" s="156"/>
      <c r="V156" s="156"/>
      <c r="W156" s="156"/>
      <c r="X156" s="156"/>
      <c r="Y156" s="156"/>
      <c r="Z156" s="146"/>
      <c r="AA156" s="146"/>
      <c r="AB156" s="146"/>
      <c r="AC156" s="146"/>
      <c r="AD156" s="146"/>
      <c r="AE156" s="146"/>
      <c r="AF156" s="146"/>
      <c r="AG156" s="146" t="s">
        <v>167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x14ac:dyDescent="0.2">
      <c r="A157" s="160" t="s">
        <v>136</v>
      </c>
      <c r="B157" s="161" t="s">
        <v>87</v>
      </c>
      <c r="C157" s="179" t="s">
        <v>88</v>
      </c>
      <c r="D157" s="162"/>
      <c r="E157" s="163"/>
      <c r="F157" s="164"/>
      <c r="G157" s="165">
        <f>SUMIF(AG158:AG158,"&lt;&gt;NOR",G158:G158)</f>
        <v>0</v>
      </c>
      <c r="H157" s="159"/>
      <c r="I157" s="159">
        <f>SUM(I158:I158)</f>
        <v>0</v>
      </c>
      <c r="J157" s="159"/>
      <c r="K157" s="159">
        <f>SUM(K158:K158)</f>
        <v>0</v>
      </c>
      <c r="L157" s="159"/>
      <c r="M157" s="159">
        <f>SUM(M158:M158)</f>
        <v>0</v>
      </c>
      <c r="N157" s="158"/>
      <c r="O157" s="158">
        <f>SUM(O158:O158)</f>
        <v>0</v>
      </c>
      <c r="P157" s="158"/>
      <c r="Q157" s="158">
        <f>SUM(Q158:Q158)</f>
        <v>0</v>
      </c>
      <c r="R157" s="159"/>
      <c r="S157" s="159"/>
      <c r="T157" s="159"/>
      <c r="U157" s="159"/>
      <c r="V157" s="159">
        <f>SUM(V158:V158)</f>
        <v>142.4</v>
      </c>
      <c r="W157" s="159"/>
      <c r="X157" s="159"/>
      <c r="Y157" s="159"/>
      <c r="AG157" t="s">
        <v>137</v>
      </c>
    </row>
    <row r="158" spans="1:60" outlineLevel="1" x14ac:dyDescent="0.2">
      <c r="A158" s="167">
        <v>45</v>
      </c>
      <c r="B158" s="168" t="s">
        <v>851</v>
      </c>
      <c r="C158" s="181" t="s">
        <v>852</v>
      </c>
      <c r="D158" s="169" t="s">
        <v>297</v>
      </c>
      <c r="E158" s="170">
        <v>1898.6211699999999</v>
      </c>
      <c r="F158" s="171"/>
      <c r="G158" s="172">
        <f>ROUND(E158*F158,2)</f>
        <v>0</v>
      </c>
      <c r="H158" s="157"/>
      <c r="I158" s="156">
        <f>ROUND(E158*H158,2)</f>
        <v>0</v>
      </c>
      <c r="J158" s="157"/>
      <c r="K158" s="156">
        <f>ROUND(E158*J158,2)</f>
        <v>0</v>
      </c>
      <c r="L158" s="156">
        <v>21</v>
      </c>
      <c r="M158" s="156">
        <f>G158*(1+L158/100)</f>
        <v>0</v>
      </c>
      <c r="N158" s="155">
        <v>0</v>
      </c>
      <c r="O158" s="155">
        <f>ROUND(E158*N158,2)</f>
        <v>0</v>
      </c>
      <c r="P158" s="155">
        <v>0</v>
      </c>
      <c r="Q158" s="155">
        <f>ROUND(E158*P158,2)</f>
        <v>0</v>
      </c>
      <c r="R158" s="156"/>
      <c r="S158" s="156" t="s">
        <v>141</v>
      </c>
      <c r="T158" s="156" t="s">
        <v>163</v>
      </c>
      <c r="U158" s="156">
        <v>7.4999999999999997E-2</v>
      </c>
      <c r="V158" s="156">
        <f>ROUND(E158*U158,2)</f>
        <v>142.4</v>
      </c>
      <c r="W158" s="156"/>
      <c r="X158" s="156" t="s">
        <v>562</v>
      </c>
      <c r="Y158" s="156" t="s">
        <v>144</v>
      </c>
      <c r="Z158" s="146"/>
      <c r="AA158" s="146"/>
      <c r="AB158" s="146"/>
      <c r="AC158" s="146"/>
      <c r="AD158" s="146"/>
      <c r="AE158" s="146"/>
      <c r="AF158" s="146"/>
      <c r="AG158" s="146" t="s">
        <v>563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x14ac:dyDescent="0.2">
      <c r="A159" s="3"/>
      <c r="B159" s="4"/>
      <c r="C159" s="182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E159">
        <v>15</v>
      </c>
      <c r="AF159">
        <v>21</v>
      </c>
      <c r="AG159" t="s">
        <v>122</v>
      </c>
    </row>
    <row r="160" spans="1:60" x14ac:dyDescent="0.2">
      <c r="A160" s="149"/>
      <c r="B160" s="150" t="s">
        <v>31</v>
      </c>
      <c r="C160" s="183"/>
      <c r="D160" s="151"/>
      <c r="E160" s="152"/>
      <c r="F160" s="152"/>
      <c r="G160" s="166">
        <f>G8+G40+G48+G55+G106+G126+G157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E160">
        <f>SUMIF(L7:L158,AE159,G7:G158)</f>
        <v>0</v>
      </c>
      <c r="AF160">
        <f>SUMIF(L7:L158,AF159,G7:G158)</f>
        <v>0</v>
      </c>
      <c r="AG160" t="s">
        <v>156</v>
      </c>
    </row>
    <row r="161" spans="1:33" x14ac:dyDescent="0.2">
      <c r="A161" s="3"/>
      <c r="B161" s="4"/>
      <c r="C161" s="182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3"/>
      <c r="B162" s="4"/>
      <c r="C162" s="182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">
      <c r="A163" s="263" t="s">
        <v>157</v>
      </c>
      <c r="B163" s="263"/>
      <c r="C163" s="264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244"/>
      <c r="B164" s="245"/>
      <c r="C164" s="246"/>
      <c r="D164" s="245"/>
      <c r="E164" s="245"/>
      <c r="F164" s="245"/>
      <c r="G164" s="247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G164" t="s">
        <v>158</v>
      </c>
    </row>
    <row r="165" spans="1:33" x14ac:dyDescent="0.2">
      <c r="A165" s="248"/>
      <c r="B165" s="249"/>
      <c r="C165" s="250"/>
      <c r="D165" s="249"/>
      <c r="E165" s="249"/>
      <c r="F165" s="249"/>
      <c r="G165" s="25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248"/>
      <c r="B166" s="249"/>
      <c r="C166" s="250"/>
      <c r="D166" s="249"/>
      <c r="E166" s="249"/>
      <c r="F166" s="249"/>
      <c r="G166" s="25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A167" s="248"/>
      <c r="B167" s="249"/>
      <c r="C167" s="250"/>
      <c r="D167" s="249"/>
      <c r="E167" s="249"/>
      <c r="F167" s="249"/>
      <c r="G167" s="25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">
      <c r="A168" s="252"/>
      <c r="B168" s="253"/>
      <c r="C168" s="254"/>
      <c r="D168" s="253"/>
      <c r="E168" s="253"/>
      <c r="F168" s="253"/>
      <c r="G168" s="25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33" x14ac:dyDescent="0.2">
      <c r="A169" s="3"/>
      <c r="B169" s="4"/>
      <c r="C169" s="182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33" x14ac:dyDescent="0.2">
      <c r="C170" s="184"/>
      <c r="D170" s="10"/>
      <c r="AG170" t="s">
        <v>159</v>
      </c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64:G168"/>
    <mergeCell ref="A1:G1"/>
    <mergeCell ref="C2:G2"/>
    <mergeCell ref="C3:G3"/>
    <mergeCell ref="C4:G4"/>
    <mergeCell ref="A163:C16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110</v>
      </c>
    </row>
    <row r="2" spans="1:60" ht="24.95" customHeight="1" x14ac:dyDescent="0.2">
      <c r="A2" s="50" t="s">
        <v>8</v>
      </c>
      <c r="B2" s="49" t="s">
        <v>43</v>
      </c>
      <c r="C2" s="257" t="s">
        <v>44</v>
      </c>
      <c r="D2" s="258"/>
      <c r="E2" s="258"/>
      <c r="F2" s="258"/>
      <c r="G2" s="259"/>
      <c r="AG2" t="s">
        <v>111</v>
      </c>
    </row>
    <row r="3" spans="1:60" ht="24.95" customHeight="1" x14ac:dyDescent="0.2">
      <c r="A3" s="50" t="s">
        <v>9</v>
      </c>
      <c r="B3" s="49" t="s">
        <v>46</v>
      </c>
      <c r="C3" s="257" t="s">
        <v>47</v>
      </c>
      <c r="D3" s="258"/>
      <c r="E3" s="258"/>
      <c r="F3" s="258"/>
      <c r="G3" s="259"/>
      <c r="AC3" s="120" t="s">
        <v>111</v>
      </c>
      <c r="AG3" t="s">
        <v>112</v>
      </c>
    </row>
    <row r="4" spans="1:60" ht="24.95" customHeight="1" x14ac:dyDescent="0.2">
      <c r="A4" s="139" t="s">
        <v>10</v>
      </c>
      <c r="B4" s="140" t="s">
        <v>56</v>
      </c>
      <c r="C4" s="260" t="s">
        <v>57</v>
      </c>
      <c r="D4" s="261"/>
      <c r="E4" s="261"/>
      <c r="F4" s="261"/>
      <c r="G4" s="262"/>
      <c r="AG4" t="s">
        <v>113</v>
      </c>
    </row>
    <row r="5" spans="1:60" x14ac:dyDescent="0.2">
      <c r="D5" s="10"/>
    </row>
    <row r="6" spans="1:60" ht="38.25" x14ac:dyDescent="0.2">
      <c r="A6" s="142" t="s">
        <v>114</v>
      </c>
      <c r="B6" s="144" t="s">
        <v>115</v>
      </c>
      <c r="C6" s="144" t="s">
        <v>116</v>
      </c>
      <c r="D6" s="143" t="s">
        <v>117</v>
      </c>
      <c r="E6" s="142" t="s">
        <v>118</v>
      </c>
      <c r="F6" s="141" t="s">
        <v>119</v>
      </c>
      <c r="G6" s="142" t="s">
        <v>31</v>
      </c>
      <c r="H6" s="145" t="s">
        <v>32</v>
      </c>
      <c r="I6" s="145" t="s">
        <v>120</v>
      </c>
      <c r="J6" s="145" t="s">
        <v>33</v>
      </c>
      <c r="K6" s="145" t="s">
        <v>121</v>
      </c>
      <c r="L6" s="145" t="s">
        <v>122</v>
      </c>
      <c r="M6" s="145" t="s">
        <v>123</v>
      </c>
      <c r="N6" s="145" t="s">
        <v>124</v>
      </c>
      <c r="O6" s="145" t="s">
        <v>125</v>
      </c>
      <c r="P6" s="145" t="s">
        <v>126</v>
      </c>
      <c r="Q6" s="145" t="s">
        <v>127</v>
      </c>
      <c r="R6" s="145" t="s">
        <v>128</v>
      </c>
      <c r="S6" s="145" t="s">
        <v>129</v>
      </c>
      <c r="T6" s="145" t="s">
        <v>130</v>
      </c>
      <c r="U6" s="145" t="s">
        <v>131</v>
      </c>
      <c r="V6" s="145" t="s">
        <v>132</v>
      </c>
      <c r="W6" s="145" t="s">
        <v>133</v>
      </c>
      <c r="X6" s="145" t="s">
        <v>134</v>
      </c>
      <c r="Y6" s="145" t="s">
        <v>135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136</v>
      </c>
      <c r="B8" s="161" t="s">
        <v>102</v>
      </c>
      <c r="C8" s="179" t="s">
        <v>103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0</v>
      </c>
      <c r="L8" s="159"/>
      <c r="M8" s="159">
        <f>SUM(M9:M9)</f>
        <v>0</v>
      </c>
      <c r="N8" s="158"/>
      <c r="O8" s="158">
        <f>SUM(O9:O9)</f>
        <v>0</v>
      </c>
      <c r="P8" s="158"/>
      <c r="Q8" s="158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Y8" s="159"/>
      <c r="AG8" t="s">
        <v>137</v>
      </c>
    </row>
    <row r="9" spans="1:60" outlineLevel="1" x14ac:dyDescent="0.2">
      <c r="A9" s="167">
        <v>1</v>
      </c>
      <c r="B9" s="168" t="s">
        <v>853</v>
      </c>
      <c r="C9" s="181" t="s">
        <v>854</v>
      </c>
      <c r="D9" s="169" t="s">
        <v>679</v>
      </c>
      <c r="E9" s="170">
        <v>1</v>
      </c>
      <c r="F9" s="171"/>
      <c r="G9" s="172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298</v>
      </c>
      <c r="T9" s="156" t="s">
        <v>142</v>
      </c>
      <c r="U9" s="156">
        <v>0</v>
      </c>
      <c r="V9" s="156">
        <f>ROUND(E9*U9,2)</f>
        <v>0</v>
      </c>
      <c r="W9" s="156"/>
      <c r="X9" s="156" t="s">
        <v>855</v>
      </c>
      <c r="Y9" s="156" t="s">
        <v>144</v>
      </c>
      <c r="Z9" s="146"/>
      <c r="AA9" s="146"/>
      <c r="AB9" s="146"/>
      <c r="AC9" s="146"/>
      <c r="AD9" s="146"/>
      <c r="AE9" s="146"/>
      <c r="AF9" s="146"/>
      <c r="AG9" s="146" t="s">
        <v>856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3"/>
      <c r="B10" s="4"/>
      <c r="C10" s="18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122</v>
      </c>
    </row>
    <row r="11" spans="1:60" x14ac:dyDescent="0.2">
      <c r="A11" s="149"/>
      <c r="B11" s="150" t="s">
        <v>31</v>
      </c>
      <c r="C11" s="183"/>
      <c r="D11" s="151"/>
      <c r="E11" s="152"/>
      <c r="F11" s="152"/>
      <c r="G11" s="166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156</v>
      </c>
    </row>
    <row r="12" spans="1:60" x14ac:dyDescent="0.2">
      <c r="A12" s="3"/>
      <c r="B12" s="4"/>
      <c r="C12" s="182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60" x14ac:dyDescent="0.2">
      <c r="A13" s="3"/>
      <c r="B13" s="4"/>
      <c r="C13" s="182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">
      <c r="A14" s="263" t="s">
        <v>157</v>
      </c>
      <c r="B14" s="263"/>
      <c r="C14" s="264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244"/>
      <c r="B15" s="245"/>
      <c r="C15" s="246"/>
      <c r="D15" s="245"/>
      <c r="E15" s="245"/>
      <c r="F15" s="245"/>
      <c r="G15" s="24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G15" t="s">
        <v>158</v>
      </c>
    </row>
    <row r="16" spans="1:60" x14ac:dyDescent="0.2">
      <c r="A16" s="248"/>
      <c r="B16" s="249"/>
      <c r="C16" s="250"/>
      <c r="D16" s="249"/>
      <c r="E16" s="249"/>
      <c r="F16" s="249"/>
      <c r="G16" s="25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48"/>
      <c r="B17" s="249"/>
      <c r="C17" s="250"/>
      <c r="D17" s="249"/>
      <c r="E17" s="249"/>
      <c r="F17" s="249"/>
      <c r="G17" s="25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48"/>
      <c r="B18" s="249"/>
      <c r="C18" s="250"/>
      <c r="D18" s="249"/>
      <c r="E18" s="249"/>
      <c r="F18" s="249"/>
      <c r="G18" s="25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52"/>
      <c r="B19" s="253"/>
      <c r="C19" s="254"/>
      <c r="D19" s="253"/>
      <c r="E19" s="253"/>
      <c r="F19" s="253"/>
      <c r="G19" s="25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18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C21" s="184"/>
      <c r="D21" s="10"/>
      <c r="AG21" t="s">
        <v>159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110</v>
      </c>
    </row>
    <row r="2" spans="1:60" ht="24.95" customHeight="1" x14ac:dyDescent="0.2">
      <c r="A2" s="50" t="s">
        <v>8</v>
      </c>
      <c r="B2" s="49" t="s">
        <v>43</v>
      </c>
      <c r="C2" s="257" t="s">
        <v>44</v>
      </c>
      <c r="D2" s="258"/>
      <c r="E2" s="258"/>
      <c r="F2" s="258"/>
      <c r="G2" s="259"/>
      <c r="AG2" t="s">
        <v>111</v>
      </c>
    </row>
    <row r="3" spans="1:60" ht="24.95" customHeight="1" x14ac:dyDescent="0.2">
      <c r="A3" s="50" t="s">
        <v>9</v>
      </c>
      <c r="B3" s="49" t="s">
        <v>46</v>
      </c>
      <c r="C3" s="257" t="s">
        <v>47</v>
      </c>
      <c r="D3" s="258"/>
      <c r="E3" s="258"/>
      <c r="F3" s="258"/>
      <c r="G3" s="259"/>
      <c r="AC3" s="120" t="s">
        <v>111</v>
      </c>
      <c r="AG3" t="s">
        <v>112</v>
      </c>
    </row>
    <row r="4" spans="1:60" ht="24.95" customHeight="1" x14ac:dyDescent="0.2">
      <c r="A4" s="139" t="s">
        <v>10</v>
      </c>
      <c r="B4" s="140" t="s">
        <v>58</v>
      </c>
      <c r="C4" s="260" t="s">
        <v>59</v>
      </c>
      <c r="D4" s="261"/>
      <c r="E4" s="261"/>
      <c r="F4" s="261"/>
      <c r="G4" s="262"/>
      <c r="AG4" t="s">
        <v>113</v>
      </c>
    </row>
    <row r="5" spans="1:60" x14ac:dyDescent="0.2">
      <c r="D5" s="10"/>
    </row>
    <row r="6" spans="1:60" ht="38.25" x14ac:dyDescent="0.2">
      <c r="A6" s="142" t="s">
        <v>114</v>
      </c>
      <c r="B6" s="144" t="s">
        <v>115</v>
      </c>
      <c r="C6" s="144" t="s">
        <v>116</v>
      </c>
      <c r="D6" s="143" t="s">
        <v>117</v>
      </c>
      <c r="E6" s="142" t="s">
        <v>118</v>
      </c>
      <c r="F6" s="141" t="s">
        <v>119</v>
      </c>
      <c r="G6" s="142" t="s">
        <v>31</v>
      </c>
      <c r="H6" s="145" t="s">
        <v>32</v>
      </c>
      <c r="I6" s="145" t="s">
        <v>120</v>
      </c>
      <c r="J6" s="145" t="s">
        <v>33</v>
      </c>
      <c r="K6" s="145" t="s">
        <v>121</v>
      </c>
      <c r="L6" s="145" t="s">
        <v>122</v>
      </c>
      <c r="M6" s="145" t="s">
        <v>123</v>
      </c>
      <c r="N6" s="145" t="s">
        <v>124</v>
      </c>
      <c r="O6" s="145" t="s">
        <v>125</v>
      </c>
      <c r="P6" s="145" t="s">
        <v>126</v>
      </c>
      <c r="Q6" s="145" t="s">
        <v>127</v>
      </c>
      <c r="R6" s="145" t="s">
        <v>128</v>
      </c>
      <c r="S6" s="145" t="s">
        <v>129</v>
      </c>
      <c r="T6" s="145" t="s">
        <v>130</v>
      </c>
      <c r="U6" s="145" t="s">
        <v>131</v>
      </c>
      <c r="V6" s="145" t="s">
        <v>132</v>
      </c>
      <c r="W6" s="145" t="s">
        <v>133</v>
      </c>
      <c r="X6" s="145" t="s">
        <v>134</v>
      </c>
      <c r="Y6" s="145" t="s">
        <v>135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136</v>
      </c>
      <c r="B8" s="161" t="s">
        <v>50</v>
      </c>
      <c r="C8" s="179" t="s">
        <v>68</v>
      </c>
      <c r="D8" s="162"/>
      <c r="E8" s="163"/>
      <c r="F8" s="164"/>
      <c r="G8" s="165">
        <f>SUMIF(AG9:AG17,"&lt;&gt;NOR",G9:G17)</f>
        <v>0</v>
      </c>
      <c r="H8" s="159"/>
      <c r="I8" s="159">
        <f>SUM(I9:I17)</f>
        <v>0</v>
      </c>
      <c r="J8" s="159"/>
      <c r="K8" s="159">
        <f>SUM(K9:K17)</f>
        <v>0</v>
      </c>
      <c r="L8" s="159"/>
      <c r="M8" s="159">
        <f>SUM(M9:M17)</f>
        <v>0</v>
      </c>
      <c r="N8" s="158"/>
      <c r="O8" s="158">
        <f>SUM(O9:O17)</f>
        <v>0</v>
      </c>
      <c r="P8" s="158"/>
      <c r="Q8" s="158">
        <f>SUM(Q9:Q17)</f>
        <v>0</v>
      </c>
      <c r="R8" s="159"/>
      <c r="S8" s="159"/>
      <c r="T8" s="159"/>
      <c r="U8" s="159"/>
      <c r="V8" s="159">
        <f>SUM(V9:V17)</f>
        <v>30.349999999999998</v>
      </c>
      <c r="W8" s="159"/>
      <c r="X8" s="159"/>
      <c r="Y8" s="159"/>
      <c r="AG8" t="s">
        <v>137</v>
      </c>
    </row>
    <row r="9" spans="1:60" outlineLevel="1" x14ac:dyDescent="0.2">
      <c r="A9" s="167">
        <v>1</v>
      </c>
      <c r="B9" s="168" t="s">
        <v>263</v>
      </c>
      <c r="C9" s="181" t="s">
        <v>264</v>
      </c>
      <c r="D9" s="169" t="s">
        <v>184</v>
      </c>
      <c r="E9" s="170">
        <v>8.5069999999999997</v>
      </c>
      <c r="F9" s="171"/>
      <c r="G9" s="172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141</v>
      </c>
      <c r="T9" s="156" t="s">
        <v>163</v>
      </c>
      <c r="U9" s="156">
        <v>3.5329999999999999</v>
      </c>
      <c r="V9" s="156">
        <f>ROUND(E9*U9,2)</f>
        <v>30.06</v>
      </c>
      <c r="W9" s="156"/>
      <c r="X9" s="156" t="s">
        <v>164</v>
      </c>
      <c r="Y9" s="156" t="s">
        <v>144</v>
      </c>
      <c r="Z9" s="146"/>
      <c r="AA9" s="146"/>
      <c r="AB9" s="146"/>
      <c r="AC9" s="146"/>
      <c r="AD9" s="146"/>
      <c r="AE9" s="146"/>
      <c r="AF9" s="146"/>
      <c r="AG9" s="146" t="s">
        <v>165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7" t="s">
        <v>857</v>
      </c>
      <c r="D10" s="185"/>
      <c r="E10" s="186">
        <v>7.875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167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87" t="s">
        <v>858</v>
      </c>
      <c r="D11" s="185"/>
      <c r="E11" s="186">
        <v>0.63200000000000001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167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73">
        <v>2</v>
      </c>
      <c r="B12" s="174" t="s">
        <v>276</v>
      </c>
      <c r="C12" s="180" t="s">
        <v>277</v>
      </c>
      <c r="D12" s="175" t="s">
        <v>184</v>
      </c>
      <c r="E12" s="176">
        <v>8.5069999999999997</v>
      </c>
      <c r="F12" s="177"/>
      <c r="G12" s="178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6"/>
      <c r="S12" s="156" t="s">
        <v>141</v>
      </c>
      <c r="T12" s="156" t="s">
        <v>163</v>
      </c>
      <c r="U12" s="156">
        <v>1.0999999999999999E-2</v>
      </c>
      <c r="V12" s="156">
        <f>ROUND(E12*U12,2)</f>
        <v>0.09</v>
      </c>
      <c r="W12" s="156"/>
      <c r="X12" s="156" t="s">
        <v>164</v>
      </c>
      <c r="Y12" s="156" t="s">
        <v>144</v>
      </c>
      <c r="Z12" s="146"/>
      <c r="AA12" s="146"/>
      <c r="AB12" s="146"/>
      <c r="AC12" s="146"/>
      <c r="AD12" s="146"/>
      <c r="AE12" s="146"/>
      <c r="AF12" s="146"/>
      <c r="AG12" s="146" t="s">
        <v>165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7">
        <v>3</v>
      </c>
      <c r="B13" s="168" t="s">
        <v>279</v>
      </c>
      <c r="C13" s="181" t="s">
        <v>280</v>
      </c>
      <c r="D13" s="169" t="s">
        <v>184</v>
      </c>
      <c r="E13" s="170">
        <v>85.07</v>
      </c>
      <c r="F13" s="171"/>
      <c r="G13" s="172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5">
        <v>0</v>
      </c>
      <c r="O13" s="155">
        <f>ROUND(E13*N13,2)</f>
        <v>0</v>
      </c>
      <c r="P13" s="155">
        <v>0</v>
      </c>
      <c r="Q13" s="155">
        <f>ROUND(E13*P13,2)</f>
        <v>0</v>
      </c>
      <c r="R13" s="156"/>
      <c r="S13" s="156" t="s">
        <v>141</v>
      </c>
      <c r="T13" s="156" t="s">
        <v>163</v>
      </c>
      <c r="U13" s="156">
        <v>0</v>
      </c>
      <c r="V13" s="156">
        <f>ROUND(E13*U13,2)</f>
        <v>0</v>
      </c>
      <c r="W13" s="156"/>
      <c r="X13" s="156" t="s">
        <v>164</v>
      </c>
      <c r="Y13" s="156" t="s">
        <v>144</v>
      </c>
      <c r="Z13" s="146"/>
      <c r="AA13" s="146"/>
      <c r="AB13" s="146"/>
      <c r="AC13" s="146"/>
      <c r="AD13" s="146"/>
      <c r="AE13" s="146"/>
      <c r="AF13" s="146"/>
      <c r="AG13" s="146" t="s">
        <v>165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7" t="s">
        <v>859</v>
      </c>
      <c r="D14" s="185"/>
      <c r="E14" s="186">
        <v>85.07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167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67">
        <v>4</v>
      </c>
      <c r="B15" s="168" t="s">
        <v>716</v>
      </c>
      <c r="C15" s="181" t="s">
        <v>717</v>
      </c>
      <c r="D15" s="169" t="s">
        <v>162</v>
      </c>
      <c r="E15" s="170">
        <v>2.08</v>
      </c>
      <c r="F15" s="171"/>
      <c r="G15" s="172">
        <f>ROUND(E15*F15,2)</f>
        <v>0</v>
      </c>
      <c r="H15" s="157"/>
      <c r="I15" s="156">
        <f>ROUND(E15*H15,2)</f>
        <v>0</v>
      </c>
      <c r="J15" s="157"/>
      <c r="K15" s="156">
        <f>ROUND(E15*J15,2)</f>
        <v>0</v>
      </c>
      <c r="L15" s="156">
        <v>21</v>
      </c>
      <c r="M15" s="156">
        <f>G15*(1+L15/100)</f>
        <v>0</v>
      </c>
      <c r="N15" s="155">
        <v>0</v>
      </c>
      <c r="O15" s="155">
        <f>ROUND(E15*N15,2)</f>
        <v>0</v>
      </c>
      <c r="P15" s="155">
        <v>0</v>
      </c>
      <c r="Q15" s="155">
        <f>ROUND(E15*P15,2)</f>
        <v>0</v>
      </c>
      <c r="R15" s="156"/>
      <c r="S15" s="156" t="s">
        <v>141</v>
      </c>
      <c r="T15" s="156" t="s">
        <v>163</v>
      </c>
      <c r="U15" s="156">
        <v>9.6000000000000002E-2</v>
      </c>
      <c r="V15" s="156">
        <f>ROUND(E15*U15,2)</f>
        <v>0.2</v>
      </c>
      <c r="W15" s="156"/>
      <c r="X15" s="156" t="s">
        <v>164</v>
      </c>
      <c r="Y15" s="156" t="s">
        <v>144</v>
      </c>
      <c r="Z15" s="146"/>
      <c r="AA15" s="146"/>
      <c r="AB15" s="146"/>
      <c r="AC15" s="146"/>
      <c r="AD15" s="146"/>
      <c r="AE15" s="146"/>
      <c r="AF15" s="146"/>
      <c r="AG15" s="146" t="s">
        <v>165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87" t="s">
        <v>860</v>
      </c>
      <c r="D16" s="185"/>
      <c r="E16" s="186">
        <v>2.08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167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173">
        <v>5</v>
      </c>
      <c r="B17" s="174" t="s">
        <v>293</v>
      </c>
      <c r="C17" s="180" t="s">
        <v>294</v>
      </c>
      <c r="D17" s="175" t="s">
        <v>184</v>
      </c>
      <c r="E17" s="176">
        <v>8.5069999999999997</v>
      </c>
      <c r="F17" s="177"/>
      <c r="G17" s="178">
        <f>ROUND(E17*F17,2)</f>
        <v>0</v>
      </c>
      <c r="H17" s="157"/>
      <c r="I17" s="156">
        <f>ROUND(E17*H17,2)</f>
        <v>0</v>
      </c>
      <c r="J17" s="157"/>
      <c r="K17" s="156">
        <f>ROUND(E17*J17,2)</f>
        <v>0</v>
      </c>
      <c r="L17" s="156">
        <v>21</v>
      </c>
      <c r="M17" s="156">
        <f>G17*(1+L17/100)</f>
        <v>0</v>
      </c>
      <c r="N17" s="155">
        <v>0</v>
      </c>
      <c r="O17" s="155">
        <f>ROUND(E17*N17,2)</f>
        <v>0</v>
      </c>
      <c r="P17" s="155">
        <v>0</v>
      </c>
      <c r="Q17" s="155">
        <f>ROUND(E17*P17,2)</f>
        <v>0</v>
      </c>
      <c r="R17" s="156"/>
      <c r="S17" s="156" t="s">
        <v>141</v>
      </c>
      <c r="T17" s="156" t="s">
        <v>163</v>
      </c>
      <c r="U17" s="156">
        <v>0</v>
      </c>
      <c r="V17" s="156">
        <f>ROUND(E17*U17,2)</f>
        <v>0</v>
      </c>
      <c r="W17" s="156"/>
      <c r="X17" s="156" t="s">
        <v>164</v>
      </c>
      <c r="Y17" s="156" t="s">
        <v>144</v>
      </c>
      <c r="Z17" s="146"/>
      <c r="AA17" s="146"/>
      <c r="AB17" s="146"/>
      <c r="AC17" s="146"/>
      <c r="AD17" s="146"/>
      <c r="AE17" s="146"/>
      <c r="AF17" s="146"/>
      <c r="AG17" s="146" t="s">
        <v>165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0" t="s">
        <v>136</v>
      </c>
      <c r="B18" s="161" t="s">
        <v>52</v>
      </c>
      <c r="C18" s="179" t="s">
        <v>69</v>
      </c>
      <c r="D18" s="162"/>
      <c r="E18" s="163"/>
      <c r="F18" s="164"/>
      <c r="G18" s="165">
        <f>SUMIF(AG19:AG25,"&lt;&gt;NOR",G19:G25)</f>
        <v>0</v>
      </c>
      <c r="H18" s="159"/>
      <c r="I18" s="159">
        <f>SUM(I19:I25)</f>
        <v>0</v>
      </c>
      <c r="J18" s="159"/>
      <c r="K18" s="159">
        <f>SUM(K19:K25)</f>
        <v>0</v>
      </c>
      <c r="L18" s="159"/>
      <c r="M18" s="159">
        <f>SUM(M19:M25)</f>
        <v>0</v>
      </c>
      <c r="N18" s="158"/>
      <c r="O18" s="158">
        <f>SUM(O19:O25)</f>
        <v>22.080000000000002</v>
      </c>
      <c r="P18" s="158"/>
      <c r="Q18" s="158">
        <f>SUM(Q19:Q25)</f>
        <v>0</v>
      </c>
      <c r="R18" s="159"/>
      <c r="S18" s="159"/>
      <c r="T18" s="159"/>
      <c r="U18" s="159"/>
      <c r="V18" s="159">
        <f>SUM(V19:V25)</f>
        <v>52.34</v>
      </c>
      <c r="W18" s="159"/>
      <c r="X18" s="159"/>
      <c r="Y18" s="159"/>
      <c r="AG18" t="s">
        <v>137</v>
      </c>
    </row>
    <row r="19" spans="1:60" outlineLevel="1" x14ac:dyDescent="0.2">
      <c r="A19" s="167">
        <v>6</v>
      </c>
      <c r="B19" s="168" t="s">
        <v>364</v>
      </c>
      <c r="C19" s="181" t="s">
        <v>365</v>
      </c>
      <c r="D19" s="169" t="s">
        <v>184</v>
      </c>
      <c r="E19" s="170">
        <v>8.1950000000000003</v>
      </c>
      <c r="F19" s="171"/>
      <c r="G19" s="172">
        <f>ROUND(E19*F19,2)</f>
        <v>0</v>
      </c>
      <c r="H19" s="157"/>
      <c r="I19" s="156">
        <f>ROUND(E19*H19,2)</f>
        <v>0</v>
      </c>
      <c r="J19" s="157"/>
      <c r="K19" s="156">
        <f>ROUND(E19*J19,2)</f>
        <v>0</v>
      </c>
      <c r="L19" s="156">
        <v>21</v>
      </c>
      <c r="M19" s="156">
        <f>G19*(1+L19/100)</f>
        <v>0</v>
      </c>
      <c r="N19" s="155">
        <v>2.5249999999999999</v>
      </c>
      <c r="O19" s="155">
        <f>ROUND(E19*N19,2)</f>
        <v>20.69</v>
      </c>
      <c r="P19" s="155">
        <v>0</v>
      </c>
      <c r="Q19" s="155">
        <f>ROUND(E19*P19,2)</f>
        <v>0</v>
      </c>
      <c r="R19" s="156"/>
      <c r="S19" s="156" t="s">
        <v>141</v>
      </c>
      <c r="T19" s="156" t="s">
        <v>163</v>
      </c>
      <c r="U19" s="156">
        <v>0.47699999999999998</v>
      </c>
      <c r="V19" s="156">
        <f>ROUND(E19*U19,2)</f>
        <v>3.91</v>
      </c>
      <c r="W19" s="156"/>
      <c r="X19" s="156" t="s">
        <v>164</v>
      </c>
      <c r="Y19" s="156" t="s">
        <v>144</v>
      </c>
      <c r="Z19" s="146"/>
      <c r="AA19" s="146"/>
      <c r="AB19" s="146"/>
      <c r="AC19" s="146"/>
      <c r="AD19" s="146"/>
      <c r="AE19" s="146"/>
      <c r="AF19" s="146"/>
      <c r="AG19" s="146" t="s">
        <v>165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87" t="s">
        <v>861</v>
      </c>
      <c r="D20" s="185"/>
      <c r="E20" s="186">
        <v>7.875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167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87" t="s">
        <v>862</v>
      </c>
      <c r="D21" s="185"/>
      <c r="E21" s="186">
        <v>0.32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167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67">
        <v>7</v>
      </c>
      <c r="B22" s="168" t="s">
        <v>369</v>
      </c>
      <c r="C22" s="181" t="s">
        <v>370</v>
      </c>
      <c r="D22" s="169" t="s">
        <v>162</v>
      </c>
      <c r="E22" s="170">
        <v>35.35</v>
      </c>
      <c r="F22" s="171"/>
      <c r="G22" s="172">
        <f>ROUND(E22*F22,2)</f>
        <v>0</v>
      </c>
      <c r="H22" s="157"/>
      <c r="I22" s="156">
        <f>ROUND(E22*H22,2)</f>
        <v>0</v>
      </c>
      <c r="J22" s="157"/>
      <c r="K22" s="156">
        <f>ROUND(E22*J22,2)</f>
        <v>0</v>
      </c>
      <c r="L22" s="156">
        <v>21</v>
      </c>
      <c r="M22" s="156">
        <f>G22*(1+L22/100)</f>
        <v>0</v>
      </c>
      <c r="N22" s="155">
        <v>3.9199999999999999E-2</v>
      </c>
      <c r="O22" s="155">
        <f>ROUND(E22*N22,2)</f>
        <v>1.39</v>
      </c>
      <c r="P22" s="155">
        <v>0</v>
      </c>
      <c r="Q22" s="155">
        <f>ROUND(E22*P22,2)</f>
        <v>0</v>
      </c>
      <c r="R22" s="156"/>
      <c r="S22" s="156" t="s">
        <v>141</v>
      </c>
      <c r="T22" s="156" t="s">
        <v>163</v>
      </c>
      <c r="U22" s="156">
        <v>1.05</v>
      </c>
      <c r="V22" s="156">
        <f>ROUND(E22*U22,2)</f>
        <v>37.119999999999997</v>
      </c>
      <c r="W22" s="156"/>
      <c r="X22" s="156" t="s">
        <v>164</v>
      </c>
      <c r="Y22" s="156" t="s">
        <v>144</v>
      </c>
      <c r="Z22" s="146"/>
      <c r="AA22" s="146"/>
      <c r="AB22" s="146"/>
      <c r="AC22" s="146"/>
      <c r="AD22" s="146"/>
      <c r="AE22" s="146"/>
      <c r="AF22" s="146"/>
      <c r="AG22" s="146" t="s">
        <v>165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187" t="s">
        <v>863</v>
      </c>
      <c r="D23" s="185"/>
      <c r="E23" s="186">
        <v>33.75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167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53"/>
      <c r="B24" s="154"/>
      <c r="C24" s="187" t="s">
        <v>864</v>
      </c>
      <c r="D24" s="185"/>
      <c r="E24" s="186">
        <v>1.6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167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3">
        <v>8</v>
      </c>
      <c r="B25" s="174" t="s">
        <v>375</v>
      </c>
      <c r="C25" s="180" t="s">
        <v>376</v>
      </c>
      <c r="D25" s="175" t="s">
        <v>162</v>
      </c>
      <c r="E25" s="176">
        <v>35.35</v>
      </c>
      <c r="F25" s="177"/>
      <c r="G25" s="178">
        <f>ROUND(E25*F25,2)</f>
        <v>0</v>
      </c>
      <c r="H25" s="157"/>
      <c r="I25" s="156">
        <f>ROUND(E25*H25,2)</f>
        <v>0</v>
      </c>
      <c r="J25" s="157"/>
      <c r="K25" s="156">
        <f>ROUND(E25*J25,2)</f>
        <v>0</v>
      </c>
      <c r="L25" s="156">
        <v>21</v>
      </c>
      <c r="M25" s="156">
        <f>G25*(1+L25/100)</f>
        <v>0</v>
      </c>
      <c r="N25" s="155">
        <v>0</v>
      </c>
      <c r="O25" s="155">
        <f>ROUND(E25*N25,2)</f>
        <v>0</v>
      </c>
      <c r="P25" s="155">
        <v>0</v>
      </c>
      <c r="Q25" s="155">
        <f>ROUND(E25*P25,2)</f>
        <v>0</v>
      </c>
      <c r="R25" s="156"/>
      <c r="S25" s="156" t="s">
        <v>141</v>
      </c>
      <c r="T25" s="156" t="s">
        <v>163</v>
      </c>
      <c r="U25" s="156">
        <v>0.32</v>
      </c>
      <c r="V25" s="156">
        <f>ROUND(E25*U25,2)</f>
        <v>11.31</v>
      </c>
      <c r="W25" s="156"/>
      <c r="X25" s="156" t="s">
        <v>164</v>
      </c>
      <c r="Y25" s="156" t="s">
        <v>144</v>
      </c>
      <c r="Z25" s="146"/>
      <c r="AA25" s="146"/>
      <c r="AB25" s="146"/>
      <c r="AC25" s="146"/>
      <c r="AD25" s="146"/>
      <c r="AE25" s="146"/>
      <c r="AF25" s="146"/>
      <c r="AG25" s="146" t="s">
        <v>165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60" t="s">
        <v>136</v>
      </c>
      <c r="B26" s="161" t="s">
        <v>58</v>
      </c>
      <c r="C26" s="179" t="s">
        <v>72</v>
      </c>
      <c r="D26" s="162"/>
      <c r="E26" s="163"/>
      <c r="F26" s="164"/>
      <c r="G26" s="165">
        <f>SUMIF(AG27:AG32,"&lt;&gt;NOR",G27:G32)</f>
        <v>0</v>
      </c>
      <c r="H26" s="159"/>
      <c r="I26" s="159">
        <f>SUM(I27:I32)</f>
        <v>0</v>
      </c>
      <c r="J26" s="159"/>
      <c r="K26" s="159">
        <f>SUM(K27:K32)</f>
        <v>0</v>
      </c>
      <c r="L26" s="159"/>
      <c r="M26" s="159">
        <f>SUM(M27:M32)</f>
        <v>0</v>
      </c>
      <c r="N26" s="158"/>
      <c r="O26" s="158">
        <f>SUM(O27:O32)</f>
        <v>0.63</v>
      </c>
      <c r="P26" s="158"/>
      <c r="Q26" s="158">
        <f>SUM(Q27:Q32)</f>
        <v>0.02</v>
      </c>
      <c r="R26" s="159"/>
      <c r="S26" s="159"/>
      <c r="T26" s="159"/>
      <c r="U26" s="159"/>
      <c r="V26" s="159">
        <f>SUM(V27:V32)</f>
        <v>2.73</v>
      </c>
      <c r="W26" s="159"/>
      <c r="X26" s="159"/>
      <c r="Y26" s="159"/>
      <c r="AG26" t="s">
        <v>137</v>
      </c>
    </row>
    <row r="27" spans="1:60" outlineLevel="1" x14ac:dyDescent="0.2">
      <c r="A27" s="167">
        <v>9</v>
      </c>
      <c r="B27" s="168" t="s">
        <v>865</v>
      </c>
      <c r="C27" s="181" t="s">
        <v>866</v>
      </c>
      <c r="D27" s="169" t="s">
        <v>162</v>
      </c>
      <c r="E27" s="170">
        <v>2.08</v>
      </c>
      <c r="F27" s="171"/>
      <c r="G27" s="172">
        <f>ROUND(E27*F27,2)</f>
        <v>0</v>
      </c>
      <c r="H27" s="157"/>
      <c r="I27" s="156">
        <f>ROUND(E27*H27,2)</f>
        <v>0</v>
      </c>
      <c r="J27" s="157"/>
      <c r="K27" s="156">
        <f>ROUND(E27*J27,2)</f>
        <v>0</v>
      </c>
      <c r="L27" s="156">
        <v>21</v>
      </c>
      <c r="M27" s="156">
        <f>G27*(1+L27/100)</f>
        <v>0</v>
      </c>
      <c r="N27" s="155">
        <v>7.1999999999999995E-2</v>
      </c>
      <c r="O27" s="155">
        <f>ROUND(E27*N27,2)</f>
        <v>0.15</v>
      </c>
      <c r="P27" s="155">
        <v>0</v>
      </c>
      <c r="Q27" s="155">
        <f>ROUND(E27*P27,2)</f>
        <v>0</v>
      </c>
      <c r="R27" s="156"/>
      <c r="S27" s="156" t="s">
        <v>141</v>
      </c>
      <c r="T27" s="156" t="s">
        <v>163</v>
      </c>
      <c r="U27" s="156">
        <v>0.375</v>
      </c>
      <c r="V27" s="156">
        <f>ROUND(E27*U27,2)</f>
        <v>0.78</v>
      </c>
      <c r="W27" s="156"/>
      <c r="X27" s="156" t="s">
        <v>164</v>
      </c>
      <c r="Y27" s="156" t="s">
        <v>144</v>
      </c>
      <c r="Z27" s="146"/>
      <c r="AA27" s="146"/>
      <c r="AB27" s="146"/>
      <c r="AC27" s="146"/>
      <c r="AD27" s="146"/>
      <c r="AE27" s="146"/>
      <c r="AF27" s="146"/>
      <c r="AG27" s="146" t="s">
        <v>165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87" t="s">
        <v>867</v>
      </c>
      <c r="D28" s="185"/>
      <c r="E28" s="186">
        <v>2.08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167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67">
        <v>10</v>
      </c>
      <c r="B29" s="168" t="s">
        <v>868</v>
      </c>
      <c r="C29" s="181" t="s">
        <v>869</v>
      </c>
      <c r="D29" s="169" t="s">
        <v>179</v>
      </c>
      <c r="E29" s="170">
        <v>0.5</v>
      </c>
      <c r="F29" s="171"/>
      <c r="G29" s="172">
        <f>ROUND(E29*F29,2)</f>
        <v>0</v>
      </c>
      <c r="H29" s="157"/>
      <c r="I29" s="156">
        <f>ROUND(E29*H29,2)</f>
        <v>0</v>
      </c>
      <c r="J29" s="157"/>
      <c r="K29" s="156">
        <f>ROUND(E29*J29,2)</f>
        <v>0</v>
      </c>
      <c r="L29" s="156">
        <v>21</v>
      </c>
      <c r="M29" s="156">
        <f>G29*(1+L29/100)</f>
        <v>0</v>
      </c>
      <c r="N29" s="155">
        <v>0</v>
      </c>
      <c r="O29" s="155">
        <f>ROUND(E29*N29,2)</f>
        <v>0</v>
      </c>
      <c r="P29" s="155">
        <v>3.3169999999999998E-2</v>
      </c>
      <c r="Q29" s="155">
        <f>ROUND(E29*P29,2)</f>
        <v>0.02</v>
      </c>
      <c r="R29" s="156"/>
      <c r="S29" s="156" t="s">
        <v>141</v>
      </c>
      <c r="T29" s="156" t="s">
        <v>163</v>
      </c>
      <c r="U29" s="156">
        <v>3.9</v>
      </c>
      <c r="V29" s="156">
        <f>ROUND(E29*U29,2)</f>
        <v>1.95</v>
      </c>
      <c r="W29" s="156"/>
      <c r="X29" s="156" t="s">
        <v>164</v>
      </c>
      <c r="Y29" s="156" t="s">
        <v>144</v>
      </c>
      <c r="Z29" s="146"/>
      <c r="AA29" s="146"/>
      <c r="AB29" s="146"/>
      <c r="AC29" s="146"/>
      <c r="AD29" s="146"/>
      <c r="AE29" s="146"/>
      <c r="AF29" s="146"/>
      <c r="AG29" s="146" t="s">
        <v>165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87" t="s">
        <v>870</v>
      </c>
      <c r="D30" s="185"/>
      <c r="E30" s="186">
        <v>0.5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167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67">
        <v>11</v>
      </c>
      <c r="B31" s="168" t="s">
        <v>871</v>
      </c>
      <c r="C31" s="181" t="s">
        <v>872</v>
      </c>
      <c r="D31" s="169" t="s">
        <v>162</v>
      </c>
      <c r="E31" s="170">
        <v>2.1840000000000002</v>
      </c>
      <c r="F31" s="171"/>
      <c r="G31" s="172">
        <f>ROUND(E31*F31,2)</f>
        <v>0</v>
      </c>
      <c r="H31" s="157"/>
      <c r="I31" s="156">
        <f>ROUND(E31*H31,2)</f>
        <v>0</v>
      </c>
      <c r="J31" s="157"/>
      <c r="K31" s="156">
        <f>ROUND(E31*J31,2)</f>
        <v>0</v>
      </c>
      <c r="L31" s="156">
        <v>21</v>
      </c>
      <c r="M31" s="156">
        <f>G31*(1+L31/100)</f>
        <v>0</v>
      </c>
      <c r="N31" s="155">
        <v>0.218</v>
      </c>
      <c r="O31" s="155">
        <f>ROUND(E31*N31,2)</f>
        <v>0.48</v>
      </c>
      <c r="P31" s="155">
        <v>0</v>
      </c>
      <c r="Q31" s="155">
        <f>ROUND(E31*P31,2)</f>
        <v>0</v>
      </c>
      <c r="R31" s="156"/>
      <c r="S31" s="156" t="s">
        <v>298</v>
      </c>
      <c r="T31" s="156" t="s">
        <v>142</v>
      </c>
      <c r="U31" s="156">
        <v>0</v>
      </c>
      <c r="V31" s="156">
        <f>ROUND(E31*U31,2)</f>
        <v>0</v>
      </c>
      <c r="W31" s="156"/>
      <c r="X31" s="156" t="s">
        <v>299</v>
      </c>
      <c r="Y31" s="156" t="s">
        <v>144</v>
      </c>
      <c r="Z31" s="146"/>
      <c r="AA31" s="146"/>
      <c r="AB31" s="146"/>
      <c r="AC31" s="146"/>
      <c r="AD31" s="146"/>
      <c r="AE31" s="146"/>
      <c r="AF31" s="146"/>
      <c r="AG31" s="146" t="s">
        <v>300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187" t="s">
        <v>873</v>
      </c>
      <c r="D32" s="185"/>
      <c r="E32" s="186">
        <v>2.1840000000000002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167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x14ac:dyDescent="0.2">
      <c r="A33" s="160" t="s">
        <v>136</v>
      </c>
      <c r="B33" s="161" t="s">
        <v>79</v>
      </c>
      <c r="C33" s="179" t="s">
        <v>80</v>
      </c>
      <c r="D33" s="162"/>
      <c r="E33" s="163"/>
      <c r="F33" s="164"/>
      <c r="G33" s="165">
        <f>SUMIF(AG34:AG37,"&lt;&gt;NOR",G34:G37)</f>
        <v>0</v>
      </c>
      <c r="H33" s="159"/>
      <c r="I33" s="159">
        <f>SUM(I34:I37)</f>
        <v>0</v>
      </c>
      <c r="J33" s="159"/>
      <c r="K33" s="159">
        <f>SUM(K34:K37)</f>
        <v>0</v>
      </c>
      <c r="L33" s="159"/>
      <c r="M33" s="159">
        <f>SUM(M34:M37)</f>
        <v>0</v>
      </c>
      <c r="N33" s="158"/>
      <c r="O33" s="158">
        <f>SUM(O34:O37)</f>
        <v>0.08</v>
      </c>
      <c r="P33" s="158"/>
      <c r="Q33" s="158">
        <f>SUM(Q34:Q37)</f>
        <v>0</v>
      </c>
      <c r="R33" s="159"/>
      <c r="S33" s="159"/>
      <c r="T33" s="159"/>
      <c r="U33" s="159"/>
      <c r="V33" s="159">
        <f>SUM(V34:V37)</f>
        <v>52.2</v>
      </c>
      <c r="W33" s="159"/>
      <c r="X33" s="159"/>
      <c r="Y33" s="159"/>
      <c r="AG33" t="s">
        <v>137</v>
      </c>
    </row>
    <row r="34" spans="1:60" outlineLevel="1" x14ac:dyDescent="0.2">
      <c r="A34" s="167">
        <v>12</v>
      </c>
      <c r="B34" s="168" t="s">
        <v>832</v>
      </c>
      <c r="C34" s="181" t="s">
        <v>833</v>
      </c>
      <c r="D34" s="169" t="s">
        <v>359</v>
      </c>
      <c r="E34" s="170">
        <v>180</v>
      </c>
      <c r="F34" s="171"/>
      <c r="G34" s="172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5">
        <v>8.0000000000000007E-5</v>
      </c>
      <c r="O34" s="155">
        <f>ROUND(E34*N34,2)</f>
        <v>0.01</v>
      </c>
      <c r="P34" s="155">
        <v>0</v>
      </c>
      <c r="Q34" s="155">
        <f>ROUND(E34*P34,2)</f>
        <v>0</v>
      </c>
      <c r="R34" s="156"/>
      <c r="S34" s="156" t="s">
        <v>141</v>
      </c>
      <c r="T34" s="156" t="s">
        <v>163</v>
      </c>
      <c r="U34" s="156">
        <v>0.28999999999999998</v>
      </c>
      <c r="V34" s="156">
        <f>ROUND(E34*U34,2)</f>
        <v>52.2</v>
      </c>
      <c r="W34" s="156"/>
      <c r="X34" s="156" t="s">
        <v>164</v>
      </c>
      <c r="Y34" s="156" t="s">
        <v>144</v>
      </c>
      <c r="Z34" s="146"/>
      <c r="AA34" s="146"/>
      <c r="AB34" s="146"/>
      <c r="AC34" s="146"/>
      <c r="AD34" s="146"/>
      <c r="AE34" s="146"/>
      <c r="AF34" s="146"/>
      <c r="AG34" s="146" t="s">
        <v>165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87" t="s">
        <v>874</v>
      </c>
      <c r="D35" s="185"/>
      <c r="E35" s="186">
        <v>180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167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67">
        <v>13</v>
      </c>
      <c r="B36" s="168" t="s">
        <v>875</v>
      </c>
      <c r="C36" s="181" t="s">
        <v>876</v>
      </c>
      <c r="D36" s="169" t="s">
        <v>297</v>
      </c>
      <c r="E36" s="170">
        <v>6.9209999999999994E-2</v>
      </c>
      <c r="F36" s="171"/>
      <c r="G36" s="172">
        <f>ROUND(E36*F36,2)</f>
        <v>0</v>
      </c>
      <c r="H36" s="157"/>
      <c r="I36" s="156">
        <f>ROUND(E36*H36,2)</f>
        <v>0</v>
      </c>
      <c r="J36" s="157"/>
      <c r="K36" s="156">
        <f>ROUND(E36*J36,2)</f>
        <v>0</v>
      </c>
      <c r="L36" s="156">
        <v>21</v>
      </c>
      <c r="M36" s="156">
        <f>G36*(1+L36/100)</f>
        <v>0</v>
      </c>
      <c r="N36" s="155">
        <v>1</v>
      </c>
      <c r="O36" s="155">
        <f>ROUND(E36*N36,2)</f>
        <v>7.0000000000000007E-2</v>
      </c>
      <c r="P36" s="155">
        <v>0</v>
      </c>
      <c r="Q36" s="155">
        <f>ROUND(E36*P36,2)</f>
        <v>0</v>
      </c>
      <c r="R36" s="156" t="s">
        <v>382</v>
      </c>
      <c r="S36" s="156" t="s">
        <v>141</v>
      </c>
      <c r="T36" s="156" t="s">
        <v>163</v>
      </c>
      <c r="U36" s="156">
        <v>0</v>
      </c>
      <c r="V36" s="156">
        <f>ROUND(E36*U36,2)</f>
        <v>0</v>
      </c>
      <c r="W36" s="156"/>
      <c r="X36" s="156" t="s">
        <v>299</v>
      </c>
      <c r="Y36" s="156" t="s">
        <v>144</v>
      </c>
      <c r="Z36" s="146"/>
      <c r="AA36" s="146"/>
      <c r="AB36" s="146"/>
      <c r="AC36" s="146"/>
      <c r="AD36" s="146"/>
      <c r="AE36" s="146"/>
      <c r="AF36" s="146"/>
      <c r="AG36" s="146" t="s">
        <v>300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187" t="s">
        <v>877</v>
      </c>
      <c r="D37" s="185"/>
      <c r="E37" s="186">
        <v>6.9209999999999994E-2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167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5.5" x14ac:dyDescent="0.2">
      <c r="A38" s="160" t="s">
        <v>136</v>
      </c>
      <c r="B38" s="161" t="s">
        <v>83</v>
      </c>
      <c r="C38" s="179" t="s">
        <v>84</v>
      </c>
      <c r="D38" s="162"/>
      <c r="E38" s="163"/>
      <c r="F38" s="164"/>
      <c r="G38" s="165">
        <f>SUMIF(AG39:AG40,"&lt;&gt;NOR",G39:G40)</f>
        <v>0</v>
      </c>
      <c r="H38" s="159"/>
      <c r="I38" s="159">
        <f>SUM(I39:I40)</f>
        <v>0</v>
      </c>
      <c r="J38" s="159"/>
      <c r="K38" s="159">
        <f>SUM(K39:K40)</f>
        <v>0</v>
      </c>
      <c r="L38" s="159"/>
      <c r="M38" s="159">
        <f>SUM(M39:M40)</f>
        <v>0</v>
      </c>
      <c r="N38" s="158"/>
      <c r="O38" s="158">
        <f>SUM(O39:O40)</f>
        <v>0</v>
      </c>
      <c r="P38" s="158"/>
      <c r="Q38" s="158">
        <f>SUM(Q39:Q40)</f>
        <v>0</v>
      </c>
      <c r="R38" s="159"/>
      <c r="S38" s="159"/>
      <c r="T38" s="159"/>
      <c r="U38" s="159"/>
      <c r="V38" s="159">
        <f>SUM(V39:V40)</f>
        <v>3.16</v>
      </c>
      <c r="W38" s="159"/>
      <c r="X38" s="159"/>
      <c r="Y38" s="159"/>
      <c r="AG38" t="s">
        <v>137</v>
      </c>
    </row>
    <row r="39" spans="1:60" outlineLevel="1" x14ac:dyDescent="0.2">
      <c r="A39" s="167">
        <v>14</v>
      </c>
      <c r="B39" s="168" t="s">
        <v>878</v>
      </c>
      <c r="C39" s="181" t="s">
        <v>879</v>
      </c>
      <c r="D39" s="169" t="s">
        <v>359</v>
      </c>
      <c r="E39" s="170">
        <v>20</v>
      </c>
      <c r="F39" s="171"/>
      <c r="G39" s="172">
        <f>ROUND(E39*F39,2)</f>
        <v>0</v>
      </c>
      <c r="H39" s="157"/>
      <c r="I39" s="156">
        <f>ROUND(E39*H39,2)</f>
        <v>0</v>
      </c>
      <c r="J39" s="157"/>
      <c r="K39" s="156">
        <f>ROUND(E39*J39,2)</f>
        <v>0</v>
      </c>
      <c r="L39" s="156">
        <v>21</v>
      </c>
      <c r="M39" s="156">
        <f>G39*(1+L39/100)</f>
        <v>0</v>
      </c>
      <c r="N39" s="155">
        <v>0</v>
      </c>
      <c r="O39" s="155">
        <f>ROUND(E39*N39,2)</f>
        <v>0</v>
      </c>
      <c r="P39" s="155">
        <v>0</v>
      </c>
      <c r="Q39" s="155">
        <f>ROUND(E39*P39,2)</f>
        <v>0</v>
      </c>
      <c r="R39" s="156"/>
      <c r="S39" s="156" t="s">
        <v>141</v>
      </c>
      <c r="T39" s="156" t="s">
        <v>163</v>
      </c>
      <c r="U39" s="156">
        <v>0.158</v>
      </c>
      <c r="V39" s="156">
        <f>ROUND(E39*U39,2)</f>
        <v>3.16</v>
      </c>
      <c r="W39" s="156"/>
      <c r="X39" s="156" t="s">
        <v>164</v>
      </c>
      <c r="Y39" s="156" t="s">
        <v>144</v>
      </c>
      <c r="Z39" s="146"/>
      <c r="AA39" s="146"/>
      <c r="AB39" s="146"/>
      <c r="AC39" s="146"/>
      <c r="AD39" s="146"/>
      <c r="AE39" s="146"/>
      <c r="AF39" s="146"/>
      <c r="AG39" s="146" t="s">
        <v>165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187" t="s">
        <v>880</v>
      </c>
      <c r="D40" s="185"/>
      <c r="E40" s="186">
        <v>20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167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x14ac:dyDescent="0.2">
      <c r="A41" s="160" t="s">
        <v>136</v>
      </c>
      <c r="B41" s="161" t="s">
        <v>87</v>
      </c>
      <c r="C41" s="179" t="s">
        <v>88</v>
      </c>
      <c r="D41" s="162"/>
      <c r="E41" s="163"/>
      <c r="F41" s="164"/>
      <c r="G41" s="165">
        <f>SUMIF(AG42:AG42,"&lt;&gt;NOR",G42:G42)</f>
        <v>0</v>
      </c>
      <c r="H41" s="159"/>
      <c r="I41" s="159">
        <f>SUM(I42:I42)</f>
        <v>0</v>
      </c>
      <c r="J41" s="159"/>
      <c r="K41" s="159">
        <f>SUM(K42:K42)</f>
        <v>0</v>
      </c>
      <c r="L41" s="159"/>
      <c r="M41" s="159">
        <f>SUM(M42:M42)</f>
        <v>0</v>
      </c>
      <c r="N41" s="158"/>
      <c r="O41" s="158">
        <f>SUM(O42:O42)</f>
        <v>0</v>
      </c>
      <c r="P41" s="158"/>
      <c r="Q41" s="158">
        <f>SUM(Q42:Q42)</f>
        <v>0</v>
      </c>
      <c r="R41" s="159"/>
      <c r="S41" s="159"/>
      <c r="T41" s="159"/>
      <c r="U41" s="159"/>
      <c r="V41" s="159">
        <f>SUM(V42:V42)</f>
        <v>1.71</v>
      </c>
      <c r="W41" s="159"/>
      <c r="X41" s="159"/>
      <c r="Y41" s="159"/>
      <c r="AG41" t="s">
        <v>137</v>
      </c>
    </row>
    <row r="42" spans="1:60" outlineLevel="1" x14ac:dyDescent="0.2">
      <c r="A42" s="173">
        <v>15</v>
      </c>
      <c r="B42" s="174" t="s">
        <v>851</v>
      </c>
      <c r="C42" s="180" t="s">
        <v>852</v>
      </c>
      <c r="D42" s="175" t="s">
        <v>297</v>
      </c>
      <c r="E42" s="176">
        <v>22.787579999999998</v>
      </c>
      <c r="F42" s="177"/>
      <c r="G42" s="178">
        <f>ROUND(E42*F42,2)</f>
        <v>0</v>
      </c>
      <c r="H42" s="157"/>
      <c r="I42" s="156">
        <f>ROUND(E42*H42,2)</f>
        <v>0</v>
      </c>
      <c r="J42" s="157"/>
      <c r="K42" s="156">
        <f>ROUND(E42*J42,2)</f>
        <v>0</v>
      </c>
      <c r="L42" s="156">
        <v>21</v>
      </c>
      <c r="M42" s="156">
        <f>G42*(1+L42/100)</f>
        <v>0</v>
      </c>
      <c r="N42" s="155">
        <v>0</v>
      </c>
      <c r="O42" s="155">
        <f>ROUND(E42*N42,2)</f>
        <v>0</v>
      </c>
      <c r="P42" s="155">
        <v>0</v>
      </c>
      <c r="Q42" s="155">
        <f>ROUND(E42*P42,2)</f>
        <v>0</v>
      </c>
      <c r="R42" s="156"/>
      <c r="S42" s="156" t="s">
        <v>141</v>
      </c>
      <c r="T42" s="156" t="s">
        <v>163</v>
      </c>
      <c r="U42" s="156">
        <v>7.4999999999999997E-2</v>
      </c>
      <c r="V42" s="156">
        <f>ROUND(E42*U42,2)</f>
        <v>1.71</v>
      </c>
      <c r="W42" s="156"/>
      <c r="X42" s="156" t="s">
        <v>562</v>
      </c>
      <c r="Y42" s="156" t="s">
        <v>144</v>
      </c>
      <c r="Z42" s="146"/>
      <c r="AA42" s="146"/>
      <c r="AB42" s="146"/>
      <c r="AC42" s="146"/>
      <c r="AD42" s="146"/>
      <c r="AE42" s="146"/>
      <c r="AF42" s="146"/>
      <c r="AG42" s="146" t="s">
        <v>563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x14ac:dyDescent="0.2">
      <c r="A43" s="160" t="s">
        <v>136</v>
      </c>
      <c r="B43" s="161" t="s">
        <v>99</v>
      </c>
      <c r="C43" s="179" t="s">
        <v>100</v>
      </c>
      <c r="D43" s="162"/>
      <c r="E43" s="163"/>
      <c r="F43" s="164"/>
      <c r="G43" s="165">
        <f>SUMIF(AG44:AG45,"&lt;&gt;NOR",G44:G45)</f>
        <v>0</v>
      </c>
      <c r="H43" s="159"/>
      <c r="I43" s="159">
        <f>SUM(I44:I45)</f>
        <v>0</v>
      </c>
      <c r="J43" s="159"/>
      <c r="K43" s="159">
        <f>SUM(K44:K45)</f>
        <v>0</v>
      </c>
      <c r="L43" s="159"/>
      <c r="M43" s="159">
        <f>SUM(M44:M45)</f>
        <v>0</v>
      </c>
      <c r="N43" s="158"/>
      <c r="O43" s="158">
        <f>SUM(O44:O45)</f>
        <v>0</v>
      </c>
      <c r="P43" s="158"/>
      <c r="Q43" s="158">
        <f>SUM(Q44:Q45)</f>
        <v>0</v>
      </c>
      <c r="R43" s="159"/>
      <c r="S43" s="159"/>
      <c r="T43" s="159"/>
      <c r="U43" s="159"/>
      <c r="V43" s="159">
        <f>SUM(V44:V45)</f>
        <v>0</v>
      </c>
      <c r="W43" s="159"/>
      <c r="X43" s="159"/>
      <c r="Y43" s="159"/>
      <c r="AG43" t="s">
        <v>137</v>
      </c>
    </row>
    <row r="44" spans="1:60" ht="45" outlineLevel="1" x14ac:dyDescent="0.2">
      <c r="A44" s="173">
        <v>16</v>
      </c>
      <c r="B44" s="174" t="s">
        <v>881</v>
      </c>
      <c r="C44" s="180" t="s">
        <v>882</v>
      </c>
      <c r="D44" s="175" t="s">
        <v>359</v>
      </c>
      <c r="E44" s="176">
        <v>30</v>
      </c>
      <c r="F44" s="177"/>
      <c r="G44" s="178">
        <f>ROUND(E44*F44,2)</f>
        <v>0</v>
      </c>
      <c r="H44" s="157"/>
      <c r="I44" s="156">
        <f>ROUND(E44*H44,2)</f>
        <v>0</v>
      </c>
      <c r="J44" s="157"/>
      <c r="K44" s="156">
        <f>ROUND(E44*J44,2)</f>
        <v>0</v>
      </c>
      <c r="L44" s="156">
        <v>21</v>
      </c>
      <c r="M44" s="156">
        <f>G44*(1+L44/100)</f>
        <v>0</v>
      </c>
      <c r="N44" s="155">
        <v>0</v>
      </c>
      <c r="O44" s="155">
        <f>ROUND(E44*N44,2)</f>
        <v>0</v>
      </c>
      <c r="P44" s="155">
        <v>0</v>
      </c>
      <c r="Q44" s="155">
        <f>ROUND(E44*P44,2)</f>
        <v>0</v>
      </c>
      <c r="R44" s="156"/>
      <c r="S44" s="156" t="s">
        <v>298</v>
      </c>
      <c r="T44" s="156" t="s">
        <v>142</v>
      </c>
      <c r="U44" s="156">
        <v>0</v>
      </c>
      <c r="V44" s="156">
        <f>ROUND(E44*U44,2)</f>
        <v>0</v>
      </c>
      <c r="W44" s="156"/>
      <c r="X44" s="156" t="s">
        <v>164</v>
      </c>
      <c r="Y44" s="156" t="s">
        <v>144</v>
      </c>
      <c r="Z44" s="146"/>
      <c r="AA44" s="146"/>
      <c r="AB44" s="146"/>
      <c r="AC44" s="146"/>
      <c r="AD44" s="146"/>
      <c r="AE44" s="146"/>
      <c r="AF44" s="146"/>
      <c r="AG44" s="146" t="s">
        <v>165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45" outlineLevel="1" x14ac:dyDescent="0.2">
      <c r="A45" s="167">
        <v>17</v>
      </c>
      <c r="B45" s="168" t="s">
        <v>883</v>
      </c>
      <c r="C45" s="181" t="s">
        <v>884</v>
      </c>
      <c r="D45" s="169" t="s">
        <v>359</v>
      </c>
      <c r="E45" s="170">
        <v>5</v>
      </c>
      <c r="F45" s="171"/>
      <c r="G45" s="172">
        <f>ROUND(E45*F45,2)</f>
        <v>0</v>
      </c>
      <c r="H45" s="157"/>
      <c r="I45" s="156">
        <f>ROUND(E45*H45,2)</f>
        <v>0</v>
      </c>
      <c r="J45" s="157"/>
      <c r="K45" s="156">
        <f>ROUND(E45*J45,2)</f>
        <v>0</v>
      </c>
      <c r="L45" s="156">
        <v>21</v>
      </c>
      <c r="M45" s="156">
        <f>G45*(1+L45/100)</f>
        <v>0</v>
      </c>
      <c r="N45" s="155">
        <v>0</v>
      </c>
      <c r="O45" s="155">
        <f>ROUND(E45*N45,2)</f>
        <v>0</v>
      </c>
      <c r="P45" s="155">
        <v>0</v>
      </c>
      <c r="Q45" s="155">
        <f>ROUND(E45*P45,2)</f>
        <v>0</v>
      </c>
      <c r="R45" s="156"/>
      <c r="S45" s="156" t="s">
        <v>298</v>
      </c>
      <c r="T45" s="156" t="s">
        <v>142</v>
      </c>
      <c r="U45" s="156">
        <v>0</v>
      </c>
      <c r="V45" s="156">
        <f>ROUND(E45*U45,2)</f>
        <v>0</v>
      </c>
      <c r="W45" s="156"/>
      <c r="X45" s="156" t="s">
        <v>164</v>
      </c>
      <c r="Y45" s="156" t="s">
        <v>144</v>
      </c>
      <c r="Z45" s="146"/>
      <c r="AA45" s="146"/>
      <c r="AB45" s="146"/>
      <c r="AC45" s="146"/>
      <c r="AD45" s="146"/>
      <c r="AE45" s="146"/>
      <c r="AF45" s="146"/>
      <c r="AG45" s="146" t="s">
        <v>165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3"/>
      <c r="B46" s="4"/>
      <c r="C46" s="182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15</v>
      </c>
      <c r="AF46">
        <v>21</v>
      </c>
      <c r="AG46" t="s">
        <v>122</v>
      </c>
    </row>
    <row r="47" spans="1:60" x14ac:dyDescent="0.2">
      <c r="A47" s="149"/>
      <c r="B47" s="150" t="s">
        <v>31</v>
      </c>
      <c r="C47" s="183"/>
      <c r="D47" s="151"/>
      <c r="E47" s="152"/>
      <c r="F47" s="152"/>
      <c r="G47" s="166">
        <f>G8+G18+G26+G33+G38+G41+G43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156</v>
      </c>
    </row>
    <row r="48" spans="1:60" x14ac:dyDescent="0.2">
      <c r="A48" s="3"/>
      <c r="B48" s="4"/>
      <c r="C48" s="182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182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63" t="s">
        <v>157</v>
      </c>
      <c r="B50" s="263"/>
      <c r="C50" s="26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44"/>
      <c r="B51" s="245"/>
      <c r="C51" s="246"/>
      <c r="D51" s="245"/>
      <c r="E51" s="245"/>
      <c r="F51" s="245"/>
      <c r="G51" s="24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G51" t="s">
        <v>158</v>
      </c>
    </row>
    <row r="52" spans="1:33" x14ac:dyDescent="0.2">
      <c r="A52" s="248"/>
      <c r="B52" s="249"/>
      <c r="C52" s="250"/>
      <c r="D52" s="249"/>
      <c r="E52" s="249"/>
      <c r="F52" s="249"/>
      <c r="G52" s="25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48"/>
      <c r="B53" s="249"/>
      <c r="C53" s="250"/>
      <c r="D53" s="249"/>
      <c r="E53" s="249"/>
      <c r="F53" s="249"/>
      <c r="G53" s="25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48"/>
      <c r="B54" s="249"/>
      <c r="C54" s="250"/>
      <c r="D54" s="249"/>
      <c r="E54" s="249"/>
      <c r="F54" s="249"/>
      <c r="G54" s="25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52"/>
      <c r="B55" s="253"/>
      <c r="C55" s="254"/>
      <c r="D55" s="253"/>
      <c r="E55" s="253"/>
      <c r="F55" s="253"/>
      <c r="G55" s="25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3"/>
      <c r="B56" s="4"/>
      <c r="C56" s="182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C57" s="184"/>
      <c r="D57" s="10"/>
      <c r="AG57" t="s">
        <v>159</v>
      </c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1:G55"/>
    <mergeCell ref="A1:G1"/>
    <mergeCell ref="C2:G2"/>
    <mergeCell ref="C3:G3"/>
    <mergeCell ref="C4:G4"/>
    <mergeCell ref="A50:C5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110</v>
      </c>
    </row>
    <row r="2" spans="1:60" ht="24.95" customHeight="1" x14ac:dyDescent="0.2">
      <c r="A2" s="50" t="s">
        <v>8</v>
      </c>
      <c r="B2" s="49" t="s">
        <v>43</v>
      </c>
      <c r="C2" s="257" t="s">
        <v>44</v>
      </c>
      <c r="D2" s="258"/>
      <c r="E2" s="258"/>
      <c r="F2" s="258"/>
      <c r="G2" s="259"/>
      <c r="AG2" t="s">
        <v>111</v>
      </c>
    </row>
    <row r="3" spans="1:60" ht="24.95" customHeight="1" x14ac:dyDescent="0.2">
      <c r="A3" s="50" t="s">
        <v>9</v>
      </c>
      <c r="B3" s="49" t="s">
        <v>46</v>
      </c>
      <c r="C3" s="257" t="s">
        <v>47</v>
      </c>
      <c r="D3" s="258"/>
      <c r="E3" s="258"/>
      <c r="F3" s="258"/>
      <c r="G3" s="259"/>
      <c r="AC3" s="120" t="s">
        <v>111</v>
      </c>
      <c r="AG3" t="s">
        <v>112</v>
      </c>
    </row>
    <row r="4" spans="1:60" ht="24.95" customHeight="1" x14ac:dyDescent="0.2">
      <c r="A4" s="139" t="s">
        <v>10</v>
      </c>
      <c r="B4" s="140" t="s">
        <v>60</v>
      </c>
      <c r="C4" s="260" t="s">
        <v>61</v>
      </c>
      <c r="D4" s="261"/>
      <c r="E4" s="261"/>
      <c r="F4" s="261"/>
      <c r="G4" s="262"/>
      <c r="AG4" t="s">
        <v>113</v>
      </c>
    </row>
    <row r="5" spans="1:60" x14ac:dyDescent="0.2">
      <c r="D5" s="10"/>
    </row>
    <row r="6" spans="1:60" ht="38.25" x14ac:dyDescent="0.2">
      <c r="A6" s="142" t="s">
        <v>114</v>
      </c>
      <c r="B6" s="144" t="s">
        <v>115</v>
      </c>
      <c r="C6" s="144" t="s">
        <v>116</v>
      </c>
      <c r="D6" s="143" t="s">
        <v>117</v>
      </c>
      <c r="E6" s="142" t="s">
        <v>118</v>
      </c>
      <c r="F6" s="141" t="s">
        <v>119</v>
      </c>
      <c r="G6" s="142" t="s">
        <v>31</v>
      </c>
      <c r="H6" s="145" t="s">
        <v>32</v>
      </c>
      <c r="I6" s="145" t="s">
        <v>120</v>
      </c>
      <c r="J6" s="145" t="s">
        <v>33</v>
      </c>
      <c r="K6" s="145" t="s">
        <v>121</v>
      </c>
      <c r="L6" s="145" t="s">
        <v>122</v>
      </c>
      <c r="M6" s="145" t="s">
        <v>123</v>
      </c>
      <c r="N6" s="145" t="s">
        <v>124</v>
      </c>
      <c r="O6" s="145" t="s">
        <v>125</v>
      </c>
      <c r="P6" s="145" t="s">
        <v>126</v>
      </c>
      <c r="Q6" s="145" t="s">
        <v>127</v>
      </c>
      <c r="R6" s="145" t="s">
        <v>128</v>
      </c>
      <c r="S6" s="145" t="s">
        <v>129</v>
      </c>
      <c r="T6" s="145" t="s">
        <v>130</v>
      </c>
      <c r="U6" s="145" t="s">
        <v>131</v>
      </c>
      <c r="V6" s="145" t="s">
        <v>132</v>
      </c>
      <c r="W6" s="145" t="s">
        <v>133</v>
      </c>
      <c r="X6" s="145" t="s">
        <v>134</v>
      </c>
      <c r="Y6" s="145" t="s">
        <v>135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136</v>
      </c>
      <c r="B8" s="161" t="s">
        <v>50</v>
      </c>
      <c r="C8" s="179" t="s">
        <v>68</v>
      </c>
      <c r="D8" s="162"/>
      <c r="E8" s="163"/>
      <c r="F8" s="164"/>
      <c r="G8" s="165">
        <f>SUMIF(AG9:AG35,"&lt;&gt;NOR",G9:G35)</f>
        <v>0</v>
      </c>
      <c r="H8" s="159"/>
      <c r="I8" s="159">
        <f>SUM(I9:I35)</f>
        <v>0</v>
      </c>
      <c r="J8" s="159"/>
      <c r="K8" s="159">
        <f>SUM(K9:K35)</f>
        <v>0</v>
      </c>
      <c r="L8" s="159"/>
      <c r="M8" s="159">
        <f>SUM(M9:M35)</f>
        <v>0</v>
      </c>
      <c r="N8" s="158"/>
      <c r="O8" s="158">
        <f>SUM(O9:O35)</f>
        <v>0.71</v>
      </c>
      <c r="P8" s="158"/>
      <c r="Q8" s="158">
        <f>SUM(Q9:Q35)</f>
        <v>0</v>
      </c>
      <c r="R8" s="159"/>
      <c r="S8" s="159"/>
      <c r="T8" s="159"/>
      <c r="U8" s="159"/>
      <c r="V8" s="159">
        <f>SUM(V9:V35)</f>
        <v>84.39</v>
      </c>
      <c r="W8" s="159"/>
      <c r="X8" s="159"/>
      <c r="Y8" s="159"/>
      <c r="AG8" t="s">
        <v>137</v>
      </c>
    </row>
    <row r="9" spans="1:60" outlineLevel="1" x14ac:dyDescent="0.2">
      <c r="A9" s="167">
        <v>1</v>
      </c>
      <c r="B9" s="168" t="s">
        <v>248</v>
      </c>
      <c r="C9" s="181" t="s">
        <v>249</v>
      </c>
      <c r="D9" s="169" t="s">
        <v>184</v>
      </c>
      <c r="E9" s="170">
        <v>36.6</v>
      </c>
      <c r="F9" s="171"/>
      <c r="G9" s="172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141</v>
      </c>
      <c r="T9" s="156" t="s">
        <v>163</v>
      </c>
      <c r="U9" s="156">
        <v>0.26666000000000001</v>
      </c>
      <c r="V9" s="156">
        <f>ROUND(E9*U9,2)</f>
        <v>9.76</v>
      </c>
      <c r="W9" s="156"/>
      <c r="X9" s="156" t="s">
        <v>164</v>
      </c>
      <c r="Y9" s="156" t="s">
        <v>144</v>
      </c>
      <c r="Z9" s="146"/>
      <c r="AA9" s="146"/>
      <c r="AB9" s="146"/>
      <c r="AC9" s="146"/>
      <c r="AD9" s="146"/>
      <c r="AE9" s="146"/>
      <c r="AF9" s="146"/>
      <c r="AG9" s="146" t="s">
        <v>165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7" t="s">
        <v>885</v>
      </c>
      <c r="D10" s="185"/>
      <c r="E10" s="186">
        <v>3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167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87" t="s">
        <v>886</v>
      </c>
      <c r="D11" s="185"/>
      <c r="E11" s="186">
        <v>33.6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167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67">
        <v>2</v>
      </c>
      <c r="B12" s="168" t="s">
        <v>253</v>
      </c>
      <c r="C12" s="181" t="s">
        <v>254</v>
      </c>
      <c r="D12" s="169" t="s">
        <v>184</v>
      </c>
      <c r="E12" s="170">
        <v>18.3</v>
      </c>
      <c r="F12" s="171"/>
      <c r="G12" s="172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6"/>
      <c r="S12" s="156" t="s">
        <v>141</v>
      </c>
      <c r="T12" s="156" t="s">
        <v>163</v>
      </c>
      <c r="U12" s="156">
        <v>4.3099999999999999E-2</v>
      </c>
      <c r="V12" s="156">
        <f>ROUND(E12*U12,2)</f>
        <v>0.79</v>
      </c>
      <c r="W12" s="156"/>
      <c r="X12" s="156" t="s">
        <v>164</v>
      </c>
      <c r="Y12" s="156" t="s">
        <v>144</v>
      </c>
      <c r="Z12" s="146"/>
      <c r="AA12" s="146"/>
      <c r="AB12" s="146"/>
      <c r="AC12" s="146"/>
      <c r="AD12" s="146"/>
      <c r="AE12" s="146"/>
      <c r="AF12" s="146"/>
      <c r="AG12" s="146" t="s">
        <v>165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187" t="s">
        <v>887</v>
      </c>
      <c r="D13" s="185"/>
      <c r="E13" s="186">
        <v>18.3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167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7">
        <v>3</v>
      </c>
      <c r="B14" s="168" t="s">
        <v>888</v>
      </c>
      <c r="C14" s="181" t="s">
        <v>889</v>
      </c>
      <c r="D14" s="169" t="s">
        <v>184</v>
      </c>
      <c r="E14" s="170">
        <v>2.2400000000000002</v>
      </c>
      <c r="F14" s="171"/>
      <c r="G14" s="172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21</v>
      </c>
      <c r="M14" s="156">
        <f>G14*(1+L14/100)</f>
        <v>0</v>
      </c>
      <c r="N14" s="155">
        <v>0</v>
      </c>
      <c r="O14" s="155">
        <f>ROUND(E14*N14,2)</f>
        <v>0</v>
      </c>
      <c r="P14" s="155">
        <v>0</v>
      </c>
      <c r="Q14" s="155">
        <f>ROUND(E14*P14,2)</f>
        <v>0</v>
      </c>
      <c r="R14" s="156"/>
      <c r="S14" s="156" t="s">
        <v>141</v>
      </c>
      <c r="T14" s="156" t="s">
        <v>163</v>
      </c>
      <c r="U14" s="156">
        <v>0.36499999999999999</v>
      </c>
      <c r="V14" s="156">
        <f>ROUND(E14*U14,2)</f>
        <v>0.82</v>
      </c>
      <c r="W14" s="156"/>
      <c r="X14" s="156" t="s">
        <v>164</v>
      </c>
      <c r="Y14" s="156" t="s">
        <v>144</v>
      </c>
      <c r="Z14" s="146"/>
      <c r="AA14" s="146"/>
      <c r="AB14" s="146"/>
      <c r="AC14" s="146"/>
      <c r="AD14" s="146"/>
      <c r="AE14" s="146"/>
      <c r="AF14" s="146"/>
      <c r="AG14" s="146" t="s">
        <v>165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87" t="s">
        <v>890</v>
      </c>
      <c r="D15" s="185"/>
      <c r="E15" s="186">
        <v>2.2400000000000002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167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7">
        <v>4</v>
      </c>
      <c r="B16" s="168" t="s">
        <v>260</v>
      </c>
      <c r="C16" s="181" t="s">
        <v>261</v>
      </c>
      <c r="D16" s="169" t="s">
        <v>184</v>
      </c>
      <c r="E16" s="170">
        <v>1.1200000000000001</v>
      </c>
      <c r="F16" s="171"/>
      <c r="G16" s="172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5">
        <v>0</v>
      </c>
      <c r="O16" s="155">
        <f>ROUND(E16*N16,2)</f>
        <v>0</v>
      </c>
      <c r="P16" s="155">
        <v>0</v>
      </c>
      <c r="Q16" s="155">
        <f>ROUND(E16*P16,2)</f>
        <v>0</v>
      </c>
      <c r="R16" s="156"/>
      <c r="S16" s="156" t="s">
        <v>141</v>
      </c>
      <c r="T16" s="156" t="s">
        <v>163</v>
      </c>
      <c r="U16" s="156">
        <v>8.4000000000000005E-2</v>
      </c>
      <c r="V16" s="156">
        <f>ROUND(E16*U16,2)</f>
        <v>0.09</v>
      </c>
      <c r="W16" s="156"/>
      <c r="X16" s="156" t="s">
        <v>164</v>
      </c>
      <c r="Y16" s="156" t="s">
        <v>144</v>
      </c>
      <c r="Z16" s="146"/>
      <c r="AA16" s="146"/>
      <c r="AB16" s="146"/>
      <c r="AC16" s="146"/>
      <c r="AD16" s="146"/>
      <c r="AE16" s="146"/>
      <c r="AF16" s="146"/>
      <c r="AG16" s="146" t="s">
        <v>165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87" t="s">
        <v>891</v>
      </c>
      <c r="D17" s="185"/>
      <c r="E17" s="186">
        <v>1.1200000000000001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167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67">
        <v>5</v>
      </c>
      <c r="B18" s="168" t="s">
        <v>269</v>
      </c>
      <c r="C18" s="181" t="s">
        <v>270</v>
      </c>
      <c r="D18" s="169" t="s">
        <v>184</v>
      </c>
      <c r="E18" s="170">
        <v>33.6</v>
      </c>
      <c r="F18" s="171"/>
      <c r="G18" s="172">
        <f>ROUND(E18*F18,2)</f>
        <v>0</v>
      </c>
      <c r="H18" s="157"/>
      <c r="I18" s="156">
        <f>ROUND(E18*H18,2)</f>
        <v>0</v>
      </c>
      <c r="J18" s="157"/>
      <c r="K18" s="156">
        <f>ROUND(E18*J18,2)</f>
        <v>0</v>
      </c>
      <c r="L18" s="156">
        <v>21</v>
      </c>
      <c r="M18" s="156">
        <f>G18*(1+L18/100)</f>
        <v>0</v>
      </c>
      <c r="N18" s="155">
        <v>0</v>
      </c>
      <c r="O18" s="155">
        <f>ROUND(E18*N18,2)</f>
        <v>0</v>
      </c>
      <c r="P18" s="155">
        <v>0</v>
      </c>
      <c r="Q18" s="155">
        <f>ROUND(E18*P18,2)</f>
        <v>0</v>
      </c>
      <c r="R18" s="156"/>
      <c r="S18" s="156" t="s">
        <v>141</v>
      </c>
      <c r="T18" s="156" t="s">
        <v>163</v>
      </c>
      <c r="U18" s="156">
        <v>0.34499999999999997</v>
      </c>
      <c r="V18" s="156">
        <f>ROUND(E18*U18,2)</f>
        <v>11.59</v>
      </c>
      <c r="W18" s="156"/>
      <c r="X18" s="156" t="s">
        <v>164</v>
      </c>
      <c r="Y18" s="156" t="s">
        <v>144</v>
      </c>
      <c r="Z18" s="146"/>
      <c r="AA18" s="146"/>
      <c r="AB18" s="146"/>
      <c r="AC18" s="146"/>
      <c r="AD18" s="146"/>
      <c r="AE18" s="146"/>
      <c r="AF18" s="146"/>
      <c r="AG18" s="146" t="s">
        <v>165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87" t="s">
        <v>886</v>
      </c>
      <c r="D19" s="185"/>
      <c r="E19" s="186">
        <v>33.6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167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67">
        <v>6</v>
      </c>
      <c r="B20" s="168" t="s">
        <v>276</v>
      </c>
      <c r="C20" s="181" t="s">
        <v>277</v>
      </c>
      <c r="D20" s="169" t="s">
        <v>184</v>
      </c>
      <c r="E20" s="170">
        <v>23.161999999999999</v>
      </c>
      <c r="F20" s="171"/>
      <c r="G20" s="172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5">
        <v>0</v>
      </c>
      <c r="O20" s="155">
        <f>ROUND(E20*N20,2)</f>
        <v>0</v>
      </c>
      <c r="P20" s="155">
        <v>0</v>
      </c>
      <c r="Q20" s="155">
        <f>ROUND(E20*P20,2)</f>
        <v>0</v>
      </c>
      <c r="R20" s="156"/>
      <c r="S20" s="156" t="s">
        <v>141</v>
      </c>
      <c r="T20" s="156" t="s">
        <v>163</v>
      </c>
      <c r="U20" s="156">
        <v>1.0999999999999999E-2</v>
      </c>
      <c r="V20" s="156">
        <f>ROUND(E20*U20,2)</f>
        <v>0.25</v>
      </c>
      <c r="W20" s="156"/>
      <c r="X20" s="156" t="s">
        <v>164</v>
      </c>
      <c r="Y20" s="156" t="s">
        <v>144</v>
      </c>
      <c r="Z20" s="146"/>
      <c r="AA20" s="146"/>
      <c r="AB20" s="146"/>
      <c r="AC20" s="146"/>
      <c r="AD20" s="146"/>
      <c r="AE20" s="146"/>
      <c r="AF20" s="146"/>
      <c r="AG20" s="146" t="s">
        <v>165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87" t="s">
        <v>892</v>
      </c>
      <c r="D21" s="185"/>
      <c r="E21" s="186">
        <v>23.161999999999999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167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67">
        <v>7</v>
      </c>
      <c r="B22" s="168" t="s">
        <v>279</v>
      </c>
      <c r="C22" s="181" t="s">
        <v>280</v>
      </c>
      <c r="D22" s="169" t="s">
        <v>184</v>
      </c>
      <c r="E22" s="170">
        <v>231.62</v>
      </c>
      <c r="F22" s="171"/>
      <c r="G22" s="172">
        <f>ROUND(E22*F22,2)</f>
        <v>0</v>
      </c>
      <c r="H22" s="157"/>
      <c r="I22" s="156">
        <f>ROUND(E22*H22,2)</f>
        <v>0</v>
      </c>
      <c r="J22" s="157"/>
      <c r="K22" s="156">
        <f>ROUND(E22*J22,2)</f>
        <v>0</v>
      </c>
      <c r="L22" s="156">
        <v>21</v>
      </c>
      <c r="M22" s="156">
        <f>G22*(1+L22/100)</f>
        <v>0</v>
      </c>
      <c r="N22" s="155">
        <v>0</v>
      </c>
      <c r="O22" s="155">
        <f>ROUND(E22*N22,2)</f>
        <v>0</v>
      </c>
      <c r="P22" s="155">
        <v>0</v>
      </c>
      <c r="Q22" s="155">
        <f>ROUND(E22*P22,2)</f>
        <v>0</v>
      </c>
      <c r="R22" s="156"/>
      <c r="S22" s="156" t="s">
        <v>141</v>
      </c>
      <c r="T22" s="156" t="s">
        <v>163</v>
      </c>
      <c r="U22" s="156">
        <v>0</v>
      </c>
      <c r="V22" s="156">
        <f>ROUND(E22*U22,2)</f>
        <v>0</v>
      </c>
      <c r="W22" s="156"/>
      <c r="X22" s="156" t="s">
        <v>164</v>
      </c>
      <c r="Y22" s="156" t="s">
        <v>144</v>
      </c>
      <c r="Z22" s="146"/>
      <c r="AA22" s="146"/>
      <c r="AB22" s="146"/>
      <c r="AC22" s="146"/>
      <c r="AD22" s="146"/>
      <c r="AE22" s="146"/>
      <c r="AF22" s="146"/>
      <c r="AG22" s="146" t="s">
        <v>165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187" t="s">
        <v>893</v>
      </c>
      <c r="D23" s="185"/>
      <c r="E23" s="186">
        <v>231.62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167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3">
        <v>8</v>
      </c>
      <c r="B24" s="174" t="s">
        <v>282</v>
      </c>
      <c r="C24" s="180" t="s">
        <v>283</v>
      </c>
      <c r="D24" s="175" t="s">
        <v>184</v>
      </c>
      <c r="E24" s="176">
        <v>23.161999999999999</v>
      </c>
      <c r="F24" s="177"/>
      <c r="G24" s="178">
        <f>ROUND(E24*F24,2)</f>
        <v>0</v>
      </c>
      <c r="H24" s="157"/>
      <c r="I24" s="156">
        <f>ROUND(E24*H24,2)</f>
        <v>0</v>
      </c>
      <c r="J24" s="157"/>
      <c r="K24" s="156">
        <f>ROUND(E24*J24,2)</f>
        <v>0</v>
      </c>
      <c r="L24" s="156">
        <v>21</v>
      </c>
      <c r="M24" s="156">
        <f>G24*(1+L24/100)</f>
        <v>0</v>
      </c>
      <c r="N24" s="155">
        <v>0</v>
      </c>
      <c r="O24" s="155">
        <f>ROUND(E24*N24,2)</f>
        <v>0</v>
      </c>
      <c r="P24" s="155">
        <v>0</v>
      </c>
      <c r="Q24" s="155">
        <f>ROUND(E24*P24,2)</f>
        <v>0</v>
      </c>
      <c r="R24" s="156"/>
      <c r="S24" s="156" t="s">
        <v>141</v>
      </c>
      <c r="T24" s="156" t="s">
        <v>163</v>
      </c>
      <c r="U24" s="156">
        <v>0.65200000000000002</v>
      </c>
      <c r="V24" s="156">
        <f>ROUND(E24*U24,2)</f>
        <v>15.1</v>
      </c>
      <c r="W24" s="156"/>
      <c r="X24" s="156" t="s">
        <v>164</v>
      </c>
      <c r="Y24" s="156" t="s">
        <v>144</v>
      </c>
      <c r="Z24" s="146"/>
      <c r="AA24" s="146"/>
      <c r="AB24" s="146"/>
      <c r="AC24" s="146"/>
      <c r="AD24" s="146"/>
      <c r="AE24" s="146"/>
      <c r="AF24" s="146"/>
      <c r="AG24" s="146" t="s">
        <v>165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67">
        <v>9</v>
      </c>
      <c r="B25" s="168" t="s">
        <v>284</v>
      </c>
      <c r="C25" s="181" t="s">
        <v>285</v>
      </c>
      <c r="D25" s="169" t="s">
        <v>184</v>
      </c>
      <c r="E25" s="170">
        <v>1.4</v>
      </c>
      <c r="F25" s="171"/>
      <c r="G25" s="172">
        <f>ROUND(E25*F25,2)</f>
        <v>0</v>
      </c>
      <c r="H25" s="157"/>
      <c r="I25" s="156">
        <f>ROUND(E25*H25,2)</f>
        <v>0</v>
      </c>
      <c r="J25" s="157"/>
      <c r="K25" s="156">
        <f>ROUND(E25*J25,2)</f>
        <v>0</v>
      </c>
      <c r="L25" s="156">
        <v>21</v>
      </c>
      <c r="M25" s="156">
        <f>G25*(1+L25/100)</f>
        <v>0</v>
      </c>
      <c r="N25" s="155">
        <v>0</v>
      </c>
      <c r="O25" s="155">
        <f>ROUND(E25*N25,2)</f>
        <v>0</v>
      </c>
      <c r="P25" s="155">
        <v>0</v>
      </c>
      <c r="Q25" s="155">
        <f>ROUND(E25*P25,2)</f>
        <v>0</v>
      </c>
      <c r="R25" s="156"/>
      <c r="S25" s="156" t="s">
        <v>141</v>
      </c>
      <c r="T25" s="156" t="s">
        <v>163</v>
      </c>
      <c r="U25" s="156">
        <v>0.20200000000000001</v>
      </c>
      <c r="V25" s="156">
        <f>ROUND(E25*U25,2)</f>
        <v>0.28000000000000003</v>
      </c>
      <c r="W25" s="156"/>
      <c r="X25" s="156" t="s">
        <v>164</v>
      </c>
      <c r="Y25" s="156" t="s">
        <v>144</v>
      </c>
      <c r="Z25" s="146"/>
      <c r="AA25" s="146"/>
      <c r="AB25" s="146"/>
      <c r="AC25" s="146"/>
      <c r="AD25" s="146"/>
      <c r="AE25" s="146"/>
      <c r="AF25" s="146"/>
      <c r="AG25" s="146" t="s">
        <v>165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187" t="s">
        <v>894</v>
      </c>
      <c r="D26" s="185"/>
      <c r="E26" s="186">
        <v>1.4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167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67">
        <v>10</v>
      </c>
      <c r="B27" s="168" t="s">
        <v>288</v>
      </c>
      <c r="C27" s="181" t="s">
        <v>289</v>
      </c>
      <c r="D27" s="169" t="s">
        <v>184</v>
      </c>
      <c r="E27" s="170">
        <v>0.26600000000000001</v>
      </c>
      <c r="F27" s="171"/>
      <c r="G27" s="172">
        <f>ROUND(E27*F27,2)</f>
        <v>0</v>
      </c>
      <c r="H27" s="157"/>
      <c r="I27" s="156">
        <f>ROUND(E27*H27,2)</f>
        <v>0</v>
      </c>
      <c r="J27" s="157"/>
      <c r="K27" s="156">
        <f>ROUND(E27*J27,2)</f>
        <v>0</v>
      </c>
      <c r="L27" s="156">
        <v>21</v>
      </c>
      <c r="M27" s="156">
        <f>G27*(1+L27/100)</f>
        <v>0</v>
      </c>
      <c r="N27" s="155">
        <v>0</v>
      </c>
      <c r="O27" s="155">
        <f>ROUND(E27*N27,2)</f>
        <v>0</v>
      </c>
      <c r="P27" s="155">
        <v>0</v>
      </c>
      <c r="Q27" s="155">
        <f>ROUND(E27*P27,2)</f>
        <v>0</v>
      </c>
      <c r="R27" s="156"/>
      <c r="S27" s="156" t="s">
        <v>141</v>
      </c>
      <c r="T27" s="156" t="s">
        <v>163</v>
      </c>
      <c r="U27" s="156">
        <v>1.1499999999999999</v>
      </c>
      <c r="V27" s="156">
        <f>ROUND(E27*U27,2)</f>
        <v>0.31</v>
      </c>
      <c r="W27" s="156"/>
      <c r="X27" s="156" t="s">
        <v>164</v>
      </c>
      <c r="Y27" s="156" t="s">
        <v>144</v>
      </c>
      <c r="Z27" s="146"/>
      <c r="AA27" s="146"/>
      <c r="AB27" s="146"/>
      <c r="AC27" s="146"/>
      <c r="AD27" s="146"/>
      <c r="AE27" s="146"/>
      <c r="AF27" s="146"/>
      <c r="AG27" s="146" t="s">
        <v>165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87" t="s">
        <v>895</v>
      </c>
      <c r="D28" s="185"/>
      <c r="E28" s="186">
        <v>0.26600000000000001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167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67">
        <v>11</v>
      </c>
      <c r="B29" s="168" t="s">
        <v>896</v>
      </c>
      <c r="C29" s="181" t="s">
        <v>897</v>
      </c>
      <c r="D29" s="169" t="s">
        <v>184</v>
      </c>
      <c r="E29" s="170">
        <v>0.42</v>
      </c>
      <c r="F29" s="171"/>
      <c r="G29" s="172">
        <f>ROUND(E29*F29,2)</f>
        <v>0</v>
      </c>
      <c r="H29" s="157"/>
      <c r="I29" s="156">
        <f>ROUND(E29*H29,2)</f>
        <v>0</v>
      </c>
      <c r="J29" s="157"/>
      <c r="K29" s="156">
        <f>ROUND(E29*J29,2)</f>
        <v>0</v>
      </c>
      <c r="L29" s="156">
        <v>21</v>
      </c>
      <c r="M29" s="156">
        <f>G29*(1+L29/100)</f>
        <v>0</v>
      </c>
      <c r="N29" s="155">
        <v>1.7</v>
      </c>
      <c r="O29" s="155">
        <f>ROUND(E29*N29,2)</f>
        <v>0.71</v>
      </c>
      <c r="P29" s="155">
        <v>0</v>
      </c>
      <c r="Q29" s="155">
        <f>ROUND(E29*P29,2)</f>
        <v>0</v>
      </c>
      <c r="R29" s="156"/>
      <c r="S29" s="156" t="s">
        <v>141</v>
      </c>
      <c r="T29" s="156" t="s">
        <v>163</v>
      </c>
      <c r="U29" s="156">
        <v>1.587</v>
      </c>
      <c r="V29" s="156">
        <f>ROUND(E29*U29,2)</f>
        <v>0.67</v>
      </c>
      <c r="W29" s="156"/>
      <c r="X29" s="156" t="s">
        <v>164</v>
      </c>
      <c r="Y29" s="156" t="s">
        <v>144</v>
      </c>
      <c r="Z29" s="146"/>
      <c r="AA29" s="146"/>
      <c r="AB29" s="146"/>
      <c r="AC29" s="146"/>
      <c r="AD29" s="146"/>
      <c r="AE29" s="146"/>
      <c r="AF29" s="146"/>
      <c r="AG29" s="146" t="s">
        <v>165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87" t="s">
        <v>898</v>
      </c>
      <c r="D30" s="185"/>
      <c r="E30" s="186">
        <v>0.42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167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67">
        <v>12</v>
      </c>
      <c r="B31" s="168" t="s">
        <v>899</v>
      </c>
      <c r="C31" s="181" t="s">
        <v>900</v>
      </c>
      <c r="D31" s="169" t="s">
        <v>184</v>
      </c>
      <c r="E31" s="170">
        <v>14.01183</v>
      </c>
      <c r="F31" s="171"/>
      <c r="G31" s="172">
        <f>ROUND(E31*F31,2)</f>
        <v>0</v>
      </c>
      <c r="H31" s="157"/>
      <c r="I31" s="156">
        <f>ROUND(E31*H31,2)</f>
        <v>0</v>
      </c>
      <c r="J31" s="157"/>
      <c r="K31" s="156">
        <f>ROUND(E31*J31,2)</f>
        <v>0</v>
      </c>
      <c r="L31" s="156">
        <v>21</v>
      </c>
      <c r="M31" s="156">
        <f>G31*(1+L31/100)</f>
        <v>0</v>
      </c>
      <c r="N31" s="155">
        <v>0</v>
      </c>
      <c r="O31" s="155">
        <f>ROUND(E31*N31,2)</f>
        <v>0</v>
      </c>
      <c r="P31" s="155">
        <v>0</v>
      </c>
      <c r="Q31" s="155">
        <f>ROUND(E31*P31,2)</f>
        <v>0</v>
      </c>
      <c r="R31" s="156"/>
      <c r="S31" s="156" t="s">
        <v>141</v>
      </c>
      <c r="T31" s="156" t="s">
        <v>163</v>
      </c>
      <c r="U31" s="156">
        <v>2.1949999999999998</v>
      </c>
      <c r="V31" s="156">
        <f>ROUND(E31*U31,2)</f>
        <v>30.76</v>
      </c>
      <c r="W31" s="156"/>
      <c r="X31" s="156" t="s">
        <v>164</v>
      </c>
      <c r="Y31" s="156" t="s">
        <v>144</v>
      </c>
      <c r="Z31" s="146"/>
      <c r="AA31" s="146"/>
      <c r="AB31" s="146"/>
      <c r="AC31" s="146"/>
      <c r="AD31" s="146"/>
      <c r="AE31" s="146"/>
      <c r="AF31" s="146"/>
      <c r="AG31" s="146" t="s">
        <v>165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187" t="s">
        <v>901</v>
      </c>
      <c r="D32" s="185"/>
      <c r="E32" s="186">
        <v>0.41799999999999998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167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7" t="s">
        <v>902</v>
      </c>
      <c r="D33" s="185"/>
      <c r="E33" s="186">
        <v>13.593830000000001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167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3">
        <v>13</v>
      </c>
      <c r="B34" s="174" t="s">
        <v>903</v>
      </c>
      <c r="C34" s="180" t="s">
        <v>904</v>
      </c>
      <c r="D34" s="175" t="s">
        <v>184</v>
      </c>
      <c r="E34" s="176">
        <v>14.012</v>
      </c>
      <c r="F34" s="177"/>
      <c r="G34" s="178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5">
        <v>0</v>
      </c>
      <c r="O34" s="155">
        <f>ROUND(E34*N34,2)</f>
        <v>0</v>
      </c>
      <c r="P34" s="155">
        <v>0</v>
      </c>
      <c r="Q34" s="155">
        <f>ROUND(E34*P34,2)</f>
        <v>0</v>
      </c>
      <c r="R34" s="156"/>
      <c r="S34" s="156" t="s">
        <v>141</v>
      </c>
      <c r="T34" s="156" t="s">
        <v>163</v>
      </c>
      <c r="U34" s="156">
        <v>0.997</v>
      </c>
      <c r="V34" s="156">
        <f>ROUND(E34*U34,2)</f>
        <v>13.97</v>
      </c>
      <c r="W34" s="156"/>
      <c r="X34" s="156" t="s">
        <v>164</v>
      </c>
      <c r="Y34" s="156" t="s">
        <v>144</v>
      </c>
      <c r="Z34" s="146"/>
      <c r="AA34" s="146"/>
      <c r="AB34" s="146"/>
      <c r="AC34" s="146"/>
      <c r="AD34" s="146"/>
      <c r="AE34" s="146"/>
      <c r="AF34" s="146"/>
      <c r="AG34" s="146" t="s">
        <v>165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73">
        <v>14</v>
      </c>
      <c r="B35" s="174" t="s">
        <v>293</v>
      </c>
      <c r="C35" s="180" t="s">
        <v>294</v>
      </c>
      <c r="D35" s="175" t="s">
        <v>184</v>
      </c>
      <c r="E35" s="176">
        <v>23.161999999999999</v>
      </c>
      <c r="F35" s="177"/>
      <c r="G35" s="178">
        <f>ROUND(E35*F35,2)</f>
        <v>0</v>
      </c>
      <c r="H35" s="157"/>
      <c r="I35" s="156">
        <f>ROUND(E35*H35,2)</f>
        <v>0</v>
      </c>
      <c r="J35" s="157"/>
      <c r="K35" s="156">
        <f>ROUND(E35*J35,2)</f>
        <v>0</v>
      </c>
      <c r="L35" s="156">
        <v>21</v>
      </c>
      <c r="M35" s="156">
        <f>G35*(1+L35/100)</f>
        <v>0</v>
      </c>
      <c r="N35" s="155">
        <v>0</v>
      </c>
      <c r="O35" s="155">
        <f>ROUND(E35*N35,2)</f>
        <v>0</v>
      </c>
      <c r="P35" s="155">
        <v>0</v>
      </c>
      <c r="Q35" s="155">
        <f>ROUND(E35*P35,2)</f>
        <v>0</v>
      </c>
      <c r="R35" s="156"/>
      <c r="S35" s="156" t="s">
        <v>141</v>
      </c>
      <c r="T35" s="156" t="s">
        <v>163</v>
      </c>
      <c r="U35" s="156">
        <v>0</v>
      </c>
      <c r="V35" s="156">
        <f>ROUND(E35*U35,2)</f>
        <v>0</v>
      </c>
      <c r="W35" s="156"/>
      <c r="X35" s="156" t="s">
        <v>164</v>
      </c>
      <c r="Y35" s="156" t="s">
        <v>144</v>
      </c>
      <c r="Z35" s="146"/>
      <c r="AA35" s="146"/>
      <c r="AB35" s="146"/>
      <c r="AC35" s="146"/>
      <c r="AD35" s="146"/>
      <c r="AE35" s="146"/>
      <c r="AF35" s="146"/>
      <c r="AG35" s="146" t="s">
        <v>165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0" t="s">
        <v>136</v>
      </c>
      <c r="B36" s="161" t="s">
        <v>52</v>
      </c>
      <c r="C36" s="179" t="s">
        <v>69</v>
      </c>
      <c r="D36" s="162"/>
      <c r="E36" s="163"/>
      <c r="F36" s="164"/>
      <c r="G36" s="165">
        <f>SUMIF(AG37:AG59,"&lt;&gt;NOR",G37:G59)</f>
        <v>0</v>
      </c>
      <c r="H36" s="159"/>
      <c r="I36" s="159">
        <f>SUM(I37:I59)</f>
        <v>0</v>
      </c>
      <c r="J36" s="159"/>
      <c r="K36" s="159">
        <f>SUM(K37:K59)</f>
        <v>0</v>
      </c>
      <c r="L36" s="159"/>
      <c r="M36" s="159">
        <f>SUM(M37:M59)</f>
        <v>0</v>
      </c>
      <c r="N36" s="158"/>
      <c r="O36" s="158">
        <f>SUM(O37:O59)</f>
        <v>9.879999999999999</v>
      </c>
      <c r="P36" s="158"/>
      <c r="Q36" s="158">
        <f>SUM(Q37:Q59)</f>
        <v>0</v>
      </c>
      <c r="R36" s="159"/>
      <c r="S36" s="159"/>
      <c r="T36" s="159"/>
      <c r="U36" s="159"/>
      <c r="V36" s="159">
        <f>SUM(V37:V59)</f>
        <v>26.4</v>
      </c>
      <c r="W36" s="159"/>
      <c r="X36" s="159"/>
      <c r="Y36" s="159"/>
      <c r="AG36" t="s">
        <v>137</v>
      </c>
    </row>
    <row r="37" spans="1:60" outlineLevel="1" x14ac:dyDescent="0.2">
      <c r="A37" s="167">
        <v>15</v>
      </c>
      <c r="B37" s="168" t="s">
        <v>905</v>
      </c>
      <c r="C37" s="181" t="s">
        <v>906</v>
      </c>
      <c r="D37" s="169" t="s">
        <v>184</v>
      </c>
      <c r="E37" s="170">
        <v>1.0037499999999999</v>
      </c>
      <c r="F37" s="171"/>
      <c r="G37" s="172">
        <f>ROUND(E37*F37,2)</f>
        <v>0</v>
      </c>
      <c r="H37" s="157"/>
      <c r="I37" s="156">
        <f>ROUND(E37*H37,2)</f>
        <v>0</v>
      </c>
      <c r="J37" s="157"/>
      <c r="K37" s="156">
        <f>ROUND(E37*J37,2)</f>
        <v>0</v>
      </c>
      <c r="L37" s="156">
        <v>21</v>
      </c>
      <c r="M37" s="156">
        <f>G37*(1+L37/100)</f>
        <v>0</v>
      </c>
      <c r="N37" s="155">
        <v>2.5249999999999999</v>
      </c>
      <c r="O37" s="155">
        <f>ROUND(E37*N37,2)</f>
        <v>2.5299999999999998</v>
      </c>
      <c r="P37" s="155">
        <v>0</v>
      </c>
      <c r="Q37" s="155">
        <f>ROUND(E37*P37,2)</f>
        <v>0</v>
      </c>
      <c r="R37" s="156"/>
      <c r="S37" s="156" t="s">
        <v>141</v>
      </c>
      <c r="T37" s="156" t="s">
        <v>163</v>
      </c>
      <c r="U37" s="156">
        <v>0.47699999999999998</v>
      </c>
      <c r="V37" s="156">
        <f>ROUND(E37*U37,2)</f>
        <v>0.48</v>
      </c>
      <c r="W37" s="156"/>
      <c r="X37" s="156" t="s">
        <v>164</v>
      </c>
      <c r="Y37" s="156" t="s">
        <v>144</v>
      </c>
      <c r="Z37" s="146"/>
      <c r="AA37" s="146"/>
      <c r="AB37" s="146"/>
      <c r="AC37" s="146"/>
      <c r="AD37" s="146"/>
      <c r="AE37" s="146"/>
      <c r="AF37" s="146"/>
      <c r="AG37" s="146" t="s">
        <v>165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87" t="s">
        <v>907</v>
      </c>
      <c r="D38" s="185"/>
      <c r="E38" s="186"/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167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87" t="s">
        <v>908</v>
      </c>
      <c r="D39" s="185"/>
      <c r="E39" s="186">
        <v>0.16900000000000001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167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7" t="s">
        <v>909</v>
      </c>
      <c r="D40" s="185"/>
      <c r="E40" s="186">
        <v>0.83474999999999999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167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67">
        <v>16</v>
      </c>
      <c r="B41" s="168" t="s">
        <v>910</v>
      </c>
      <c r="C41" s="181" t="s">
        <v>911</v>
      </c>
      <c r="D41" s="169" t="s">
        <v>184</v>
      </c>
      <c r="E41" s="170">
        <v>2.6731500000000001</v>
      </c>
      <c r="F41" s="171"/>
      <c r="G41" s="172">
        <f>ROUND(E41*F41,2)</f>
        <v>0</v>
      </c>
      <c r="H41" s="157"/>
      <c r="I41" s="156">
        <f>ROUND(E41*H41,2)</f>
        <v>0</v>
      </c>
      <c r="J41" s="157"/>
      <c r="K41" s="156">
        <f>ROUND(E41*J41,2)</f>
        <v>0</v>
      </c>
      <c r="L41" s="156">
        <v>21</v>
      </c>
      <c r="M41" s="156">
        <f>G41*(1+L41/100)</f>
        <v>0</v>
      </c>
      <c r="N41" s="155">
        <v>2.5249999999999999</v>
      </c>
      <c r="O41" s="155">
        <f>ROUND(E41*N41,2)</f>
        <v>6.75</v>
      </c>
      <c r="P41" s="155">
        <v>0</v>
      </c>
      <c r="Q41" s="155">
        <f>ROUND(E41*P41,2)</f>
        <v>0</v>
      </c>
      <c r="R41" s="156"/>
      <c r="S41" s="156" t="s">
        <v>141</v>
      </c>
      <c r="T41" s="156" t="s">
        <v>163</v>
      </c>
      <c r="U41" s="156">
        <v>0.48</v>
      </c>
      <c r="V41" s="156">
        <f>ROUND(E41*U41,2)</f>
        <v>1.28</v>
      </c>
      <c r="W41" s="156"/>
      <c r="X41" s="156" t="s">
        <v>164</v>
      </c>
      <c r="Y41" s="156" t="s">
        <v>144</v>
      </c>
      <c r="Z41" s="146"/>
      <c r="AA41" s="146"/>
      <c r="AB41" s="146"/>
      <c r="AC41" s="146"/>
      <c r="AD41" s="146"/>
      <c r="AE41" s="146"/>
      <c r="AF41" s="146"/>
      <c r="AG41" s="146" t="s">
        <v>165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2" x14ac:dyDescent="0.2">
      <c r="A42" s="153"/>
      <c r="B42" s="154"/>
      <c r="C42" s="187" t="s">
        <v>912</v>
      </c>
      <c r="D42" s="185"/>
      <c r="E42" s="186">
        <v>0.8367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167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7" t="s">
        <v>913</v>
      </c>
      <c r="D43" s="185"/>
      <c r="E43" s="186">
        <v>1.8364499999999999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167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67">
        <v>17</v>
      </c>
      <c r="B44" s="168" t="s">
        <v>914</v>
      </c>
      <c r="C44" s="181" t="s">
        <v>915</v>
      </c>
      <c r="D44" s="169" t="s">
        <v>162</v>
      </c>
      <c r="E44" s="170">
        <v>8.8420000000000005</v>
      </c>
      <c r="F44" s="171"/>
      <c r="G44" s="172">
        <f>ROUND(E44*F44,2)</f>
        <v>0</v>
      </c>
      <c r="H44" s="157"/>
      <c r="I44" s="156">
        <f>ROUND(E44*H44,2)</f>
        <v>0</v>
      </c>
      <c r="J44" s="157"/>
      <c r="K44" s="156">
        <f>ROUND(E44*J44,2)</f>
        <v>0</v>
      </c>
      <c r="L44" s="156">
        <v>21</v>
      </c>
      <c r="M44" s="156">
        <f>G44*(1+L44/100)</f>
        <v>0</v>
      </c>
      <c r="N44" s="155">
        <v>3.9199999999999999E-2</v>
      </c>
      <c r="O44" s="155">
        <f>ROUND(E44*N44,2)</f>
        <v>0.35</v>
      </c>
      <c r="P44" s="155">
        <v>0</v>
      </c>
      <c r="Q44" s="155">
        <f>ROUND(E44*P44,2)</f>
        <v>0</v>
      </c>
      <c r="R44" s="156"/>
      <c r="S44" s="156" t="s">
        <v>141</v>
      </c>
      <c r="T44" s="156" t="s">
        <v>163</v>
      </c>
      <c r="U44" s="156">
        <v>1.6</v>
      </c>
      <c r="V44" s="156">
        <f>ROUND(E44*U44,2)</f>
        <v>14.15</v>
      </c>
      <c r="W44" s="156"/>
      <c r="X44" s="156" t="s">
        <v>164</v>
      </c>
      <c r="Y44" s="156" t="s">
        <v>144</v>
      </c>
      <c r="Z44" s="146"/>
      <c r="AA44" s="146"/>
      <c r="AB44" s="146"/>
      <c r="AC44" s="146"/>
      <c r="AD44" s="146"/>
      <c r="AE44" s="146"/>
      <c r="AF44" s="146"/>
      <c r="AG44" s="146" t="s">
        <v>165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53"/>
      <c r="B45" s="154"/>
      <c r="C45" s="187" t="s">
        <v>916</v>
      </c>
      <c r="D45" s="185"/>
      <c r="E45" s="186">
        <v>1.56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167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187" t="s">
        <v>917</v>
      </c>
      <c r="D46" s="185"/>
      <c r="E46" s="186">
        <v>3.306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167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187" t="s">
        <v>918</v>
      </c>
      <c r="D47" s="185"/>
      <c r="E47" s="186">
        <v>3.7120000000000002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167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187" t="s">
        <v>919</v>
      </c>
      <c r="D48" s="185"/>
      <c r="E48" s="186">
        <v>0.26400000000000001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167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3">
        <v>18</v>
      </c>
      <c r="B49" s="174" t="s">
        <v>920</v>
      </c>
      <c r="C49" s="180" t="s">
        <v>921</v>
      </c>
      <c r="D49" s="175" t="s">
        <v>162</v>
      </c>
      <c r="E49" s="176">
        <v>8.8420000000000005</v>
      </c>
      <c r="F49" s="177"/>
      <c r="G49" s="178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5">
        <v>0</v>
      </c>
      <c r="O49" s="155">
        <f>ROUND(E49*N49,2)</f>
        <v>0</v>
      </c>
      <c r="P49" s="155">
        <v>0</v>
      </c>
      <c r="Q49" s="155">
        <f>ROUND(E49*P49,2)</f>
        <v>0</v>
      </c>
      <c r="R49" s="156"/>
      <c r="S49" s="156" t="s">
        <v>141</v>
      </c>
      <c r="T49" s="156" t="s">
        <v>163</v>
      </c>
      <c r="U49" s="156">
        <v>0.32</v>
      </c>
      <c r="V49" s="156">
        <f>ROUND(E49*U49,2)</f>
        <v>2.83</v>
      </c>
      <c r="W49" s="156"/>
      <c r="X49" s="156" t="s">
        <v>164</v>
      </c>
      <c r="Y49" s="156" t="s">
        <v>144</v>
      </c>
      <c r="Z49" s="146"/>
      <c r="AA49" s="146"/>
      <c r="AB49" s="146"/>
      <c r="AC49" s="146"/>
      <c r="AD49" s="146"/>
      <c r="AE49" s="146"/>
      <c r="AF49" s="146"/>
      <c r="AG49" s="146" t="s">
        <v>165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67">
        <v>19</v>
      </c>
      <c r="B50" s="168" t="s">
        <v>922</v>
      </c>
      <c r="C50" s="181" t="s">
        <v>923</v>
      </c>
      <c r="D50" s="169" t="s">
        <v>297</v>
      </c>
      <c r="E50" s="170">
        <v>0.24057000000000001</v>
      </c>
      <c r="F50" s="171"/>
      <c r="G50" s="172">
        <f>ROUND(E50*F50,2)</f>
        <v>0</v>
      </c>
      <c r="H50" s="157"/>
      <c r="I50" s="156">
        <f>ROUND(E50*H50,2)</f>
        <v>0</v>
      </c>
      <c r="J50" s="157"/>
      <c r="K50" s="156">
        <f>ROUND(E50*J50,2)</f>
        <v>0</v>
      </c>
      <c r="L50" s="156">
        <v>21</v>
      </c>
      <c r="M50" s="156">
        <f>G50*(1+L50/100)</f>
        <v>0</v>
      </c>
      <c r="N50" s="155">
        <v>1.0217400000000001</v>
      </c>
      <c r="O50" s="155">
        <f>ROUND(E50*N50,2)</f>
        <v>0.25</v>
      </c>
      <c r="P50" s="155">
        <v>0</v>
      </c>
      <c r="Q50" s="155">
        <f>ROUND(E50*P50,2)</f>
        <v>0</v>
      </c>
      <c r="R50" s="156"/>
      <c r="S50" s="156" t="s">
        <v>141</v>
      </c>
      <c r="T50" s="156" t="s">
        <v>163</v>
      </c>
      <c r="U50" s="156">
        <v>23.530999999999999</v>
      </c>
      <c r="V50" s="156">
        <f>ROUND(E50*U50,2)</f>
        <v>5.66</v>
      </c>
      <c r="W50" s="156"/>
      <c r="X50" s="156" t="s">
        <v>164</v>
      </c>
      <c r="Y50" s="156" t="s">
        <v>144</v>
      </c>
      <c r="Z50" s="146"/>
      <c r="AA50" s="146"/>
      <c r="AB50" s="146"/>
      <c r="AC50" s="146"/>
      <c r="AD50" s="146"/>
      <c r="AE50" s="146"/>
      <c r="AF50" s="146"/>
      <c r="AG50" s="146" t="s">
        <v>165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187" t="s">
        <v>924</v>
      </c>
      <c r="D51" s="185"/>
      <c r="E51" s="186">
        <v>0.24057000000000001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167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67">
        <v>20</v>
      </c>
      <c r="B52" s="168" t="s">
        <v>925</v>
      </c>
      <c r="C52" s="181" t="s">
        <v>926</v>
      </c>
      <c r="D52" s="169" t="s">
        <v>359</v>
      </c>
      <c r="E52" s="170">
        <v>2</v>
      </c>
      <c r="F52" s="171"/>
      <c r="G52" s="172">
        <f>ROUND(E52*F52,2)</f>
        <v>0</v>
      </c>
      <c r="H52" s="157"/>
      <c r="I52" s="156">
        <f>ROUND(E52*H52,2)</f>
        <v>0</v>
      </c>
      <c r="J52" s="157"/>
      <c r="K52" s="156">
        <f>ROUND(E52*J52,2)</f>
        <v>0</v>
      </c>
      <c r="L52" s="156">
        <v>21</v>
      </c>
      <c r="M52" s="156">
        <f>G52*(1+L52/100)</f>
        <v>0</v>
      </c>
      <c r="N52" s="155">
        <v>6.7000000000000002E-4</v>
      </c>
      <c r="O52" s="155">
        <f>ROUND(E52*N52,2)</f>
        <v>0</v>
      </c>
      <c r="P52" s="155">
        <v>0</v>
      </c>
      <c r="Q52" s="155">
        <f>ROUND(E52*P52,2)</f>
        <v>0</v>
      </c>
      <c r="R52" s="156"/>
      <c r="S52" s="156" t="s">
        <v>141</v>
      </c>
      <c r="T52" s="156" t="s">
        <v>163</v>
      </c>
      <c r="U52" s="156">
        <v>0.4</v>
      </c>
      <c r="V52" s="156">
        <f>ROUND(E52*U52,2)</f>
        <v>0.8</v>
      </c>
      <c r="W52" s="156"/>
      <c r="X52" s="156" t="s">
        <v>164</v>
      </c>
      <c r="Y52" s="156" t="s">
        <v>144</v>
      </c>
      <c r="Z52" s="146"/>
      <c r="AA52" s="146"/>
      <c r="AB52" s="146"/>
      <c r="AC52" s="146"/>
      <c r="AD52" s="146"/>
      <c r="AE52" s="146"/>
      <c r="AF52" s="146"/>
      <c r="AG52" s="146" t="s">
        <v>165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187" t="s">
        <v>927</v>
      </c>
      <c r="D53" s="185"/>
      <c r="E53" s="186">
        <v>2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167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67">
        <v>21</v>
      </c>
      <c r="B54" s="168" t="s">
        <v>928</v>
      </c>
      <c r="C54" s="181" t="s">
        <v>929</v>
      </c>
      <c r="D54" s="169" t="s">
        <v>359</v>
      </c>
      <c r="E54" s="170">
        <v>1</v>
      </c>
      <c r="F54" s="171"/>
      <c r="G54" s="172">
        <f>ROUND(E54*F54,2)</f>
        <v>0</v>
      </c>
      <c r="H54" s="157"/>
      <c r="I54" s="156">
        <f>ROUND(E54*H54,2)</f>
        <v>0</v>
      </c>
      <c r="J54" s="157"/>
      <c r="K54" s="156">
        <f>ROUND(E54*J54,2)</f>
        <v>0</v>
      </c>
      <c r="L54" s="156">
        <v>21</v>
      </c>
      <c r="M54" s="156">
        <f>G54*(1+L54/100)</f>
        <v>0</v>
      </c>
      <c r="N54" s="155">
        <v>1.2899999999999999E-3</v>
      </c>
      <c r="O54" s="155">
        <f>ROUND(E54*N54,2)</f>
        <v>0</v>
      </c>
      <c r="P54" s="155">
        <v>0</v>
      </c>
      <c r="Q54" s="155">
        <f>ROUND(E54*P54,2)</f>
        <v>0</v>
      </c>
      <c r="R54" s="156"/>
      <c r="S54" s="156" t="s">
        <v>141</v>
      </c>
      <c r="T54" s="156" t="s">
        <v>163</v>
      </c>
      <c r="U54" s="156">
        <v>0.4</v>
      </c>
      <c r="V54" s="156">
        <f>ROUND(E54*U54,2)</f>
        <v>0.4</v>
      </c>
      <c r="W54" s="156"/>
      <c r="X54" s="156" t="s">
        <v>164</v>
      </c>
      <c r="Y54" s="156" t="s">
        <v>144</v>
      </c>
      <c r="Z54" s="146"/>
      <c r="AA54" s="146"/>
      <c r="AB54" s="146"/>
      <c r="AC54" s="146"/>
      <c r="AD54" s="146"/>
      <c r="AE54" s="146"/>
      <c r="AF54" s="146"/>
      <c r="AG54" s="146" t="s">
        <v>165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87" t="s">
        <v>930</v>
      </c>
      <c r="D55" s="185"/>
      <c r="E55" s="186">
        <v>1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167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67">
        <v>22</v>
      </c>
      <c r="B56" s="168" t="s">
        <v>931</v>
      </c>
      <c r="C56" s="181" t="s">
        <v>932</v>
      </c>
      <c r="D56" s="169" t="s">
        <v>359</v>
      </c>
      <c r="E56" s="170">
        <v>1</v>
      </c>
      <c r="F56" s="171"/>
      <c r="G56" s="172">
        <f>ROUND(E56*F56,2)</f>
        <v>0</v>
      </c>
      <c r="H56" s="157"/>
      <c r="I56" s="156">
        <f>ROUND(E56*H56,2)</f>
        <v>0</v>
      </c>
      <c r="J56" s="157"/>
      <c r="K56" s="156">
        <f>ROUND(E56*J56,2)</f>
        <v>0</v>
      </c>
      <c r="L56" s="156">
        <v>21</v>
      </c>
      <c r="M56" s="156">
        <f>G56*(1+L56/100)</f>
        <v>0</v>
      </c>
      <c r="N56" s="155">
        <v>1.6299999999999999E-3</v>
      </c>
      <c r="O56" s="155">
        <f>ROUND(E56*N56,2)</f>
        <v>0</v>
      </c>
      <c r="P56" s="155">
        <v>0</v>
      </c>
      <c r="Q56" s="155">
        <f>ROUND(E56*P56,2)</f>
        <v>0</v>
      </c>
      <c r="R56" s="156"/>
      <c r="S56" s="156" t="s">
        <v>141</v>
      </c>
      <c r="T56" s="156" t="s">
        <v>163</v>
      </c>
      <c r="U56" s="156">
        <v>0.4</v>
      </c>
      <c r="V56" s="156">
        <f>ROUND(E56*U56,2)</f>
        <v>0.4</v>
      </c>
      <c r="W56" s="156"/>
      <c r="X56" s="156" t="s">
        <v>164</v>
      </c>
      <c r="Y56" s="156" t="s">
        <v>144</v>
      </c>
      <c r="Z56" s="146"/>
      <c r="AA56" s="146"/>
      <c r="AB56" s="146"/>
      <c r="AC56" s="146"/>
      <c r="AD56" s="146"/>
      <c r="AE56" s="146"/>
      <c r="AF56" s="146"/>
      <c r="AG56" s="146" t="s">
        <v>165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187" t="s">
        <v>933</v>
      </c>
      <c r="D57" s="185"/>
      <c r="E57" s="186">
        <v>1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167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67">
        <v>23</v>
      </c>
      <c r="B58" s="168" t="s">
        <v>934</v>
      </c>
      <c r="C58" s="181" t="s">
        <v>935</v>
      </c>
      <c r="D58" s="169" t="s">
        <v>359</v>
      </c>
      <c r="E58" s="170">
        <v>1</v>
      </c>
      <c r="F58" s="171"/>
      <c r="G58" s="172">
        <f>ROUND(E58*F58,2)</f>
        <v>0</v>
      </c>
      <c r="H58" s="157"/>
      <c r="I58" s="156">
        <f>ROUND(E58*H58,2)</f>
        <v>0</v>
      </c>
      <c r="J58" s="157"/>
      <c r="K58" s="156">
        <f>ROUND(E58*J58,2)</f>
        <v>0</v>
      </c>
      <c r="L58" s="156">
        <v>21</v>
      </c>
      <c r="M58" s="156">
        <f>G58*(1+L58/100)</f>
        <v>0</v>
      </c>
      <c r="N58" s="155">
        <v>2.8800000000000002E-3</v>
      </c>
      <c r="O58" s="155">
        <f>ROUND(E58*N58,2)</f>
        <v>0</v>
      </c>
      <c r="P58" s="155">
        <v>0</v>
      </c>
      <c r="Q58" s="155">
        <f>ROUND(E58*P58,2)</f>
        <v>0</v>
      </c>
      <c r="R58" s="156"/>
      <c r="S58" s="156" t="s">
        <v>141</v>
      </c>
      <c r="T58" s="156" t="s">
        <v>163</v>
      </c>
      <c r="U58" s="156">
        <v>0.4</v>
      </c>
      <c r="V58" s="156">
        <f>ROUND(E58*U58,2)</f>
        <v>0.4</v>
      </c>
      <c r="W58" s="156"/>
      <c r="X58" s="156" t="s">
        <v>164</v>
      </c>
      <c r="Y58" s="156" t="s">
        <v>144</v>
      </c>
      <c r="Z58" s="146"/>
      <c r="AA58" s="146"/>
      <c r="AB58" s="146"/>
      <c r="AC58" s="146"/>
      <c r="AD58" s="146"/>
      <c r="AE58" s="146"/>
      <c r="AF58" s="146"/>
      <c r="AG58" s="146" t="s">
        <v>165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187" t="s">
        <v>933</v>
      </c>
      <c r="D59" s="185"/>
      <c r="E59" s="186">
        <v>1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167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x14ac:dyDescent="0.2">
      <c r="A60" s="160" t="s">
        <v>136</v>
      </c>
      <c r="B60" s="161" t="s">
        <v>56</v>
      </c>
      <c r="C60" s="179" t="s">
        <v>71</v>
      </c>
      <c r="D60" s="162"/>
      <c r="E60" s="163"/>
      <c r="F60" s="164"/>
      <c r="G60" s="165">
        <f>SUMIF(AG61:AG62,"&lt;&gt;NOR",G61:G62)</f>
        <v>0</v>
      </c>
      <c r="H60" s="159"/>
      <c r="I60" s="159">
        <f>SUM(I61:I62)</f>
        <v>0</v>
      </c>
      <c r="J60" s="159"/>
      <c r="K60" s="159">
        <f>SUM(K61:K62)</f>
        <v>0</v>
      </c>
      <c r="L60" s="159"/>
      <c r="M60" s="159">
        <f>SUM(M61:M62)</f>
        <v>0</v>
      </c>
      <c r="N60" s="158"/>
      <c r="O60" s="158">
        <f>SUM(O61:O62)</f>
        <v>0.79</v>
      </c>
      <c r="P60" s="158"/>
      <c r="Q60" s="158">
        <f>SUM(Q61:Q62)</f>
        <v>0</v>
      </c>
      <c r="R60" s="159"/>
      <c r="S60" s="159"/>
      <c r="T60" s="159"/>
      <c r="U60" s="159"/>
      <c r="V60" s="159">
        <f>SUM(V61:V62)</f>
        <v>0.71</v>
      </c>
      <c r="W60" s="159"/>
      <c r="X60" s="159"/>
      <c r="Y60" s="159"/>
      <c r="AG60" t="s">
        <v>137</v>
      </c>
    </row>
    <row r="61" spans="1:60" outlineLevel="1" x14ac:dyDescent="0.2">
      <c r="A61" s="167">
        <v>24</v>
      </c>
      <c r="B61" s="168" t="s">
        <v>936</v>
      </c>
      <c r="C61" s="181" t="s">
        <v>937</v>
      </c>
      <c r="D61" s="169" t="s">
        <v>184</v>
      </c>
      <c r="E61" s="170">
        <v>0.42</v>
      </c>
      <c r="F61" s="171"/>
      <c r="G61" s="172">
        <f>ROUND(E61*F61,2)</f>
        <v>0</v>
      </c>
      <c r="H61" s="157"/>
      <c r="I61" s="156">
        <f>ROUND(E61*H61,2)</f>
        <v>0</v>
      </c>
      <c r="J61" s="157"/>
      <c r="K61" s="156">
        <f>ROUND(E61*J61,2)</f>
        <v>0</v>
      </c>
      <c r="L61" s="156">
        <v>21</v>
      </c>
      <c r="M61" s="156">
        <f>G61*(1+L61/100)</f>
        <v>0</v>
      </c>
      <c r="N61" s="155">
        <v>1.8907700000000001</v>
      </c>
      <c r="O61" s="155">
        <f>ROUND(E61*N61,2)</f>
        <v>0.79</v>
      </c>
      <c r="P61" s="155">
        <v>0</v>
      </c>
      <c r="Q61" s="155">
        <f>ROUND(E61*P61,2)</f>
        <v>0</v>
      </c>
      <c r="R61" s="156"/>
      <c r="S61" s="156" t="s">
        <v>141</v>
      </c>
      <c r="T61" s="156" t="s">
        <v>163</v>
      </c>
      <c r="U61" s="156">
        <v>1.6950000000000001</v>
      </c>
      <c r="V61" s="156">
        <f>ROUND(E61*U61,2)</f>
        <v>0.71</v>
      </c>
      <c r="W61" s="156"/>
      <c r="X61" s="156" t="s">
        <v>164</v>
      </c>
      <c r="Y61" s="156" t="s">
        <v>144</v>
      </c>
      <c r="Z61" s="146"/>
      <c r="AA61" s="146"/>
      <c r="AB61" s="146"/>
      <c r="AC61" s="146"/>
      <c r="AD61" s="146"/>
      <c r="AE61" s="146"/>
      <c r="AF61" s="146"/>
      <c r="AG61" s="146" t="s">
        <v>165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187" t="s">
        <v>898</v>
      </c>
      <c r="D62" s="185"/>
      <c r="E62" s="186">
        <v>0.42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167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x14ac:dyDescent="0.2">
      <c r="A63" s="160" t="s">
        <v>136</v>
      </c>
      <c r="B63" s="161" t="s">
        <v>77</v>
      </c>
      <c r="C63" s="179" t="s">
        <v>78</v>
      </c>
      <c r="D63" s="162"/>
      <c r="E63" s="163"/>
      <c r="F63" s="164"/>
      <c r="G63" s="165">
        <f>SUMIF(AG64:AG70,"&lt;&gt;NOR",G64:G70)</f>
        <v>0</v>
      </c>
      <c r="H63" s="159"/>
      <c r="I63" s="159">
        <f>SUM(I64:I70)</f>
        <v>0</v>
      </c>
      <c r="J63" s="159"/>
      <c r="K63" s="159">
        <f>SUM(K64:K70)</f>
        <v>0</v>
      </c>
      <c r="L63" s="159"/>
      <c r="M63" s="159">
        <f>SUM(M64:M70)</f>
        <v>0</v>
      </c>
      <c r="N63" s="158"/>
      <c r="O63" s="158">
        <f>SUM(O64:O70)</f>
        <v>18.62</v>
      </c>
      <c r="P63" s="158"/>
      <c r="Q63" s="158">
        <f>SUM(Q64:Q70)</f>
        <v>0</v>
      </c>
      <c r="R63" s="159"/>
      <c r="S63" s="159"/>
      <c r="T63" s="159"/>
      <c r="U63" s="159"/>
      <c r="V63" s="159">
        <f>SUM(V64:V70)</f>
        <v>33.9</v>
      </c>
      <c r="W63" s="159"/>
      <c r="X63" s="159"/>
      <c r="Y63" s="159"/>
      <c r="AG63" t="s">
        <v>137</v>
      </c>
    </row>
    <row r="64" spans="1:60" ht="22.5" outlineLevel="1" x14ac:dyDescent="0.2">
      <c r="A64" s="167">
        <v>25</v>
      </c>
      <c r="B64" s="168" t="s">
        <v>938</v>
      </c>
      <c r="C64" s="181" t="s">
        <v>939</v>
      </c>
      <c r="D64" s="169" t="s">
        <v>184</v>
      </c>
      <c r="E64" s="170">
        <v>7.3295000000000003</v>
      </c>
      <c r="F64" s="171"/>
      <c r="G64" s="172">
        <f>ROUND(E64*F64,2)</f>
        <v>0</v>
      </c>
      <c r="H64" s="157"/>
      <c r="I64" s="156">
        <f>ROUND(E64*H64,2)</f>
        <v>0</v>
      </c>
      <c r="J64" s="157"/>
      <c r="K64" s="156">
        <f>ROUND(E64*J64,2)</f>
        <v>0</v>
      </c>
      <c r="L64" s="156">
        <v>21</v>
      </c>
      <c r="M64" s="156">
        <f>G64*(1+L64/100)</f>
        <v>0</v>
      </c>
      <c r="N64" s="155">
        <v>2.5249999999999999</v>
      </c>
      <c r="O64" s="155">
        <f>ROUND(E64*N64,2)</f>
        <v>18.510000000000002</v>
      </c>
      <c r="P64" s="155">
        <v>0</v>
      </c>
      <c r="Q64" s="155">
        <f>ROUND(E64*P64,2)</f>
        <v>0</v>
      </c>
      <c r="R64" s="156"/>
      <c r="S64" s="156" t="s">
        <v>141</v>
      </c>
      <c r="T64" s="156" t="s">
        <v>163</v>
      </c>
      <c r="U64" s="156">
        <v>1.3029999999999999</v>
      </c>
      <c r="V64" s="156">
        <f>ROUND(E64*U64,2)</f>
        <v>9.5500000000000007</v>
      </c>
      <c r="W64" s="156"/>
      <c r="X64" s="156" t="s">
        <v>164</v>
      </c>
      <c r="Y64" s="156" t="s">
        <v>144</v>
      </c>
      <c r="Z64" s="146"/>
      <c r="AA64" s="146"/>
      <c r="AB64" s="146"/>
      <c r="AC64" s="146"/>
      <c r="AD64" s="146"/>
      <c r="AE64" s="146"/>
      <c r="AF64" s="146"/>
      <c r="AG64" s="146" t="s">
        <v>165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2" x14ac:dyDescent="0.2">
      <c r="A65" s="153"/>
      <c r="B65" s="154"/>
      <c r="C65" s="187" t="s">
        <v>940</v>
      </c>
      <c r="D65" s="185"/>
      <c r="E65" s="186">
        <v>5.3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167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87" t="s">
        <v>941</v>
      </c>
      <c r="D66" s="185"/>
      <c r="E66" s="186">
        <v>1.5255000000000001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167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87" t="s">
        <v>942</v>
      </c>
      <c r="D67" s="185"/>
      <c r="E67" s="186">
        <v>0.504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167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5" outlineLevel="1" x14ac:dyDescent="0.2">
      <c r="A68" s="167">
        <v>26</v>
      </c>
      <c r="B68" s="168" t="s">
        <v>943</v>
      </c>
      <c r="C68" s="181" t="s">
        <v>944</v>
      </c>
      <c r="D68" s="169" t="s">
        <v>162</v>
      </c>
      <c r="E68" s="170">
        <v>25.12</v>
      </c>
      <c r="F68" s="171"/>
      <c r="G68" s="172">
        <f>ROUND(E68*F68,2)</f>
        <v>0</v>
      </c>
      <c r="H68" s="157"/>
      <c r="I68" s="156">
        <f>ROUND(E68*H68,2)</f>
        <v>0</v>
      </c>
      <c r="J68" s="157"/>
      <c r="K68" s="156">
        <f>ROUND(E68*J68,2)</f>
        <v>0</v>
      </c>
      <c r="L68" s="156">
        <v>21</v>
      </c>
      <c r="M68" s="156">
        <f>G68*(1+L68/100)</f>
        <v>0</v>
      </c>
      <c r="N68" s="155">
        <v>4.1799999999999997E-3</v>
      </c>
      <c r="O68" s="155">
        <f>ROUND(E68*N68,2)</f>
        <v>0.11</v>
      </c>
      <c r="P68" s="155">
        <v>0</v>
      </c>
      <c r="Q68" s="155">
        <f>ROUND(E68*P68,2)</f>
        <v>0</v>
      </c>
      <c r="R68" s="156"/>
      <c r="S68" s="156" t="s">
        <v>141</v>
      </c>
      <c r="T68" s="156" t="s">
        <v>163</v>
      </c>
      <c r="U68" s="156">
        <v>0.96299999999999997</v>
      </c>
      <c r="V68" s="156">
        <f>ROUND(E68*U68,2)</f>
        <v>24.19</v>
      </c>
      <c r="W68" s="156"/>
      <c r="X68" s="156" t="s">
        <v>164</v>
      </c>
      <c r="Y68" s="156" t="s">
        <v>144</v>
      </c>
      <c r="Z68" s="146"/>
      <c r="AA68" s="146"/>
      <c r="AB68" s="146"/>
      <c r="AC68" s="146"/>
      <c r="AD68" s="146"/>
      <c r="AE68" s="146"/>
      <c r="AF68" s="146"/>
      <c r="AG68" s="146" t="s">
        <v>165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187" t="s">
        <v>945</v>
      </c>
      <c r="D69" s="185"/>
      <c r="E69" s="186">
        <v>25.12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167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3">
        <v>27</v>
      </c>
      <c r="B70" s="174" t="s">
        <v>946</v>
      </c>
      <c r="C70" s="180" t="s">
        <v>947</v>
      </c>
      <c r="D70" s="175" t="s">
        <v>179</v>
      </c>
      <c r="E70" s="176">
        <v>6</v>
      </c>
      <c r="F70" s="177"/>
      <c r="G70" s="178">
        <f>ROUND(E70*F70,2)</f>
        <v>0</v>
      </c>
      <c r="H70" s="157"/>
      <c r="I70" s="156">
        <f>ROUND(E70*H70,2)</f>
        <v>0</v>
      </c>
      <c r="J70" s="157"/>
      <c r="K70" s="156">
        <f>ROUND(E70*J70,2)</f>
        <v>0</v>
      </c>
      <c r="L70" s="156">
        <v>21</v>
      </c>
      <c r="M70" s="156">
        <f>G70*(1+L70/100)</f>
        <v>0</v>
      </c>
      <c r="N70" s="155">
        <v>0</v>
      </c>
      <c r="O70" s="155">
        <f>ROUND(E70*N70,2)</f>
        <v>0</v>
      </c>
      <c r="P70" s="155">
        <v>0</v>
      </c>
      <c r="Q70" s="155">
        <f>ROUND(E70*P70,2)</f>
        <v>0</v>
      </c>
      <c r="R70" s="156"/>
      <c r="S70" s="156" t="s">
        <v>141</v>
      </c>
      <c r="T70" s="156" t="s">
        <v>163</v>
      </c>
      <c r="U70" s="156">
        <v>2.5999999999999999E-2</v>
      </c>
      <c r="V70" s="156">
        <f>ROUND(E70*U70,2)</f>
        <v>0.16</v>
      </c>
      <c r="W70" s="156"/>
      <c r="X70" s="156" t="s">
        <v>164</v>
      </c>
      <c r="Y70" s="156" t="s">
        <v>144</v>
      </c>
      <c r="Z70" s="146"/>
      <c r="AA70" s="146"/>
      <c r="AB70" s="146"/>
      <c r="AC70" s="146"/>
      <c r="AD70" s="146"/>
      <c r="AE70" s="146"/>
      <c r="AF70" s="146"/>
      <c r="AG70" s="146" t="s">
        <v>165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x14ac:dyDescent="0.2">
      <c r="A71" s="160" t="s">
        <v>136</v>
      </c>
      <c r="B71" s="161" t="s">
        <v>87</v>
      </c>
      <c r="C71" s="179" t="s">
        <v>88</v>
      </c>
      <c r="D71" s="162"/>
      <c r="E71" s="163"/>
      <c r="F71" s="164"/>
      <c r="G71" s="165">
        <f>SUMIF(AG72:AG72,"&lt;&gt;NOR",G72:G72)</f>
        <v>0</v>
      </c>
      <c r="H71" s="159"/>
      <c r="I71" s="159">
        <f>SUM(I72:I72)</f>
        <v>0</v>
      </c>
      <c r="J71" s="159"/>
      <c r="K71" s="159">
        <f>SUM(K72:K72)</f>
        <v>0</v>
      </c>
      <c r="L71" s="159"/>
      <c r="M71" s="159">
        <f>SUM(M72:M72)</f>
        <v>0</v>
      </c>
      <c r="N71" s="158"/>
      <c r="O71" s="158">
        <f>SUM(O72:O72)</f>
        <v>0</v>
      </c>
      <c r="P71" s="158"/>
      <c r="Q71" s="158">
        <f>SUM(Q72:Q72)</f>
        <v>0</v>
      </c>
      <c r="R71" s="159"/>
      <c r="S71" s="159"/>
      <c r="T71" s="159"/>
      <c r="U71" s="159"/>
      <c r="V71" s="159">
        <f>SUM(V72:V72)</f>
        <v>9.9600000000000009</v>
      </c>
      <c r="W71" s="159"/>
      <c r="X71" s="159"/>
      <c r="Y71" s="159"/>
      <c r="AG71" t="s">
        <v>137</v>
      </c>
    </row>
    <row r="72" spans="1:60" outlineLevel="1" x14ac:dyDescent="0.2">
      <c r="A72" s="173">
        <v>28</v>
      </c>
      <c r="B72" s="174" t="s">
        <v>948</v>
      </c>
      <c r="C72" s="180" t="s">
        <v>949</v>
      </c>
      <c r="D72" s="175" t="s">
        <v>297</v>
      </c>
      <c r="E72" s="176">
        <v>30.003830000000001</v>
      </c>
      <c r="F72" s="177"/>
      <c r="G72" s="178">
        <f>ROUND(E72*F72,2)</f>
        <v>0</v>
      </c>
      <c r="H72" s="157"/>
      <c r="I72" s="156">
        <f>ROUND(E72*H72,2)</f>
        <v>0</v>
      </c>
      <c r="J72" s="157"/>
      <c r="K72" s="156">
        <f>ROUND(E72*J72,2)</f>
        <v>0</v>
      </c>
      <c r="L72" s="156">
        <v>21</v>
      </c>
      <c r="M72" s="156">
        <f>G72*(1+L72/100)</f>
        <v>0</v>
      </c>
      <c r="N72" s="155">
        <v>0</v>
      </c>
      <c r="O72" s="155">
        <f>ROUND(E72*N72,2)</f>
        <v>0</v>
      </c>
      <c r="P72" s="155">
        <v>0</v>
      </c>
      <c r="Q72" s="155">
        <f>ROUND(E72*P72,2)</f>
        <v>0</v>
      </c>
      <c r="R72" s="156"/>
      <c r="S72" s="156" t="s">
        <v>141</v>
      </c>
      <c r="T72" s="156" t="s">
        <v>163</v>
      </c>
      <c r="U72" s="156">
        <v>0.33200000000000002</v>
      </c>
      <c r="V72" s="156">
        <f>ROUND(E72*U72,2)</f>
        <v>9.9600000000000009</v>
      </c>
      <c r="W72" s="156"/>
      <c r="X72" s="156" t="s">
        <v>562</v>
      </c>
      <c r="Y72" s="156" t="s">
        <v>144</v>
      </c>
      <c r="Z72" s="146"/>
      <c r="AA72" s="146"/>
      <c r="AB72" s="146"/>
      <c r="AC72" s="146"/>
      <c r="AD72" s="146"/>
      <c r="AE72" s="146"/>
      <c r="AF72" s="146"/>
      <c r="AG72" s="146" t="s">
        <v>563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x14ac:dyDescent="0.2">
      <c r="A73" s="160" t="s">
        <v>136</v>
      </c>
      <c r="B73" s="161" t="s">
        <v>99</v>
      </c>
      <c r="C73" s="179" t="s">
        <v>101</v>
      </c>
      <c r="D73" s="162"/>
      <c r="E73" s="163"/>
      <c r="F73" s="164"/>
      <c r="G73" s="165">
        <f>SUMIF(AG74:AG76,"&lt;&gt;NOR",G74:G76)</f>
        <v>0</v>
      </c>
      <c r="H73" s="159"/>
      <c r="I73" s="159">
        <f>SUM(I74:I76)</f>
        <v>0</v>
      </c>
      <c r="J73" s="159"/>
      <c r="K73" s="159">
        <f>SUM(K74:K76)</f>
        <v>0</v>
      </c>
      <c r="L73" s="159"/>
      <c r="M73" s="159">
        <f>SUM(M74:M76)</f>
        <v>0</v>
      </c>
      <c r="N73" s="158"/>
      <c r="O73" s="158">
        <f>SUM(O74:O76)</f>
        <v>0</v>
      </c>
      <c r="P73" s="158"/>
      <c r="Q73" s="158">
        <f>SUM(Q74:Q76)</f>
        <v>0</v>
      </c>
      <c r="R73" s="159"/>
      <c r="S73" s="159"/>
      <c r="T73" s="159"/>
      <c r="U73" s="159"/>
      <c r="V73" s="159">
        <f>SUM(V74:V76)</f>
        <v>0</v>
      </c>
      <c r="W73" s="159"/>
      <c r="X73" s="159"/>
      <c r="Y73" s="159"/>
      <c r="AG73" t="s">
        <v>137</v>
      </c>
    </row>
    <row r="74" spans="1:60" ht="45" outlineLevel="1" x14ac:dyDescent="0.2">
      <c r="A74" s="167">
        <v>29</v>
      </c>
      <c r="B74" s="168" t="s">
        <v>693</v>
      </c>
      <c r="C74" s="181" t="s">
        <v>950</v>
      </c>
      <c r="D74" s="169" t="s">
        <v>359</v>
      </c>
      <c r="E74" s="170">
        <v>1</v>
      </c>
      <c r="F74" s="171"/>
      <c r="G74" s="172">
        <f>ROUND(E74*F74,2)</f>
        <v>0</v>
      </c>
      <c r="H74" s="157"/>
      <c r="I74" s="156">
        <f>ROUND(E74*H74,2)</f>
        <v>0</v>
      </c>
      <c r="J74" s="157"/>
      <c r="K74" s="156">
        <f>ROUND(E74*J74,2)</f>
        <v>0</v>
      </c>
      <c r="L74" s="156">
        <v>21</v>
      </c>
      <c r="M74" s="156">
        <f>G74*(1+L74/100)</f>
        <v>0</v>
      </c>
      <c r="N74" s="155">
        <v>0</v>
      </c>
      <c r="O74" s="155">
        <f>ROUND(E74*N74,2)</f>
        <v>0</v>
      </c>
      <c r="P74" s="155">
        <v>0</v>
      </c>
      <c r="Q74" s="155">
        <f>ROUND(E74*P74,2)</f>
        <v>0</v>
      </c>
      <c r="R74" s="156"/>
      <c r="S74" s="156" t="s">
        <v>298</v>
      </c>
      <c r="T74" s="156" t="s">
        <v>142</v>
      </c>
      <c r="U74" s="156">
        <v>0</v>
      </c>
      <c r="V74" s="156">
        <f>ROUND(E74*U74,2)</f>
        <v>0</v>
      </c>
      <c r="W74" s="156"/>
      <c r="X74" s="156" t="s">
        <v>164</v>
      </c>
      <c r="Y74" s="156" t="s">
        <v>144</v>
      </c>
      <c r="Z74" s="146"/>
      <c r="AA74" s="146"/>
      <c r="AB74" s="146"/>
      <c r="AC74" s="146"/>
      <c r="AD74" s="146"/>
      <c r="AE74" s="146"/>
      <c r="AF74" s="146"/>
      <c r="AG74" s="146" t="s">
        <v>165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2" x14ac:dyDescent="0.2">
      <c r="A75" s="153"/>
      <c r="B75" s="154"/>
      <c r="C75" s="187" t="s">
        <v>951</v>
      </c>
      <c r="D75" s="185"/>
      <c r="E75" s="186">
        <v>1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167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22.5" outlineLevel="3" x14ac:dyDescent="0.2">
      <c r="A76" s="153"/>
      <c r="B76" s="154"/>
      <c r="C76" s="187" t="s">
        <v>952</v>
      </c>
      <c r="D76" s="185"/>
      <c r="E76" s="186"/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167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x14ac:dyDescent="0.2">
      <c r="A77" s="160" t="s">
        <v>136</v>
      </c>
      <c r="B77" s="161" t="s">
        <v>102</v>
      </c>
      <c r="C77" s="179" t="s">
        <v>103</v>
      </c>
      <c r="D77" s="162"/>
      <c r="E77" s="163"/>
      <c r="F77" s="164"/>
      <c r="G77" s="165">
        <f>SUMIF(AG78:AG82,"&lt;&gt;NOR",G78:G82)</f>
        <v>0</v>
      </c>
      <c r="H77" s="159"/>
      <c r="I77" s="159">
        <f>SUM(I78:I82)</f>
        <v>0</v>
      </c>
      <c r="J77" s="159"/>
      <c r="K77" s="159">
        <f>SUM(K78:K82)</f>
        <v>0</v>
      </c>
      <c r="L77" s="159"/>
      <c r="M77" s="159">
        <f>SUM(M78:M82)</f>
        <v>0</v>
      </c>
      <c r="N77" s="158"/>
      <c r="O77" s="158">
        <f>SUM(O78:O82)</f>
        <v>0</v>
      </c>
      <c r="P77" s="158"/>
      <c r="Q77" s="158">
        <f>SUM(Q78:Q82)</f>
        <v>0</v>
      </c>
      <c r="R77" s="159"/>
      <c r="S77" s="159"/>
      <c r="T77" s="159"/>
      <c r="U77" s="159"/>
      <c r="V77" s="159">
        <f>SUM(V78:V82)</f>
        <v>0</v>
      </c>
      <c r="W77" s="159"/>
      <c r="X77" s="159"/>
      <c r="Y77" s="159"/>
      <c r="AG77" t="s">
        <v>137</v>
      </c>
    </row>
    <row r="78" spans="1:60" ht="33.75" outlineLevel="1" x14ac:dyDescent="0.2">
      <c r="A78" s="173">
        <v>30</v>
      </c>
      <c r="B78" s="174" t="s">
        <v>853</v>
      </c>
      <c r="C78" s="180" t="s">
        <v>953</v>
      </c>
      <c r="D78" s="175" t="s">
        <v>359</v>
      </c>
      <c r="E78" s="176">
        <v>1</v>
      </c>
      <c r="F78" s="177"/>
      <c r="G78" s="178">
        <f>ROUND(E78*F78,2)</f>
        <v>0</v>
      </c>
      <c r="H78" s="157"/>
      <c r="I78" s="156">
        <f>ROUND(E78*H78,2)</f>
        <v>0</v>
      </c>
      <c r="J78" s="157"/>
      <c r="K78" s="156">
        <f>ROUND(E78*J78,2)</f>
        <v>0</v>
      </c>
      <c r="L78" s="156">
        <v>21</v>
      </c>
      <c r="M78" s="156">
        <f>G78*(1+L78/100)</f>
        <v>0</v>
      </c>
      <c r="N78" s="155">
        <v>0</v>
      </c>
      <c r="O78" s="155">
        <f>ROUND(E78*N78,2)</f>
        <v>0</v>
      </c>
      <c r="P78" s="155">
        <v>0</v>
      </c>
      <c r="Q78" s="155">
        <f>ROUND(E78*P78,2)</f>
        <v>0</v>
      </c>
      <c r="R78" s="156"/>
      <c r="S78" s="156" t="s">
        <v>298</v>
      </c>
      <c r="T78" s="156" t="s">
        <v>142</v>
      </c>
      <c r="U78" s="156">
        <v>0</v>
      </c>
      <c r="V78" s="156">
        <f>ROUND(E78*U78,2)</f>
        <v>0</v>
      </c>
      <c r="W78" s="156"/>
      <c r="X78" s="156" t="s">
        <v>164</v>
      </c>
      <c r="Y78" s="156" t="s">
        <v>144</v>
      </c>
      <c r="Z78" s="146"/>
      <c r="AA78" s="146"/>
      <c r="AB78" s="146"/>
      <c r="AC78" s="146"/>
      <c r="AD78" s="146"/>
      <c r="AE78" s="146"/>
      <c r="AF78" s="146"/>
      <c r="AG78" s="146" t="s">
        <v>165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1" x14ac:dyDescent="0.2">
      <c r="A79" s="173">
        <v>31</v>
      </c>
      <c r="B79" s="174" t="s">
        <v>954</v>
      </c>
      <c r="C79" s="180" t="s">
        <v>955</v>
      </c>
      <c r="D79" s="175" t="s">
        <v>359</v>
      </c>
      <c r="E79" s="176">
        <v>1</v>
      </c>
      <c r="F79" s="177"/>
      <c r="G79" s="178">
        <f>ROUND(E79*F79,2)</f>
        <v>0</v>
      </c>
      <c r="H79" s="157"/>
      <c r="I79" s="156">
        <f>ROUND(E79*H79,2)</f>
        <v>0</v>
      </c>
      <c r="J79" s="157"/>
      <c r="K79" s="156">
        <f>ROUND(E79*J79,2)</f>
        <v>0</v>
      </c>
      <c r="L79" s="156">
        <v>21</v>
      </c>
      <c r="M79" s="156">
        <f>G79*(1+L79/100)</f>
        <v>0</v>
      </c>
      <c r="N79" s="155">
        <v>0</v>
      </c>
      <c r="O79" s="155">
        <f>ROUND(E79*N79,2)</f>
        <v>0</v>
      </c>
      <c r="P79" s="155">
        <v>0</v>
      </c>
      <c r="Q79" s="155">
        <f>ROUND(E79*P79,2)</f>
        <v>0</v>
      </c>
      <c r="R79" s="156"/>
      <c r="S79" s="156" t="s">
        <v>298</v>
      </c>
      <c r="T79" s="156" t="s">
        <v>142</v>
      </c>
      <c r="U79" s="156">
        <v>0</v>
      </c>
      <c r="V79" s="156">
        <f>ROUND(E79*U79,2)</f>
        <v>0</v>
      </c>
      <c r="W79" s="156"/>
      <c r="X79" s="156" t="s">
        <v>164</v>
      </c>
      <c r="Y79" s="156" t="s">
        <v>144</v>
      </c>
      <c r="Z79" s="146"/>
      <c r="AA79" s="146"/>
      <c r="AB79" s="146"/>
      <c r="AC79" s="146"/>
      <c r="AD79" s="146"/>
      <c r="AE79" s="146"/>
      <c r="AF79" s="146"/>
      <c r="AG79" s="146" t="s">
        <v>165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73">
        <v>32</v>
      </c>
      <c r="B80" s="174" t="s">
        <v>956</v>
      </c>
      <c r="C80" s="180" t="s">
        <v>957</v>
      </c>
      <c r="D80" s="175" t="s">
        <v>679</v>
      </c>
      <c r="E80" s="176">
        <v>1</v>
      </c>
      <c r="F80" s="177"/>
      <c r="G80" s="178">
        <f>ROUND(E80*F80,2)</f>
        <v>0</v>
      </c>
      <c r="H80" s="157"/>
      <c r="I80" s="156">
        <f>ROUND(E80*H80,2)</f>
        <v>0</v>
      </c>
      <c r="J80" s="157"/>
      <c r="K80" s="156">
        <f>ROUND(E80*J80,2)</f>
        <v>0</v>
      </c>
      <c r="L80" s="156">
        <v>21</v>
      </c>
      <c r="M80" s="156">
        <f>G80*(1+L80/100)</f>
        <v>0</v>
      </c>
      <c r="N80" s="155">
        <v>0</v>
      </c>
      <c r="O80" s="155">
        <f>ROUND(E80*N80,2)</f>
        <v>0</v>
      </c>
      <c r="P80" s="155">
        <v>0</v>
      </c>
      <c r="Q80" s="155">
        <f>ROUND(E80*P80,2)</f>
        <v>0</v>
      </c>
      <c r="R80" s="156"/>
      <c r="S80" s="156" t="s">
        <v>298</v>
      </c>
      <c r="T80" s="156" t="s">
        <v>142</v>
      </c>
      <c r="U80" s="156">
        <v>0</v>
      </c>
      <c r="V80" s="156">
        <f>ROUND(E80*U80,2)</f>
        <v>0</v>
      </c>
      <c r="W80" s="156"/>
      <c r="X80" s="156" t="s">
        <v>164</v>
      </c>
      <c r="Y80" s="156" t="s">
        <v>144</v>
      </c>
      <c r="Z80" s="146"/>
      <c r="AA80" s="146"/>
      <c r="AB80" s="146"/>
      <c r="AC80" s="146"/>
      <c r="AD80" s="146"/>
      <c r="AE80" s="146"/>
      <c r="AF80" s="146"/>
      <c r="AG80" s="146" t="s">
        <v>165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73">
        <v>33</v>
      </c>
      <c r="B81" s="174" t="s">
        <v>958</v>
      </c>
      <c r="C81" s="180" t="s">
        <v>959</v>
      </c>
      <c r="D81" s="175" t="s">
        <v>679</v>
      </c>
      <c r="E81" s="176">
        <v>1</v>
      </c>
      <c r="F81" s="177"/>
      <c r="G81" s="178">
        <f>ROUND(E81*F81,2)</f>
        <v>0</v>
      </c>
      <c r="H81" s="157"/>
      <c r="I81" s="156">
        <f>ROUND(E81*H81,2)</f>
        <v>0</v>
      </c>
      <c r="J81" s="157"/>
      <c r="K81" s="156">
        <f>ROUND(E81*J81,2)</f>
        <v>0</v>
      </c>
      <c r="L81" s="156">
        <v>21</v>
      </c>
      <c r="M81" s="156">
        <f>G81*(1+L81/100)</f>
        <v>0</v>
      </c>
      <c r="N81" s="155">
        <v>0</v>
      </c>
      <c r="O81" s="155">
        <f>ROUND(E81*N81,2)</f>
        <v>0</v>
      </c>
      <c r="P81" s="155">
        <v>0</v>
      </c>
      <c r="Q81" s="155">
        <f>ROUND(E81*P81,2)</f>
        <v>0</v>
      </c>
      <c r="R81" s="156"/>
      <c r="S81" s="156" t="s">
        <v>298</v>
      </c>
      <c r="T81" s="156" t="s">
        <v>142</v>
      </c>
      <c r="U81" s="156">
        <v>0</v>
      </c>
      <c r="V81" s="156">
        <f>ROUND(E81*U81,2)</f>
        <v>0</v>
      </c>
      <c r="W81" s="156"/>
      <c r="X81" s="156" t="s">
        <v>164</v>
      </c>
      <c r="Y81" s="156" t="s">
        <v>144</v>
      </c>
      <c r="Z81" s="146"/>
      <c r="AA81" s="146"/>
      <c r="AB81" s="146"/>
      <c r="AC81" s="146"/>
      <c r="AD81" s="146"/>
      <c r="AE81" s="146"/>
      <c r="AF81" s="146"/>
      <c r="AG81" s="146" t="s">
        <v>165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3">
        <v>34</v>
      </c>
      <c r="B82" s="174" t="s">
        <v>960</v>
      </c>
      <c r="C82" s="180" t="s">
        <v>961</v>
      </c>
      <c r="D82" s="175" t="s">
        <v>679</v>
      </c>
      <c r="E82" s="176">
        <v>1</v>
      </c>
      <c r="F82" s="177"/>
      <c r="G82" s="178">
        <f>ROUND(E82*F82,2)</f>
        <v>0</v>
      </c>
      <c r="H82" s="157"/>
      <c r="I82" s="156">
        <f>ROUND(E82*H82,2)</f>
        <v>0</v>
      </c>
      <c r="J82" s="157"/>
      <c r="K82" s="156">
        <f>ROUND(E82*J82,2)</f>
        <v>0</v>
      </c>
      <c r="L82" s="156">
        <v>21</v>
      </c>
      <c r="M82" s="156">
        <f>G82*(1+L82/100)</f>
        <v>0</v>
      </c>
      <c r="N82" s="155">
        <v>0</v>
      </c>
      <c r="O82" s="155">
        <f>ROUND(E82*N82,2)</f>
        <v>0</v>
      </c>
      <c r="P82" s="155">
        <v>0</v>
      </c>
      <c r="Q82" s="155">
        <f>ROUND(E82*P82,2)</f>
        <v>0</v>
      </c>
      <c r="R82" s="156"/>
      <c r="S82" s="156" t="s">
        <v>298</v>
      </c>
      <c r="T82" s="156" t="s">
        <v>142</v>
      </c>
      <c r="U82" s="156">
        <v>0</v>
      </c>
      <c r="V82" s="156">
        <f>ROUND(E82*U82,2)</f>
        <v>0</v>
      </c>
      <c r="W82" s="156"/>
      <c r="X82" s="156" t="s">
        <v>164</v>
      </c>
      <c r="Y82" s="156" t="s">
        <v>144</v>
      </c>
      <c r="Z82" s="146"/>
      <c r="AA82" s="146"/>
      <c r="AB82" s="146"/>
      <c r="AC82" s="146"/>
      <c r="AD82" s="146"/>
      <c r="AE82" s="146"/>
      <c r="AF82" s="146"/>
      <c r="AG82" s="146" t="s">
        <v>165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x14ac:dyDescent="0.2">
      <c r="A83" s="160" t="s">
        <v>136</v>
      </c>
      <c r="B83" s="161" t="s">
        <v>104</v>
      </c>
      <c r="C83" s="179" t="s">
        <v>105</v>
      </c>
      <c r="D83" s="162"/>
      <c r="E83" s="163"/>
      <c r="F83" s="164"/>
      <c r="G83" s="165">
        <f>SUMIF(AG84:AG87,"&lt;&gt;NOR",G84:G87)</f>
        <v>0</v>
      </c>
      <c r="H83" s="159"/>
      <c r="I83" s="159">
        <f>SUM(I84:I87)</f>
        <v>0</v>
      </c>
      <c r="J83" s="159"/>
      <c r="K83" s="159">
        <f>SUM(K84:K87)</f>
        <v>0</v>
      </c>
      <c r="L83" s="159"/>
      <c r="M83" s="159">
        <f>SUM(M84:M87)</f>
        <v>0</v>
      </c>
      <c r="N83" s="158"/>
      <c r="O83" s="158">
        <f>SUM(O84:O87)</f>
        <v>0</v>
      </c>
      <c r="P83" s="158"/>
      <c r="Q83" s="158">
        <f>SUM(Q84:Q87)</f>
        <v>0</v>
      </c>
      <c r="R83" s="159"/>
      <c r="S83" s="159"/>
      <c r="T83" s="159"/>
      <c r="U83" s="159"/>
      <c r="V83" s="159">
        <f>SUM(V84:V87)</f>
        <v>0</v>
      </c>
      <c r="W83" s="159"/>
      <c r="X83" s="159"/>
      <c r="Y83" s="159"/>
      <c r="AG83" t="s">
        <v>137</v>
      </c>
    </row>
    <row r="84" spans="1:60" outlineLevel="1" x14ac:dyDescent="0.2">
      <c r="A84" s="173">
        <v>35</v>
      </c>
      <c r="B84" s="174" t="s">
        <v>962</v>
      </c>
      <c r="C84" s="180" t="s">
        <v>963</v>
      </c>
      <c r="D84" s="175" t="s">
        <v>679</v>
      </c>
      <c r="E84" s="176">
        <v>1</v>
      </c>
      <c r="F84" s="177"/>
      <c r="G84" s="178">
        <f>ROUND(E84*F84,2)</f>
        <v>0</v>
      </c>
      <c r="H84" s="157"/>
      <c r="I84" s="156">
        <f>ROUND(E84*H84,2)</f>
        <v>0</v>
      </c>
      <c r="J84" s="157"/>
      <c r="K84" s="156">
        <f>ROUND(E84*J84,2)</f>
        <v>0</v>
      </c>
      <c r="L84" s="156">
        <v>21</v>
      </c>
      <c r="M84" s="156">
        <f>G84*(1+L84/100)</f>
        <v>0</v>
      </c>
      <c r="N84" s="155">
        <v>0</v>
      </c>
      <c r="O84" s="155">
        <f>ROUND(E84*N84,2)</f>
        <v>0</v>
      </c>
      <c r="P84" s="155">
        <v>0</v>
      </c>
      <c r="Q84" s="155">
        <f>ROUND(E84*P84,2)</f>
        <v>0</v>
      </c>
      <c r="R84" s="156"/>
      <c r="S84" s="156" t="s">
        <v>298</v>
      </c>
      <c r="T84" s="156" t="s">
        <v>142</v>
      </c>
      <c r="U84" s="156">
        <v>0</v>
      </c>
      <c r="V84" s="156">
        <f>ROUND(E84*U84,2)</f>
        <v>0</v>
      </c>
      <c r="W84" s="156"/>
      <c r="X84" s="156" t="s">
        <v>164</v>
      </c>
      <c r="Y84" s="156" t="s">
        <v>144</v>
      </c>
      <c r="Z84" s="146"/>
      <c r="AA84" s="146"/>
      <c r="AB84" s="146"/>
      <c r="AC84" s="146"/>
      <c r="AD84" s="146"/>
      <c r="AE84" s="146"/>
      <c r="AF84" s="146"/>
      <c r="AG84" s="146" t="s">
        <v>165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73">
        <v>36</v>
      </c>
      <c r="B85" s="174" t="s">
        <v>964</v>
      </c>
      <c r="C85" s="180" t="s">
        <v>965</v>
      </c>
      <c r="D85" s="175" t="s">
        <v>966</v>
      </c>
      <c r="E85" s="176">
        <v>6</v>
      </c>
      <c r="F85" s="177"/>
      <c r="G85" s="178">
        <f>ROUND(E85*F85,2)</f>
        <v>0</v>
      </c>
      <c r="H85" s="157"/>
      <c r="I85" s="156">
        <f>ROUND(E85*H85,2)</f>
        <v>0</v>
      </c>
      <c r="J85" s="157"/>
      <c r="K85" s="156">
        <f>ROUND(E85*J85,2)</f>
        <v>0</v>
      </c>
      <c r="L85" s="156">
        <v>21</v>
      </c>
      <c r="M85" s="156">
        <f>G85*(1+L85/100)</f>
        <v>0</v>
      </c>
      <c r="N85" s="155">
        <v>0</v>
      </c>
      <c r="O85" s="155">
        <f>ROUND(E85*N85,2)</f>
        <v>0</v>
      </c>
      <c r="P85" s="155">
        <v>0</v>
      </c>
      <c r="Q85" s="155">
        <f>ROUND(E85*P85,2)</f>
        <v>0</v>
      </c>
      <c r="R85" s="156"/>
      <c r="S85" s="156" t="s">
        <v>298</v>
      </c>
      <c r="T85" s="156" t="s">
        <v>142</v>
      </c>
      <c r="U85" s="156">
        <v>0</v>
      </c>
      <c r="V85" s="156">
        <f>ROUND(E85*U85,2)</f>
        <v>0</v>
      </c>
      <c r="W85" s="156"/>
      <c r="X85" s="156" t="s">
        <v>164</v>
      </c>
      <c r="Y85" s="156" t="s">
        <v>144</v>
      </c>
      <c r="Z85" s="146"/>
      <c r="AA85" s="146"/>
      <c r="AB85" s="146"/>
      <c r="AC85" s="146"/>
      <c r="AD85" s="146"/>
      <c r="AE85" s="146"/>
      <c r="AF85" s="146"/>
      <c r="AG85" s="146" t="s">
        <v>165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73">
        <v>37</v>
      </c>
      <c r="B86" s="174" t="s">
        <v>967</v>
      </c>
      <c r="C86" s="180" t="s">
        <v>968</v>
      </c>
      <c r="D86" s="175" t="s">
        <v>966</v>
      </c>
      <c r="E86" s="176">
        <v>16</v>
      </c>
      <c r="F86" s="177"/>
      <c r="G86" s="178">
        <f>ROUND(E86*F86,2)</f>
        <v>0</v>
      </c>
      <c r="H86" s="157"/>
      <c r="I86" s="156">
        <f>ROUND(E86*H86,2)</f>
        <v>0</v>
      </c>
      <c r="J86" s="157"/>
      <c r="K86" s="156">
        <f>ROUND(E86*J86,2)</f>
        <v>0</v>
      </c>
      <c r="L86" s="156">
        <v>21</v>
      </c>
      <c r="M86" s="156">
        <f>G86*(1+L86/100)</f>
        <v>0</v>
      </c>
      <c r="N86" s="155">
        <v>0</v>
      </c>
      <c r="O86" s="155">
        <f>ROUND(E86*N86,2)</f>
        <v>0</v>
      </c>
      <c r="P86" s="155">
        <v>0</v>
      </c>
      <c r="Q86" s="155">
        <f>ROUND(E86*P86,2)</f>
        <v>0</v>
      </c>
      <c r="R86" s="156"/>
      <c r="S86" s="156" t="s">
        <v>298</v>
      </c>
      <c r="T86" s="156" t="s">
        <v>142</v>
      </c>
      <c r="U86" s="156">
        <v>0</v>
      </c>
      <c r="V86" s="156">
        <f>ROUND(E86*U86,2)</f>
        <v>0</v>
      </c>
      <c r="W86" s="156"/>
      <c r="X86" s="156" t="s">
        <v>164</v>
      </c>
      <c r="Y86" s="156" t="s">
        <v>144</v>
      </c>
      <c r="Z86" s="146"/>
      <c r="AA86" s="146"/>
      <c r="AB86" s="146"/>
      <c r="AC86" s="146"/>
      <c r="AD86" s="146"/>
      <c r="AE86" s="146"/>
      <c r="AF86" s="146"/>
      <c r="AG86" s="146" t="s">
        <v>165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73">
        <v>38</v>
      </c>
      <c r="B87" s="174" t="s">
        <v>969</v>
      </c>
      <c r="C87" s="180" t="s">
        <v>970</v>
      </c>
      <c r="D87" s="175" t="s">
        <v>966</v>
      </c>
      <c r="E87" s="176">
        <v>2</v>
      </c>
      <c r="F87" s="177"/>
      <c r="G87" s="178">
        <f>ROUND(E87*F87,2)</f>
        <v>0</v>
      </c>
      <c r="H87" s="157"/>
      <c r="I87" s="156">
        <f>ROUND(E87*H87,2)</f>
        <v>0</v>
      </c>
      <c r="J87" s="157"/>
      <c r="K87" s="156">
        <f>ROUND(E87*J87,2)</f>
        <v>0</v>
      </c>
      <c r="L87" s="156">
        <v>21</v>
      </c>
      <c r="M87" s="156">
        <f>G87*(1+L87/100)</f>
        <v>0</v>
      </c>
      <c r="N87" s="155">
        <v>0</v>
      </c>
      <c r="O87" s="155">
        <f>ROUND(E87*N87,2)</f>
        <v>0</v>
      </c>
      <c r="P87" s="155">
        <v>0</v>
      </c>
      <c r="Q87" s="155">
        <f>ROUND(E87*P87,2)</f>
        <v>0</v>
      </c>
      <c r="R87" s="156"/>
      <c r="S87" s="156" t="s">
        <v>298</v>
      </c>
      <c r="T87" s="156" t="s">
        <v>142</v>
      </c>
      <c r="U87" s="156">
        <v>0</v>
      </c>
      <c r="V87" s="156">
        <f>ROUND(E87*U87,2)</f>
        <v>0</v>
      </c>
      <c r="W87" s="156"/>
      <c r="X87" s="156" t="s">
        <v>164</v>
      </c>
      <c r="Y87" s="156" t="s">
        <v>144</v>
      </c>
      <c r="Z87" s="146"/>
      <c r="AA87" s="146"/>
      <c r="AB87" s="146"/>
      <c r="AC87" s="146"/>
      <c r="AD87" s="146"/>
      <c r="AE87" s="146"/>
      <c r="AF87" s="146"/>
      <c r="AG87" s="146" t="s">
        <v>165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x14ac:dyDescent="0.2">
      <c r="A88" s="160" t="s">
        <v>136</v>
      </c>
      <c r="B88" s="161" t="s">
        <v>106</v>
      </c>
      <c r="C88" s="179" t="s">
        <v>107</v>
      </c>
      <c r="D88" s="162"/>
      <c r="E88" s="163"/>
      <c r="F88" s="164"/>
      <c r="G88" s="165">
        <f>SUMIF(AG89:AG147,"&lt;&gt;NOR",G89:G147)</f>
        <v>0</v>
      </c>
      <c r="H88" s="159"/>
      <c r="I88" s="159">
        <f>SUM(I89:I147)</f>
        <v>0</v>
      </c>
      <c r="J88" s="159"/>
      <c r="K88" s="159">
        <f>SUM(K89:K147)</f>
        <v>0</v>
      </c>
      <c r="L88" s="159"/>
      <c r="M88" s="159">
        <f>SUM(M89:M147)</f>
        <v>0</v>
      </c>
      <c r="N88" s="158"/>
      <c r="O88" s="158">
        <f>SUM(O89:O147)</f>
        <v>0</v>
      </c>
      <c r="P88" s="158"/>
      <c r="Q88" s="158">
        <f>SUM(Q89:Q147)</f>
        <v>0</v>
      </c>
      <c r="R88" s="159"/>
      <c r="S88" s="159"/>
      <c r="T88" s="159"/>
      <c r="U88" s="159"/>
      <c r="V88" s="159">
        <f>SUM(V89:V147)</f>
        <v>0</v>
      </c>
      <c r="W88" s="159"/>
      <c r="X88" s="159"/>
      <c r="Y88" s="159"/>
      <c r="AG88" t="s">
        <v>137</v>
      </c>
    </row>
    <row r="89" spans="1:60" outlineLevel="1" x14ac:dyDescent="0.2">
      <c r="A89" s="173">
        <v>39</v>
      </c>
      <c r="B89" s="174" t="s">
        <v>971</v>
      </c>
      <c r="C89" s="180" t="s">
        <v>972</v>
      </c>
      <c r="D89" s="175" t="s">
        <v>679</v>
      </c>
      <c r="E89" s="176">
        <v>1</v>
      </c>
      <c r="F89" s="177"/>
      <c r="G89" s="178">
        <f t="shared" ref="G89:G120" si="0">ROUND(E89*F89,2)</f>
        <v>0</v>
      </c>
      <c r="H89" s="157"/>
      <c r="I89" s="156">
        <f t="shared" ref="I89:I120" si="1">ROUND(E89*H89,2)</f>
        <v>0</v>
      </c>
      <c r="J89" s="157"/>
      <c r="K89" s="156">
        <f t="shared" ref="K89:K120" si="2">ROUND(E89*J89,2)</f>
        <v>0</v>
      </c>
      <c r="L89" s="156">
        <v>21</v>
      </c>
      <c r="M89" s="156">
        <f t="shared" ref="M89:M120" si="3">G89*(1+L89/100)</f>
        <v>0</v>
      </c>
      <c r="N89" s="155">
        <v>0</v>
      </c>
      <c r="O89" s="155">
        <f t="shared" ref="O89:O120" si="4">ROUND(E89*N89,2)</f>
        <v>0</v>
      </c>
      <c r="P89" s="155">
        <v>0</v>
      </c>
      <c r="Q89" s="155">
        <f t="shared" ref="Q89:Q120" si="5">ROUND(E89*P89,2)</f>
        <v>0</v>
      </c>
      <c r="R89" s="156"/>
      <c r="S89" s="156" t="s">
        <v>298</v>
      </c>
      <c r="T89" s="156" t="s">
        <v>142</v>
      </c>
      <c r="U89" s="156">
        <v>0</v>
      </c>
      <c r="V89" s="156">
        <f t="shared" ref="V89:V120" si="6">ROUND(E89*U89,2)</f>
        <v>0</v>
      </c>
      <c r="W89" s="156"/>
      <c r="X89" s="156" t="s">
        <v>164</v>
      </c>
      <c r="Y89" s="156" t="s">
        <v>144</v>
      </c>
      <c r="Z89" s="146"/>
      <c r="AA89" s="146"/>
      <c r="AB89" s="146"/>
      <c r="AC89" s="146"/>
      <c r="AD89" s="146"/>
      <c r="AE89" s="146"/>
      <c r="AF89" s="146"/>
      <c r="AG89" s="146" t="s">
        <v>165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73">
        <v>40</v>
      </c>
      <c r="B90" s="174" t="s">
        <v>973</v>
      </c>
      <c r="C90" s="180" t="s">
        <v>974</v>
      </c>
      <c r="D90" s="175" t="s">
        <v>679</v>
      </c>
      <c r="E90" s="176">
        <v>1</v>
      </c>
      <c r="F90" s="177"/>
      <c r="G90" s="178">
        <f t="shared" si="0"/>
        <v>0</v>
      </c>
      <c r="H90" s="157"/>
      <c r="I90" s="156">
        <f t="shared" si="1"/>
        <v>0</v>
      </c>
      <c r="J90" s="157"/>
      <c r="K90" s="156">
        <f t="shared" si="2"/>
        <v>0</v>
      </c>
      <c r="L90" s="156">
        <v>21</v>
      </c>
      <c r="M90" s="156">
        <f t="shared" si="3"/>
        <v>0</v>
      </c>
      <c r="N90" s="155">
        <v>0</v>
      </c>
      <c r="O90" s="155">
        <f t="shared" si="4"/>
        <v>0</v>
      </c>
      <c r="P90" s="155">
        <v>0</v>
      </c>
      <c r="Q90" s="155">
        <f t="shared" si="5"/>
        <v>0</v>
      </c>
      <c r="R90" s="156"/>
      <c r="S90" s="156" t="s">
        <v>298</v>
      </c>
      <c r="T90" s="156" t="s">
        <v>142</v>
      </c>
      <c r="U90" s="156">
        <v>0</v>
      </c>
      <c r="V90" s="156">
        <f t="shared" si="6"/>
        <v>0</v>
      </c>
      <c r="W90" s="156"/>
      <c r="X90" s="156" t="s">
        <v>164</v>
      </c>
      <c r="Y90" s="156" t="s">
        <v>144</v>
      </c>
      <c r="Z90" s="146"/>
      <c r="AA90" s="146"/>
      <c r="AB90" s="146"/>
      <c r="AC90" s="146"/>
      <c r="AD90" s="146"/>
      <c r="AE90" s="146"/>
      <c r="AF90" s="146"/>
      <c r="AG90" s="146" t="s">
        <v>165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73">
        <v>41</v>
      </c>
      <c r="B91" s="174" t="s">
        <v>975</v>
      </c>
      <c r="C91" s="180" t="s">
        <v>976</v>
      </c>
      <c r="D91" s="175" t="s">
        <v>679</v>
      </c>
      <c r="E91" s="176">
        <v>1</v>
      </c>
      <c r="F91" s="177"/>
      <c r="G91" s="178">
        <f t="shared" si="0"/>
        <v>0</v>
      </c>
      <c r="H91" s="157"/>
      <c r="I91" s="156">
        <f t="shared" si="1"/>
        <v>0</v>
      </c>
      <c r="J91" s="157"/>
      <c r="K91" s="156">
        <f t="shared" si="2"/>
        <v>0</v>
      </c>
      <c r="L91" s="156">
        <v>21</v>
      </c>
      <c r="M91" s="156">
        <f t="shared" si="3"/>
        <v>0</v>
      </c>
      <c r="N91" s="155">
        <v>0</v>
      </c>
      <c r="O91" s="155">
        <f t="shared" si="4"/>
        <v>0</v>
      </c>
      <c r="P91" s="155">
        <v>0</v>
      </c>
      <c r="Q91" s="155">
        <f t="shared" si="5"/>
        <v>0</v>
      </c>
      <c r="R91" s="156"/>
      <c r="S91" s="156" t="s">
        <v>298</v>
      </c>
      <c r="T91" s="156" t="s">
        <v>142</v>
      </c>
      <c r="U91" s="156">
        <v>0</v>
      </c>
      <c r="V91" s="156">
        <f t="shared" si="6"/>
        <v>0</v>
      </c>
      <c r="W91" s="156"/>
      <c r="X91" s="156" t="s">
        <v>164</v>
      </c>
      <c r="Y91" s="156" t="s">
        <v>144</v>
      </c>
      <c r="Z91" s="146"/>
      <c r="AA91" s="146"/>
      <c r="AB91" s="146"/>
      <c r="AC91" s="146"/>
      <c r="AD91" s="146"/>
      <c r="AE91" s="146"/>
      <c r="AF91" s="146"/>
      <c r="AG91" s="146" t="s">
        <v>165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73">
        <v>42</v>
      </c>
      <c r="B92" s="174" t="s">
        <v>977</v>
      </c>
      <c r="C92" s="180" t="s">
        <v>978</v>
      </c>
      <c r="D92" s="175" t="s">
        <v>679</v>
      </c>
      <c r="E92" s="176">
        <v>1</v>
      </c>
      <c r="F92" s="177"/>
      <c r="G92" s="178">
        <f t="shared" si="0"/>
        <v>0</v>
      </c>
      <c r="H92" s="157"/>
      <c r="I92" s="156">
        <f t="shared" si="1"/>
        <v>0</v>
      </c>
      <c r="J92" s="157"/>
      <c r="K92" s="156">
        <f t="shared" si="2"/>
        <v>0</v>
      </c>
      <c r="L92" s="156">
        <v>21</v>
      </c>
      <c r="M92" s="156">
        <f t="shared" si="3"/>
        <v>0</v>
      </c>
      <c r="N92" s="155">
        <v>0</v>
      </c>
      <c r="O92" s="155">
        <f t="shared" si="4"/>
        <v>0</v>
      </c>
      <c r="P92" s="155">
        <v>0</v>
      </c>
      <c r="Q92" s="155">
        <f t="shared" si="5"/>
        <v>0</v>
      </c>
      <c r="R92" s="156"/>
      <c r="S92" s="156" t="s">
        <v>298</v>
      </c>
      <c r="T92" s="156" t="s">
        <v>142</v>
      </c>
      <c r="U92" s="156">
        <v>0</v>
      </c>
      <c r="V92" s="156">
        <f t="shared" si="6"/>
        <v>0</v>
      </c>
      <c r="W92" s="156"/>
      <c r="X92" s="156" t="s">
        <v>164</v>
      </c>
      <c r="Y92" s="156" t="s">
        <v>144</v>
      </c>
      <c r="Z92" s="146"/>
      <c r="AA92" s="146"/>
      <c r="AB92" s="146"/>
      <c r="AC92" s="146"/>
      <c r="AD92" s="146"/>
      <c r="AE92" s="146"/>
      <c r="AF92" s="146"/>
      <c r="AG92" s="146" t="s">
        <v>165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73">
        <v>43</v>
      </c>
      <c r="B93" s="174" t="s">
        <v>979</v>
      </c>
      <c r="C93" s="180" t="s">
        <v>980</v>
      </c>
      <c r="D93" s="175" t="s">
        <v>679</v>
      </c>
      <c r="E93" s="176">
        <v>1</v>
      </c>
      <c r="F93" s="177"/>
      <c r="G93" s="178">
        <f t="shared" si="0"/>
        <v>0</v>
      </c>
      <c r="H93" s="157"/>
      <c r="I93" s="156">
        <f t="shared" si="1"/>
        <v>0</v>
      </c>
      <c r="J93" s="157"/>
      <c r="K93" s="156">
        <f t="shared" si="2"/>
        <v>0</v>
      </c>
      <c r="L93" s="156">
        <v>21</v>
      </c>
      <c r="M93" s="156">
        <f t="shared" si="3"/>
        <v>0</v>
      </c>
      <c r="N93" s="155">
        <v>0</v>
      </c>
      <c r="O93" s="155">
        <f t="shared" si="4"/>
        <v>0</v>
      </c>
      <c r="P93" s="155">
        <v>0</v>
      </c>
      <c r="Q93" s="155">
        <f t="shared" si="5"/>
        <v>0</v>
      </c>
      <c r="R93" s="156"/>
      <c r="S93" s="156" t="s">
        <v>298</v>
      </c>
      <c r="T93" s="156" t="s">
        <v>142</v>
      </c>
      <c r="U93" s="156">
        <v>0</v>
      </c>
      <c r="V93" s="156">
        <f t="shared" si="6"/>
        <v>0</v>
      </c>
      <c r="W93" s="156"/>
      <c r="X93" s="156" t="s">
        <v>164</v>
      </c>
      <c r="Y93" s="156" t="s">
        <v>144</v>
      </c>
      <c r="Z93" s="146"/>
      <c r="AA93" s="146"/>
      <c r="AB93" s="146"/>
      <c r="AC93" s="146"/>
      <c r="AD93" s="146"/>
      <c r="AE93" s="146"/>
      <c r="AF93" s="146"/>
      <c r="AG93" s="146" t="s">
        <v>165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73">
        <v>44</v>
      </c>
      <c r="B94" s="174" t="s">
        <v>981</v>
      </c>
      <c r="C94" s="180" t="s">
        <v>982</v>
      </c>
      <c r="D94" s="175" t="s">
        <v>679</v>
      </c>
      <c r="E94" s="176">
        <v>1</v>
      </c>
      <c r="F94" s="177"/>
      <c r="G94" s="178">
        <f t="shared" si="0"/>
        <v>0</v>
      </c>
      <c r="H94" s="157"/>
      <c r="I94" s="156">
        <f t="shared" si="1"/>
        <v>0</v>
      </c>
      <c r="J94" s="157"/>
      <c r="K94" s="156">
        <f t="shared" si="2"/>
        <v>0</v>
      </c>
      <c r="L94" s="156">
        <v>21</v>
      </c>
      <c r="M94" s="156">
        <f t="shared" si="3"/>
        <v>0</v>
      </c>
      <c r="N94" s="155">
        <v>0</v>
      </c>
      <c r="O94" s="155">
        <f t="shared" si="4"/>
        <v>0</v>
      </c>
      <c r="P94" s="155">
        <v>0</v>
      </c>
      <c r="Q94" s="155">
        <f t="shared" si="5"/>
        <v>0</v>
      </c>
      <c r="R94" s="156"/>
      <c r="S94" s="156" t="s">
        <v>298</v>
      </c>
      <c r="T94" s="156" t="s">
        <v>142</v>
      </c>
      <c r="U94" s="156">
        <v>0</v>
      </c>
      <c r="V94" s="156">
        <f t="shared" si="6"/>
        <v>0</v>
      </c>
      <c r="W94" s="156"/>
      <c r="X94" s="156" t="s">
        <v>164</v>
      </c>
      <c r="Y94" s="156" t="s">
        <v>144</v>
      </c>
      <c r="Z94" s="146"/>
      <c r="AA94" s="146"/>
      <c r="AB94" s="146"/>
      <c r="AC94" s="146"/>
      <c r="AD94" s="146"/>
      <c r="AE94" s="146"/>
      <c r="AF94" s="146"/>
      <c r="AG94" s="146" t="s">
        <v>165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1" x14ac:dyDescent="0.2">
      <c r="A95" s="173">
        <v>45</v>
      </c>
      <c r="B95" s="174" t="s">
        <v>983</v>
      </c>
      <c r="C95" s="180" t="s">
        <v>984</v>
      </c>
      <c r="D95" s="175" t="s">
        <v>359</v>
      </c>
      <c r="E95" s="176">
        <v>2</v>
      </c>
      <c r="F95" s="177"/>
      <c r="G95" s="178">
        <f t="shared" si="0"/>
        <v>0</v>
      </c>
      <c r="H95" s="157"/>
      <c r="I95" s="156">
        <f t="shared" si="1"/>
        <v>0</v>
      </c>
      <c r="J95" s="157"/>
      <c r="K95" s="156">
        <f t="shared" si="2"/>
        <v>0</v>
      </c>
      <c r="L95" s="156">
        <v>21</v>
      </c>
      <c r="M95" s="156">
        <f t="shared" si="3"/>
        <v>0</v>
      </c>
      <c r="N95" s="155">
        <v>0</v>
      </c>
      <c r="O95" s="155">
        <f t="shared" si="4"/>
        <v>0</v>
      </c>
      <c r="P95" s="155">
        <v>0</v>
      </c>
      <c r="Q95" s="155">
        <f t="shared" si="5"/>
        <v>0</v>
      </c>
      <c r="R95" s="156"/>
      <c r="S95" s="156" t="s">
        <v>298</v>
      </c>
      <c r="T95" s="156" t="s">
        <v>142</v>
      </c>
      <c r="U95" s="156">
        <v>0</v>
      </c>
      <c r="V95" s="156">
        <f t="shared" si="6"/>
        <v>0</v>
      </c>
      <c r="W95" s="156"/>
      <c r="X95" s="156" t="s">
        <v>164</v>
      </c>
      <c r="Y95" s="156" t="s">
        <v>144</v>
      </c>
      <c r="Z95" s="146"/>
      <c r="AA95" s="146"/>
      <c r="AB95" s="146"/>
      <c r="AC95" s="146"/>
      <c r="AD95" s="146"/>
      <c r="AE95" s="146"/>
      <c r="AF95" s="146"/>
      <c r="AG95" s="146" t="s">
        <v>165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45" outlineLevel="1" x14ac:dyDescent="0.2">
      <c r="A96" s="173">
        <v>46</v>
      </c>
      <c r="B96" s="174" t="s">
        <v>985</v>
      </c>
      <c r="C96" s="180" t="s">
        <v>986</v>
      </c>
      <c r="D96" s="175" t="s">
        <v>359</v>
      </c>
      <c r="E96" s="176">
        <v>1</v>
      </c>
      <c r="F96" s="177"/>
      <c r="G96" s="178">
        <f t="shared" si="0"/>
        <v>0</v>
      </c>
      <c r="H96" s="157"/>
      <c r="I96" s="156">
        <f t="shared" si="1"/>
        <v>0</v>
      </c>
      <c r="J96" s="157"/>
      <c r="K96" s="156">
        <f t="shared" si="2"/>
        <v>0</v>
      </c>
      <c r="L96" s="156">
        <v>21</v>
      </c>
      <c r="M96" s="156">
        <f t="shared" si="3"/>
        <v>0</v>
      </c>
      <c r="N96" s="155">
        <v>0</v>
      </c>
      <c r="O96" s="155">
        <f t="shared" si="4"/>
        <v>0</v>
      </c>
      <c r="P96" s="155">
        <v>0</v>
      </c>
      <c r="Q96" s="155">
        <f t="shared" si="5"/>
        <v>0</v>
      </c>
      <c r="R96" s="156"/>
      <c r="S96" s="156" t="s">
        <v>298</v>
      </c>
      <c r="T96" s="156" t="s">
        <v>142</v>
      </c>
      <c r="U96" s="156">
        <v>0</v>
      </c>
      <c r="V96" s="156">
        <f t="shared" si="6"/>
        <v>0</v>
      </c>
      <c r="W96" s="156"/>
      <c r="X96" s="156" t="s">
        <v>164</v>
      </c>
      <c r="Y96" s="156" t="s">
        <v>144</v>
      </c>
      <c r="Z96" s="146"/>
      <c r="AA96" s="146"/>
      <c r="AB96" s="146"/>
      <c r="AC96" s="146"/>
      <c r="AD96" s="146"/>
      <c r="AE96" s="146"/>
      <c r="AF96" s="146"/>
      <c r="AG96" s="146" t="s">
        <v>165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73">
        <v>47</v>
      </c>
      <c r="B97" s="174" t="s">
        <v>987</v>
      </c>
      <c r="C97" s="180" t="s">
        <v>988</v>
      </c>
      <c r="D97" s="175" t="s">
        <v>359</v>
      </c>
      <c r="E97" s="176">
        <v>1</v>
      </c>
      <c r="F97" s="177"/>
      <c r="G97" s="178">
        <f t="shared" si="0"/>
        <v>0</v>
      </c>
      <c r="H97" s="157"/>
      <c r="I97" s="156">
        <f t="shared" si="1"/>
        <v>0</v>
      </c>
      <c r="J97" s="157"/>
      <c r="K97" s="156">
        <f t="shared" si="2"/>
        <v>0</v>
      </c>
      <c r="L97" s="156">
        <v>21</v>
      </c>
      <c r="M97" s="156">
        <f t="shared" si="3"/>
        <v>0</v>
      </c>
      <c r="N97" s="155">
        <v>0</v>
      </c>
      <c r="O97" s="155">
        <f t="shared" si="4"/>
        <v>0</v>
      </c>
      <c r="P97" s="155">
        <v>0</v>
      </c>
      <c r="Q97" s="155">
        <f t="shared" si="5"/>
        <v>0</v>
      </c>
      <c r="R97" s="156"/>
      <c r="S97" s="156" t="s">
        <v>298</v>
      </c>
      <c r="T97" s="156" t="s">
        <v>142</v>
      </c>
      <c r="U97" s="156">
        <v>0</v>
      </c>
      <c r="V97" s="156">
        <f t="shared" si="6"/>
        <v>0</v>
      </c>
      <c r="W97" s="156"/>
      <c r="X97" s="156" t="s">
        <v>164</v>
      </c>
      <c r="Y97" s="156" t="s">
        <v>144</v>
      </c>
      <c r="Z97" s="146"/>
      <c r="AA97" s="146"/>
      <c r="AB97" s="146"/>
      <c r="AC97" s="146"/>
      <c r="AD97" s="146"/>
      <c r="AE97" s="146"/>
      <c r="AF97" s="146"/>
      <c r="AG97" s="146" t="s">
        <v>165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73">
        <v>48</v>
      </c>
      <c r="B98" s="174" t="s">
        <v>989</v>
      </c>
      <c r="C98" s="180" t="s">
        <v>990</v>
      </c>
      <c r="D98" s="175" t="s">
        <v>359</v>
      </c>
      <c r="E98" s="176">
        <v>1</v>
      </c>
      <c r="F98" s="177"/>
      <c r="G98" s="178">
        <f t="shared" si="0"/>
        <v>0</v>
      </c>
      <c r="H98" s="157"/>
      <c r="I98" s="156">
        <f t="shared" si="1"/>
        <v>0</v>
      </c>
      <c r="J98" s="157"/>
      <c r="K98" s="156">
        <f t="shared" si="2"/>
        <v>0</v>
      </c>
      <c r="L98" s="156">
        <v>21</v>
      </c>
      <c r="M98" s="156">
        <f t="shared" si="3"/>
        <v>0</v>
      </c>
      <c r="N98" s="155">
        <v>0</v>
      </c>
      <c r="O98" s="155">
        <f t="shared" si="4"/>
        <v>0</v>
      </c>
      <c r="P98" s="155">
        <v>0</v>
      </c>
      <c r="Q98" s="155">
        <f t="shared" si="5"/>
        <v>0</v>
      </c>
      <c r="R98" s="156"/>
      <c r="S98" s="156" t="s">
        <v>298</v>
      </c>
      <c r="T98" s="156" t="s">
        <v>142</v>
      </c>
      <c r="U98" s="156">
        <v>0</v>
      </c>
      <c r="V98" s="156">
        <f t="shared" si="6"/>
        <v>0</v>
      </c>
      <c r="W98" s="156"/>
      <c r="X98" s="156" t="s">
        <v>164</v>
      </c>
      <c r="Y98" s="156" t="s">
        <v>144</v>
      </c>
      <c r="Z98" s="146"/>
      <c r="AA98" s="146"/>
      <c r="AB98" s="146"/>
      <c r="AC98" s="146"/>
      <c r="AD98" s="146"/>
      <c r="AE98" s="146"/>
      <c r="AF98" s="146"/>
      <c r="AG98" s="146" t="s">
        <v>165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73">
        <v>49</v>
      </c>
      <c r="B99" s="174" t="s">
        <v>991</v>
      </c>
      <c r="C99" s="180" t="s">
        <v>992</v>
      </c>
      <c r="D99" s="175" t="s">
        <v>359</v>
      </c>
      <c r="E99" s="176">
        <v>1</v>
      </c>
      <c r="F99" s="177"/>
      <c r="G99" s="178">
        <f t="shared" si="0"/>
        <v>0</v>
      </c>
      <c r="H99" s="157"/>
      <c r="I99" s="156">
        <f t="shared" si="1"/>
        <v>0</v>
      </c>
      <c r="J99" s="157"/>
      <c r="K99" s="156">
        <f t="shared" si="2"/>
        <v>0</v>
      </c>
      <c r="L99" s="156">
        <v>21</v>
      </c>
      <c r="M99" s="156">
        <f t="shared" si="3"/>
        <v>0</v>
      </c>
      <c r="N99" s="155">
        <v>0</v>
      </c>
      <c r="O99" s="155">
        <f t="shared" si="4"/>
        <v>0</v>
      </c>
      <c r="P99" s="155">
        <v>0</v>
      </c>
      <c r="Q99" s="155">
        <f t="shared" si="5"/>
        <v>0</v>
      </c>
      <c r="R99" s="156"/>
      <c r="S99" s="156" t="s">
        <v>298</v>
      </c>
      <c r="T99" s="156" t="s">
        <v>142</v>
      </c>
      <c r="U99" s="156">
        <v>0</v>
      </c>
      <c r="V99" s="156">
        <f t="shared" si="6"/>
        <v>0</v>
      </c>
      <c r="W99" s="156"/>
      <c r="X99" s="156" t="s">
        <v>164</v>
      </c>
      <c r="Y99" s="156" t="s">
        <v>144</v>
      </c>
      <c r="Z99" s="146"/>
      <c r="AA99" s="146"/>
      <c r="AB99" s="146"/>
      <c r="AC99" s="146"/>
      <c r="AD99" s="146"/>
      <c r="AE99" s="146"/>
      <c r="AF99" s="146"/>
      <c r="AG99" s="146" t="s">
        <v>165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73">
        <v>50</v>
      </c>
      <c r="B100" s="174" t="s">
        <v>993</v>
      </c>
      <c r="C100" s="180" t="s">
        <v>994</v>
      </c>
      <c r="D100" s="175" t="s">
        <v>359</v>
      </c>
      <c r="E100" s="176">
        <v>1</v>
      </c>
      <c r="F100" s="177"/>
      <c r="G100" s="178">
        <f t="shared" si="0"/>
        <v>0</v>
      </c>
      <c r="H100" s="157"/>
      <c r="I100" s="156">
        <f t="shared" si="1"/>
        <v>0</v>
      </c>
      <c r="J100" s="157"/>
      <c r="K100" s="156">
        <f t="shared" si="2"/>
        <v>0</v>
      </c>
      <c r="L100" s="156">
        <v>21</v>
      </c>
      <c r="M100" s="156">
        <f t="shared" si="3"/>
        <v>0</v>
      </c>
      <c r="N100" s="155">
        <v>0</v>
      </c>
      <c r="O100" s="155">
        <f t="shared" si="4"/>
        <v>0</v>
      </c>
      <c r="P100" s="155">
        <v>0</v>
      </c>
      <c r="Q100" s="155">
        <f t="shared" si="5"/>
        <v>0</v>
      </c>
      <c r="R100" s="156"/>
      <c r="S100" s="156" t="s">
        <v>298</v>
      </c>
      <c r="T100" s="156" t="s">
        <v>142</v>
      </c>
      <c r="U100" s="156">
        <v>0</v>
      </c>
      <c r="V100" s="156">
        <f t="shared" si="6"/>
        <v>0</v>
      </c>
      <c r="W100" s="156"/>
      <c r="X100" s="156" t="s">
        <v>164</v>
      </c>
      <c r="Y100" s="156" t="s">
        <v>144</v>
      </c>
      <c r="Z100" s="146"/>
      <c r="AA100" s="146"/>
      <c r="AB100" s="146"/>
      <c r="AC100" s="146"/>
      <c r="AD100" s="146"/>
      <c r="AE100" s="146"/>
      <c r="AF100" s="146"/>
      <c r="AG100" s="146" t="s">
        <v>165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33.75" outlineLevel="1" x14ac:dyDescent="0.2">
      <c r="A101" s="173">
        <v>51</v>
      </c>
      <c r="B101" s="174" t="s">
        <v>995</v>
      </c>
      <c r="C101" s="180" t="s">
        <v>996</v>
      </c>
      <c r="D101" s="175" t="s">
        <v>359</v>
      </c>
      <c r="E101" s="176">
        <v>1</v>
      </c>
      <c r="F101" s="177"/>
      <c r="G101" s="178">
        <f t="shared" si="0"/>
        <v>0</v>
      </c>
      <c r="H101" s="157"/>
      <c r="I101" s="156">
        <f t="shared" si="1"/>
        <v>0</v>
      </c>
      <c r="J101" s="157"/>
      <c r="K101" s="156">
        <f t="shared" si="2"/>
        <v>0</v>
      </c>
      <c r="L101" s="156">
        <v>21</v>
      </c>
      <c r="M101" s="156">
        <f t="shared" si="3"/>
        <v>0</v>
      </c>
      <c r="N101" s="155">
        <v>0</v>
      </c>
      <c r="O101" s="155">
        <f t="shared" si="4"/>
        <v>0</v>
      </c>
      <c r="P101" s="155">
        <v>0</v>
      </c>
      <c r="Q101" s="155">
        <f t="shared" si="5"/>
        <v>0</v>
      </c>
      <c r="R101" s="156"/>
      <c r="S101" s="156" t="s">
        <v>298</v>
      </c>
      <c r="T101" s="156" t="s">
        <v>142</v>
      </c>
      <c r="U101" s="156">
        <v>0</v>
      </c>
      <c r="V101" s="156">
        <f t="shared" si="6"/>
        <v>0</v>
      </c>
      <c r="W101" s="156"/>
      <c r="X101" s="156" t="s">
        <v>164</v>
      </c>
      <c r="Y101" s="156" t="s">
        <v>144</v>
      </c>
      <c r="Z101" s="146"/>
      <c r="AA101" s="146"/>
      <c r="AB101" s="146"/>
      <c r="AC101" s="146"/>
      <c r="AD101" s="146"/>
      <c r="AE101" s="146"/>
      <c r="AF101" s="146"/>
      <c r="AG101" s="146" t="s">
        <v>165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33.75" outlineLevel="1" x14ac:dyDescent="0.2">
      <c r="A102" s="173">
        <v>52</v>
      </c>
      <c r="B102" s="174" t="s">
        <v>997</v>
      </c>
      <c r="C102" s="180" t="s">
        <v>998</v>
      </c>
      <c r="D102" s="175" t="s">
        <v>359</v>
      </c>
      <c r="E102" s="176">
        <v>1</v>
      </c>
      <c r="F102" s="177"/>
      <c r="G102" s="178">
        <f t="shared" si="0"/>
        <v>0</v>
      </c>
      <c r="H102" s="157"/>
      <c r="I102" s="156">
        <f t="shared" si="1"/>
        <v>0</v>
      </c>
      <c r="J102" s="157"/>
      <c r="K102" s="156">
        <f t="shared" si="2"/>
        <v>0</v>
      </c>
      <c r="L102" s="156">
        <v>21</v>
      </c>
      <c r="M102" s="156">
        <f t="shared" si="3"/>
        <v>0</v>
      </c>
      <c r="N102" s="155">
        <v>0</v>
      </c>
      <c r="O102" s="155">
        <f t="shared" si="4"/>
        <v>0</v>
      </c>
      <c r="P102" s="155">
        <v>0</v>
      </c>
      <c r="Q102" s="155">
        <f t="shared" si="5"/>
        <v>0</v>
      </c>
      <c r="R102" s="156"/>
      <c r="S102" s="156" t="s">
        <v>298</v>
      </c>
      <c r="T102" s="156" t="s">
        <v>142</v>
      </c>
      <c r="U102" s="156">
        <v>0</v>
      </c>
      <c r="V102" s="156">
        <f t="shared" si="6"/>
        <v>0</v>
      </c>
      <c r="W102" s="156"/>
      <c r="X102" s="156" t="s">
        <v>164</v>
      </c>
      <c r="Y102" s="156" t="s">
        <v>144</v>
      </c>
      <c r="Z102" s="146"/>
      <c r="AA102" s="146"/>
      <c r="AB102" s="146"/>
      <c r="AC102" s="146"/>
      <c r="AD102" s="146"/>
      <c r="AE102" s="146"/>
      <c r="AF102" s="146"/>
      <c r="AG102" s="146" t="s">
        <v>165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 x14ac:dyDescent="0.2">
      <c r="A103" s="173">
        <v>53</v>
      </c>
      <c r="B103" s="174" t="s">
        <v>999</v>
      </c>
      <c r="C103" s="180" t="s">
        <v>1000</v>
      </c>
      <c r="D103" s="175" t="s">
        <v>359</v>
      </c>
      <c r="E103" s="176">
        <v>1</v>
      </c>
      <c r="F103" s="177"/>
      <c r="G103" s="178">
        <f t="shared" si="0"/>
        <v>0</v>
      </c>
      <c r="H103" s="157"/>
      <c r="I103" s="156">
        <f t="shared" si="1"/>
        <v>0</v>
      </c>
      <c r="J103" s="157"/>
      <c r="K103" s="156">
        <f t="shared" si="2"/>
        <v>0</v>
      </c>
      <c r="L103" s="156">
        <v>21</v>
      </c>
      <c r="M103" s="156">
        <f t="shared" si="3"/>
        <v>0</v>
      </c>
      <c r="N103" s="155">
        <v>0</v>
      </c>
      <c r="O103" s="155">
        <f t="shared" si="4"/>
        <v>0</v>
      </c>
      <c r="P103" s="155">
        <v>0</v>
      </c>
      <c r="Q103" s="155">
        <f t="shared" si="5"/>
        <v>0</v>
      </c>
      <c r="R103" s="156"/>
      <c r="S103" s="156" t="s">
        <v>298</v>
      </c>
      <c r="T103" s="156" t="s">
        <v>142</v>
      </c>
      <c r="U103" s="156">
        <v>0</v>
      </c>
      <c r="V103" s="156">
        <f t="shared" si="6"/>
        <v>0</v>
      </c>
      <c r="W103" s="156"/>
      <c r="X103" s="156" t="s">
        <v>164</v>
      </c>
      <c r="Y103" s="156" t="s">
        <v>144</v>
      </c>
      <c r="Z103" s="146"/>
      <c r="AA103" s="146"/>
      <c r="AB103" s="146"/>
      <c r="AC103" s="146"/>
      <c r="AD103" s="146"/>
      <c r="AE103" s="146"/>
      <c r="AF103" s="146"/>
      <c r="AG103" s="146" t="s">
        <v>165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73">
        <v>54</v>
      </c>
      <c r="B104" s="174" t="s">
        <v>1001</v>
      </c>
      <c r="C104" s="180" t="s">
        <v>1002</v>
      </c>
      <c r="D104" s="175" t="s">
        <v>596</v>
      </c>
      <c r="E104" s="176">
        <v>100</v>
      </c>
      <c r="F104" s="177"/>
      <c r="G104" s="178">
        <f t="shared" si="0"/>
        <v>0</v>
      </c>
      <c r="H104" s="157"/>
      <c r="I104" s="156">
        <f t="shared" si="1"/>
        <v>0</v>
      </c>
      <c r="J104" s="157"/>
      <c r="K104" s="156">
        <f t="shared" si="2"/>
        <v>0</v>
      </c>
      <c r="L104" s="156">
        <v>21</v>
      </c>
      <c r="M104" s="156">
        <f t="shared" si="3"/>
        <v>0</v>
      </c>
      <c r="N104" s="155">
        <v>0</v>
      </c>
      <c r="O104" s="155">
        <f t="shared" si="4"/>
        <v>0</v>
      </c>
      <c r="P104" s="155">
        <v>0</v>
      </c>
      <c r="Q104" s="155">
        <f t="shared" si="5"/>
        <v>0</v>
      </c>
      <c r="R104" s="156"/>
      <c r="S104" s="156" t="s">
        <v>298</v>
      </c>
      <c r="T104" s="156" t="s">
        <v>142</v>
      </c>
      <c r="U104" s="156">
        <v>0</v>
      </c>
      <c r="V104" s="156">
        <f t="shared" si="6"/>
        <v>0</v>
      </c>
      <c r="W104" s="156"/>
      <c r="X104" s="156" t="s">
        <v>164</v>
      </c>
      <c r="Y104" s="156" t="s">
        <v>144</v>
      </c>
      <c r="Z104" s="146"/>
      <c r="AA104" s="146"/>
      <c r="AB104" s="146"/>
      <c r="AC104" s="146"/>
      <c r="AD104" s="146"/>
      <c r="AE104" s="146"/>
      <c r="AF104" s="146"/>
      <c r="AG104" s="146" t="s">
        <v>165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22.5" outlineLevel="1" x14ac:dyDescent="0.2">
      <c r="A105" s="173">
        <v>55</v>
      </c>
      <c r="B105" s="174" t="s">
        <v>1003</v>
      </c>
      <c r="C105" s="180" t="s">
        <v>1004</v>
      </c>
      <c r="D105" s="175" t="s">
        <v>359</v>
      </c>
      <c r="E105" s="176">
        <v>1</v>
      </c>
      <c r="F105" s="177"/>
      <c r="G105" s="178">
        <f t="shared" si="0"/>
        <v>0</v>
      </c>
      <c r="H105" s="157"/>
      <c r="I105" s="156">
        <f t="shared" si="1"/>
        <v>0</v>
      </c>
      <c r="J105" s="157"/>
      <c r="K105" s="156">
        <f t="shared" si="2"/>
        <v>0</v>
      </c>
      <c r="L105" s="156">
        <v>21</v>
      </c>
      <c r="M105" s="156">
        <f t="shared" si="3"/>
        <v>0</v>
      </c>
      <c r="N105" s="155">
        <v>0</v>
      </c>
      <c r="O105" s="155">
        <f t="shared" si="4"/>
        <v>0</v>
      </c>
      <c r="P105" s="155">
        <v>0</v>
      </c>
      <c r="Q105" s="155">
        <f t="shared" si="5"/>
        <v>0</v>
      </c>
      <c r="R105" s="156"/>
      <c r="S105" s="156" t="s">
        <v>298</v>
      </c>
      <c r="T105" s="156" t="s">
        <v>142</v>
      </c>
      <c r="U105" s="156">
        <v>0</v>
      </c>
      <c r="V105" s="156">
        <f t="shared" si="6"/>
        <v>0</v>
      </c>
      <c r="W105" s="156"/>
      <c r="X105" s="156" t="s">
        <v>164</v>
      </c>
      <c r="Y105" s="156" t="s">
        <v>144</v>
      </c>
      <c r="Z105" s="146"/>
      <c r="AA105" s="146"/>
      <c r="AB105" s="146"/>
      <c r="AC105" s="146"/>
      <c r="AD105" s="146"/>
      <c r="AE105" s="146"/>
      <c r="AF105" s="146"/>
      <c r="AG105" s="146" t="s">
        <v>165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22.5" outlineLevel="1" x14ac:dyDescent="0.2">
      <c r="A106" s="173">
        <v>56</v>
      </c>
      <c r="B106" s="174" t="s">
        <v>1005</v>
      </c>
      <c r="C106" s="180" t="s">
        <v>1006</v>
      </c>
      <c r="D106" s="175" t="s">
        <v>359</v>
      </c>
      <c r="E106" s="176">
        <v>1</v>
      </c>
      <c r="F106" s="177"/>
      <c r="G106" s="178">
        <f t="shared" si="0"/>
        <v>0</v>
      </c>
      <c r="H106" s="157"/>
      <c r="I106" s="156">
        <f t="shared" si="1"/>
        <v>0</v>
      </c>
      <c r="J106" s="157"/>
      <c r="K106" s="156">
        <f t="shared" si="2"/>
        <v>0</v>
      </c>
      <c r="L106" s="156">
        <v>21</v>
      </c>
      <c r="M106" s="156">
        <f t="shared" si="3"/>
        <v>0</v>
      </c>
      <c r="N106" s="155">
        <v>0</v>
      </c>
      <c r="O106" s="155">
        <f t="shared" si="4"/>
        <v>0</v>
      </c>
      <c r="P106" s="155">
        <v>0</v>
      </c>
      <c r="Q106" s="155">
        <f t="shared" si="5"/>
        <v>0</v>
      </c>
      <c r="R106" s="156"/>
      <c r="S106" s="156" t="s">
        <v>298</v>
      </c>
      <c r="T106" s="156" t="s">
        <v>142</v>
      </c>
      <c r="U106" s="156">
        <v>0</v>
      </c>
      <c r="V106" s="156">
        <f t="shared" si="6"/>
        <v>0</v>
      </c>
      <c r="W106" s="156"/>
      <c r="X106" s="156" t="s">
        <v>164</v>
      </c>
      <c r="Y106" s="156" t="s">
        <v>144</v>
      </c>
      <c r="Z106" s="146"/>
      <c r="AA106" s="146"/>
      <c r="AB106" s="146"/>
      <c r="AC106" s="146"/>
      <c r="AD106" s="146"/>
      <c r="AE106" s="146"/>
      <c r="AF106" s="146"/>
      <c r="AG106" s="146" t="s">
        <v>165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73">
        <v>57</v>
      </c>
      <c r="B107" s="174" t="s">
        <v>1007</v>
      </c>
      <c r="C107" s="180" t="s">
        <v>1008</v>
      </c>
      <c r="D107" s="175" t="s">
        <v>359</v>
      </c>
      <c r="E107" s="176">
        <v>1</v>
      </c>
      <c r="F107" s="177"/>
      <c r="G107" s="178">
        <f t="shared" si="0"/>
        <v>0</v>
      </c>
      <c r="H107" s="157"/>
      <c r="I107" s="156">
        <f t="shared" si="1"/>
        <v>0</v>
      </c>
      <c r="J107" s="157"/>
      <c r="K107" s="156">
        <f t="shared" si="2"/>
        <v>0</v>
      </c>
      <c r="L107" s="156">
        <v>21</v>
      </c>
      <c r="M107" s="156">
        <f t="shared" si="3"/>
        <v>0</v>
      </c>
      <c r="N107" s="155">
        <v>0</v>
      </c>
      <c r="O107" s="155">
        <f t="shared" si="4"/>
        <v>0</v>
      </c>
      <c r="P107" s="155">
        <v>0</v>
      </c>
      <c r="Q107" s="155">
        <f t="shared" si="5"/>
        <v>0</v>
      </c>
      <c r="R107" s="156"/>
      <c r="S107" s="156" t="s">
        <v>298</v>
      </c>
      <c r="T107" s="156" t="s">
        <v>142</v>
      </c>
      <c r="U107" s="156">
        <v>0</v>
      </c>
      <c r="V107" s="156">
        <f t="shared" si="6"/>
        <v>0</v>
      </c>
      <c r="W107" s="156"/>
      <c r="X107" s="156" t="s">
        <v>164</v>
      </c>
      <c r="Y107" s="156" t="s">
        <v>144</v>
      </c>
      <c r="Z107" s="146"/>
      <c r="AA107" s="146"/>
      <c r="AB107" s="146"/>
      <c r="AC107" s="146"/>
      <c r="AD107" s="146"/>
      <c r="AE107" s="146"/>
      <c r="AF107" s="146"/>
      <c r="AG107" s="146" t="s">
        <v>165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73">
        <v>58</v>
      </c>
      <c r="B108" s="174" t="s">
        <v>1009</v>
      </c>
      <c r="C108" s="180" t="s">
        <v>1010</v>
      </c>
      <c r="D108" s="175" t="s">
        <v>359</v>
      </c>
      <c r="E108" s="176">
        <v>1</v>
      </c>
      <c r="F108" s="177"/>
      <c r="G108" s="178">
        <f t="shared" si="0"/>
        <v>0</v>
      </c>
      <c r="H108" s="157"/>
      <c r="I108" s="156">
        <f t="shared" si="1"/>
        <v>0</v>
      </c>
      <c r="J108" s="157"/>
      <c r="K108" s="156">
        <f t="shared" si="2"/>
        <v>0</v>
      </c>
      <c r="L108" s="156">
        <v>21</v>
      </c>
      <c r="M108" s="156">
        <f t="shared" si="3"/>
        <v>0</v>
      </c>
      <c r="N108" s="155">
        <v>0</v>
      </c>
      <c r="O108" s="155">
        <f t="shared" si="4"/>
        <v>0</v>
      </c>
      <c r="P108" s="155">
        <v>0</v>
      </c>
      <c r="Q108" s="155">
        <f t="shared" si="5"/>
        <v>0</v>
      </c>
      <c r="R108" s="156"/>
      <c r="S108" s="156" t="s">
        <v>298</v>
      </c>
      <c r="T108" s="156" t="s">
        <v>142</v>
      </c>
      <c r="U108" s="156">
        <v>0</v>
      </c>
      <c r="V108" s="156">
        <f t="shared" si="6"/>
        <v>0</v>
      </c>
      <c r="W108" s="156"/>
      <c r="X108" s="156" t="s">
        <v>164</v>
      </c>
      <c r="Y108" s="156" t="s">
        <v>144</v>
      </c>
      <c r="Z108" s="146"/>
      <c r="AA108" s="146"/>
      <c r="AB108" s="146"/>
      <c r="AC108" s="146"/>
      <c r="AD108" s="146"/>
      <c r="AE108" s="146"/>
      <c r="AF108" s="146"/>
      <c r="AG108" s="146" t="s">
        <v>165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2.5" outlineLevel="1" x14ac:dyDescent="0.2">
      <c r="A109" s="173">
        <v>59</v>
      </c>
      <c r="B109" s="174" t="s">
        <v>1011</v>
      </c>
      <c r="C109" s="180" t="s">
        <v>1012</v>
      </c>
      <c r="D109" s="175" t="s">
        <v>359</v>
      </c>
      <c r="E109" s="176">
        <v>1</v>
      </c>
      <c r="F109" s="177"/>
      <c r="G109" s="178">
        <f t="shared" si="0"/>
        <v>0</v>
      </c>
      <c r="H109" s="157"/>
      <c r="I109" s="156">
        <f t="shared" si="1"/>
        <v>0</v>
      </c>
      <c r="J109" s="157"/>
      <c r="K109" s="156">
        <f t="shared" si="2"/>
        <v>0</v>
      </c>
      <c r="L109" s="156">
        <v>21</v>
      </c>
      <c r="M109" s="156">
        <f t="shared" si="3"/>
        <v>0</v>
      </c>
      <c r="N109" s="155">
        <v>0</v>
      </c>
      <c r="O109" s="155">
        <f t="shared" si="4"/>
        <v>0</v>
      </c>
      <c r="P109" s="155">
        <v>0</v>
      </c>
      <c r="Q109" s="155">
        <f t="shared" si="5"/>
        <v>0</v>
      </c>
      <c r="R109" s="156"/>
      <c r="S109" s="156" t="s">
        <v>298</v>
      </c>
      <c r="T109" s="156" t="s">
        <v>142</v>
      </c>
      <c r="U109" s="156">
        <v>0</v>
      </c>
      <c r="V109" s="156">
        <f t="shared" si="6"/>
        <v>0</v>
      </c>
      <c r="W109" s="156"/>
      <c r="X109" s="156" t="s">
        <v>164</v>
      </c>
      <c r="Y109" s="156" t="s">
        <v>144</v>
      </c>
      <c r="Z109" s="146"/>
      <c r="AA109" s="146"/>
      <c r="AB109" s="146"/>
      <c r="AC109" s="146"/>
      <c r="AD109" s="146"/>
      <c r="AE109" s="146"/>
      <c r="AF109" s="146"/>
      <c r="AG109" s="146" t="s">
        <v>165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22.5" outlineLevel="1" x14ac:dyDescent="0.2">
      <c r="A110" s="173">
        <v>60</v>
      </c>
      <c r="B110" s="174" t="s">
        <v>1013</v>
      </c>
      <c r="C110" s="180" t="s">
        <v>1014</v>
      </c>
      <c r="D110" s="175" t="s">
        <v>359</v>
      </c>
      <c r="E110" s="176">
        <v>1</v>
      </c>
      <c r="F110" s="177"/>
      <c r="G110" s="178">
        <f t="shared" si="0"/>
        <v>0</v>
      </c>
      <c r="H110" s="157"/>
      <c r="I110" s="156">
        <f t="shared" si="1"/>
        <v>0</v>
      </c>
      <c r="J110" s="157"/>
      <c r="K110" s="156">
        <f t="shared" si="2"/>
        <v>0</v>
      </c>
      <c r="L110" s="156">
        <v>21</v>
      </c>
      <c r="M110" s="156">
        <f t="shared" si="3"/>
        <v>0</v>
      </c>
      <c r="N110" s="155">
        <v>0</v>
      </c>
      <c r="O110" s="155">
        <f t="shared" si="4"/>
        <v>0</v>
      </c>
      <c r="P110" s="155">
        <v>0</v>
      </c>
      <c r="Q110" s="155">
        <f t="shared" si="5"/>
        <v>0</v>
      </c>
      <c r="R110" s="156"/>
      <c r="S110" s="156" t="s">
        <v>298</v>
      </c>
      <c r="T110" s="156" t="s">
        <v>142</v>
      </c>
      <c r="U110" s="156">
        <v>0</v>
      </c>
      <c r="V110" s="156">
        <f t="shared" si="6"/>
        <v>0</v>
      </c>
      <c r="W110" s="156"/>
      <c r="X110" s="156" t="s">
        <v>164</v>
      </c>
      <c r="Y110" s="156" t="s">
        <v>144</v>
      </c>
      <c r="Z110" s="146"/>
      <c r="AA110" s="146"/>
      <c r="AB110" s="146"/>
      <c r="AC110" s="146"/>
      <c r="AD110" s="146"/>
      <c r="AE110" s="146"/>
      <c r="AF110" s="146"/>
      <c r="AG110" s="146" t="s">
        <v>165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22.5" outlineLevel="1" x14ac:dyDescent="0.2">
      <c r="A111" s="173">
        <v>61</v>
      </c>
      <c r="B111" s="174" t="s">
        <v>1015</v>
      </c>
      <c r="C111" s="180" t="s">
        <v>1016</v>
      </c>
      <c r="D111" s="175" t="s">
        <v>679</v>
      </c>
      <c r="E111" s="176">
        <v>1</v>
      </c>
      <c r="F111" s="177"/>
      <c r="G111" s="178">
        <f t="shared" si="0"/>
        <v>0</v>
      </c>
      <c r="H111" s="157"/>
      <c r="I111" s="156">
        <f t="shared" si="1"/>
        <v>0</v>
      </c>
      <c r="J111" s="157"/>
      <c r="K111" s="156">
        <f t="shared" si="2"/>
        <v>0</v>
      </c>
      <c r="L111" s="156">
        <v>21</v>
      </c>
      <c r="M111" s="156">
        <f t="shared" si="3"/>
        <v>0</v>
      </c>
      <c r="N111" s="155">
        <v>0</v>
      </c>
      <c r="O111" s="155">
        <f t="shared" si="4"/>
        <v>0</v>
      </c>
      <c r="P111" s="155">
        <v>0</v>
      </c>
      <c r="Q111" s="155">
        <f t="shared" si="5"/>
        <v>0</v>
      </c>
      <c r="R111" s="156"/>
      <c r="S111" s="156" t="s">
        <v>298</v>
      </c>
      <c r="T111" s="156" t="s">
        <v>142</v>
      </c>
      <c r="U111" s="156">
        <v>0</v>
      </c>
      <c r="V111" s="156">
        <f t="shared" si="6"/>
        <v>0</v>
      </c>
      <c r="W111" s="156"/>
      <c r="X111" s="156" t="s">
        <v>164</v>
      </c>
      <c r="Y111" s="156" t="s">
        <v>144</v>
      </c>
      <c r="Z111" s="146"/>
      <c r="AA111" s="146"/>
      <c r="AB111" s="146"/>
      <c r="AC111" s="146"/>
      <c r="AD111" s="146"/>
      <c r="AE111" s="146"/>
      <c r="AF111" s="146"/>
      <c r="AG111" s="146" t="s">
        <v>165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3">
        <v>62</v>
      </c>
      <c r="B112" s="174" t="s">
        <v>1017</v>
      </c>
      <c r="C112" s="180" t="s">
        <v>1018</v>
      </c>
      <c r="D112" s="175" t="s">
        <v>359</v>
      </c>
      <c r="E112" s="176">
        <v>1</v>
      </c>
      <c r="F112" s="177"/>
      <c r="G112" s="178">
        <f t="shared" si="0"/>
        <v>0</v>
      </c>
      <c r="H112" s="157"/>
      <c r="I112" s="156">
        <f t="shared" si="1"/>
        <v>0</v>
      </c>
      <c r="J112" s="157"/>
      <c r="K112" s="156">
        <f t="shared" si="2"/>
        <v>0</v>
      </c>
      <c r="L112" s="156">
        <v>21</v>
      </c>
      <c r="M112" s="156">
        <f t="shared" si="3"/>
        <v>0</v>
      </c>
      <c r="N112" s="155">
        <v>0</v>
      </c>
      <c r="O112" s="155">
        <f t="shared" si="4"/>
        <v>0</v>
      </c>
      <c r="P112" s="155">
        <v>0</v>
      </c>
      <c r="Q112" s="155">
        <f t="shared" si="5"/>
        <v>0</v>
      </c>
      <c r="R112" s="156"/>
      <c r="S112" s="156" t="s">
        <v>298</v>
      </c>
      <c r="T112" s="156" t="s">
        <v>142</v>
      </c>
      <c r="U112" s="156">
        <v>0</v>
      </c>
      <c r="V112" s="156">
        <f t="shared" si="6"/>
        <v>0</v>
      </c>
      <c r="W112" s="156"/>
      <c r="X112" s="156" t="s">
        <v>164</v>
      </c>
      <c r="Y112" s="156" t="s">
        <v>144</v>
      </c>
      <c r="Z112" s="146"/>
      <c r="AA112" s="146"/>
      <c r="AB112" s="146"/>
      <c r="AC112" s="146"/>
      <c r="AD112" s="146"/>
      <c r="AE112" s="146"/>
      <c r="AF112" s="146"/>
      <c r="AG112" s="146" t="s">
        <v>165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73">
        <v>63</v>
      </c>
      <c r="B113" s="174" t="s">
        <v>1019</v>
      </c>
      <c r="C113" s="180" t="s">
        <v>1020</v>
      </c>
      <c r="D113" s="175" t="s">
        <v>359</v>
      </c>
      <c r="E113" s="176">
        <v>1</v>
      </c>
      <c r="F113" s="177"/>
      <c r="G113" s="178">
        <f t="shared" si="0"/>
        <v>0</v>
      </c>
      <c r="H113" s="157"/>
      <c r="I113" s="156">
        <f t="shared" si="1"/>
        <v>0</v>
      </c>
      <c r="J113" s="157"/>
      <c r="K113" s="156">
        <f t="shared" si="2"/>
        <v>0</v>
      </c>
      <c r="L113" s="156">
        <v>21</v>
      </c>
      <c r="M113" s="156">
        <f t="shared" si="3"/>
        <v>0</v>
      </c>
      <c r="N113" s="155">
        <v>0</v>
      </c>
      <c r="O113" s="155">
        <f t="shared" si="4"/>
        <v>0</v>
      </c>
      <c r="P113" s="155">
        <v>0</v>
      </c>
      <c r="Q113" s="155">
        <f t="shared" si="5"/>
        <v>0</v>
      </c>
      <c r="R113" s="156"/>
      <c r="S113" s="156" t="s">
        <v>298</v>
      </c>
      <c r="T113" s="156" t="s">
        <v>142</v>
      </c>
      <c r="U113" s="156">
        <v>0</v>
      </c>
      <c r="V113" s="156">
        <f t="shared" si="6"/>
        <v>0</v>
      </c>
      <c r="W113" s="156"/>
      <c r="X113" s="156" t="s">
        <v>164</v>
      </c>
      <c r="Y113" s="156" t="s">
        <v>144</v>
      </c>
      <c r="Z113" s="146"/>
      <c r="AA113" s="146"/>
      <c r="AB113" s="146"/>
      <c r="AC113" s="146"/>
      <c r="AD113" s="146"/>
      <c r="AE113" s="146"/>
      <c r="AF113" s="146"/>
      <c r="AG113" s="146" t="s">
        <v>165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73">
        <v>64</v>
      </c>
      <c r="B114" s="174" t="s">
        <v>1021</v>
      </c>
      <c r="C114" s="180" t="s">
        <v>1022</v>
      </c>
      <c r="D114" s="175" t="s">
        <v>179</v>
      </c>
      <c r="E114" s="176">
        <v>12</v>
      </c>
      <c r="F114" s="177"/>
      <c r="G114" s="178">
        <f t="shared" si="0"/>
        <v>0</v>
      </c>
      <c r="H114" s="157"/>
      <c r="I114" s="156">
        <f t="shared" si="1"/>
        <v>0</v>
      </c>
      <c r="J114" s="157"/>
      <c r="K114" s="156">
        <f t="shared" si="2"/>
        <v>0</v>
      </c>
      <c r="L114" s="156">
        <v>21</v>
      </c>
      <c r="M114" s="156">
        <f t="shared" si="3"/>
        <v>0</v>
      </c>
      <c r="N114" s="155">
        <v>0</v>
      </c>
      <c r="O114" s="155">
        <f t="shared" si="4"/>
        <v>0</v>
      </c>
      <c r="P114" s="155">
        <v>0</v>
      </c>
      <c r="Q114" s="155">
        <f t="shared" si="5"/>
        <v>0</v>
      </c>
      <c r="R114" s="156"/>
      <c r="S114" s="156" t="s">
        <v>298</v>
      </c>
      <c r="T114" s="156" t="s">
        <v>142</v>
      </c>
      <c r="U114" s="156">
        <v>0</v>
      </c>
      <c r="V114" s="156">
        <f t="shared" si="6"/>
        <v>0</v>
      </c>
      <c r="W114" s="156"/>
      <c r="X114" s="156" t="s">
        <v>164</v>
      </c>
      <c r="Y114" s="156" t="s">
        <v>144</v>
      </c>
      <c r="Z114" s="146"/>
      <c r="AA114" s="146"/>
      <c r="AB114" s="146"/>
      <c r="AC114" s="146"/>
      <c r="AD114" s="146"/>
      <c r="AE114" s="146"/>
      <c r="AF114" s="146"/>
      <c r="AG114" s="146" t="s">
        <v>165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73">
        <v>65</v>
      </c>
      <c r="B115" s="174" t="s">
        <v>1023</v>
      </c>
      <c r="C115" s="180" t="s">
        <v>1024</v>
      </c>
      <c r="D115" s="175" t="s">
        <v>179</v>
      </c>
      <c r="E115" s="176">
        <v>1</v>
      </c>
      <c r="F115" s="177"/>
      <c r="G115" s="178">
        <f t="shared" si="0"/>
        <v>0</v>
      </c>
      <c r="H115" s="157"/>
      <c r="I115" s="156">
        <f t="shared" si="1"/>
        <v>0</v>
      </c>
      <c r="J115" s="157"/>
      <c r="K115" s="156">
        <f t="shared" si="2"/>
        <v>0</v>
      </c>
      <c r="L115" s="156">
        <v>21</v>
      </c>
      <c r="M115" s="156">
        <f t="shared" si="3"/>
        <v>0</v>
      </c>
      <c r="N115" s="155">
        <v>0</v>
      </c>
      <c r="O115" s="155">
        <f t="shared" si="4"/>
        <v>0</v>
      </c>
      <c r="P115" s="155">
        <v>0</v>
      </c>
      <c r="Q115" s="155">
        <f t="shared" si="5"/>
        <v>0</v>
      </c>
      <c r="R115" s="156"/>
      <c r="S115" s="156" t="s">
        <v>298</v>
      </c>
      <c r="T115" s="156" t="s">
        <v>142</v>
      </c>
      <c r="U115" s="156">
        <v>0</v>
      </c>
      <c r="V115" s="156">
        <f t="shared" si="6"/>
        <v>0</v>
      </c>
      <c r="W115" s="156"/>
      <c r="X115" s="156" t="s">
        <v>164</v>
      </c>
      <c r="Y115" s="156" t="s">
        <v>144</v>
      </c>
      <c r="Z115" s="146"/>
      <c r="AA115" s="146"/>
      <c r="AB115" s="146"/>
      <c r="AC115" s="146"/>
      <c r="AD115" s="146"/>
      <c r="AE115" s="146"/>
      <c r="AF115" s="146"/>
      <c r="AG115" s="146" t="s">
        <v>165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73">
        <v>66</v>
      </c>
      <c r="B116" s="174" t="s">
        <v>1025</v>
      </c>
      <c r="C116" s="180" t="s">
        <v>1026</v>
      </c>
      <c r="D116" s="175" t="s">
        <v>179</v>
      </c>
      <c r="E116" s="176">
        <v>20</v>
      </c>
      <c r="F116" s="177"/>
      <c r="G116" s="178">
        <f t="shared" si="0"/>
        <v>0</v>
      </c>
      <c r="H116" s="157"/>
      <c r="I116" s="156">
        <f t="shared" si="1"/>
        <v>0</v>
      </c>
      <c r="J116" s="157"/>
      <c r="K116" s="156">
        <f t="shared" si="2"/>
        <v>0</v>
      </c>
      <c r="L116" s="156">
        <v>21</v>
      </c>
      <c r="M116" s="156">
        <f t="shared" si="3"/>
        <v>0</v>
      </c>
      <c r="N116" s="155">
        <v>0</v>
      </c>
      <c r="O116" s="155">
        <f t="shared" si="4"/>
        <v>0</v>
      </c>
      <c r="P116" s="155">
        <v>0</v>
      </c>
      <c r="Q116" s="155">
        <f t="shared" si="5"/>
        <v>0</v>
      </c>
      <c r="R116" s="156"/>
      <c r="S116" s="156" t="s">
        <v>298</v>
      </c>
      <c r="T116" s="156" t="s">
        <v>142</v>
      </c>
      <c r="U116" s="156">
        <v>0</v>
      </c>
      <c r="V116" s="156">
        <f t="shared" si="6"/>
        <v>0</v>
      </c>
      <c r="W116" s="156"/>
      <c r="X116" s="156" t="s">
        <v>164</v>
      </c>
      <c r="Y116" s="156" t="s">
        <v>144</v>
      </c>
      <c r="Z116" s="146"/>
      <c r="AA116" s="146"/>
      <c r="AB116" s="146"/>
      <c r="AC116" s="146"/>
      <c r="AD116" s="146"/>
      <c r="AE116" s="146"/>
      <c r="AF116" s="146"/>
      <c r="AG116" s="146" t="s">
        <v>165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73">
        <v>67</v>
      </c>
      <c r="B117" s="174" t="s">
        <v>1027</v>
      </c>
      <c r="C117" s="180" t="s">
        <v>1028</v>
      </c>
      <c r="D117" s="175" t="s">
        <v>359</v>
      </c>
      <c r="E117" s="176">
        <v>1</v>
      </c>
      <c r="F117" s="177"/>
      <c r="G117" s="178">
        <f t="shared" si="0"/>
        <v>0</v>
      </c>
      <c r="H117" s="157"/>
      <c r="I117" s="156">
        <f t="shared" si="1"/>
        <v>0</v>
      </c>
      <c r="J117" s="157"/>
      <c r="K117" s="156">
        <f t="shared" si="2"/>
        <v>0</v>
      </c>
      <c r="L117" s="156">
        <v>21</v>
      </c>
      <c r="M117" s="156">
        <f t="shared" si="3"/>
        <v>0</v>
      </c>
      <c r="N117" s="155">
        <v>0</v>
      </c>
      <c r="O117" s="155">
        <f t="shared" si="4"/>
        <v>0</v>
      </c>
      <c r="P117" s="155">
        <v>0</v>
      </c>
      <c r="Q117" s="155">
        <f t="shared" si="5"/>
        <v>0</v>
      </c>
      <c r="R117" s="156"/>
      <c r="S117" s="156" t="s">
        <v>298</v>
      </c>
      <c r="T117" s="156" t="s">
        <v>142</v>
      </c>
      <c r="U117" s="156">
        <v>0</v>
      </c>
      <c r="V117" s="156">
        <f t="shared" si="6"/>
        <v>0</v>
      </c>
      <c r="W117" s="156"/>
      <c r="X117" s="156" t="s">
        <v>164</v>
      </c>
      <c r="Y117" s="156" t="s">
        <v>144</v>
      </c>
      <c r="Z117" s="146"/>
      <c r="AA117" s="146"/>
      <c r="AB117" s="146"/>
      <c r="AC117" s="146"/>
      <c r="AD117" s="146"/>
      <c r="AE117" s="146"/>
      <c r="AF117" s="146"/>
      <c r="AG117" s="146" t="s">
        <v>165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73">
        <v>68</v>
      </c>
      <c r="B118" s="174" t="s">
        <v>1029</v>
      </c>
      <c r="C118" s="180" t="s">
        <v>1030</v>
      </c>
      <c r="D118" s="175" t="s">
        <v>359</v>
      </c>
      <c r="E118" s="176">
        <v>1</v>
      </c>
      <c r="F118" s="177"/>
      <c r="G118" s="178">
        <f t="shared" si="0"/>
        <v>0</v>
      </c>
      <c r="H118" s="157"/>
      <c r="I118" s="156">
        <f t="shared" si="1"/>
        <v>0</v>
      </c>
      <c r="J118" s="157"/>
      <c r="K118" s="156">
        <f t="shared" si="2"/>
        <v>0</v>
      </c>
      <c r="L118" s="156">
        <v>21</v>
      </c>
      <c r="M118" s="156">
        <f t="shared" si="3"/>
        <v>0</v>
      </c>
      <c r="N118" s="155">
        <v>0</v>
      </c>
      <c r="O118" s="155">
        <f t="shared" si="4"/>
        <v>0</v>
      </c>
      <c r="P118" s="155">
        <v>0</v>
      </c>
      <c r="Q118" s="155">
        <f t="shared" si="5"/>
        <v>0</v>
      </c>
      <c r="R118" s="156"/>
      <c r="S118" s="156" t="s">
        <v>298</v>
      </c>
      <c r="T118" s="156" t="s">
        <v>142</v>
      </c>
      <c r="U118" s="156">
        <v>0</v>
      </c>
      <c r="V118" s="156">
        <f t="shared" si="6"/>
        <v>0</v>
      </c>
      <c r="W118" s="156"/>
      <c r="X118" s="156" t="s">
        <v>164</v>
      </c>
      <c r="Y118" s="156" t="s">
        <v>144</v>
      </c>
      <c r="Z118" s="146"/>
      <c r="AA118" s="146"/>
      <c r="AB118" s="146"/>
      <c r="AC118" s="146"/>
      <c r="AD118" s="146"/>
      <c r="AE118" s="146"/>
      <c r="AF118" s="146"/>
      <c r="AG118" s="146" t="s">
        <v>165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73">
        <v>69</v>
      </c>
      <c r="B119" s="174" t="s">
        <v>1031</v>
      </c>
      <c r="C119" s="180" t="s">
        <v>1032</v>
      </c>
      <c r="D119" s="175" t="s">
        <v>359</v>
      </c>
      <c r="E119" s="176">
        <v>2</v>
      </c>
      <c r="F119" s="177"/>
      <c r="G119" s="178">
        <f t="shared" si="0"/>
        <v>0</v>
      </c>
      <c r="H119" s="157"/>
      <c r="I119" s="156">
        <f t="shared" si="1"/>
        <v>0</v>
      </c>
      <c r="J119" s="157"/>
      <c r="K119" s="156">
        <f t="shared" si="2"/>
        <v>0</v>
      </c>
      <c r="L119" s="156">
        <v>21</v>
      </c>
      <c r="M119" s="156">
        <f t="shared" si="3"/>
        <v>0</v>
      </c>
      <c r="N119" s="155">
        <v>0</v>
      </c>
      <c r="O119" s="155">
        <f t="shared" si="4"/>
        <v>0</v>
      </c>
      <c r="P119" s="155">
        <v>0</v>
      </c>
      <c r="Q119" s="155">
        <f t="shared" si="5"/>
        <v>0</v>
      </c>
      <c r="R119" s="156"/>
      <c r="S119" s="156" t="s">
        <v>298</v>
      </c>
      <c r="T119" s="156" t="s">
        <v>142</v>
      </c>
      <c r="U119" s="156">
        <v>0</v>
      </c>
      <c r="V119" s="156">
        <f t="shared" si="6"/>
        <v>0</v>
      </c>
      <c r="W119" s="156"/>
      <c r="X119" s="156" t="s">
        <v>164</v>
      </c>
      <c r="Y119" s="156" t="s">
        <v>144</v>
      </c>
      <c r="Z119" s="146"/>
      <c r="AA119" s="146"/>
      <c r="AB119" s="146"/>
      <c r="AC119" s="146"/>
      <c r="AD119" s="146"/>
      <c r="AE119" s="146"/>
      <c r="AF119" s="146"/>
      <c r="AG119" s="146" t="s">
        <v>165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73">
        <v>70</v>
      </c>
      <c r="B120" s="174" t="s">
        <v>1033</v>
      </c>
      <c r="C120" s="180" t="s">
        <v>1034</v>
      </c>
      <c r="D120" s="175" t="s">
        <v>359</v>
      </c>
      <c r="E120" s="176">
        <v>3</v>
      </c>
      <c r="F120" s="177"/>
      <c r="G120" s="178">
        <f t="shared" si="0"/>
        <v>0</v>
      </c>
      <c r="H120" s="157"/>
      <c r="I120" s="156">
        <f t="shared" si="1"/>
        <v>0</v>
      </c>
      <c r="J120" s="157"/>
      <c r="K120" s="156">
        <f t="shared" si="2"/>
        <v>0</v>
      </c>
      <c r="L120" s="156">
        <v>21</v>
      </c>
      <c r="M120" s="156">
        <f t="shared" si="3"/>
        <v>0</v>
      </c>
      <c r="N120" s="155">
        <v>0</v>
      </c>
      <c r="O120" s="155">
        <f t="shared" si="4"/>
        <v>0</v>
      </c>
      <c r="P120" s="155">
        <v>0</v>
      </c>
      <c r="Q120" s="155">
        <f t="shared" si="5"/>
        <v>0</v>
      </c>
      <c r="R120" s="156"/>
      <c r="S120" s="156" t="s">
        <v>298</v>
      </c>
      <c r="T120" s="156" t="s">
        <v>142</v>
      </c>
      <c r="U120" s="156">
        <v>0</v>
      </c>
      <c r="V120" s="156">
        <f t="shared" si="6"/>
        <v>0</v>
      </c>
      <c r="W120" s="156"/>
      <c r="X120" s="156" t="s">
        <v>164</v>
      </c>
      <c r="Y120" s="156" t="s">
        <v>144</v>
      </c>
      <c r="Z120" s="146"/>
      <c r="AA120" s="146"/>
      <c r="AB120" s="146"/>
      <c r="AC120" s="146"/>
      <c r="AD120" s="146"/>
      <c r="AE120" s="146"/>
      <c r="AF120" s="146"/>
      <c r="AG120" s="146" t="s">
        <v>165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73">
        <v>71</v>
      </c>
      <c r="B121" s="174" t="s">
        <v>1035</v>
      </c>
      <c r="C121" s="180" t="s">
        <v>1036</v>
      </c>
      <c r="D121" s="175" t="s">
        <v>359</v>
      </c>
      <c r="E121" s="176">
        <v>6</v>
      </c>
      <c r="F121" s="177"/>
      <c r="G121" s="178">
        <f t="shared" ref="G121:G147" si="7">ROUND(E121*F121,2)</f>
        <v>0</v>
      </c>
      <c r="H121" s="157"/>
      <c r="I121" s="156">
        <f t="shared" ref="I121:I147" si="8">ROUND(E121*H121,2)</f>
        <v>0</v>
      </c>
      <c r="J121" s="157"/>
      <c r="K121" s="156">
        <f t="shared" ref="K121:K147" si="9">ROUND(E121*J121,2)</f>
        <v>0</v>
      </c>
      <c r="L121" s="156">
        <v>21</v>
      </c>
      <c r="M121" s="156">
        <f t="shared" ref="M121:M147" si="10">G121*(1+L121/100)</f>
        <v>0</v>
      </c>
      <c r="N121" s="155">
        <v>0</v>
      </c>
      <c r="O121" s="155">
        <f t="shared" ref="O121:O147" si="11">ROUND(E121*N121,2)</f>
        <v>0</v>
      </c>
      <c r="P121" s="155">
        <v>0</v>
      </c>
      <c r="Q121" s="155">
        <f t="shared" ref="Q121:Q147" si="12">ROUND(E121*P121,2)</f>
        <v>0</v>
      </c>
      <c r="R121" s="156"/>
      <c r="S121" s="156" t="s">
        <v>298</v>
      </c>
      <c r="T121" s="156" t="s">
        <v>142</v>
      </c>
      <c r="U121" s="156">
        <v>0</v>
      </c>
      <c r="V121" s="156">
        <f t="shared" ref="V121:V147" si="13">ROUND(E121*U121,2)</f>
        <v>0</v>
      </c>
      <c r="W121" s="156"/>
      <c r="X121" s="156" t="s">
        <v>164</v>
      </c>
      <c r="Y121" s="156" t="s">
        <v>144</v>
      </c>
      <c r="Z121" s="146"/>
      <c r="AA121" s="146"/>
      <c r="AB121" s="146"/>
      <c r="AC121" s="146"/>
      <c r="AD121" s="146"/>
      <c r="AE121" s="146"/>
      <c r="AF121" s="146"/>
      <c r="AG121" s="146" t="s">
        <v>165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73">
        <v>72</v>
      </c>
      <c r="B122" s="174" t="s">
        <v>1037</v>
      </c>
      <c r="C122" s="180" t="s">
        <v>1038</v>
      </c>
      <c r="D122" s="175" t="s">
        <v>359</v>
      </c>
      <c r="E122" s="176">
        <v>4</v>
      </c>
      <c r="F122" s="177"/>
      <c r="G122" s="178">
        <f t="shared" si="7"/>
        <v>0</v>
      </c>
      <c r="H122" s="157"/>
      <c r="I122" s="156">
        <f t="shared" si="8"/>
        <v>0</v>
      </c>
      <c r="J122" s="157"/>
      <c r="K122" s="156">
        <f t="shared" si="9"/>
        <v>0</v>
      </c>
      <c r="L122" s="156">
        <v>21</v>
      </c>
      <c r="M122" s="156">
        <f t="shared" si="10"/>
        <v>0</v>
      </c>
      <c r="N122" s="155">
        <v>0</v>
      </c>
      <c r="O122" s="155">
        <f t="shared" si="11"/>
        <v>0</v>
      </c>
      <c r="P122" s="155">
        <v>0</v>
      </c>
      <c r="Q122" s="155">
        <f t="shared" si="12"/>
        <v>0</v>
      </c>
      <c r="R122" s="156"/>
      <c r="S122" s="156" t="s">
        <v>298</v>
      </c>
      <c r="T122" s="156" t="s">
        <v>142</v>
      </c>
      <c r="U122" s="156">
        <v>0</v>
      </c>
      <c r="V122" s="156">
        <f t="shared" si="13"/>
        <v>0</v>
      </c>
      <c r="W122" s="156"/>
      <c r="X122" s="156" t="s">
        <v>164</v>
      </c>
      <c r="Y122" s="156" t="s">
        <v>144</v>
      </c>
      <c r="Z122" s="146"/>
      <c r="AA122" s="146"/>
      <c r="AB122" s="146"/>
      <c r="AC122" s="146"/>
      <c r="AD122" s="146"/>
      <c r="AE122" s="146"/>
      <c r="AF122" s="146"/>
      <c r="AG122" s="146" t="s">
        <v>165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73">
        <v>73</v>
      </c>
      <c r="B123" s="174" t="s">
        <v>1039</v>
      </c>
      <c r="C123" s="180" t="s">
        <v>1040</v>
      </c>
      <c r="D123" s="175" t="s">
        <v>359</v>
      </c>
      <c r="E123" s="176">
        <v>14</v>
      </c>
      <c r="F123" s="177"/>
      <c r="G123" s="178">
        <f t="shared" si="7"/>
        <v>0</v>
      </c>
      <c r="H123" s="157"/>
      <c r="I123" s="156">
        <f t="shared" si="8"/>
        <v>0</v>
      </c>
      <c r="J123" s="157"/>
      <c r="K123" s="156">
        <f t="shared" si="9"/>
        <v>0</v>
      </c>
      <c r="L123" s="156">
        <v>21</v>
      </c>
      <c r="M123" s="156">
        <f t="shared" si="10"/>
        <v>0</v>
      </c>
      <c r="N123" s="155">
        <v>0</v>
      </c>
      <c r="O123" s="155">
        <f t="shared" si="11"/>
        <v>0</v>
      </c>
      <c r="P123" s="155">
        <v>0</v>
      </c>
      <c r="Q123" s="155">
        <f t="shared" si="12"/>
        <v>0</v>
      </c>
      <c r="R123" s="156"/>
      <c r="S123" s="156" t="s">
        <v>298</v>
      </c>
      <c r="T123" s="156" t="s">
        <v>142</v>
      </c>
      <c r="U123" s="156">
        <v>0</v>
      </c>
      <c r="V123" s="156">
        <f t="shared" si="13"/>
        <v>0</v>
      </c>
      <c r="W123" s="156"/>
      <c r="X123" s="156" t="s">
        <v>164</v>
      </c>
      <c r="Y123" s="156" t="s">
        <v>144</v>
      </c>
      <c r="Z123" s="146"/>
      <c r="AA123" s="146"/>
      <c r="AB123" s="146"/>
      <c r="AC123" s="146"/>
      <c r="AD123" s="146"/>
      <c r="AE123" s="146"/>
      <c r="AF123" s="146"/>
      <c r="AG123" s="146" t="s">
        <v>165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73">
        <v>74</v>
      </c>
      <c r="B124" s="174" t="s">
        <v>1041</v>
      </c>
      <c r="C124" s="180" t="s">
        <v>1042</v>
      </c>
      <c r="D124" s="175" t="s">
        <v>359</v>
      </c>
      <c r="E124" s="176">
        <v>10</v>
      </c>
      <c r="F124" s="177"/>
      <c r="G124" s="178">
        <f t="shared" si="7"/>
        <v>0</v>
      </c>
      <c r="H124" s="157"/>
      <c r="I124" s="156">
        <f t="shared" si="8"/>
        <v>0</v>
      </c>
      <c r="J124" s="157"/>
      <c r="K124" s="156">
        <f t="shared" si="9"/>
        <v>0</v>
      </c>
      <c r="L124" s="156">
        <v>21</v>
      </c>
      <c r="M124" s="156">
        <f t="shared" si="10"/>
        <v>0</v>
      </c>
      <c r="N124" s="155">
        <v>0</v>
      </c>
      <c r="O124" s="155">
        <f t="shared" si="11"/>
        <v>0</v>
      </c>
      <c r="P124" s="155">
        <v>0</v>
      </c>
      <c r="Q124" s="155">
        <f t="shared" si="12"/>
        <v>0</v>
      </c>
      <c r="R124" s="156"/>
      <c r="S124" s="156" t="s">
        <v>298</v>
      </c>
      <c r="T124" s="156" t="s">
        <v>142</v>
      </c>
      <c r="U124" s="156">
        <v>0</v>
      </c>
      <c r="V124" s="156">
        <f t="shared" si="13"/>
        <v>0</v>
      </c>
      <c r="W124" s="156"/>
      <c r="X124" s="156" t="s">
        <v>164</v>
      </c>
      <c r="Y124" s="156" t="s">
        <v>144</v>
      </c>
      <c r="Z124" s="146"/>
      <c r="AA124" s="146"/>
      <c r="AB124" s="146"/>
      <c r="AC124" s="146"/>
      <c r="AD124" s="146"/>
      <c r="AE124" s="146"/>
      <c r="AF124" s="146"/>
      <c r="AG124" s="146" t="s">
        <v>165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73">
        <v>75</v>
      </c>
      <c r="B125" s="174" t="s">
        <v>1043</v>
      </c>
      <c r="C125" s="180" t="s">
        <v>1044</v>
      </c>
      <c r="D125" s="175" t="s">
        <v>359</v>
      </c>
      <c r="E125" s="176">
        <v>1</v>
      </c>
      <c r="F125" s="177"/>
      <c r="G125" s="178">
        <f t="shared" si="7"/>
        <v>0</v>
      </c>
      <c r="H125" s="157"/>
      <c r="I125" s="156">
        <f t="shared" si="8"/>
        <v>0</v>
      </c>
      <c r="J125" s="157"/>
      <c r="K125" s="156">
        <f t="shared" si="9"/>
        <v>0</v>
      </c>
      <c r="L125" s="156">
        <v>21</v>
      </c>
      <c r="M125" s="156">
        <f t="shared" si="10"/>
        <v>0</v>
      </c>
      <c r="N125" s="155">
        <v>0</v>
      </c>
      <c r="O125" s="155">
        <f t="shared" si="11"/>
        <v>0</v>
      </c>
      <c r="P125" s="155">
        <v>0</v>
      </c>
      <c r="Q125" s="155">
        <f t="shared" si="12"/>
        <v>0</v>
      </c>
      <c r="R125" s="156"/>
      <c r="S125" s="156" t="s">
        <v>298</v>
      </c>
      <c r="T125" s="156" t="s">
        <v>142</v>
      </c>
      <c r="U125" s="156">
        <v>0</v>
      </c>
      <c r="V125" s="156">
        <f t="shared" si="13"/>
        <v>0</v>
      </c>
      <c r="W125" s="156"/>
      <c r="X125" s="156" t="s">
        <v>164</v>
      </c>
      <c r="Y125" s="156" t="s">
        <v>144</v>
      </c>
      <c r="Z125" s="146"/>
      <c r="AA125" s="146"/>
      <c r="AB125" s="146"/>
      <c r="AC125" s="146"/>
      <c r="AD125" s="146"/>
      <c r="AE125" s="146"/>
      <c r="AF125" s="146"/>
      <c r="AG125" s="146" t="s">
        <v>165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73">
        <v>76</v>
      </c>
      <c r="B126" s="174" t="s">
        <v>1045</v>
      </c>
      <c r="C126" s="180" t="s">
        <v>1046</v>
      </c>
      <c r="D126" s="175" t="s">
        <v>359</v>
      </c>
      <c r="E126" s="176">
        <v>3</v>
      </c>
      <c r="F126" s="177"/>
      <c r="G126" s="178">
        <f t="shared" si="7"/>
        <v>0</v>
      </c>
      <c r="H126" s="157"/>
      <c r="I126" s="156">
        <f t="shared" si="8"/>
        <v>0</v>
      </c>
      <c r="J126" s="157"/>
      <c r="K126" s="156">
        <f t="shared" si="9"/>
        <v>0</v>
      </c>
      <c r="L126" s="156">
        <v>21</v>
      </c>
      <c r="M126" s="156">
        <f t="shared" si="10"/>
        <v>0</v>
      </c>
      <c r="N126" s="155">
        <v>0</v>
      </c>
      <c r="O126" s="155">
        <f t="shared" si="11"/>
        <v>0</v>
      </c>
      <c r="P126" s="155">
        <v>0</v>
      </c>
      <c r="Q126" s="155">
        <f t="shared" si="12"/>
        <v>0</v>
      </c>
      <c r="R126" s="156"/>
      <c r="S126" s="156" t="s">
        <v>298</v>
      </c>
      <c r="T126" s="156" t="s">
        <v>142</v>
      </c>
      <c r="U126" s="156">
        <v>0</v>
      </c>
      <c r="V126" s="156">
        <f t="shared" si="13"/>
        <v>0</v>
      </c>
      <c r="W126" s="156"/>
      <c r="X126" s="156" t="s">
        <v>164</v>
      </c>
      <c r="Y126" s="156" t="s">
        <v>144</v>
      </c>
      <c r="Z126" s="146"/>
      <c r="AA126" s="146"/>
      <c r="AB126" s="146"/>
      <c r="AC126" s="146"/>
      <c r="AD126" s="146"/>
      <c r="AE126" s="146"/>
      <c r="AF126" s="146"/>
      <c r="AG126" s="146" t="s">
        <v>165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73">
        <v>77</v>
      </c>
      <c r="B127" s="174" t="s">
        <v>1047</v>
      </c>
      <c r="C127" s="180" t="s">
        <v>1048</v>
      </c>
      <c r="D127" s="175" t="s">
        <v>359</v>
      </c>
      <c r="E127" s="176">
        <v>1</v>
      </c>
      <c r="F127" s="177"/>
      <c r="G127" s="178">
        <f t="shared" si="7"/>
        <v>0</v>
      </c>
      <c r="H127" s="157"/>
      <c r="I127" s="156">
        <f t="shared" si="8"/>
        <v>0</v>
      </c>
      <c r="J127" s="157"/>
      <c r="K127" s="156">
        <f t="shared" si="9"/>
        <v>0</v>
      </c>
      <c r="L127" s="156">
        <v>21</v>
      </c>
      <c r="M127" s="156">
        <f t="shared" si="10"/>
        <v>0</v>
      </c>
      <c r="N127" s="155">
        <v>0</v>
      </c>
      <c r="O127" s="155">
        <f t="shared" si="11"/>
        <v>0</v>
      </c>
      <c r="P127" s="155">
        <v>0</v>
      </c>
      <c r="Q127" s="155">
        <f t="shared" si="12"/>
        <v>0</v>
      </c>
      <c r="R127" s="156"/>
      <c r="S127" s="156" t="s">
        <v>298</v>
      </c>
      <c r="T127" s="156" t="s">
        <v>142</v>
      </c>
      <c r="U127" s="156">
        <v>0</v>
      </c>
      <c r="V127" s="156">
        <f t="shared" si="13"/>
        <v>0</v>
      </c>
      <c r="W127" s="156"/>
      <c r="X127" s="156" t="s">
        <v>164</v>
      </c>
      <c r="Y127" s="156" t="s">
        <v>144</v>
      </c>
      <c r="Z127" s="146"/>
      <c r="AA127" s="146"/>
      <c r="AB127" s="146"/>
      <c r="AC127" s="146"/>
      <c r="AD127" s="146"/>
      <c r="AE127" s="146"/>
      <c r="AF127" s="146"/>
      <c r="AG127" s="146" t="s">
        <v>165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73">
        <v>78</v>
      </c>
      <c r="B128" s="174" t="s">
        <v>1049</v>
      </c>
      <c r="C128" s="180" t="s">
        <v>1050</v>
      </c>
      <c r="D128" s="175" t="s">
        <v>359</v>
      </c>
      <c r="E128" s="176">
        <v>1</v>
      </c>
      <c r="F128" s="177"/>
      <c r="G128" s="178">
        <f t="shared" si="7"/>
        <v>0</v>
      </c>
      <c r="H128" s="157"/>
      <c r="I128" s="156">
        <f t="shared" si="8"/>
        <v>0</v>
      </c>
      <c r="J128" s="157"/>
      <c r="K128" s="156">
        <f t="shared" si="9"/>
        <v>0</v>
      </c>
      <c r="L128" s="156">
        <v>21</v>
      </c>
      <c r="M128" s="156">
        <f t="shared" si="10"/>
        <v>0</v>
      </c>
      <c r="N128" s="155">
        <v>0</v>
      </c>
      <c r="O128" s="155">
        <f t="shared" si="11"/>
        <v>0</v>
      </c>
      <c r="P128" s="155">
        <v>0</v>
      </c>
      <c r="Q128" s="155">
        <f t="shared" si="12"/>
        <v>0</v>
      </c>
      <c r="R128" s="156"/>
      <c r="S128" s="156" t="s">
        <v>298</v>
      </c>
      <c r="T128" s="156" t="s">
        <v>142</v>
      </c>
      <c r="U128" s="156">
        <v>0</v>
      </c>
      <c r="V128" s="156">
        <f t="shared" si="13"/>
        <v>0</v>
      </c>
      <c r="W128" s="156"/>
      <c r="X128" s="156" t="s">
        <v>164</v>
      </c>
      <c r="Y128" s="156" t="s">
        <v>144</v>
      </c>
      <c r="Z128" s="146"/>
      <c r="AA128" s="146"/>
      <c r="AB128" s="146"/>
      <c r="AC128" s="146"/>
      <c r="AD128" s="146"/>
      <c r="AE128" s="146"/>
      <c r="AF128" s="146"/>
      <c r="AG128" s="146" t="s">
        <v>165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73">
        <v>79</v>
      </c>
      <c r="B129" s="174" t="s">
        <v>1051</v>
      </c>
      <c r="C129" s="180" t="s">
        <v>1052</v>
      </c>
      <c r="D129" s="175" t="s">
        <v>359</v>
      </c>
      <c r="E129" s="176">
        <v>5</v>
      </c>
      <c r="F129" s="177"/>
      <c r="G129" s="178">
        <f t="shared" si="7"/>
        <v>0</v>
      </c>
      <c r="H129" s="157"/>
      <c r="I129" s="156">
        <f t="shared" si="8"/>
        <v>0</v>
      </c>
      <c r="J129" s="157"/>
      <c r="K129" s="156">
        <f t="shared" si="9"/>
        <v>0</v>
      </c>
      <c r="L129" s="156">
        <v>21</v>
      </c>
      <c r="M129" s="156">
        <f t="shared" si="10"/>
        <v>0</v>
      </c>
      <c r="N129" s="155">
        <v>0</v>
      </c>
      <c r="O129" s="155">
        <f t="shared" si="11"/>
        <v>0</v>
      </c>
      <c r="P129" s="155">
        <v>0</v>
      </c>
      <c r="Q129" s="155">
        <f t="shared" si="12"/>
        <v>0</v>
      </c>
      <c r="R129" s="156"/>
      <c r="S129" s="156" t="s">
        <v>298</v>
      </c>
      <c r="T129" s="156" t="s">
        <v>142</v>
      </c>
      <c r="U129" s="156">
        <v>0</v>
      </c>
      <c r="V129" s="156">
        <f t="shared" si="13"/>
        <v>0</v>
      </c>
      <c r="W129" s="156"/>
      <c r="X129" s="156" t="s">
        <v>164</v>
      </c>
      <c r="Y129" s="156" t="s">
        <v>144</v>
      </c>
      <c r="Z129" s="146"/>
      <c r="AA129" s="146"/>
      <c r="AB129" s="146"/>
      <c r="AC129" s="146"/>
      <c r="AD129" s="146"/>
      <c r="AE129" s="146"/>
      <c r="AF129" s="146"/>
      <c r="AG129" s="146" t="s">
        <v>165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73">
        <v>80</v>
      </c>
      <c r="B130" s="174" t="s">
        <v>1053</v>
      </c>
      <c r="C130" s="180" t="s">
        <v>1054</v>
      </c>
      <c r="D130" s="175" t="s">
        <v>359</v>
      </c>
      <c r="E130" s="176">
        <v>1</v>
      </c>
      <c r="F130" s="177"/>
      <c r="G130" s="178">
        <f t="shared" si="7"/>
        <v>0</v>
      </c>
      <c r="H130" s="157"/>
      <c r="I130" s="156">
        <f t="shared" si="8"/>
        <v>0</v>
      </c>
      <c r="J130" s="157"/>
      <c r="K130" s="156">
        <f t="shared" si="9"/>
        <v>0</v>
      </c>
      <c r="L130" s="156">
        <v>21</v>
      </c>
      <c r="M130" s="156">
        <f t="shared" si="10"/>
        <v>0</v>
      </c>
      <c r="N130" s="155">
        <v>0</v>
      </c>
      <c r="O130" s="155">
        <f t="shared" si="11"/>
        <v>0</v>
      </c>
      <c r="P130" s="155">
        <v>0</v>
      </c>
      <c r="Q130" s="155">
        <f t="shared" si="12"/>
        <v>0</v>
      </c>
      <c r="R130" s="156"/>
      <c r="S130" s="156" t="s">
        <v>298</v>
      </c>
      <c r="T130" s="156" t="s">
        <v>142</v>
      </c>
      <c r="U130" s="156">
        <v>0</v>
      </c>
      <c r="V130" s="156">
        <f t="shared" si="13"/>
        <v>0</v>
      </c>
      <c r="W130" s="156"/>
      <c r="X130" s="156" t="s">
        <v>164</v>
      </c>
      <c r="Y130" s="156" t="s">
        <v>144</v>
      </c>
      <c r="Z130" s="146"/>
      <c r="AA130" s="146"/>
      <c r="AB130" s="146"/>
      <c r="AC130" s="146"/>
      <c r="AD130" s="146"/>
      <c r="AE130" s="146"/>
      <c r="AF130" s="146"/>
      <c r="AG130" s="146" t="s">
        <v>165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73">
        <v>81</v>
      </c>
      <c r="B131" s="174" t="s">
        <v>1055</v>
      </c>
      <c r="C131" s="180" t="s">
        <v>1056</v>
      </c>
      <c r="D131" s="175" t="s">
        <v>359</v>
      </c>
      <c r="E131" s="176">
        <v>1</v>
      </c>
      <c r="F131" s="177"/>
      <c r="G131" s="178">
        <f t="shared" si="7"/>
        <v>0</v>
      </c>
      <c r="H131" s="157"/>
      <c r="I131" s="156">
        <f t="shared" si="8"/>
        <v>0</v>
      </c>
      <c r="J131" s="157"/>
      <c r="K131" s="156">
        <f t="shared" si="9"/>
        <v>0</v>
      </c>
      <c r="L131" s="156">
        <v>21</v>
      </c>
      <c r="M131" s="156">
        <f t="shared" si="10"/>
        <v>0</v>
      </c>
      <c r="N131" s="155">
        <v>0</v>
      </c>
      <c r="O131" s="155">
        <f t="shared" si="11"/>
        <v>0</v>
      </c>
      <c r="P131" s="155">
        <v>0</v>
      </c>
      <c r="Q131" s="155">
        <f t="shared" si="12"/>
        <v>0</v>
      </c>
      <c r="R131" s="156"/>
      <c r="S131" s="156" t="s">
        <v>298</v>
      </c>
      <c r="T131" s="156" t="s">
        <v>142</v>
      </c>
      <c r="U131" s="156">
        <v>0</v>
      </c>
      <c r="V131" s="156">
        <f t="shared" si="13"/>
        <v>0</v>
      </c>
      <c r="W131" s="156"/>
      <c r="X131" s="156" t="s">
        <v>164</v>
      </c>
      <c r="Y131" s="156" t="s">
        <v>144</v>
      </c>
      <c r="Z131" s="146"/>
      <c r="AA131" s="146"/>
      <c r="AB131" s="146"/>
      <c r="AC131" s="146"/>
      <c r="AD131" s="146"/>
      <c r="AE131" s="146"/>
      <c r="AF131" s="146"/>
      <c r="AG131" s="146" t="s">
        <v>165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3">
        <v>82</v>
      </c>
      <c r="B132" s="174" t="s">
        <v>1057</v>
      </c>
      <c r="C132" s="180" t="s">
        <v>1058</v>
      </c>
      <c r="D132" s="175" t="s">
        <v>359</v>
      </c>
      <c r="E132" s="176">
        <v>18</v>
      </c>
      <c r="F132" s="177"/>
      <c r="G132" s="178">
        <f t="shared" si="7"/>
        <v>0</v>
      </c>
      <c r="H132" s="157"/>
      <c r="I132" s="156">
        <f t="shared" si="8"/>
        <v>0</v>
      </c>
      <c r="J132" s="157"/>
      <c r="K132" s="156">
        <f t="shared" si="9"/>
        <v>0</v>
      </c>
      <c r="L132" s="156">
        <v>21</v>
      </c>
      <c r="M132" s="156">
        <f t="shared" si="10"/>
        <v>0</v>
      </c>
      <c r="N132" s="155">
        <v>0</v>
      </c>
      <c r="O132" s="155">
        <f t="shared" si="11"/>
        <v>0</v>
      </c>
      <c r="P132" s="155">
        <v>0</v>
      </c>
      <c r="Q132" s="155">
        <f t="shared" si="12"/>
        <v>0</v>
      </c>
      <c r="R132" s="156"/>
      <c r="S132" s="156" t="s">
        <v>298</v>
      </c>
      <c r="T132" s="156" t="s">
        <v>142</v>
      </c>
      <c r="U132" s="156">
        <v>0</v>
      </c>
      <c r="V132" s="156">
        <f t="shared" si="13"/>
        <v>0</v>
      </c>
      <c r="W132" s="156"/>
      <c r="X132" s="156" t="s">
        <v>164</v>
      </c>
      <c r="Y132" s="156" t="s">
        <v>144</v>
      </c>
      <c r="Z132" s="146"/>
      <c r="AA132" s="146"/>
      <c r="AB132" s="146"/>
      <c r="AC132" s="146"/>
      <c r="AD132" s="146"/>
      <c r="AE132" s="146"/>
      <c r="AF132" s="146"/>
      <c r="AG132" s="146" t="s">
        <v>165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73">
        <v>83</v>
      </c>
      <c r="B133" s="174" t="s">
        <v>1059</v>
      </c>
      <c r="C133" s="180" t="s">
        <v>1060</v>
      </c>
      <c r="D133" s="175" t="s">
        <v>359</v>
      </c>
      <c r="E133" s="176">
        <v>1</v>
      </c>
      <c r="F133" s="177"/>
      <c r="G133" s="178">
        <f t="shared" si="7"/>
        <v>0</v>
      </c>
      <c r="H133" s="157"/>
      <c r="I133" s="156">
        <f t="shared" si="8"/>
        <v>0</v>
      </c>
      <c r="J133" s="157"/>
      <c r="K133" s="156">
        <f t="shared" si="9"/>
        <v>0</v>
      </c>
      <c r="L133" s="156">
        <v>21</v>
      </c>
      <c r="M133" s="156">
        <f t="shared" si="10"/>
        <v>0</v>
      </c>
      <c r="N133" s="155">
        <v>0</v>
      </c>
      <c r="O133" s="155">
        <f t="shared" si="11"/>
        <v>0</v>
      </c>
      <c r="P133" s="155">
        <v>0</v>
      </c>
      <c r="Q133" s="155">
        <f t="shared" si="12"/>
        <v>0</v>
      </c>
      <c r="R133" s="156"/>
      <c r="S133" s="156" t="s">
        <v>298</v>
      </c>
      <c r="T133" s="156" t="s">
        <v>142</v>
      </c>
      <c r="U133" s="156">
        <v>0</v>
      </c>
      <c r="V133" s="156">
        <f t="shared" si="13"/>
        <v>0</v>
      </c>
      <c r="W133" s="156"/>
      <c r="X133" s="156" t="s">
        <v>164</v>
      </c>
      <c r="Y133" s="156" t="s">
        <v>144</v>
      </c>
      <c r="Z133" s="146"/>
      <c r="AA133" s="146"/>
      <c r="AB133" s="146"/>
      <c r="AC133" s="146"/>
      <c r="AD133" s="146"/>
      <c r="AE133" s="146"/>
      <c r="AF133" s="146"/>
      <c r="AG133" s="146" t="s">
        <v>165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73">
        <v>84</v>
      </c>
      <c r="B134" s="174" t="s">
        <v>1061</v>
      </c>
      <c r="C134" s="180" t="s">
        <v>1062</v>
      </c>
      <c r="D134" s="175" t="s">
        <v>359</v>
      </c>
      <c r="E134" s="176">
        <v>4</v>
      </c>
      <c r="F134" s="177"/>
      <c r="G134" s="178">
        <f t="shared" si="7"/>
        <v>0</v>
      </c>
      <c r="H134" s="157"/>
      <c r="I134" s="156">
        <f t="shared" si="8"/>
        <v>0</v>
      </c>
      <c r="J134" s="157"/>
      <c r="K134" s="156">
        <f t="shared" si="9"/>
        <v>0</v>
      </c>
      <c r="L134" s="156">
        <v>21</v>
      </c>
      <c r="M134" s="156">
        <f t="shared" si="10"/>
        <v>0</v>
      </c>
      <c r="N134" s="155">
        <v>0</v>
      </c>
      <c r="O134" s="155">
        <f t="shared" si="11"/>
        <v>0</v>
      </c>
      <c r="P134" s="155">
        <v>0</v>
      </c>
      <c r="Q134" s="155">
        <f t="shared" si="12"/>
        <v>0</v>
      </c>
      <c r="R134" s="156"/>
      <c r="S134" s="156" t="s">
        <v>298</v>
      </c>
      <c r="T134" s="156" t="s">
        <v>142</v>
      </c>
      <c r="U134" s="156">
        <v>0</v>
      </c>
      <c r="V134" s="156">
        <f t="shared" si="13"/>
        <v>0</v>
      </c>
      <c r="W134" s="156"/>
      <c r="X134" s="156" t="s">
        <v>164</v>
      </c>
      <c r="Y134" s="156" t="s">
        <v>144</v>
      </c>
      <c r="Z134" s="146"/>
      <c r="AA134" s="146"/>
      <c r="AB134" s="146"/>
      <c r="AC134" s="146"/>
      <c r="AD134" s="146"/>
      <c r="AE134" s="146"/>
      <c r="AF134" s="146"/>
      <c r="AG134" s="146" t="s">
        <v>165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73">
        <v>85</v>
      </c>
      <c r="B135" s="174" t="s">
        <v>1063</v>
      </c>
      <c r="C135" s="180" t="s">
        <v>1064</v>
      </c>
      <c r="D135" s="175" t="s">
        <v>359</v>
      </c>
      <c r="E135" s="176">
        <v>2</v>
      </c>
      <c r="F135" s="177"/>
      <c r="G135" s="178">
        <f t="shared" si="7"/>
        <v>0</v>
      </c>
      <c r="H135" s="157"/>
      <c r="I135" s="156">
        <f t="shared" si="8"/>
        <v>0</v>
      </c>
      <c r="J135" s="157"/>
      <c r="K135" s="156">
        <f t="shared" si="9"/>
        <v>0</v>
      </c>
      <c r="L135" s="156">
        <v>21</v>
      </c>
      <c r="M135" s="156">
        <f t="shared" si="10"/>
        <v>0</v>
      </c>
      <c r="N135" s="155">
        <v>0</v>
      </c>
      <c r="O135" s="155">
        <f t="shared" si="11"/>
        <v>0</v>
      </c>
      <c r="P135" s="155">
        <v>0</v>
      </c>
      <c r="Q135" s="155">
        <f t="shared" si="12"/>
        <v>0</v>
      </c>
      <c r="R135" s="156"/>
      <c r="S135" s="156" t="s">
        <v>298</v>
      </c>
      <c r="T135" s="156" t="s">
        <v>142</v>
      </c>
      <c r="U135" s="156">
        <v>0</v>
      </c>
      <c r="V135" s="156">
        <f t="shared" si="13"/>
        <v>0</v>
      </c>
      <c r="W135" s="156"/>
      <c r="X135" s="156" t="s">
        <v>164</v>
      </c>
      <c r="Y135" s="156" t="s">
        <v>144</v>
      </c>
      <c r="Z135" s="146"/>
      <c r="AA135" s="146"/>
      <c r="AB135" s="146"/>
      <c r="AC135" s="146"/>
      <c r="AD135" s="146"/>
      <c r="AE135" s="146"/>
      <c r="AF135" s="146"/>
      <c r="AG135" s="146" t="s">
        <v>165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73">
        <v>86</v>
      </c>
      <c r="B136" s="174" t="s">
        <v>1065</v>
      </c>
      <c r="C136" s="180" t="s">
        <v>1066</v>
      </c>
      <c r="D136" s="175" t="s">
        <v>359</v>
      </c>
      <c r="E136" s="176">
        <v>10</v>
      </c>
      <c r="F136" s="177"/>
      <c r="G136" s="178">
        <f t="shared" si="7"/>
        <v>0</v>
      </c>
      <c r="H136" s="157"/>
      <c r="I136" s="156">
        <f t="shared" si="8"/>
        <v>0</v>
      </c>
      <c r="J136" s="157"/>
      <c r="K136" s="156">
        <f t="shared" si="9"/>
        <v>0</v>
      </c>
      <c r="L136" s="156">
        <v>21</v>
      </c>
      <c r="M136" s="156">
        <f t="shared" si="10"/>
        <v>0</v>
      </c>
      <c r="N136" s="155">
        <v>0</v>
      </c>
      <c r="O136" s="155">
        <f t="shared" si="11"/>
        <v>0</v>
      </c>
      <c r="P136" s="155">
        <v>0</v>
      </c>
      <c r="Q136" s="155">
        <f t="shared" si="12"/>
        <v>0</v>
      </c>
      <c r="R136" s="156"/>
      <c r="S136" s="156" t="s">
        <v>298</v>
      </c>
      <c r="T136" s="156" t="s">
        <v>142</v>
      </c>
      <c r="U136" s="156">
        <v>0</v>
      </c>
      <c r="V136" s="156">
        <f t="shared" si="13"/>
        <v>0</v>
      </c>
      <c r="W136" s="156"/>
      <c r="X136" s="156" t="s">
        <v>164</v>
      </c>
      <c r="Y136" s="156" t="s">
        <v>144</v>
      </c>
      <c r="Z136" s="146"/>
      <c r="AA136" s="146"/>
      <c r="AB136" s="146"/>
      <c r="AC136" s="146"/>
      <c r="AD136" s="146"/>
      <c r="AE136" s="146"/>
      <c r="AF136" s="146"/>
      <c r="AG136" s="146" t="s">
        <v>165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73">
        <v>87</v>
      </c>
      <c r="B137" s="174" t="s">
        <v>1067</v>
      </c>
      <c r="C137" s="180" t="s">
        <v>1068</v>
      </c>
      <c r="D137" s="175" t="s">
        <v>359</v>
      </c>
      <c r="E137" s="176">
        <v>6</v>
      </c>
      <c r="F137" s="177"/>
      <c r="G137" s="178">
        <f t="shared" si="7"/>
        <v>0</v>
      </c>
      <c r="H137" s="157"/>
      <c r="I137" s="156">
        <f t="shared" si="8"/>
        <v>0</v>
      </c>
      <c r="J137" s="157"/>
      <c r="K137" s="156">
        <f t="shared" si="9"/>
        <v>0</v>
      </c>
      <c r="L137" s="156">
        <v>21</v>
      </c>
      <c r="M137" s="156">
        <f t="shared" si="10"/>
        <v>0</v>
      </c>
      <c r="N137" s="155">
        <v>0</v>
      </c>
      <c r="O137" s="155">
        <f t="shared" si="11"/>
        <v>0</v>
      </c>
      <c r="P137" s="155">
        <v>0</v>
      </c>
      <c r="Q137" s="155">
        <f t="shared" si="12"/>
        <v>0</v>
      </c>
      <c r="R137" s="156"/>
      <c r="S137" s="156" t="s">
        <v>298</v>
      </c>
      <c r="T137" s="156" t="s">
        <v>142</v>
      </c>
      <c r="U137" s="156">
        <v>0</v>
      </c>
      <c r="V137" s="156">
        <f t="shared" si="13"/>
        <v>0</v>
      </c>
      <c r="W137" s="156"/>
      <c r="X137" s="156" t="s">
        <v>164</v>
      </c>
      <c r="Y137" s="156" t="s">
        <v>144</v>
      </c>
      <c r="Z137" s="146"/>
      <c r="AA137" s="146"/>
      <c r="AB137" s="146"/>
      <c r="AC137" s="146"/>
      <c r="AD137" s="146"/>
      <c r="AE137" s="146"/>
      <c r="AF137" s="146"/>
      <c r="AG137" s="146" t="s">
        <v>165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73">
        <v>88</v>
      </c>
      <c r="B138" s="174" t="s">
        <v>1069</v>
      </c>
      <c r="C138" s="180" t="s">
        <v>1070</v>
      </c>
      <c r="D138" s="175" t="s">
        <v>359</v>
      </c>
      <c r="E138" s="176">
        <v>1</v>
      </c>
      <c r="F138" s="177"/>
      <c r="G138" s="178">
        <f t="shared" si="7"/>
        <v>0</v>
      </c>
      <c r="H138" s="157"/>
      <c r="I138" s="156">
        <f t="shared" si="8"/>
        <v>0</v>
      </c>
      <c r="J138" s="157"/>
      <c r="K138" s="156">
        <f t="shared" si="9"/>
        <v>0</v>
      </c>
      <c r="L138" s="156">
        <v>21</v>
      </c>
      <c r="M138" s="156">
        <f t="shared" si="10"/>
        <v>0</v>
      </c>
      <c r="N138" s="155">
        <v>0</v>
      </c>
      <c r="O138" s="155">
        <f t="shared" si="11"/>
        <v>0</v>
      </c>
      <c r="P138" s="155">
        <v>0</v>
      </c>
      <c r="Q138" s="155">
        <f t="shared" si="12"/>
        <v>0</v>
      </c>
      <c r="R138" s="156"/>
      <c r="S138" s="156" t="s">
        <v>298</v>
      </c>
      <c r="T138" s="156" t="s">
        <v>142</v>
      </c>
      <c r="U138" s="156">
        <v>0</v>
      </c>
      <c r="V138" s="156">
        <f t="shared" si="13"/>
        <v>0</v>
      </c>
      <c r="W138" s="156"/>
      <c r="X138" s="156" t="s">
        <v>164</v>
      </c>
      <c r="Y138" s="156" t="s">
        <v>144</v>
      </c>
      <c r="Z138" s="146"/>
      <c r="AA138" s="146"/>
      <c r="AB138" s="146"/>
      <c r="AC138" s="146"/>
      <c r="AD138" s="146"/>
      <c r="AE138" s="146"/>
      <c r="AF138" s="146"/>
      <c r="AG138" s="146" t="s">
        <v>165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73">
        <v>89</v>
      </c>
      <c r="B139" s="174" t="s">
        <v>1071</v>
      </c>
      <c r="C139" s="180" t="s">
        <v>1072</v>
      </c>
      <c r="D139" s="175" t="s">
        <v>359</v>
      </c>
      <c r="E139" s="176">
        <v>1</v>
      </c>
      <c r="F139" s="177"/>
      <c r="G139" s="178">
        <f t="shared" si="7"/>
        <v>0</v>
      </c>
      <c r="H139" s="157"/>
      <c r="I139" s="156">
        <f t="shared" si="8"/>
        <v>0</v>
      </c>
      <c r="J139" s="157"/>
      <c r="K139" s="156">
        <f t="shared" si="9"/>
        <v>0</v>
      </c>
      <c r="L139" s="156">
        <v>21</v>
      </c>
      <c r="M139" s="156">
        <f t="shared" si="10"/>
        <v>0</v>
      </c>
      <c r="N139" s="155">
        <v>0</v>
      </c>
      <c r="O139" s="155">
        <f t="shared" si="11"/>
        <v>0</v>
      </c>
      <c r="P139" s="155">
        <v>0</v>
      </c>
      <c r="Q139" s="155">
        <f t="shared" si="12"/>
        <v>0</v>
      </c>
      <c r="R139" s="156"/>
      <c r="S139" s="156" t="s">
        <v>298</v>
      </c>
      <c r="T139" s="156" t="s">
        <v>142</v>
      </c>
      <c r="U139" s="156">
        <v>0</v>
      </c>
      <c r="V139" s="156">
        <f t="shared" si="13"/>
        <v>0</v>
      </c>
      <c r="W139" s="156"/>
      <c r="X139" s="156" t="s">
        <v>164</v>
      </c>
      <c r="Y139" s="156" t="s">
        <v>144</v>
      </c>
      <c r="Z139" s="146"/>
      <c r="AA139" s="146"/>
      <c r="AB139" s="146"/>
      <c r="AC139" s="146"/>
      <c r="AD139" s="146"/>
      <c r="AE139" s="146"/>
      <c r="AF139" s="146"/>
      <c r="AG139" s="146" t="s">
        <v>165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73">
        <v>90</v>
      </c>
      <c r="B140" s="174" t="s">
        <v>1073</v>
      </c>
      <c r="C140" s="180" t="s">
        <v>1074</v>
      </c>
      <c r="D140" s="175" t="s">
        <v>359</v>
      </c>
      <c r="E140" s="176">
        <v>3</v>
      </c>
      <c r="F140" s="177"/>
      <c r="G140" s="178">
        <f t="shared" si="7"/>
        <v>0</v>
      </c>
      <c r="H140" s="157"/>
      <c r="I140" s="156">
        <f t="shared" si="8"/>
        <v>0</v>
      </c>
      <c r="J140" s="157"/>
      <c r="K140" s="156">
        <f t="shared" si="9"/>
        <v>0</v>
      </c>
      <c r="L140" s="156">
        <v>21</v>
      </c>
      <c r="M140" s="156">
        <f t="shared" si="10"/>
        <v>0</v>
      </c>
      <c r="N140" s="155">
        <v>0</v>
      </c>
      <c r="O140" s="155">
        <f t="shared" si="11"/>
        <v>0</v>
      </c>
      <c r="P140" s="155">
        <v>0</v>
      </c>
      <c r="Q140" s="155">
        <f t="shared" si="12"/>
        <v>0</v>
      </c>
      <c r="R140" s="156"/>
      <c r="S140" s="156" t="s">
        <v>298</v>
      </c>
      <c r="T140" s="156" t="s">
        <v>142</v>
      </c>
      <c r="U140" s="156">
        <v>0</v>
      </c>
      <c r="V140" s="156">
        <f t="shared" si="13"/>
        <v>0</v>
      </c>
      <c r="W140" s="156"/>
      <c r="X140" s="156" t="s">
        <v>164</v>
      </c>
      <c r="Y140" s="156" t="s">
        <v>144</v>
      </c>
      <c r="Z140" s="146"/>
      <c r="AA140" s="146"/>
      <c r="AB140" s="146"/>
      <c r="AC140" s="146"/>
      <c r="AD140" s="146"/>
      <c r="AE140" s="146"/>
      <c r="AF140" s="146"/>
      <c r="AG140" s="146" t="s">
        <v>165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73">
        <v>91</v>
      </c>
      <c r="B141" s="174" t="s">
        <v>1075</v>
      </c>
      <c r="C141" s="180" t="s">
        <v>1076</v>
      </c>
      <c r="D141" s="175" t="s">
        <v>359</v>
      </c>
      <c r="E141" s="176">
        <v>1</v>
      </c>
      <c r="F141" s="177"/>
      <c r="G141" s="178">
        <f t="shared" si="7"/>
        <v>0</v>
      </c>
      <c r="H141" s="157"/>
      <c r="I141" s="156">
        <f t="shared" si="8"/>
        <v>0</v>
      </c>
      <c r="J141" s="157"/>
      <c r="K141" s="156">
        <f t="shared" si="9"/>
        <v>0</v>
      </c>
      <c r="L141" s="156">
        <v>21</v>
      </c>
      <c r="M141" s="156">
        <f t="shared" si="10"/>
        <v>0</v>
      </c>
      <c r="N141" s="155">
        <v>0</v>
      </c>
      <c r="O141" s="155">
        <f t="shared" si="11"/>
        <v>0</v>
      </c>
      <c r="P141" s="155">
        <v>0</v>
      </c>
      <c r="Q141" s="155">
        <f t="shared" si="12"/>
        <v>0</v>
      </c>
      <c r="R141" s="156"/>
      <c r="S141" s="156" t="s">
        <v>298</v>
      </c>
      <c r="T141" s="156" t="s">
        <v>142</v>
      </c>
      <c r="U141" s="156">
        <v>0</v>
      </c>
      <c r="V141" s="156">
        <f t="shared" si="13"/>
        <v>0</v>
      </c>
      <c r="W141" s="156"/>
      <c r="X141" s="156" t="s">
        <v>164</v>
      </c>
      <c r="Y141" s="156" t="s">
        <v>144</v>
      </c>
      <c r="Z141" s="146"/>
      <c r="AA141" s="146"/>
      <c r="AB141" s="146"/>
      <c r="AC141" s="146"/>
      <c r="AD141" s="146"/>
      <c r="AE141" s="146"/>
      <c r="AF141" s="146"/>
      <c r="AG141" s="146" t="s">
        <v>165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73">
        <v>92</v>
      </c>
      <c r="B142" s="174" t="s">
        <v>1077</v>
      </c>
      <c r="C142" s="180" t="s">
        <v>1078</v>
      </c>
      <c r="D142" s="175" t="s">
        <v>359</v>
      </c>
      <c r="E142" s="176">
        <v>2</v>
      </c>
      <c r="F142" s="177"/>
      <c r="G142" s="178">
        <f t="shared" si="7"/>
        <v>0</v>
      </c>
      <c r="H142" s="157"/>
      <c r="I142" s="156">
        <f t="shared" si="8"/>
        <v>0</v>
      </c>
      <c r="J142" s="157"/>
      <c r="K142" s="156">
        <f t="shared" si="9"/>
        <v>0</v>
      </c>
      <c r="L142" s="156">
        <v>21</v>
      </c>
      <c r="M142" s="156">
        <f t="shared" si="10"/>
        <v>0</v>
      </c>
      <c r="N142" s="155">
        <v>0</v>
      </c>
      <c r="O142" s="155">
        <f t="shared" si="11"/>
        <v>0</v>
      </c>
      <c r="P142" s="155">
        <v>0</v>
      </c>
      <c r="Q142" s="155">
        <f t="shared" si="12"/>
        <v>0</v>
      </c>
      <c r="R142" s="156"/>
      <c r="S142" s="156" t="s">
        <v>298</v>
      </c>
      <c r="T142" s="156" t="s">
        <v>142</v>
      </c>
      <c r="U142" s="156">
        <v>0</v>
      </c>
      <c r="V142" s="156">
        <f t="shared" si="13"/>
        <v>0</v>
      </c>
      <c r="W142" s="156"/>
      <c r="X142" s="156" t="s">
        <v>164</v>
      </c>
      <c r="Y142" s="156" t="s">
        <v>144</v>
      </c>
      <c r="Z142" s="146"/>
      <c r="AA142" s="146"/>
      <c r="AB142" s="146"/>
      <c r="AC142" s="146"/>
      <c r="AD142" s="146"/>
      <c r="AE142" s="146"/>
      <c r="AF142" s="146"/>
      <c r="AG142" s="146" t="s">
        <v>165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73">
        <v>93</v>
      </c>
      <c r="B143" s="174" t="s">
        <v>1079</v>
      </c>
      <c r="C143" s="180" t="s">
        <v>1080</v>
      </c>
      <c r="D143" s="175" t="s">
        <v>359</v>
      </c>
      <c r="E143" s="176">
        <v>2</v>
      </c>
      <c r="F143" s="177"/>
      <c r="G143" s="178">
        <f t="shared" si="7"/>
        <v>0</v>
      </c>
      <c r="H143" s="157"/>
      <c r="I143" s="156">
        <f t="shared" si="8"/>
        <v>0</v>
      </c>
      <c r="J143" s="157"/>
      <c r="K143" s="156">
        <f t="shared" si="9"/>
        <v>0</v>
      </c>
      <c r="L143" s="156">
        <v>21</v>
      </c>
      <c r="M143" s="156">
        <f t="shared" si="10"/>
        <v>0</v>
      </c>
      <c r="N143" s="155">
        <v>0</v>
      </c>
      <c r="O143" s="155">
        <f t="shared" si="11"/>
        <v>0</v>
      </c>
      <c r="P143" s="155">
        <v>0</v>
      </c>
      <c r="Q143" s="155">
        <f t="shared" si="12"/>
        <v>0</v>
      </c>
      <c r="R143" s="156"/>
      <c r="S143" s="156" t="s">
        <v>298</v>
      </c>
      <c r="T143" s="156" t="s">
        <v>142</v>
      </c>
      <c r="U143" s="156">
        <v>0</v>
      </c>
      <c r="V143" s="156">
        <f t="shared" si="13"/>
        <v>0</v>
      </c>
      <c r="W143" s="156"/>
      <c r="X143" s="156" t="s">
        <v>164</v>
      </c>
      <c r="Y143" s="156" t="s">
        <v>144</v>
      </c>
      <c r="Z143" s="146"/>
      <c r="AA143" s="146"/>
      <c r="AB143" s="146"/>
      <c r="AC143" s="146"/>
      <c r="AD143" s="146"/>
      <c r="AE143" s="146"/>
      <c r="AF143" s="146"/>
      <c r="AG143" s="146" t="s">
        <v>165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73">
        <v>94</v>
      </c>
      <c r="B144" s="174" t="s">
        <v>1081</v>
      </c>
      <c r="C144" s="180" t="s">
        <v>1082</v>
      </c>
      <c r="D144" s="175" t="s">
        <v>1083</v>
      </c>
      <c r="E144" s="176">
        <v>2</v>
      </c>
      <c r="F144" s="177"/>
      <c r="G144" s="178">
        <f t="shared" si="7"/>
        <v>0</v>
      </c>
      <c r="H144" s="157"/>
      <c r="I144" s="156">
        <f t="shared" si="8"/>
        <v>0</v>
      </c>
      <c r="J144" s="157"/>
      <c r="K144" s="156">
        <f t="shared" si="9"/>
        <v>0</v>
      </c>
      <c r="L144" s="156">
        <v>21</v>
      </c>
      <c r="M144" s="156">
        <f t="shared" si="10"/>
        <v>0</v>
      </c>
      <c r="N144" s="155">
        <v>0</v>
      </c>
      <c r="O144" s="155">
        <f t="shared" si="11"/>
        <v>0</v>
      </c>
      <c r="P144" s="155">
        <v>0</v>
      </c>
      <c r="Q144" s="155">
        <f t="shared" si="12"/>
        <v>0</v>
      </c>
      <c r="R144" s="156"/>
      <c r="S144" s="156" t="s">
        <v>298</v>
      </c>
      <c r="T144" s="156" t="s">
        <v>142</v>
      </c>
      <c r="U144" s="156">
        <v>0</v>
      </c>
      <c r="V144" s="156">
        <f t="shared" si="13"/>
        <v>0</v>
      </c>
      <c r="W144" s="156"/>
      <c r="X144" s="156" t="s">
        <v>164</v>
      </c>
      <c r="Y144" s="156" t="s">
        <v>144</v>
      </c>
      <c r="Z144" s="146"/>
      <c r="AA144" s="146"/>
      <c r="AB144" s="146"/>
      <c r="AC144" s="146"/>
      <c r="AD144" s="146"/>
      <c r="AE144" s="146"/>
      <c r="AF144" s="146"/>
      <c r="AG144" s="146" t="s">
        <v>165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73">
        <v>95</v>
      </c>
      <c r="B145" s="174" t="s">
        <v>1084</v>
      </c>
      <c r="C145" s="180" t="s">
        <v>1085</v>
      </c>
      <c r="D145" s="175" t="s">
        <v>359</v>
      </c>
      <c r="E145" s="176">
        <v>15</v>
      </c>
      <c r="F145" s="177"/>
      <c r="G145" s="178">
        <f t="shared" si="7"/>
        <v>0</v>
      </c>
      <c r="H145" s="157"/>
      <c r="I145" s="156">
        <f t="shared" si="8"/>
        <v>0</v>
      </c>
      <c r="J145" s="157"/>
      <c r="K145" s="156">
        <f t="shared" si="9"/>
        <v>0</v>
      </c>
      <c r="L145" s="156">
        <v>21</v>
      </c>
      <c r="M145" s="156">
        <f t="shared" si="10"/>
        <v>0</v>
      </c>
      <c r="N145" s="155">
        <v>0</v>
      </c>
      <c r="O145" s="155">
        <f t="shared" si="11"/>
        <v>0</v>
      </c>
      <c r="P145" s="155">
        <v>0</v>
      </c>
      <c r="Q145" s="155">
        <f t="shared" si="12"/>
        <v>0</v>
      </c>
      <c r="R145" s="156"/>
      <c r="S145" s="156" t="s">
        <v>298</v>
      </c>
      <c r="T145" s="156" t="s">
        <v>142</v>
      </c>
      <c r="U145" s="156">
        <v>0</v>
      </c>
      <c r="V145" s="156">
        <f t="shared" si="13"/>
        <v>0</v>
      </c>
      <c r="W145" s="156"/>
      <c r="X145" s="156" t="s">
        <v>164</v>
      </c>
      <c r="Y145" s="156" t="s">
        <v>144</v>
      </c>
      <c r="Z145" s="146"/>
      <c r="AA145" s="146"/>
      <c r="AB145" s="146"/>
      <c r="AC145" s="146"/>
      <c r="AD145" s="146"/>
      <c r="AE145" s="146"/>
      <c r="AF145" s="146"/>
      <c r="AG145" s="146" t="s">
        <v>165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73">
        <v>96</v>
      </c>
      <c r="B146" s="174" t="s">
        <v>1086</v>
      </c>
      <c r="C146" s="180" t="s">
        <v>1087</v>
      </c>
      <c r="D146" s="175" t="s">
        <v>1083</v>
      </c>
      <c r="E146" s="176">
        <v>2</v>
      </c>
      <c r="F146" s="177"/>
      <c r="G146" s="178">
        <f t="shared" si="7"/>
        <v>0</v>
      </c>
      <c r="H146" s="157"/>
      <c r="I146" s="156">
        <f t="shared" si="8"/>
        <v>0</v>
      </c>
      <c r="J146" s="157"/>
      <c r="K146" s="156">
        <f t="shared" si="9"/>
        <v>0</v>
      </c>
      <c r="L146" s="156">
        <v>21</v>
      </c>
      <c r="M146" s="156">
        <f t="shared" si="10"/>
        <v>0</v>
      </c>
      <c r="N146" s="155">
        <v>0</v>
      </c>
      <c r="O146" s="155">
        <f t="shared" si="11"/>
        <v>0</v>
      </c>
      <c r="P146" s="155">
        <v>0</v>
      </c>
      <c r="Q146" s="155">
        <f t="shared" si="12"/>
        <v>0</v>
      </c>
      <c r="R146" s="156"/>
      <c r="S146" s="156" t="s">
        <v>298</v>
      </c>
      <c r="T146" s="156" t="s">
        <v>142</v>
      </c>
      <c r="U146" s="156">
        <v>0</v>
      </c>
      <c r="V146" s="156">
        <f t="shared" si="13"/>
        <v>0</v>
      </c>
      <c r="W146" s="156"/>
      <c r="X146" s="156" t="s">
        <v>164</v>
      </c>
      <c r="Y146" s="156" t="s">
        <v>144</v>
      </c>
      <c r="Z146" s="146"/>
      <c r="AA146" s="146"/>
      <c r="AB146" s="146"/>
      <c r="AC146" s="146"/>
      <c r="AD146" s="146"/>
      <c r="AE146" s="146"/>
      <c r="AF146" s="146"/>
      <c r="AG146" s="146" t="s">
        <v>165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">
      <c r="A147" s="167">
        <v>97</v>
      </c>
      <c r="B147" s="168" t="s">
        <v>1088</v>
      </c>
      <c r="C147" s="181" t="s">
        <v>1089</v>
      </c>
      <c r="D147" s="169" t="s">
        <v>596</v>
      </c>
      <c r="E147" s="170">
        <v>20</v>
      </c>
      <c r="F147" s="171"/>
      <c r="G147" s="172">
        <f t="shared" si="7"/>
        <v>0</v>
      </c>
      <c r="H147" s="157"/>
      <c r="I147" s="156">
        <f t="shared" si="8"/>
        <v>0</v>
      </c>
      <c r="J147" s="157"/>
      <c r="K147" s="156">
        <f t="shared" si="9"/>
        <v>0</v>
      </c>
      <c r="L147" s="156">
        <v>21</v>
      </c>
      <c r="M147" s="156">
        <f t="shared" si="10"/>
        <v>0</v>
      </c>
      <c r="N147" s="155">
        <v>0</v>
      </c>
      <c r="O147" s="155">
        <f t="shared" si="11"/>
        <v>0</v>
      </c>
      <c r="P147" s="155">
        <v>0</v>
      </c>
      <c r="Q147" s="155">
        <f t="shared" si="12"/>
        <v>0</v>
      </c>
      <c r="R147" s="156"/>
      <c r="S147" s="156" t="s">
        <v>298</v>
      </c>
      <c r="T147" s="156" t="s">
        <v>142</v>
      </c>
      <c r="U147" s="156">
        <v>0</v>
      </c>
      <c r="V147" s="156">
        <f t="shared" si="13"/>
        <v>0</v>
      </c>
      <c r="W147" s="156"/>
      <c r="X147" s="156" t="s">
        <v>164</v>
      </c>
      <c r="Y147" s="156" t="s">
        <v>144</v>
      </c>
      <c r="Z147" s="146"/>
      <c r="AA147" s="146"/>
      <c r="AB147" s="146"/>
      <c r="AC147" s="146"/>
      <c r="AD147" s="146"/>
      <c r="AE147" s="146"/>
      <c r="AF147" s="146"/>
      <c r="AG147" s="146" t="s">
        <v>165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x14ac:dyDescent="0.2">
      <c r="A148" s="3"/>
      <c r="B148" s="4"/>
      <c r="C148" s="182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v>15</v>
      </c>
      <c r="AF148">
        <v>21</v>
      </c>
      <c r="AG148" t="s">
        <v>122</v>
      </c>
    </row>
    <row r="149" spans="1:60" x14ac:dyDescent="0.2">
      <c r="A149" s="149"/>
      <c r="B149" s="150" t="s">
        <v>31</v>
      </c>
      <c r="C149" s="183"/>
      <c r="D149" s="151"/>
      <c r="E149" s="152"/>
      <c r="F149" s="152"/>
      <c r="G149" s="166">
        <f>G8+G36+G60+G63+G71+G73+G77+G83+G88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f>SUMIF(L7:L147,AE148,G7:G147)</f>
        <v>0</v>
      </c>
      <c r="AF149">
        <f>SUMIF(L7:L147,AF148,G7:G147)</f>
        <v>0</v>
      </c>
      <c r="AG149" t="s">
        <v>156</v>
      </c>
    </row>
    <row r="150" spans="1:60" x14ac:dyDescent="0.2">
      <c r="A150" s="3"/>
      <c r="B150" s="4"/>
      <c r="C150" s="182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3"/>
      <c r="B151" s="4"/>
      <c r="C151" s="182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263" t="s">
        <v>157</v>
      </c>
      <c r="B152" s="263"/>
      <c r="C152" s="264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244"/>
      <c r="B153" s="245"/>
      <c r="C153" s="246"/>
      <c r="D153" s="245"/>
      <c r="E153" s="245"/>
      <c r="F153" s="245"/>
      <c r="G153" s="24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G153" t="s">
        <v>158</v>
      </c>
    </row>
    <row r="154" spans="1:60" x14ac:dyDescent="0.2">
      <c r="A154" s="248"/>
      <c r="B154" s="249"/>
      <c r="C154" s="250"/>
      <c r="D154" s="249"/>
      <c r="E154" s="249"/>
      <c r="F154" s="249"/>
      <c r="G154" s="25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48"/>
      <c r="B155" s="249"/>
      <c r="C155" s="250"/>
      <c r="D155" s="249"/>
      <c r="E155" s="249"/>
      <c r="F155" s="249"/>
      <c r="G155" s="25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48"/>
      <c r="B156" s="249"/>
      <c r="C156" s="250"/>
      <c r="D156" s="249"/>
      <c r="E156" s="249"/>
      <c r="F156" s="249"/>
      <c r="G156" s="25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52"/>
      <c r="B157" s="253"/>
      <c r="C157" s="254"/>
      <c r="D157" s="253"/>
      <c r="E157" s="253"/>
      <c r="F157" s="253"/>
      <c r="G157" s="25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3"/>
      <c r="B158" s="4"/>
      <c r="C158" s="182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C159" s="184"/>
      <c r="D159" s="10"/>
      <c r="AG159" t="s">
        <v>159</v>
      </c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3:G157"/>
    <mergeCell ref="A1:G1"/>
    <mergeCell ref="C2:G2"/>
    <mergeCell ref="C3:G3"/>
    <mergeCell ref="C4:G4"/>
    <mergeCell ref="A152:C15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110</v>
      </c>
    </row>
    <row r="2" spans="1:60" ht="24.95" customHeight="1" x14ac:dyDescent="0.2">
      <c r="A2" s="50" t="s">
        <v>8</v>
      </c>
      <c r="B2" s="49" t="s">
        <v>43</v>
      </c>
      <c r="C2" s="257" t="s">
        <v>44</v>
      </c>
      <c r="D2" s="258"/>
      <c r="E2" s="258"/>
      <c r="F2" s="258"/>
      <c r="G2" s="259"/>
      <c r="AG2" t="s">
        <v>111</v>
      </c>
    </row>
    <row r="3" spans="1:60" ht="24.95" customHeight="1" x14ac:dyDescent="0.2">
      <c r="A3" s="50" t="s">
        <v>9</v>
      </c>
      <c r="B3" s="49" t="s">
        <v>46</v>
      </c>
      <c r="C3" s="257" t="s">
        <v>47</v>
      </c>
      <c r="D3" s="258"/>
      <c r="E3" s="258"/>
      <c r="F3" s="258"/>
      <c r="G3" s="259"/>
      <c r="AC3" s="120" t="s">
        <v>111</v>
      </c>
      <c r="AG3" t="s">
        <v>112</v>
      </c>
    </row>
    <row r="4" spans="1:60" ht="24.95" customHeight="1" x14ac:dyDescent="0.2">
      <c r="A4" s="139" t="s">
        <v>10</v>
      </c>
      <c r="B4" s="140" t="s">
        <v>62</v>
      </c>
      <c r="C4" s="260" t="s">
        <v>63</v>
      </c>
      <c r="D4" s="261"/>
      <c r="E4" s="261"/>
      <c r="F4" s="261"/>
      <c r="G4" s="262"/>
      <c r="AG4" t="s">
        <v>113</v>
      </c>
    </row>
    <row r="5" spans="1:60" x14ac:dyDescent="0.2">
      <c r="D5" s="10"/>
    </row>
    <row r="6" spans="1:60" ht="38.25" x14ac:dyDescent="0.2">
      <c r="A6" s="142" t="s">
        <v>114</v>
      </c>
      <c r="B6" s="144" t="s">
        <v>115</v>
      </c>
      <c r="C6" s="144" t="s">
        <v>116</v>
      </c>
      <c r="D6" s="143" t="s">
        <v>117</v>
      </c>
      <c r="E6" s="142" t="s">
        <v>118</v>
      </c>
      <c r="F6" s="141" t="s">
        <v>119</v>
      </c>
      <c r="G6" s="142" t="s">
        <v>31</v>
      </c>
      <c r="H6" s="145" t="s">
        <v>32</v>
      </c>
      <c r="I6" s="145" t="s">
        <v>120</v>
      </c>
      <c r="J6" s="145" t="s">
        <v>33</v>
      </c>
      <c r="K6" s="145" t="s">
        <v>121</v>
      </c>
      <c r="L6" s="145" t="s">
        <v>122</v>
      </c>
      <c r="M6" s="145" t="s">
        <v>123</v>
      </c>
      <c r="N6" s="145" t="s">
        <v>124</v>
      </c>
      <c r="O6" s="145" t="s">
        <v>125</v>
      </c>
      <c r="P6" s="145" t="s">
        <v>126</v>
      </c>
      <c r="Q6" s="145" t="s">
        <v>127</v>
      </c>
      <c r="R6" s="145" t="s">
        <v>128</v>
      </c>
      <c r="S6" s="145" t="s">
        <v>129</v>
      </c>
      <c r="T6" s="145" t="s">
        <v>130</v>
      </c>
      <c r="U6" s="145" t="s">
        <v>131</v>
      </c>
      <c r="V6" s="145" t="s">
        <v>132</v>
      </c>
      <c r="W6" s="145" t="s">
        <v>133</v>
      </c>
      <c r="X6" s="145" t="s">
        <v>134</v>
      </c>
      <c r="Y6" s="145" t="s">
        <v>135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136</v>
      </c>
      <c r="B8" s="161" t="s">
        <v>77</v>
      </c>
      <c r="C8" s="179" t="s">
        <v>78</v>
      </c>
      <c r="D8" s="162"/>
      <c r="E8" s="163"/>
      <c r="F8" s="164"/>
      <c r="G8" s="165">
        <f>SUMIF(AG9:AG10,"&lt;&gt;NOR",G9:G10)</f>
        <v>0</v>
      </c>
      <c r="H8" s="159"/>
      <c r="I8" s="159">
        <f>SUM(I9:I10)</f>
        <v>0</v>
      </c>
      <c r="J8" s="159"/>
      <c r="K8" s="159">
        <f>SUM(K9:K10)</f>
        <v>0</v>
      </c>
      <c r="L8" s="159"/>
      <c r="M8" s="159">
        <f>SUM(M9:M10)</f>
        <v>0</v>
      </c>
      <c r="N8" s="158"/>
      <c r="O8" s="158">
        <f>SUM(O9:O10)</f>
        <v>0.69</v>
      </c>
      <c r="P8" s="158"/>
      <c r="Q8" s="158">
        <f>SUM(Q9:Q10)</f>
        <v>0</v>
      </c>
      <c r="R8" s="159"/>
      <c r="S8" s="159"/>
      <c r="T8" s="159"/>
      <c r="U8" s="159"/>
      <c r="V8" s="159">
        <f>SUM(V9:V10)</f>
        <v>2.75</v>
      </c>
      <c r="W8" s="159"/>
      <c r="X8" s="159"/>
      <c r="Y8" s="159"/>
      <c r="AG8" t="s">
        <v>137</v>
      </c>
    </row>
    <row r="9" spans="1:60" outlineLevel="1" x14ac:dyDescent="0.2">
      <c r="A9" s="167">
        <v>1</v>
      </c>
      <c r="B9" s="168" t="s">
        <v>1090</v>
      </c>
      <c r="C9" s="181" t="s">
        <v>1091</v>
      </c>
      <c r="D9" s="169" t="s">
        <v>679</v>
      </c>
      <c r="E9" s="170">
        <v>1</v>
      </c>
      <c r="F9" s="171"/>
      <c r="G9" s="172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0.69011999999999996</v>
      </c>
      <c r="O9" s="155">
        <f>ROUND(E9*N9,2)</f>
        <v>0.69</v>
      </c>
      <c r="P9" s="155">
        <v>0</v>
      </c>
      <c r="Q9" s="155">
        <f>ROUND(E9*P9,2)</f>
        <v>0</v>
      </c>
      <c r="R9" s="156"/>
      <c r="S9" s="156" t="s">
        <v>298</v>
      </c>
      <c r="T9" s="156" t="s">
        <v>163</v>
      </c>
      <c r="U9" s="156">
        <v>2.74594</v>
      </c>
      <c r="V9" s="156">
        <f>ROUND(E9*U9,2)</f>
        <v>2.75</v>
      </c>
      <c r="W9" s="156"/>
      <c r="X9" s="156" t="s">
        <v>855</v>
      </c>
      <c r="Y9" s="156" t="s">
        <v>144</v>
      </c>
      <c r="Z9" s="146"/>
      <c r="AA9" s="146"/>
      <c r="AB9" s="146"/>
      <c r="AC9" s="146"/>
      <c r="AD9" s="146"/>
      <c r="AE9" s="146"/>
      <c r="AF9" s="146"/>
      <c r="AG9" s="146" t="s">
        <v>856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7" t="s">
        <v>1092</v>
      </c>
      <c r="D10" s="185"/>
      <c r="E10" s="186"/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167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3"/>
      <c r="B11" s="4"/>
      <c r="C11" s="182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15</v>
      </c>
      <c r="AF11">
        <v>21</v>
      </c>
      <c r="AG11" t="s">
        <v>122</v>
      </c>
    </row>
    <row r="12" spans="1:60" x14ac:dyDescent="0.2">
      <c r="A12" s="149"/>
      <c r="B12" s="150" t="s">
        <v>31</v>
      </c>
      <c r="C12" s="183"/>
      <c r="D12" s="151"/>
      <c r="E12" s="152"/>
      <c r="F12" s="152"/>
      <c r="G12" s="166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0</v>
      </c>
      <c r="AG12" t="s">
        <v>156</v>
      </c>
    </row>
    <row r="13" spans="1:60" x14ac:dyDescent="0.2">
      <c r="A13" s="3"/>
      <c r="B13" s="4"/>
      <c r="C13" s="182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">
      <c r="A14" s="3"/>
      <c r="B14" s="4"/>
      <c r="C14" s="18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263" t="s">
        <v>157</v>
      </c>
      <c r="B15" s="263"/>
      <c r="C15" s="264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60" x14ac:dyDescent="0.2">
      <c r="A16" s="244"/>
      <c r="B16" s="245"/>
      <c r="C16" s="246"/>
      <c r="D16" s="245"/>
      <c r="E16" s="245"/>
      <c r="F16" s="245"/>
      <c r="G16" s="24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G16" t="s">
        <v>158</v>
      </c>
    </row>
    <row r="17" spans="1:33" x14ac:dyDescent="0.2">
      <c r="A17" s="248"/>
      <c r="B17" s="249"/>
      <c r="C17" s="250"/>
      <c r="D17" s="249"/>
      <c r="E17" s="249"/>
      <c r="F17" s="249"/>
      <c r="G17" s="251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48"/>
      <c r="B18" s="249"/>
      <c r="C18" s="250"/>
      <c r="D18" s="249"/>
      <c r="E18" s="249"/>
      <c r="F18" s="249"/>
      <c r="G18" s="25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48"/>
      <c r="B19" s="249"/>
      <c r="C19" s="250"/>
      <c r="D19" s="249"/>
      <c r="E19" s="249"/>
      <c r="F19" s="249"/>
      <c r="G19" s="25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52"/>
      <c r="B20" s="253"/>
      <c r="C20" s="254"/>
      <c r="D20" s="253"/>
      <c r="E20" s="253"/>
      <c r="F20" s="253"/>
      <c r="G20" s="25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3"/>
      <c r="B21" s="4"/>
      <c r="C21" s="18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C22" s="184"/>
      <c r="D22" s="10"/>
      <c r="AG22" t="s">
        <v>159</v>
      </c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6:G20"/>
    <mergeCell ref="A1:G1"/>
    <mergeCell ref="C2:G2"/>
    <mergeCell ref="C3:G3"/>
    <mergeCell ref="C4:G4"/>
    <mergeCell ref="A15:C1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 01 0 Pol</vt:lpstr>
      <vt:lpstr>SO 01 1 Pol</vt:lpstr>
      <vt:lpstr>SO 01 2 Pol</vt:lpstr>
      <vt:lpstr>SO 01 3 Pol</vt:lpstr>
      <vt:lpstr>SO 01 4 Pol</vt:lpstr>
      <vt:lpstr>SO 01 5 Pol</vt:lpstr>
      <vt:lpstr>SO 01 6 Pol</vt:lpstr>
      <vt:lpstr>SO 01 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 Pol'!Názvy_tisku</vt:lpstr>
      <vt:lpstr>'SO 01 1 Pol'!Názvy_tisku</vt:lpstr>
      <vt:lpstr>'SO 01 2 Pol'!Názvy_tisku</vt:lpstr>
      <vt:lpstr>'SO 01 3 Pol'!Názvy_tisku</vt:lpstr>
      <vt:lpstr>'SO 01 4 Pol'!Názvy_tisku</vt:lpstr>
      <vt:lpstr>'SO 01 5 Pol'!Názvy_tisku</vt:lpstr>
      <vt:lpstr>'SO 01 6 Pol'!Názvy_tisku</vt:lpstr>
      <vt:lpstr>'SO 01 7 Pol'!Názvy_tisku</vt:lpstr>
      <vt:lpstr>oadresa</vt:lpstr>
      <vt:lpstr>Stavba!Objednatel</vt:lpstr>
      <vt:lpstr>Stavba!Objekt</vt:lpstr>
      <vt:lpstr>'SO 01 0 Pol'!Oblast_tisku</vt:lpstr>
      <vt:lpstr>'SO 01 1 Pol'!Oblast_tisku</vt:lpstr>
      <vt:lpstr>'SO 01 2 Pol'!Oblast_tisku</vt:lpstr>
      <vt:lpstr>'SO 01 3 Pol'!Oblast_tisku</vt:lpstr>
      <vt:lpstr>'SO 01 4 Pol'!Oblast_tisku</vt:lpstr>
      <vt:lpstr>'SO 01 5 Pol'!Oblast_tisku</vt:lpstr>
      <vt:lpstr>'SO 01 6 Pol'!Oblast_tisku</vt:lpstr>
      <vt:lpstr>'SO 01 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Petera Tomáš</cp:lastModifiedBy>
  <cp:lastPrinted>2019-03-19T12:27:02Z</cp:lastPrinted>
  <dcterms:created xsi:type="dcterms:W3CDTF">2009-04-08T07:15:50Z</dcterms:created>
  <dcterms:modified xsi:type="dcterms:W3CDTF">2024-11-11T14:28:30Z</dcterms:modified>
</cp:coreProperties>
</file>