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váč\Desktop\KGJ _2021\K1\KOTOLŇA\SO-301_05_Plynové zariadenia kotolne\Rozpočet\"/>
    </mc:Choice>
  </mc:AlternateContent>
  <bookViews>
    <workbookView xWindow="150" yWindow="600" windowWidth="28455" windowHeight="12465" activeTab="1"/>
  </bookViews>
  <sheets>
    <sheet name="Rekapitulace stavby" sheetId="1" r:id="rId1"/>
    <sheet name="D.1.4.1 -  Plynoinstalace" sheetId="2" r:id="rId2"/>
    <sheet name="D.1.4.2. - Vyvedení tepel..." sheetId="3" r:id="rId3"/>
    <sheet name="D.1.4.3-1 - Vzduchotechnika" sheetId="4" r:id="rId4"/>
    <sheet name="D.1.4.3-2 - Odvod spalin" sheetId="5" r:id="rId5"/>
    <sheet name="D.1.4.4 - Vyvedení el. vý..." sheetId="6" r:id="rId6"/>
  </sheets>
  <definedNames>
    <definedName name="_xlnm._FilterDatabase" localSheetId="1" hidden="1">'D.1.4.1 -  Plynoinstalace'!$C$120:$K$201</definedName>
    <definedName name="_xlnm._FilterDatabase" localSheetId="2" hidden="1">'D.1.4.2. - Vyvedení tepel...'!$C$119:$K$290</definedName>
    <definedName name="_xlnm._FilterDatabase" localSheetId="3" hidden="1">'D.1.4.3-1 - Vzduchotechnika'!$C$118:$K$208</definedName>
    <definedName name="_xlnm._FilterDatabase" localSheetId="4" hidden="1">'D.1.4.3-2 - Odvod spalin'!$C$120:$K$184</definedName>
    <definedName name="_xlnm._FilterDatabase" localSheetId="5" hidden="1">'D.1.4.4 - Vyvedení el. vý...'!$C$118:$K$190</definedName>
    <definedName name="_xlnm.Print_Titles" localSheetId="1">'D.1.4.1 -  Plynoinstalace'!$120:$120</definedName>
    <definedName name="_xlnm.Print_Titles" localSheetId="2">'D.1.4.2. - Vyvedení tepel...'!$119:$119</definedName>
    <definedName name="_xlnm.Print_Titles" localSheetId="3">'D.1.4.3-1 - Vzduchotechnika'!$118:$118</definedName>
    <definedName name="_xlnm.Print_Titles" localSheetId="4">'D.1.4.3-2 - Odvod spalin'!$120:$120</definedName>
    <definedName name="_xlnm.Print_Titles" localSheetId="5">'D.1.4.4 - Vyvedení el. vý...'!$118:$118</definedName>
    <definedName name="_xlnm.Print_Titles" localSheetId="0">'Rekapitulace stavby'!$92:$92</definedName>
    <definedName name="_xlnm.Print_Area" localSheetId="1">'D.1.4.1 -  Plynoinstalace'!$C$4:$J$76,'D.1.4.1 -  Plynoinstalace'!$C$82:$J$102,'D.1.4.1 -  Plynoinstalace'!$C$108:$J$201</definedName>
    <definedName name="_xlnm.Print_Area" localSheetId="2">'D.1.4.2. - Vyvedení tepel...'!$C$4:$J$76,'D.1.4.2. - Vyvedení tepel...'!$C$82:$J$101,'D.1.4.2. - Vyvedení tepel...'!$C$107:$J$290</definedName>
    <definedName name="_xlnm.Print_Area" localSheetId="3">'D.1.4.3-1 - Vzduchotechnika'!$C$4:$J$76,'D.1.4.3-1 - Vzduchotechnika'!$C$82:$J$100,'D.1.4.3-1 - Vzduchotechnika'!$C$106:$J$208</definedName>
    <definedName name="_xlnm.Print_Area" localSheetId="4">'D.1.4.3-2 - Odvod spalin'!$C$4:$J$76,'D.1.4.3-2 - Odvod spalin'!$C$82:$J$102,'D.1.4.3-2 - Odvod spalin'!$C$108:$J$184</definedName>
    <definedName name="_xlnm.Print_Area" localSheetId="5">'D.1.4.4 - Vyvedení el. vý...'!$C$4:$J$76,'D.1.4.4 - Vyvedení el. vý...'!$C$82:$J$100,'D.1.4.4 - Vyvedení el. vý...'!$C$106:$J$190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F113" i="6"/>
  <c r="E111" i="6"/>
  <c r="F89" i="6"/>
  <c r="E87" i="6"/>
  <c r="J24" i="6"/>
  <c r="E24" i="6"/>
  <c r="J116" i="6"/>
  <c r="J23" i="6"/>
  <c r="J21" i="6"/>
  <c r="E21" i="6"/>
  <c r="J91" i="6"/>
  <c r="J20" i="6"/>
  <c r="J18" i="6"/>
  <c r="E18" i="6"/>
  <c r="F116" i="6"/>
  <c r="J17" i="6"/>
  <c r="J15" i="6"/>
  <c r="E15" i="6"/>
  <c r="F115" i="6"/>
  <c r="J14" i="6"/>
  <c r="J12" i="6"/>
  <c r="J113" i="6" s="1"/>
  <c r="E7" i="6"/>
  <c r="E109" i="6" s="1"/>
  <c r="J37" i="5"/>
  <c r="J36" i="5"/>
  <c r="AY98" i="1" s="1"/>
  <c r="J35" i="5"/>
  <c r="AX98" i="1" s="1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F115" i="5"/>
  <c r="E113" i="5"/>
  <c r="F89" i="5"/>
  <c r="E87" i="5"/>
  <c r="J24" i="5"/>
  <c r="E24" i="5"/>
  <c r="J92" i="5"/>
  <c r="J23" i="5"/>
  <c r="J21" i="5"/>
  <c r="E21" i="5"/>
  <c r="J117" i="5"/>
  <c r="J20" i="5"/>
  <c r="J18" i="5"/>
  <c r="E18" i="5"/>
  <c r="F92" i="5"/>
  <c r="J17" i="5"/>
  <c r="J15" i="5"/>
  <c r="E15" i="5"/>
  <c r="F117" i="5"/>
  <c r="J14" i="5"/>
  <c r="J12" i="5"/>
  <c r="J115" i="5"/>
  <c r="E7" i="5"/>
  <c r="E85" i="5" s="1"/>
  <c r="J37" i="4"/>
  <c r="J36" i="4"/>
  <c r="AY97" i="1"/>
  <c r="J35" i="4"/>
  <c r="AX97" i="1" s="1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F113" i="4"/>
  <c r="E11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92" i="4" s="1"/>
  <c r="J17" i="4"/>
  <c r="J15" i="4"/>
  <c r="E15" i="4"/>
  <c r="F91" i="4" s="1"/>
  <c r="J14" i="4"/>
  <c r="J12" i="4"/>
  <c r="J113" i="4" s="1"/>
  <c r="E7" i="4"/>
  <c r="E85" i="4"/>
  <c r="J37" i="3"/>
  <c r="J36" i="3"/>
  <c r="AY96" i="1" s="1"/>
  <c r="J35" i="3"/>
  <c r="AX96" i="1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/>
  <c r="J23" i="3"/>
  <c r="J21" i="3"/>
  <c r="E21" i="3"/>
  <c r="J91" i="3"/>
  <c r="J20" i="3"/>
  <c r="J18" i="3"/>
  <c r="E18" i="3"/>
  <c r="F92" i="3"/>
  <c r="J17" i="3"/>
  <c r="J15" i="3"/>
  <c r="E15" i="3"/>
  <c r="F116" i="3"/>
  <c r="J14" i="3"/>
  <c r="J12" i="3"/>
  <c r="J89" i="3"/>
  <c r="E7" i="3"/>
  <c r="E110" i="3" s="1"/>
  <c r="J37" i="2"/>
  <c r="J36" i="2"/>
  <c r="AY95" i="1"/>
  <c r="J35" i="2"/>
  <c r="AX95" i="1" s="1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5" i="2"/>
  <c r="E113" i="2"/>
  <c r="F89" i="2"/>
  <c r="E87" i="2"/>
  <c r="J24" i="2"/>
  <c r="E24" i="2"/>
  <c r="J118" i="2" s="1"/>
  <c r="J23" i="2"/>
  <c r="J21" i="2"/>
  <c r="E21" i="2"/>
  <c r="J91" i="2" s="1"/>
  <c r="J20" i="2"/>
  <c r="J18" i="2"/>
  <c r="E18" i="2"/>
  <c r="F118" i="2" s="1"/>
  <c r="J17" i="2"/>
  <c r="J15" i="2"/>
  <c r="E15" i="2"/>
  <c r="F117" i="2" s="1"/>
  <c r="J14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J176" i="2"/>
  <c r="BK197" i="2"/>
  <c r="BK180" i="2"/>
  <c r="BK151" i="2"/>
  <c r="BK130" i="2"/>
  <c r="J148" i="2"/>
  <c r="BK258" i="3"/>
  <c r="BK208" i="3"/>
  <c r="BK139" i="3"/>
  <c r="J248" i="3"/>
  <c r="J163" i="3"/>
  <c r="BK269" i="3"/>
  <c r="J153" i="3"/>
  <c r="BK226" i="3"/>
  <c r="J289" i="3"/>
  <c r="BK198" i="3"/>
  <c r="BK228" i="3"/>
  <c r="J192" i="3"/>
  <c r="BK242" i="3"/>
  <c r="BK201" i="3"/>
  <c r="J128" i="3"/>
  <c r="BK163" i="4"/>
  <c r="BK176" i="4"/>
  <c r="J200" i="4"/>
  <c r="J127" i="4"/>
  <c r="J125" i="4"/>
  <c r="BK135" i="4"/>
  <c r="BK159" i="4"/>
  <c r="J184" i="4"/>
  <c r="BK155" i="4"/>
  <c r="J143" i="5"/>
  <c r="J176" i="5"/>
  <c r="BK137" i="5"/>
  <c r="BK176" i="5"/>
  <c r="J183" i="5"/>
  <c r="BK183" i="5"/>
  <c r="J146" i="5"/>
  <c r="J150" i="5"/>
  <c r="J177" i="6"/>
  <c r="BK144" i="6"/>
  <c r="J150" i="6"/>
  <c r="J139" i="6"/>
  <c r="BK154" i="6"/>
  <c r="BK139" i="6"/>
  <c r="J169" i="6"/>
  <c r="BK135" i="6"/>
  <c r="BK186" i="2"/>
  <c r="J136" i="2"/>
  <c r="J190" i="2"/>
  <c r="BK144" i="2"/>
  <c r="J170" i="2"/>
  <c r="BK170" i="2"/>
  <c r="J142" i="2"/>
  <c r="BK138" i="2"/>
  <c r="J271" i="3"/>
  <c r="BK260" i="3"/>
  <c r="J262" i="3"/>
  <c r="BK244" i="3"/>
  <c r="J141" i="3"/>
  <c r="BK220" i="3"/>
  <c r="J123" i="3"/>
  <c r="BK238" i="3"/>
  <c r="BK224" i="3"/>
  <c r="BK159" i="3"/>
  <c r="BK205" i="4"/>
  <c r="J190" i="4"/>
  <c r="J155" i="4"/>
  <c r="BK127" i="4"/>
  <c r="J123" i="4"/>
  <c r="BK182" i="4"/>
  <c r="BK129" i="4"/>
  <c r="J159" i="5"/>
  <c r="J181" i="5"/>
  <c r="J123" i="5"/>
  <c r="BK161" i="5"/>
  <c r="BK159" i="5"/>
  <c r="J131" i="5"/>
  <c r="J137" i="6"/>
  <c r="BK177" i="6"/>
  <c r="J146" i="6"/>
  <c r="BK169" i="6"/>
  <c r="J129" i="6"/>
  <c r="J179" i="6"/>
  <c r="BK178" i="2"/>
  <c r="J188" i="2"/>
  <c r="BK162" i="2"/>
  <c r="J186" i="2"/>
  <c r="J169" i="2"/>
  <c r="BK132" i="2"/>
  <c r="J146" i="2"/>
  <c r="J124" i="2"/>
  <c r="J254" i="3"/>
  <c r="BK155" i="3"/>
  <c r="BK289" i="3"/>
  <c r="BK273" i="3"/>
  <c r="J250" i="3"/>
  <c r="J177" i="3"/>
  <c r="J149" i="3"/>
  <c r="BK266" i="3"/>
  <c r="J173" i="3"/>
  <c r="J256" i="3"/>
  <c r="BK143" i="3"/>
  <c r="BK279" i="3"/>
  <c r="BK218" i="3"/>
  <c r="J161" i="3"/>
  <c r="BK200" i="3"/>
  <c r="J230" i="3"/>
  <c r="J236" i="3"/>
  <c r="J196" i="3"/>
  <c r="BK240" i="3"/>
  <c r="BK192" i="3"/>
  <c r="J214" i="3"/>
  <c r="J133" i="3"/>
  <c r="BK169" i="3"/>
  <c r="J180" i="4"/>
  <c r="J194" i="4"/>
  <c r="J205" i="4"/>
  <c r="BK194" i="4"/>
  <c r="BK192" i="4"/>
  <c r="J163" i="4"/>
  <c r="J131" i="4"/>
  <c r="J133" i="4"/>
  <c r="J165" i="5"/>
  <c r="BK178" i="5"/>
  <c r="BK129" i="5"/>
  <c r="BK163" i="5"/>
  <c r="J125" i="5"/>
  <c r="J185" i="6"/>
  <c r="BK163" i="6"/>
  <c r="J158" i="6"/>
  <c r="J133" i="6"/>
  <c r="BK148" i="6"/>
  <c r="J173" i="6"/>
  <c r="BK150" i="6"/>
  <c r="BK199" i="2"/>
  <c r="BK160" i="2"/>
  <c r="J198" i="2"/>
  <c r="J182" i="2"/>
  <c r="BK124" i="2"/>
  <c r="J174" i="2"/>
  <c r="J134" i="2"/>
  <c r="J151" i="2"/>
  <c r="BK154" i="2"/>
  <c r="BK287" i="3"/>
  <c r="BK271" i="3"/>
  <c r="J175" i="3"/>
  <c r="J287" i="3"/>
  <c r="BK250" i="3"/>
  <c r="BK283" i="3"/>
  <c r="BK204" i="3"/>
  <c r="J131" i="3"/>
  <c r="BK254" i="3"/>
  <c r="J145" i="3"/>
  <c r="BK187" i="3"/>
  <c r="J216" i="3"/>
  <c r="BK177" i="3"/>
  <c r="BK222" i="3"/>
  <c r="BK181" i="3"/>
  <c r="J202" i="3"/>
  <c r="BK131" i="3"/>
  <c r="BK207" i="4"/>
  <c r="J153" i="4"/>
  <c r="BK198" i="4"/>
  <c r="BK200" i="4"/>
  <c r="J139" i="4"/>
  <c r="BK157" i="4"/>
  <c r="BK184" i="4"/>
  <c r="J135" i="4"/>
  <c r="BK165" i="4"/>
  <c r="BK141" i="4"/>
  <c r="BK150" i="5"/>
  <c r="BK167" i="5"/>
  <c r="BK148" i="5"/>
  <c r="J133" i="5"/>
  <c r="BK125" i="5"/>
  <c r="J167" i="5"/>
  <c r="BK152" i="5"/>
  <c r="BK171" i="5"/>
  <c r="J161" i="5"/>
  <c r="BK146" i="5"/>
  <c r="BK135" i="5"/>
  <c r="BK143" i="5"/>
  <c r="BK169" i="5"/>
  <c r="BK123" i="5"/>
  <c r="BK127" i="6"/>
  <c r="BK175" i="6"/>
  <c r="BK133" i="6"/>
  <c r="J148" i="6"/>
  <c r="BK160" i="6"/>
  <c r="BK141" i="6"/>
  <c r="J175" i="6"/>
  <c r="BK123" i="6"/>
  <c r="BK121" i="6"/>
  <c r="BK158" i="6"/>
  <c r="J141" i="6"/>
  <c r="J200" i="2"/>
  <c r="BK134" i="2"/>
  <c r="J197" i="2"/>
  <c r="BK184" i="2"/>
  <c r="BK128" i="2"/>
  <c r="J138" i="2"/>
  <c r="BK158" i="2"/>
  <c r="J128" i="2"/>
  <c r="BK126" i="2"/>
  <c r="BK275" i="3"/>
  <c r="J206" i="3"/>
  <c r="BK173" i="3"/>
  <c r="BK285" i="3"/>
  <c r="BK256" i="3"/>
  <c r="J129" i="3"/>
  <c r="BK194" i="3"/>
  <c r="J260" i="3"/>
  <c r="BK210" i="3"/>
  <c r="J147" i="3"/>
  <c r="J143" i="3"/>
  <c r="J224" i="3"/>
  <c r="J201" i="3"/>
  <c r="J246" i="3"/>
  <c r="BK196" i="3"/>
  <c r="BK206" i="3"/>
  <c r="J171" i="3"/>
  <c r="J182" i="4"/>
  <c r="J198" i="4"/>
  <c r="BK180" i="4"/>
  <c r="J196" i="4"/>
  <c r="BK123" i="4"/>
  <c r="J176" i="4"/>
  <c r="BK125" i="4"/>
  <c r="BK131" i="4"/>
  <c r="BK143" i="4"/>
  <c r="BK141" i="5"/>
  <c r="J127" i="5"/>
  <c r="BK133" i="5"/>
  <c r="BK137" i="6"/>
  <c r="J127" i="6"/>
  <c r="BK181" i="6"/>
  <c r="J181" i="6"/>
  <c r="J187" i="6"/>
  <c r="BK140" i="2"/>
  <c r="J194" i="2"/>
  <c r="J172" i="2"/>
  <c r="BK142" i="2"/>
  <c r="J180" i="2"/>
  <c r="BK153" i="2"/>
  <c r="J132" i="2"/>
  <c r="J144" i="2"/>
  <c r="J273" i="3"/>
  <c r="BK194" i="2"/>
  <c r="BK174" i="2"/>
  <c r="J199" i="2"/>
  <c r="BK157" i="2"/>
  <c r="BK182" i="2"/>
  <c r="J166" i="2"/>
  <c r="J126" i="2"/>
  <c r="J130" i="2"/>
  <c r="BK146" i="2"/>
  <c r="BK123" i="3"/>
  <c r="BK264" i="3"/>
  <c r="J242" i="3"/>
  <c r="J279" i="3"/>
  <c r="J181" i="3"/>
  <c r="J238" i="3"/>
  <c r="J139" i="3"/>
  <c r="J264" i="3"/>
  <c r="J222" i="3"/>
  <c r="BK153" i="3"/>
  <c r="BK128" i="3"/>
  <c r="J124" i="3"/>
  <c r="BK157" i="3"/>
  <c r="BK212" i="3"/>
  <c r="J151" i="3"/>
  <c r="BK185" i="3"/>
  <c r="J159" i="3"/>
  <c r="J161" i="4"/>
  <c r="BK161" i="4"/>
  <c r="J174" i="4"/>
  <c r="BK202" i="4"/>
  <c r="J165" i="4"/>
  <c r="J159" i="4"/>
  <c r="BK190" i="4"/>
  <c r="J143" i="4"/>
  <c r="BK178" i="4"/>
  <c r="J154" i="5"/>
  <c r="J148" i="5"/>
  <c r="BK165" i="5"/>
  <c r="J157" i="5"/>
  <c r="BK129" i="6"/>
  <c r="BK131" i="6"/>
  <c r="J131" i="6"/>
  <c r="J189" i="6"/>
  <c r="J171" i="6"/>
  <c r="J184" i="2"/>
  <c r="BK198" i="2"/>
  <c r="BK192" i="2"/>
  <c r="J153" i="2"/>
  <c r="BK190" i="2"/>
  <c r="BK172" i="2"/>
  <c r="J156" i="2"/>
  <c r="J158" i="2"/>
  <c r="BK234" i="3"/>
  <c r="J281" i="3"/>
  <c r="BK246" i="3"/>
  <c r="J167" i="3"/>
  <c r="J275" i="3"/>
  <c r="BK216" i="3"/>
  <c r="BK281" i="3"/>
  <c r="BK214" i="3"/>
  <c r="J266" i="3"/>
  <c r="J234" i="3"/>
  <c r="J185" i="3"/>
  <c r="J126" i="3"/>
  <c r="BK125" i="3"/>
  <c r="BK151" i="3"/>
  <c r="J200" i="3"/>
  <c r="BK236" i="3"/>
  <c r="J157" i="3"/>
  <c r="J190" i="3"/>
  <c r="BK129" i="3"/>
  <c r="BK145" i="3"/>
  <c r="BK149" i="4"/>
  <c r="J207" i="4"/>
  <c r="BK167" i="4"/>
  <c r="J178" i="4"/>
  <c r="J145" i="4"/>
  <c r="J188" i="4"/>
  <c r="BK131" i="5"/>
  <c r="J163" i="5"/>
  <c r="J135" i="5"/>
  <c r="J137" i="5"/>
  <c r="BK127" i="5"/>
  <c r="J141" i="5"/>
  <c r="BK139" i="5"/>
  <c r="BK185" i="6"/>
  <c r="J135" i="6"/>
  <c r="BK167" i="6"/>
  <c r="BK165" i="6"/>
  <c r="BK156" i="6"/>
  <c r="J144" i="6"/>
  <c r="BK125" i="6"/>
  <c r="BK187" i="6"/>
  <c r="BK173" i="6"/>
  <c r="BK146" i="6"/>
  <c r="BK152" i="6"/>
  <c r="J192" i="2"/>
  <c r="BK200" i="2"/>
  <c r="J178" i="2"/>
  <c r="BK156" i="2"/>
  <c r="BK176" i="2"/>
  <c r="BK136" i="2"/>
  <c r="J164" i="2"/>
  <c r="J162" i="2"/>
  <c r="J252" i="3"/>
  <c r="BK262" i="3"/>
  <c r="J204" i="3"/>
  <c r="BK277" i="3"/>
  <c r="BK137" i="3"/>
  <c r="J228" i="3"/>
  <c r="BK133" i="3"/>
  <c r="BK202" i="3"/>
  <c r="J218" i="3"/>
  <c r="BK124" i="3"/>
  <c r="J232" i="3"/>
  <c r="BK135" i="3"/>
  <c r="J210" i="3"/>
  <c r="J155" i="3"/>
  <c r="J187" i="3"/>
  <c r="J202" i="4"/>
  <c r="BK139" i="4"/>
  <c r="BK153" i="4"/>
  <c r="J149" i="4"/>
  <c r="J147" i="4"/>
  <c r="J167" i="4"/>
  <c r="J129" i="4"/>
  <c r="J157" i="4"/>
  <c r="J121" i="4"/>
  <c r="BK151" i="4"/>
  <c r="J171" i="5"/>
  <c r="BK154" i="5"/>
  <c r="J173" i="5"/>
  <c r="BK181" i="5"/>
  <c r="J183" i="6"/>
  <c r="BK171" i="6"/>
  <c r="BK183" i="6"/>
  <c r="J123" i="6"/>
  <c r="J125" i="6"/>
  <c r="J201" i="2"/>
  <c r="BK201" i="2"/>
  <c r="J154" i="2"/>
  <c r="BK188" i="2"/>
  <c r="J157" i="2"/>
  <c r="BK169" i="2"/>
  <c r="AS94" i="1"/>
  <c r="J277" i="3"/>
  <c r="J179" i="3"/>
  <c r="J283" i="3"/>
  <c r="BK252" i="3"/>
  <c r="BK161" i="3"/>
  <c r="J240" i="3"/>
  <c r="BK149" i="3"/>
  <c r="J125" i="3"/>
  <c r="BK248" i="3"/>
  <c r="BK179" i="3"/>
  <c r="BK127" i="3"/>
  <c r="J127" i="3"/>
  <c r="J198" i="3"/>
  <c r="J226" i="3"/>
  <c r="BK183" i="3"/>
  <c r="BK141" i="3"/>
  <c r="J183" i="3"/>
  <c r="J212" i="3"/>
  <c r="BK188" i="4"/>
  <c r="BK137" i="4"/>
  <c r="J151" i="4"/>
  <c r="BK186" i="4"/>
  <c r="BK145" i="4"/>
  <c r="J192" i="4"/>
  <c r="J137" i="4"/>
  <c r="BK133" i="4"/>
  <c r="BK147" i="4"/>
  <c r="J152" i="5"/>
  <c r="BK157" i="5"/>
  <c r="J169" i="5"/>
  <c r="J160" i="6"/>
  <c r="J167" i="6"/>
  <c r="J154" i="6"/>
  <c r="J156" i="6"/>
  <c r="J163" i="6"/>
  <c r="J196" i="2"/>
  <c r="BK148" i="2"/>
  <c r="BK196" i="2"/>
  <c r="BK166" i="2"/>
  <c r="J140" i="2"/>
  <c r="J160" i="2"/>
  <c r="BK164" i="2"/>
  <c r="J285" i="3"/>
  <c r="BK167" i="3"/>
  <c r="BK147" i="3"/>
  <c r="J269" i="3"/>
  <c r="BK232" i="3"/>
  <c r="BK171" i="3"/>
  <c r="J258" i="3"/>
  <c r="J169" i="3"/>
  <c r="BK230" i="3"/>
  <c r="J137" i="3"/>
  <c r="J244" i="3"/>
  <c r="BK190" i="3"/>
  <c r="J135" i="3"/>
  <c r="BK126" i="3"/>
  <c r="BK165" i="3"/>
  <c r="J194" i="3"/>
  <c r="J220" i="3"/>
  <c r="BK175" i="3"/>
  <c r="J208" i="3"/>
  <c r="BK163" i="3"/>
  <c r="J165" i="3"/>
  <c r="J186" i="4"/>
  <c r="BK174" i="4"/>
  <c r="J169" i="4"/>
  <c r="BK169" i="4"/>
  <c r="J172" i="4"/>
  <c r="BK172" i="4"/>
  <c r="J141" i="4"/>
  <c r="BK196" i="4"/>
  <c r="BK121" i="4"/>
  <c r="BK173" i="5"/>
  <c r="J129" i="5"/>
  <c r="J139" i="5"/>
  <c r="J178" i="5"/>
  <c r="J165" i="6"/>
  <c r="J121" i="6"/>
  <c r="BK189" i="6"/>
  <c r="BK179" i="6"/>
  <c r="J152" i="6"/>
  <c r="P150" i="2" l="1"/>
  <c r="BK189" i="3"/>
  <c r="J189" i="3" s="1"/>
  <c r="J99" i="3" s="1"/>
  <c r="R171" i="4"/>
  <c r="P122" i="5"/>
  <c r="R175" i="5"/>
  <c r="BK150" i="2"/>
  <c r="J150" i="2" s="1"/>
  <c r="J99" i="2" s="1"/>
  <c r="P187" i="2"/>
  <c r="R122" i="3"/>
  <c r="P204" i="4"/>
  <c r="T122" i="5"/>
  <c r="BK175" i="5"/>
  <c r="J175" i="5"/>
  <c r="J100" i="5" s="1"/>
  <c r="P123" i="2"/>
  <c r="R187" i="2"/>
  <c r="P189" i="3"/>
  <c r="BK120" i="4"/>
  <c r="J120" i="4" s="1"/>
  <c r="J97" i="4" s="1"/>
  <c r="R122" i="5"/>
  <c r="BK180" i="5"/>
  <c r="J180" i="5"/>
  <c r="J101" i="5" s="1"/>
  <c r="R168" i="2"/>
  <c r="T189" i="3"/>
  <c r="T120" i="4"/>
  <c r="BK122" i="5"/>
  <c r="J122" i="5"/>
  <c r="J97" i="5" s="1"/>
  <c r="R145" i="5"/>
  <c r="P180" i="5"/>
  <c r="R120" i="6"/>
  <c r="T168" i="2"/>
  <c r="BK122" i="3"/>
  <c r="J122" i="3" s="1"/>
  <c r="J98" i="3" s="1"/>
  <c r="T268" i="3"/>
  <c r="P171" i="4"/>
  <c r="T156" i="5"/>
  <c r="T143" i="6"/>
  <c r="R123" i="2"/>
  <c r="BK187" i="2"/>
  <c r="J187" i="2" s="1"/>
  <c r="J101" i="2" s="1"/>
  <c r="BK268" i="3"/>
  <c r="J268" i="3" s="1"/>
  <c r="J100" i="3" s="1"/>
  <c r="BK171" i="4"/>
  <c r="J171" i="4" s="1"/>
  <c r="J98" i="4" s="1"/>
  <c r="BK156" i="5"/>
  <c r="J156" i="5" s="1"/>
  <c r="J99" i="5" s="1"/>
  <c r="R180" i="5"/>
  <c r="P120" i="6"/>
  <c r="BK123" i="2"/>
  <c r="J123" i="2" s="1"/>
  <c r="J98" i="2" s="1"/>
  <c r="P168" i="2"/>
  <c r="P268" i="3"/>
  <c r="T204" i="4"/>
  <c r="P156" i="5"/>
  <c r="P143" i="6"/>
  <c r="R150" i="2"/>
  <c r="R189" i="3"/>
  <c r="R204" i="4"/>
  <c r="T145" i="5"/>
  <c r="R143" i="6"/>
  <c r="BK168" i="2"/>
  <c r="J168" i="2" s="1"/>
  <c r="J100" i="2" s="1"/>
  <c r="P122" i="3"/>
  <c r="BK204" i="4"/>
  <c r="J204" i="4" s="1"/>
  <c r="J99" i="4" s="1"/>
  <c r="R156" i="5"/>
  <c r="T180" i="5"/>
  <c r="BK143" i="6"/>
  <c r="J143" i="6" s="1"/>
  <c r="J98" i="6" s="1"/>
  <c r="T150" i="2"/>
  <c r="T122" i="3"/>
  <c r="T121" i="3" s="1"/>
  <c r="T120" i="3" s="1"/>
  <c r="R120" i="4"/>
  <c r="BK145" i="5"/>
  <c r="J145" i="5" s="1"/>
  <c r="J98" i="5" s="1"/>
  <c r="P175" i="5"/>
  <c r="BK162" i="6"/>
  <c r="J162" i="6" s="1"/>
  <c r="J99" i="6" s="1"/>
  <c r="T123" i="2"/>
  <c r="T122" i="2" s="1"/>
  <c r="T121" i="2" s="1"/>
  <c r="T187" i="2"/>
  <c r="R268" i="3"/>
  <c r="T171" i="4"/>
  <c r="P145" i="5"/>
  <c r="T175" i="5"/>
  <c r="T120" i="6"/>
  <c r="R162" i="6"/>
  <c r="P120" i="4"/>
  <c r="P119" i="4" s="1"/>
  <c r="AU97" i="1" s="1"/>
  <c r="BK120" i="6"/>
  <c r="J120" i="6" s="1"/>
  <c r="J97" i="6" s="1"/>
  <c r="P162" i="6"/>
  <c r="T162" i="6"/>
  <c r="J115" i="6"/>
  <c r="BE148" i="6"/>
  <c r="J89" i="6"/>
  <c r="BE144" i="6"/>
  <c r="BE150" i="6"/>
  <c r="F91" i="6"/>
  <c r="BE127" i="6"/>
  <c r="J92" i="6"/>
  <c r="BE129" i="6"/>
  <c r="BE146" i="6"/>
  <c r="BE163" i="6"/>
  <c r="BE189" i="6"/>
  <c r="BE123" i="6"/>
  <c r="BE135" i="6"/>
  <c r="BE141" i="6"/>
  <c r="BE156" i="6"/>
  <c r="BE165" i="6"/>
  <c r="BE173" i="6"/>
  <c r="F92" i="6"/>
  <c r="BE158" i="6"/>
  <c r="BE131" i="6"/>
  <c r="BE137" i="6"/>
  <c r="BE160" i="6"/>
  <c r="BE167" i="6"/>
  <c r="BE177" i="6"/>
  <c r="BE175" i="6"/>
  <c r="E85" i="6"/>
  <c r="BE125" i="6"/>
  <c r="BE139" i="6"/>
  <c r="BE152" i="6"/>
  <c r="BE169" i="6"/>
  <c r="BE179" i="6"/>
  <c r="BE183" i="6"/>
  <c r="BE185" i="6"/>
  <c r="BE121" i="6"/>
  <c r="BE154" i="6"/>
  <c r="BE171" i="6"/>
  <c r="BE133" i="6"/>
  <c r="BE181" i="6"/>
  <c r="BE187" i="6"/>
  <c r="BE125" i="5"/>
  <c r="BE127" i="5"/>
  <c r="BE171" i="5"/>
  <c r="J91" i="5"/>
  <c r="J118" i="5"/>
  <c r="BE133" i="5"/>
  <c r="BE152" i="5"/>
  <c r="BE181" i="5"/>
  <c r="E111" i="5"/>
  <c r="BE161" i="5"/>
  <c r="BE176" i="5"/>
  <c r="BE178" i="5"/>
  <c r="F91" i="5"/>
  <c r="BE131" i="5"/>
  <c r="BE148" i="5"/>
  <c r="BE154" i="5"/>
  <c r="BE183" i="5"/>
  <c r="BE129" i="5"/>
  <c r="BE143" i="5"/>
  <c r="BE139" i="5"/>
  <c r="BE150" i="5"/>
  <c r="BE159" i="5"/>
  <c r="BE169" i="5"/>
  <c r="J89" i="5"/>
  <c r="F118" i="5"/>
  <c r="BE165" i="5"/>
  <c r="BE141" i="5"/>
  <c r="BE137" i="5"/>
  <c r="BE146" i="5"/>
  <c r="BE163" i="5"/>
  <c r="BE167" i="5"/>
  <c r="BE173" i="5"/>
  <c r="BE123" i="5"/>
  <c r="BE135" i="5"/>
  <c r="BE157" i="5"/>
  <c r="J89" i="4"/>
  <c r="F116" i="4"/>
  <c r="BE121" i="4"/>
  <c r="BE139" i="4"/>
  <c r="BE145" i="4"/>
  <c r="BE149" i="4"/>
  <c r="BE153" i="4"/>
  <c r="BE157" i="4"/>
  <c r="BE161" i="4"/>
  <c r="BE167" i="4"/>
  <c r="BE169" i="4"/>
  <c r="BE186" i="4"/>
  <c r="J91" i="4"/>
  <c r="BE123" i="4"/>
  <c r="BE190" i="4"/>
  <c r="BE198" i="4"/>
  <c r="BE192" i="4"/>
  <c r="J92" i="4"/>
  <c r="BE172" i="4"/>
  <c r="BE178" i="4"/>
  <c r="BE180" i="4"/>
  <c r="BE184" i="4"/>
  <c r="E109" i="4"/>
  <c r="BE131" i="4"/>
  <c r="BE141" i="4"/>
  <c r="BE176" i="4"/>
  <c r="BE188" i="4"/>
  <c r="F115" i="4"/>
  <c r="BE129" i="4"/>
  <c r="BE174" i="4"/>
  <c r="BE182" i="4"/>
  <c r="BE133" i="4"/>
  <c r="BE137" i="4"/>
  <c r="BE143" i="4"/>
  <c r="BE151" i="4"/>
  <c r="BE159" i="4"/>
  <c r="BE163" i="4"/>
  <c r="BE165" i="4"/>
  <c r="BE194" i="4"/>
  <c r="BE196" i="4"/>
  <c r="BE202" i="4"/>
  <c r="BE205" i="4"/>
  <c r="BE207" i="4"/>
  <c r="BE125" i="4"/>
  <c r="BE127" i="4"/>
  <c r="BE135" i="4"/>
  <c r="BE147" i="4"/>
  <c r="BE155" i="4"/>
  <c r="BE200" i="4"/>
  <c r="E85" i="3"/>
  <c r="J92" i="3"/>
  <c r="BE131" i="3"/>
  <c r="BE141" i="3"/>
  <c r="BE181" i="3"/>
  <c r="BE192" i="3"/>
  <c r="BE214" i="3"/>
  <c r="BE224" i="3"/>
  <c r="J114" i="3"/>
  <c r="BE153" i="3"/>
  <c r="BE173" i="3"/>
  <c r="BE232" i="3"/>
  <c r="F91" i="3"/>
  <c r="F117" i="3"/>
  <c r="BE125" i="3"/>
  <c r="BE137" i="3"/>
  <c r="BE159" i="3"/>
  <c r="BE198" i="3"/>
  <c r="BE204" i="3"/>
  <c r="BE145" i="3"/>
  <c r="BE151" i="3"/>
  <c r="BE185" i="3"/>
  <c r="BE212" i="3"/>
  <c r="BE216" i="3"/>
  <c r="BE222" i="3"/>
  <c r="BE226" i="3"/>
  <c r="BE127" i="3"/>
  <c r="BE167" i="3"/>
  <c r="BE218" i="3"/>
  <c r="J116" i="3"/>
  <c r="BE129" i="3"/>
  <c r="BE135" i="3"/>
  <c r="BE139" i="3"/>
  <c r="BE161" i="3"/>
  <c r="BE169" i="3"/>
  <c r="BE179" i="3"/>
  <c r="BE202" i="3"/>
  <c r="BE124" i="3"/>
  <c r="BE155" i="3"/>
  <c r="BE187" i="3"/>
  <c r="BE194" i="3"/>
  <c r="BE230" i="3"/>
  <c r="BE258" i="3"/>
  <c r="BE266" i="3"/>
  <c r="BE271" i="3"/>
  <c r="BE275" i="3"/>
  <c r="BE277" i="3"/>
  <c r="BE287" i="3"/>
  <c r="BE126" i="3"/>
  <c r="BE165" i="3"/>
  <c r="BE171" i="3"/>
  <c r="BE200" i="3"/>
  <c r="BE201" i="3"/>
  <c r="BE206" i="3"/>
  <c r="BE242" i="3"/>
  <c r="BE254" i="3"/>
  <c r="BE262" i="3"/>
  <c r="BE264" i="3"/>
  <c r="BE279" i="3"/>
  <c r="BE285" i="3"/>
  <c r="BE143" i="3"/>
  <c r="BE147" i="3"/>
  <c r="BE149" i="3"/>
  <c r="BE175" i="3"/>
  <c r="BE177" i="3"/>
  <c r="BE190" i="3"/>
  <c r="BE210" i="3"/>
  <c r="BE220" i="3"/>
  <c r="BE234" i="3"/>
  <c r="BE236" i="3"/>
  <c r="BE238" i="3"/>
  <c r="BE240" i="3"/>
  <c r="BE248" i="3"/>
  <c r="BE260" i="3"/>
  <c r="BE273" i="3"/>
  <c r="BE281" i="3"/>
  <c r="BE289" i="3"/>
  <c r="BE123" i="3"/>
  <c r="BE128" i="3"/>
  <c r="BE183" i="3"/>
  <c r="BE208" i="3"/>
  <c r="BE228" i="3"/>
  <c r="BE244" i="3"/>
  <c r="BE252" i="3"/>
  <c r="BE256" i="3"/>
  <c r="BE133" i="3"/>
  <c r="BE157" i="3"/>
  <c r="BE163" i="3"/>
  <c r="BE196" i="3"/>
  <c r="BE246" i="3"/>
  <c r="BE250" i="3"/>
  <c r="BE269" i="3"/>
  <c r="BE283" i="3"/>
  <c r="J89" i="2"/>
  <c r="F92" i="2"/>
  <c r="BE126" i="2"/>
  <c r="BE130" i="2"/>
  <c r="BE142" i="2"/>
  <c r="BE151" i="2"/>
  <c r="BE153" i="2"/>
  <c r="BE157" i="2"/>
  <c r="BE160" i="2"/>
  <c r="E85" i="2"/>
  <c r="F91" i="2"/>
  <c r="J117" i="2"/>
  <c r="BE136" i="2"/>
  <c r="BE140" i="2"/>
  <c r="BE144" i="2"/>
  <c r="BE162" i="2"/>
  <c r="BE164" i="2"/>
  <c r="BE174" i="2"/>
  <c r="BE176" i="2"/>
  <c r="J92" i="2"/>
  <c r="BE124" i="2"/>
  <c r="BE128" i="2"/>
  <c r="BE138" i="2"/>
  <c r="BE148" i="2"/>
  <c r="BE156" i="2"/>
  <c r="BE158" i="2"/>
  <c r="BE184" i="2"/>
  <c r="BE134" i="2"/>
  <c r="BE172" i="2"/>
  <c r="BE192" i="2"/>
  <c r="BE197" i="2"/>
  <c r="BE199" i="2"/>
  <c r="BE201" i="2"/>
  <c r="BE132" i="2"/>
  <c r="BE146" i="2"/>
  <c r="BE154" i="2"/>
  <c r="BE166" i="2"/>
  <c r="BE169" i="2"/>
  <c r="BE170" i="2"/>
  <c r="BE178" i="2"/>
  <c r="BE180" i="2"/>
  <c r="BE182" i="2"/>
  <c r="BE186" i="2"/>
  <c r="BE188" i="2"/>
  <c r="BE190" i="2"/>
  <c r="BE194" i="2"/>
  <c r="BE196" i="2"/>
  <c r="BE198" i="2"/>
  <c r="BE200" i="2"/>
  <c r="F35" i="2"/>
  <c r="BB95" i="1" s="1"/>
  <c r="F35" i="4"/>
  <c r="BB97" i="1" s="1"/>
  <c r="F37" i="3"/>
  <c r="BD96" i="1" s="1"/>
  <c r="F34" i="3"/>
  <c r="BA96" i="1" s="1"/>
  <c r="J34" i="6"/>
  <c r="AW99" i="1" s="1"/>
  <c r="F37" i="2"/>
  <c r="BD95" i="1" s="1"/>
  <c r="F37" i="4"/>
  <c r="BD97" i="1" s="1"/>
  <c r="J34" i="5"/>
  <c r="AW98" i="1" s="1"/>
  <c r="J34" i="3"/>
  <c r="AW96" i="1" s="1"/>
  <c r="F37" i="6"/>
  <c r="BD99" i="1" s="1"/>
  <c r="J34" i="4"/>
  <c r="AW97" i="1" s="1"/>
  <c r="F34" i="5"/>
  <c r="BA98" i="1" s="1"/>
  <c r="F35" i="6"/>
  <c r="BB99" i="1" s="1"/>
  <c r="F34" i="2"/>
  <c r="BA95" i="1" s="1"/>
  <c r="F35" i="5"/>
  <c r="BB98" i="1" s="1"/>
  <c r="F36" i="6"/>
  <c r="BC99" i="1" s="1"/>
  <c r="F35" i="3"/>
  <c r="BB96" i="1" s="1"/>
  <c r="F34" i="6"/>
  <c r="BA99" i="1" s="1"/>
  <c r="F36" i="2"/>
  <c r="BC95" i="1" s="1"/>
  <c r="F36" i="4"/>
  <c r="BC97" i="1" s="1"/>
  <c r="J34" i="2"/>
  <c r="AW95" i="1" s="1"/>
  <c r="F34" i="4"/>
  <c r="BA97" i="1" s="1"/>
  <c r="F36" i="5"/>
  <c r="BC98" i="1" s="1"/>
  <c r="F36" i="3"/>
  <c r="BC96" i="1" s="1"/>
  <c r="F37" i="5"/>
  <c r="BD98" i="1" s="1"/>
  <c r="P121" i="3" l="1"/>
  <c r="P120" i="3" s="1"/>
  <c r="AU96" i="1" s="1"/>
  <c r="R119" i="4"/>
  <c r="BK121" i="3"/>
  <c r="BK120" i="3" s="1"/>
  <c r="J120" i="3" s="1"/>
  <c r="J96" i="3" s="1"/>
  <c r="T119" i="6"/>
  <c r="R121" i="5"/>
  <c r="T121" i="5"/>
  <c r="P119" i="6"/>
  <c r="AU99" i="1" s="1"/>
  <c r="R121" i="3"/>
  <c r="R120" i="3" s="1"/>
  <c r="P122" i="2"/>
  <c r="P121" i="2"/>
  <c r="AU95" i="1" s="1"/>
  <c r="T119" i="4"/>
  <c r="P121" i="5"/>
  <c r="AU98" i="1"/>
  <c r="R119" i="6"/>
  <c r="BK122" i="2"/>
  <c r="BK121" i="2" s="1"/>
  <c r="J121" i="2" s="1"/>
  <c r="J30" i="2" s="1"/>
  <c r="AG95" i="1" s="1"/>
  <c r="R122" i="2"/>
  <c r="R121" i="2" s="1"/>
  <c r="BK119" i="4"/>
  <c r="J119" i="4" s="1"/>
  <c r="J96" i="4" s="1"/>
  <c r="BK121" i="5"/>
  <c r="J121" i="5" s="1"/>
  <c r="BK119" i="6"/>
  <c r="J119" i="6" s="1"/>
  <c r="J96" i="6" s="1"/>
  <c r="F33" i="2"/>
  <c r="AZ95" i="1" s="1"/>
  <c r="J33" i="5"/>
  <c r="AV98" i="1" s="1"/>
  <c r="AT98" i="1" s="1"/>
  <c r="J33" i="2"/>
  <c r="AV95" i="1" s="1"/>
  <c r="AT95" i="1" s="1"/>
  <c r="F33" i="5"/>
  <c r="AZ98" i="1" s="1"/>
  <c r="F33" i="3"/>
  <c r="AZ96" i="1" s="1"/>
  <c r="J33" i="3"/>
  <c r="AV96" i="1" s="1"/>
  <c r="AT96" i="1" s="1"/>
  <c r="BA94" i="1"/>
  <c r="W30" i="1" s="1"/>
  <c r="F33" i="4"/>
  <c r="AZ97" i="1" s="1"/>
  <c r="J33" i="6"/>
  <c r="AV99" i="1" s="1"/>
  <c r="AT99" i="1" s="1"/>
  <c r="BD94" i="1"/>
  <c r="W33" i="1" s="1"/>
  <c r="J33" i="4"/>
  <c r="AV97" i="1" s="1"/>
  <c r="AT97" i="1" s="1"/>
  <c r="BB94" i="1"/>
  <c r="AX94" i="1" s="1"/>
  <c r="F33" i="6"/>
  <c r="AZ99" i="1" s="1"/>
  <c r="BC94" i="1"/>
  <c r="W32" i="1" s="1"/>
  <c r="J30" i="3" l="1"/>
  <c r="AG96" i="1" s="1"/>
  <c r="AN96" i="1" s="1"/>
  <c r="J121" i="3"/>
  <c r="J97" i="3" s="1"/>
  <c r="AN95" i="1"/>
  <c r="J96" i="5"/>
  <c r="J30" i="5"/>
  <c r="AG98" i="1" s="1"/>
  <c r="AN98" i="1" s="1"/>
  <c r="J122" i="2"/>
  <c r="J97" i="2" s="1"/>
  <c r="J96" i="2"/>
  <c r="J39" i="2"/>
  <c r="AU94" i="1"/>
  <c r="J30" i="4"/>
  <c r="AG97" i="1" s="1"/>
  <c r="J30" i="6"/>
  <c r="AG99" i="1" s="1"/>
  <c r="AY94" i="1"/>
  <c r="AW94" i="1"/>
  <c r="AK30" i="1" s="1"/>
  <c r="W31" i="1"/>
  <c r="AZ94" i="1"/>
  <c r="AV94" i="1" s="1"/>
  <c r="AK29" i="1" s="1"/>
  <c r="J39" i="3" l="1"/>
  <c r="J39" i="5"/>
  <c r="J39" i="4"/>
  <c r="J39" i="6"/>
  <c r="AN99" i="1"/>
  <c r="AN97" i="1"/>
  <c r="W29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<sst xmlns="http://schemas.openxmlformats.org/spreadsheetml/2006/main" count="4997" uniqueCount="987">
  <si>
    <t>Export Komplet</t>
  </si>
  <si>
    <t/>
  </si>
  <si>
    <t>2.0</t>
  </si>
  <si>
    <t>False</t>
  </si>
  <si>
    <t>{333c9c92-618f-466f-b2b1-0b1e97e40490}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</si>
  <si>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</si>
  <si>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</si>
  <si>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</si>
  <si>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</si>
  <si>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</si>
  <si>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</si>
  <si>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</si>
  <si>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</si>
  <si>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2021153</t>
  </si>
  <si>
    <t>Stavba:</t>
  </si>
  <si>
    <t>Šamorín projektantský rozpočet</t>
  </si>
  <si>
    <t>KSO:</t>
  </si>
  <si>
    <t>CC-CZ:</t>
  </si>
  <si>
    <t>Místo:</t>
  </si>
  <si>
    <t>Kotelna Šamorín</t>
  </si>
  <si>
    <t>Datum:</t>
  </si>
  <si>
    <t>3. 1. 2022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</si>
  <si>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</si>
  <si>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</si>
  <si>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</si>
  <si>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</si>
  <si>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</si>
  <si>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</si>
  <si>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</si>
  <si>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</si>
  <si>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</si>
  <si>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</si>
  <si>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</si>
  <si>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</si>
  <si>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</si>
  <si>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</si>
  <si>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</si>
  <si>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</si>
  <si>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</si>
  <si>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</si>
  <si>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</si>
  <si>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</si>
  <si>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</si>
  <si>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</si>
  <si>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</si>
  <si>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</si>
  <si>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</si>
  <si>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</si>
  <si>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</si>
  <si>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</si>
  <si>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</si>
  <si>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</si>
  <si>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</si>
  <si>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</si>
  <si>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</si>
  <si>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</si>
  <si>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</si>
  <si>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</si>
  <si>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</si>
  <si>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</si>
  <si>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</si>
  <si>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</si>
  <si>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</si>
  <si>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</si>
  <si>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</si>
  <si>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</si>
  <si>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</si>
  <si>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</si>
  <si>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</si>
  <si>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</si>
  <si>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</si>
  <si>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</si>
  <si>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</si>
  <si>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</si>
  <si>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</si>
  <si>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</si>
  <si>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</si>
  <si>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 Plynoinstalace</t>
  </si>
  <si>
    <t>STA</t>
  </si>
  <si>
    <t>1</t>
  </si>
  <si>
    <t>{d770bcf5-d3d9-4482-a405-230044d2fdba}</t>
  </si>
  <si>
    <t>2</t>
  </si>
  <si>
    <t>D.1.4.2.</t>
  </si>
  <si>
    <t>Vyvedení tepelného výkonu</t>
  </si>
  <si>
    <t>{c1643cf2-5a88-4176-8d4b-61f4c9365304}</t>
  </si>
  <si>
    <t>D.1.4.3/1</t>
  </si>
  <si>
    <t>Vzduchotechnika</t>
  </si>
  <si>
    <t>{2459882c-9cc1-4fc0-a181-02b132d5d6d2}</t>
  </si>
  <si>
    <t>D.1.4.3/2</t>
  </si>
  <si>
    <t>Odvod spalin</t>
  </si>
  <si>
    <t>{8e60101f-e2e7-4fa6-bfba-0a4107f02ae1}</t>
  </si>
  <si>
    <t>D.1.4.4</t>
  </si>
  <si>
    <t>Vyvedení el. výkonu</t>
  </si>
  <si>
    <t>{24ea4344-65ff-47f1-8147-bbae0d3115c0}</t>
  </si>
  <si>
    <t>KRYCÍ LIST SOUPISU PRACÍ</t>
  </si>
  <si>
    <t>Objekt:</t>
  </si>
  <si>
    <t>D.1.4.1 -  Plynoinstalace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</si>
  <si>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</si>
  <si>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</si>
  <si>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</si>
  <si>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</si>
  <si>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</si>
  <si>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</si>
  <si>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</si>
  <si>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734 - Ústřední vytápění - armatury</t>
  </si>
  <si>
    <t xml:space="preserve">    RS - Regulační stanice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</si>
  <si>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</si>
  <si>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</si>
  <si>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</si>
  <si>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</si>
  <si>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</si>
  <si>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</si>
  <si>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</si>
  <si>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</si>
  <si>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</si>
  <si>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</si>
  <si>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</si>
  <si>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</si>
  <si>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</si>
  <si>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</si>
  <si>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</si>
  <si>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</si>
  <si>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</si>
  <si>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</si>
  <si>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</si>
  <si>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M</t>
  </si>
  <si>
    <t>55261750</t>
  </si>
  <si>
    <t>ohyb 90°- R 4DN rozměr 219mm tl 6,3mm</t>
  </si>
  <si>
    <t>kus</t>
  </si>
  <si>
    <t>32</t>
  </si>
  <si>
    <t>16</t>
  </si>
  <si>
    <t>-1259917396</t>
  </si>
  <si>
    <t>PP</t>
  </si>
  <si>
    <t>55261745</t>
  </si>
  <si>
    <t>ohyb 90°- R 4DN rozměr 76mm tl 3,2mm</t>
  </si>
  <si>
    <t>272096598</t>
  </si>
  <si>
    <t>3</t>
  </si>
  <si>
    <t>55261742</t>
  </si>
  <si>
    <t>ohyb 90°- R 3DN rozměr 57mm tl 3,2mm</t>
  </si>
  <si>
    <t>-918778189</t>
  </si>
  <si>
    <t>4</t>
  </si>
  <si>
    <t>K</t>
  </si>
  <si>
    <t>733111113</t>
  </si>
  <si>
    <t>Potrubí ocelové závitové černé bezešvé běžné v kotelnách nebo strojovnách DN 15</t>
  </si>
  <si>
    <t>m</t>
  </si>
  <si>
    <t>84170447</t>
  </si>
  <si>
    <t>Potrubí z trubek ocelových závitových černých spojovaných svařováním bezešvých běžných nízkotlakých PN 16 do 115°C v kotelnách a strojovnách DN 15</t>
  </si>
  <si>
    <t>5</t>
  </si>
  <si>
    <t>733121218</t>
  </si>
  <si>
    <t>Potrubí ocelové hladké bezešvé v kotelnách nebo strojovnách spojované svařováním D 57x3,2</t>
  </si>
  <si>
    <t>-1489627664</t>
  </si>
  <si>
    <t>Potrubí z trubek ocelových hladkých spojovaných svařováním černých bezešvých v kotelnách a strojovnách Ø 57/3,2</t>
  </si>
  <si>
    <t>6</t>
  </si>
  <si>
    <t>733121224</t>
  </si>
  <si>
    <t>Potrubí ocelové hladké bezešvé v kotelnách nebo strojovnách spojované svařováním D 76x3,6</t>
  </si>
  <si>
    <t>-1529916436</t>
  </si>
  <si>
    <t>Potrubí z trubek ocelových hladkých spojovaných svařováním černých bezešvých v kotelnách a strojovnách Ø 76/3,6</t>
  </si>
  <si>
    <t>7</t>
  </si>
  <si>
    <t>733121226</t>
  </si>
  <si>
    <t>Potrubí ocelové hladké bezešvé v kotelnách nebo strojovnách spojované svařováním D 89x5,0</t>
  </si>
  <si>
    <t>1856231309</t>
  </si>
  <si>
    <t>Potrubí z trubek ocelových hladkých spojovaných svařováním černých bezešvých v kotelnách a strojovnách Ø 89/5,0</t>
  </si>
  <si>
    <t>8</t>
  </si>
  <si>
    <t>733121239</t>
  </si>
  <si>
    <t>Potrubí ocelové hladké bezešvé v kotelnách nebo strojovnách spojované svařováním D 219x6,3</t>
  </si>
  <si>
    <t>-834159490</t>
  </si>
  <si>
    <t>Potrubí z trubek ocelových hladkých spojovaných svařováním černých bezešvých v kotelnách a strojovnách Ø 219/6,3</t>
  </si>
  <si>
    <t>9</t>
  </si>
  <si>
    <t>734494213</t>
  </si>
  <si>
    <t>Návarek s trubkovým závitem G 1/2</t>
  </si>
  <si>
    <t>1269999494</t>
  </si>
  <si>
    <t>Měřicí armatury návarky s trubkovým závitem G 1/2</t>
  </si>
  <si>
    <t>10</t>
  </si>
  <si>
    <t>230021039</t>
  </si>
  <si>
    <t>Montáž trubní díly přivařovací tř.11-13 do 1 kg D 57 mm tl 3,2 mm</t>
  </si>
  <si>
    <t>1089883702</t>
  </si>
  <si>
    <t>Montáž trubních dílů přivařovacích hmotnosti do 1 kg  tř. 11 až 13 Ø 57 mm, tl. 3,2 mm</t>
  </si>
  <si>
    <t>11</t>
  </si>
  <si>
    <t>230021047</t>
  </si>
  <si>
    <t>Montáž trubní díly přivařovací tř.11-13 do 1 kg D 76 mm tl 3,2 mm</t>
  </si>
  <si>
    <t>106681730</t>
  </si>
  <si>
    <t>Montáž trubních dílů přivařovacích hmotnosti do 1 kg  tř. 11 až 13 Ø 76 mm, tl. 3,2 mm</t>
  </si>
  <si>
    <t>12</t>
  </si>
  <si>
    <t>230023101</t>
  </si>
  <si>
    <t>Montáž trubní díly přivařovací tř.11-13 do 10 kg D 219 mm tl 6,3 mm</t>
  </si>
  <si>
    <t>1697290769</t>
  </si>
  <si>
    <t>Montáž trubních dílů přivařovacích hmotnosti přes 3 do 10 kg  tř. 11 až 13 Ø 219 mm, tl. 6,3 mm</t>
  </si>
  <si>
    <t>13</t>
  </si>
  <si>
    <t>998723201</t>
  </si>
  <si>
    <t>Přesun hmot procentní pro vnitřní plynovod v objektech v do 6 m</t>
  </si>
  <si>
    <t>%</t>
  </si>
  <si>
    <t>1278979883</t>
  </si>
  <si>
    <t>Přesun hmot pro vnitřní plynovod  stanovený procentní sazbou (%) z ceny vodorovná dopravní vzdálenost do 50 m v objektech výšky do 6 m</t>
  </si>
  <si>
    <t>734</t>
  </si>
  <si>
    <t>Ústřední vytápění - armatury</t>
  </si>
  <si>
    <t>14</t>
  </si>
  <si>
    <t>55134472</t>
  </si>
  <si>
    <t>ventil vzorkovací PB rohový 1/2" vnější závit</t>
  </si>
  <si>
    <t>-1646884870</t>
  </si>
  <si>
    <t>RA01</t>
  </si>
  <si>
    <t>Rotační plynoměr G 100 Qmin=3 m3/h,Qmax=160 m3/h, DN 50, PN 16bar</t>
  </si>
  <si>
    <t>ks</t>
  </si>
  <si>
    <t>-1190388441</t>
  </si>
  <si>
    <t>RA02</t>
  </si>
  <si>
    <t>Manometr D 160 0-40 kPa, G 1/2" spodní přip.včetně příslušenství a montáže, + kulový kohout 1/2"</t>
  </si>
  <si>
    <t>217631758</t>
  </si>
  <si>
    <t>17</t>
  </si>
  <si>
    <t>RA03</t>
  </si>
  <si>
    <t>Plynová regulační řada KGJ DN 50- plynový filtr, el. magnetický ventil, nulový regulátor (dodávka KGJ)</t>
  </si>
  <si>
    <t>soub</t>
  </si>
  <si>
    <t>840311954</t>
  </si>
  <si>
    <t>18</t>
  </si>
  <si>
    <t>RA04</t>
  </si>
  <si>
    <t>Přepočítávač množství plynu</t>
  </si>
  <si>
    <t>-1101404811</t>
  </si>
  <si>
    <t>19</t>
  </si>
  <si>
    <t>723231162</t>
  </si>
  <si>
    <t>Kohout kulový přímý G 1/2" PN 42 do 185°C plnoprůtokový vnitřní závit těžká řada</t>
  </si>
  <si>
    <t>1934783009</t>
  </si>
  <si>
    <t>Armatury se dvěma závity kohouty kulové PN 42 do 185°C plnoprůtokové vnitřní závit těžká řada G 1/2"</t>
  </si>
  <si>
    <t>20</t>
  </si>
  <si>
    <t>723231167</t>
  </si>
  <si>
    <t>Kohout kulový přímý G 2" PN 42 do 185°C plnoprůtokový vnitřní závit těžká řada</t>
  </si>
  <si>
    <t>-1192073599</t>
  </si>
  <si>
    <t>Armatury se dvěma závity kohouty kulové PN 42 do 185°C plnoprůtokové vnitřní závit těžká řada G 2"</t>
  </si>
  <si>
    <t>734291247</t>
  </si>
  <si>
    <t>Filtr závitový přímý G 2 PN 16 do 130°C s vnitřními závity</t>
  </si>
  <si>
    <t>-1316564834</t>
  </si>
  <si>
    <t>Ostatní armatury filtry závitové PN 16 do 130°C přímé s vnitřními závity G 2</t>
  </si>
  <si>
    <t>22</t>
  </si>
  <si>
    <t>734109214</t>
  </si>
  <si>
    <t>Montáž armatury přírubové se dvěma přírubami PN 16 DN 50</t>
  </si>
  <si>
    <t>soubor</t>
  </si>
  <si>
    <t>1600816696</t>
  </si>
  <si>
    <t>Montáž armatur přírubových  se dvěma přírubami PN 16 DN 50</t>
  </si>
  <si>
    <t>23</t>
  </si>
  <si>
    <t>998734201</t>
  </si>
  <si>
    <t>Přesun hmot procentní pro armatury v objektech v do 6 m</t>
  </si>
  <si>
    <t>-1433083847</t>
  </si>
  <si>
    <t>Přesun hmot pro armatury  stanovený procentní sazbou (%) z ceny vodorovná dopravní vzdálenost do 50 m v objektech výšky do 6 m</t>
  </si>
  <si>
    <t>RS</t>
  </si>
  <si>
    <t>Regulační stanice</t>
  </si>
  <si>
    <t>24</t>
  </si>
  <si>
    <t>RS01</t>
  </si>
  <si>
    <t>Bezpečnostní armatury plynová BAP DN 100-ST-B-PN 16 s ochozem a manostatem</t>
  </si>
  <si>
    <t>-1644668993</t>
  </si>
  <si>
    <t>25</t>
  </si>
  <si>
    <t>55261747</t>
  </si>
  <si>
    <t>ohyb 90°- R 4DN rozměr 108mm tl 4mm</t>
  </si>
  <si>
    <t>-1851309693</t>
  </si>
  <si>
    <t>26</t>
  </si>
  <si>
    <t>723212106</t>
  </si>
  <si>
    <t>Mezipřírubová uzavírací klapka DN 100</t>
  </si>
  <si>
    <t>1510969135</t>
  </si>
  <si>
    <t>Armatury přírubové uzavírací klapky mezipřírubové DN 100</t>
  </si>
  <si>
    <t>27</t>
  </si>
  <si>
    <t>230023067</t>
  </si>
  <si>
    <t>Montáž trubní díly přivařovací tř.11-13 do 10 kg D 108 mm tl 4,0 mm</t>
  </si>
  <si>
    <t>1332652006</t>
  </si>
  <si>
    <t>Montáž trubních dílů přivařovacích hmotnosti přes 3 do 10 kg  tř. 11 až 13 Ø 108 mm, tl. 4,0 mm</t>
  </si>
  <si>
    <t>28</t>
  </si>
  <si>
    <t>723214139</t>
  </si>
  <si>
    <t>Filtr plynový DN 100 PN 16 do 300°C těleso uhlíková ocel s vypouštěcí zátkou</t>
  </si>
  <si>
    <t>-1568271227</t>
  </si>
  <si>
    <t>Armatury přírubové plynové filtry těleso uhlíková ocel s čístícím víkem nebo vypouštěcí zátkou PN 16 do 300°C (D 71 118 616) DN 100</t>
  </si>
  <si>
    <t>29</t>
  </si>
  <si>
    <t>733111102</t>
  </si>
  <si>
    <t>Potrubí ocelové závitové černé bezešvé běžné nízkotlaké DN 10</t>
  </si>
  <si>
    <t>-1967568706</t>
  </si>
  <si>
    <t>Potrubí z trubek ocelových závitových černých spojovaných svařováním bezešvých běžných nízkotlakých PN 16 do 115°C DN 10</t>
  </si>
  <si>
    <t>30</t>
  </si>
  <si>
    <t>733111104</t>
  </si>
  <si>
    <t>Potrubí ocelové závitové černé bezešvé běžné nízkotlaké DN 20</t>
  </si>
  <si>
    <t>1941103273</t>
  </si>
  <si>
    <t>Potrubí z trubek ocelových závitových černých spojovaných svařováním bezešvých běžných nízkotlakých PN 16 do 115°C DN 20</t>
  </si>
  <si>
    <t>31</t>
  </si>
  <si>
    <t>733121228</t>
  </si>
  <si>
    <t>Potrubí ocelové hladké bezešvé v kotelnách nebo strojovnách spojované svařováním D 108x4,0</t>
  </si>
  <si>
    <t>1406301225</t>
  </si>
  <si>
    <t>Potrubí z trubek ocelových hladkých spojovaných svařováním černých bezešvých v kotelnách a strojovnách Ø 108/4,0</t>
  </si>
  <si>
    <t>734109217</t>
  </si>
  <si>
    <t>Montáž armatury přírubové se dvěma přírubami PN 16 DN 100</t>
  </si>
  <si>
    <t>-38045526</t>
  </si>
  <si>
    <t>Montáž armatur přírubových  se dvěma přírubami PN 16 DN 100</t>
  </si>
  <si>
    <t>33</t>
  </si>
  <si>
    <t>RS02</t>
  </si>
  <si>
    <t>Přesun hmot procentní pro regulační stanice v objektech v do 6m</t>
  </si>
  <si>
    <t>-629688337</t>
  </si>
  <si>
    <t>OST</t>
  </si>
  <si>
    <t>Ostatní</t>
  </si>
  <si>
    <t>34</t>
  </si>
  <si>
    <t>CLL.S2003AC0110L35K</t>
  </si>
  <si>
    <t>barva základní syntetická antikorozní Synorex 0110 šedá, S 2003, bal.3,5kg</t>
  </si>
  <si>
    <t>262144</t>
  </si>
  <si>
    <t>1680153186</t>
  </si>
  <si>
    <t>35</t>
  </si>
  <si>
    <t>RO01</t>
  </si>
  <si>
    <t xml:space="preserve">Montážní, závěsný a spojovací materiál </t>
  </si>
  <si>
    <t>-700735387</t>
  </si>
  <si>
    <t>36</t>
  </si>
  <si>
    <t>RO02</t>
  </si>
  <si>
    <t xml:space="preserve">Doprava a ubytování </t>
  </si>
  <si>
    <t>2024811895</t>
  </si>
  <si>
    <t>37</t>
  </si>
  <si>
    <t>RO03</t>
  </si>
  <si>
    <t xml:space="preserve">Manipulační technika </t>
  </si>
  <si>
    <t>1028309031</t>
  </si>
  <si>
    <t>38</t>
  </si>
  <si>
    <t>RO04</t>
  </si>
  <si>
    <t>Lešení</t>
  </si>
  <si>
    <t>1844207267</t>
  </si>
  <si>
    <t>39</t>
  </si>
  <si>
    <t>RO05</t>
  </si>
  <si>
    <t xml:space="preserve">Tlaková zkouška STL </t>
  </si>
  <si>
    <t>887819516</t>
  </si>
  <si>
    <t>40</t>
  </si>
  <si>
    <t>RO06</t>
  </si>
  <si>
    <t>Revize zkouška STL</t>
  </si>
  <si>
    <t>1764304126</t>
  </si>
  <si>
    <t>41</t>
  </si>
  <si>
    <t>RO07</t>
  </si>
  <si>
    <t>Revize G</t>
  </si>
  <si>
    <t>2000467681</t>
  </si>
  <si>
    <t>42</t>
  </si>
  <si>
    <t>RO08</t>
  </si>
  <si>
    <t>Ocelová konstrukce pod akumulátor plynu</t>
  </si>
  <si>
    <t>-2023381944</t>
  </si>
  <si>
    <t>43</t>
  </si>
  <si>
    <t>RO09</t>
  </si>
  <si>
    <t>Barva chromová žluť RAL  6200 3,5 kg</t>
  </si>
  <si>
    <t>-1772298675</t>
  </si>
  <si>
    <t>D.1.4.2. - Vyvedení tepelného výkonu</t>
  </si>
  <si>
    <t xml:space="preserve">    733 - Ústřední vytápění - rozvodné potrubí</t>
  </si>
  <si>
    <t>733</t>
  </si>
  <si>
    <t>Ústřední vytápění - rozvodné potrubí</t>
  </si>
  <si>
    <t>R001</t>
  </si>
  <si>
    <t>Ocelová redukce 40/25</t>
  </si>
  <si>
    <t>-437195055</t>
  </si>
  <si>
    <t>R002</t>
  </si>
  <si>
    <t>Ocelová redukce 50/40</t>
  </si>
  <si>
    <t>657380533</t>
  </si>
  <si>
    <t>R003</t>
  </si>
  <si>
    <t>Ocelová redukce 65/32</t>
  </si>
  <si>
    <t>375305666</t>
  </si>
  <si>
    <t>R004</t>
  </si>
  <si>
    <t>Ocelová redukce 65/40</t>
  </si>
  <si>
    <t>-1407274168</t>
  </si>
  <si>
    <t>R005</t>
  </si>
  <si>
    <t>Ocelová redukce 65/50</t>
  </si>
  <si>
    <t>-157080015</t>
  </si>
  <si>
    <t>R006</t>
  </si>
  <si>
    <t>Ocelová redukce 100/65</t>
  </si>
  <si>
    <t>2044536593</t>
  </si>
  <si>
    <t>55261740</t>
  </si>
  <si>
    <t>ohyb 90°- R 3DN rozměr 38,2mm tl 2,6mm</t>
  </si>
  <si>
    <t>790020351</t>
  </si>
  <si>
    <t>55261741</t>
  </si>
  <si>
    <t>ohyb 90°- R 3DN rozměr 44,5mm tl 2,6mm</t>
  </si>
  <si>
    <t>-824004745</t>
  </si>
  <si>
    <t>1480799248</t>
  </si>
  <si>
    <t>1677940083</t>
  </si>
  <si>
    <t>-392169724</t>
  </si>
  <si>
    <t>55261749</t>
  </si>
  <si>
    <t>ohyb 90°- R 4DN rozměr 159mm tl 4,5mm</t>
  </si>
  <si>
    <t>-1787372423</t>
  </si>
  <si>
    <t>RKW.32038</t>
  </si>
  <si>
    <t>Potrubní pouzdra ROCKWOOL 800 vnitřní D 35mm, délka 1000mm, tloušťka izolace 30mm</t>
  </si>
  <si>
    <t>680176525</t>
  </si>
  <si>
    <t>RKW.109056</t>
  </si>
  <si>
    <t>Potrubní pouzdra ROCKWOOL 800 vnitřní D 48mm, délka 1000mm, tloušťka izolace 30mm</t>
  </si>
  <si>
    <t>1561347846</t>
  </si>
  <si>
    <t>RKW.74251</t>
  </si>
  <si>
    <t>Potrubní pouzdra ROCKWOOL 800 vnitřní D 54mm, délka 1000mm, tloušťka izolace 40mm</t>
  </si>
  <si>
    <t>898112297</t>
  </si>
  <si>
    <t>RKW.27215</t>
  </si>
  <si>
    <t>Potrubní pouzdra ROCKWOOL 800 vnitřní D 89mm, délka 1000mm, tloušťka izolace 60mm</t>
  </si>
  <si>
    <t>-720054947</t>
  </si>
  <si>
    <t>RKW.27726</t>
  </si>
  <si>
    <t>Potrubní pouzdra ROCKWOOL 800 vnitřní D 108mm, délka 1000mm, tloušťka izolace 80mm</t>
  </si>
  <si>
    <t>830189350</t>
  </si>
  <si>
    <t>RKW.27660</t>
  </si>
  <si>
    <t>Potrubní pouzdra ROCKWOOL 800 vnitřní D 159mm, délka 1000mm, tloušťka izolace 80mm</t>
  </si>
  <si>
    <t>225213226</t>
  </si>
  <si>
    <t>733121215</t>
  </si>
  <si>
    <t>Potrubí ocelové hladké bezešvé v kotelnách nebo strojovnách spojované svařováním D 38x2,6</t>
  </si>
  <si>
    <t>1922060549</t>
  </si>
  <si>
    <t>Potrubí z trubek ocelových hladkých spojovaných svařováním černých bezešvých v kotelnách a strojovnách Ø 38/2,6</t>
  </si>
  <si>
    <t>733121216</t>
  </si>
  <si>
    <t>Potrubí ocelové hladké bezešvé v kotelnách nebo strojovnách spojované svařováním D 44,5x3,2</t>
  </si>
  <si>
    <t>-1720242893</t>
  </si>
  <si>
    <t>Potrubí z trubek ocelových hladkých spojovaných svařováním černých bezešvých v kotelnách a strojovnách Ø 44,5/3,2</t>
  </si>
  <si>
    <t>1018732065</t>
  </si>
  <si>
    <t>733121222</t>
  </si>
  <si>
    <t>Potrubí ocelové hladké bezešvé v kotelnách nebo strojovnách spojované svařováním D 76x3,2</t>
  </si>
  <si>
    <t>1778334159</t>
  </si>
  <si>
    <t>Potrubí z trubek ocelových hladkých spojovaných svařováním černých bezešvých v kotelnách a strojovnách Ø 76/3,2</t>
  </si>
  <si>
    <t>733121225</t>
  </si>
  <si>
    <t>Potrubí ocelové hladké bezešvé v kotelnách nebo strojovnách spojované svařováním D 89x3,6</t>
  </si>
  <si>
    <t>-314207733</t>
  </si>
  <si>
    <t>Potrubí z trubek ocelových hladkých spojovaných svařováním černých bezešvých v kotelnách a strojovnách Ø 89/3,6</t>
  </si>
  <si>
    <t>-378753766</t>
  </si>
  <si>
    <t>733121235</t>
  </si>
  <si>
    <t>Potrubí ocelové hladké bezešvé v kotelnách nebo strojovnách spojované svařováním D 159x4,5</t>
  </si>
  <si>
    <t>-1716861911</t>
  </si>
  <si>
    <t>Potrubí z trubek ocelových hladkých spojovaných svařováním černých bezešvých v kotelnách a strojovnách Ø 159/4,5</t>
  </si>
  <si>
    <t>733111115</t>
  </si>
  <si>
    <t>Potrubí ocelové závitové černé bezešvé běžné v kotelnách nebo strojovnách DN 25</t>
  </si>
  <si>
    <t>-993567141</t>
  </si>
  <si>
    <t>Potrubí z trubek ocelových závitových černých spojovaných svařováním bezešvých běžných nízkotlakých PN 16 do 115°C v kotelnách a strojovnách DN 25</t>
  </si>
  <si>
    <t>230021026</t>
  </si>
  <si>
    <t>Montáž trubní díly přivařovací tř.11-13 do 1 kg D 38 mm tl 2,6 mm</t>
  </si>
  <si>
    <t>826114488</t>
  </si>
  <si>
    <t>Montáž trubních dílů přivařovacích hmotnosti do 1 kg  tř. 11 až 13 Ø 38 mm, tl. 2,6 mm</t>
  </si>
  <si>
    <t>230021029</t>
  </si>
  <si>
    <t>Montáž trubní díly přivařovací tř.11-13 do 1 kg D 44,5 mm tl 2,6 mm</t>
  </si>
  <si>
    <t>-1573737969</t>
  </si>
  <si>
    <t>Montáž trubních dílů přivařovacích hmotnosti do 1 kg  tř. 11 až 13 Ø 44,5 mm, tl. 2,6 mm</t>
  </si>
  <si>
    <t>230021038</t>
  </si>
  <si>
    <t>Montáž trubní díly přivařovací tř.11-13 do 1 kg D 57 mm tl 2,9 mm</t>
  </si>
  <si>
    <t>-999725632</t>
  </si>
  <si>
    <t>Montáž trubních dílů přivařovacích hmotnosti do 1 kg  tř. 11 až 13 Ø 57 mm, tl. 2,9 mm</t>
  </si>
  <si>
    <t>1561365004</t>
  </si>
  <si>
    <t>1213000464</t>
  </si>
  <si>
    <t>230023088</t>
  </si>
  <si>
    <t>Montáž trubní díly přivařovací tř.11-13 do 10 kg D 159 mm tl 4,5 mm</t>
  </si>
  <si>
    <t>64</t>
  </si>
  <si>
    <t>885286772</t>
  </si>
  <si>
    <t>Montáž trubních dílů přivařovacích hmotnosti přes 3 do 10 kg  tř. 11 až 13 Ø 159 mm, tl. 4,5 mm</t>
  </si>
  <si>
    <t>713463211</t>
  </si>
  <si>
    <t>Montáž izolace tepelné potrubí potrubními pouzdry s Al fólií staženými Al páskou 1x D do 50 mm</t>
  </si>
  <si>
    <t>1922401041</t>
  </si>
  <si>
    <t>Montáž izolace tepelné potrubí a ohybů tvarovkami nebo deskami  potrubními pouzdry s povrchovou úpravou hliníkovou fólií (izolační materiál ve specifikaci) přelepenými samolepící hliníkovou páskou potrubí jednovrstvá D do 50 mm</t>
  </si>
  <si>
    <t>713463212</t>
  </si>
  <si>
    <t>Montáž izolace tepelné potrubí potrubními pouzdry s Al fólií staženými Al páskou 1x D přes 50 do 100 mm</t>
  </si>
  <si>
    <t>1111700240</t>
  </si>
  <si>
    <t>Montáž izolace tepelné potrubí a ohybů tvarovkami nebo deskami  potrubními pouzdry s povrchovou úpravou hliníkovou fólií (izolační materiál ve specifikaci) přelepenými samolepící hliníkovou páskou potrubí jednovrstvá D přes 50 do 100 mm</t>
  </si>
  <si>
    <t>713463213</t>
  </si>
  <si>
    <t>Montáž izolace tepelné potrubí potrubními pouzdry s Al fólií staženými Al páskou 1x D přes 100 do 150 mm</t>
  </si>
  <si>
    <t>-1499909294</t>
  </si>
  <si>
    <t>Montáž izolace tepelné potrubí a ohybů tvarovkami nebo deskami  potrubními pouzdry s povrchovou úpravou hliníkovou fólií (izolační materiál ve specifikaci) přelepenými samolepící hliníkovou páskou potrubí jednovrstvá D přes 100 do 150 mm</t>
  </si>
  <si>
    <t>998733201</t>
  </si>
  <si>
    <t>Přesun hmot procentní pro rozvody potrubí v objektech v do 6 m</t>
  </si>
  <si>
    <t>-1936021559</t>
  </si>
  <si>
    <t>Přesun hmot pro rozvody potrubí  stanovený procentní sazbou z ceny vodorovná dopravní vzdálenost do 50 m v objektech výšky do 6 m</t>
  </si>
  <si>
    <t>31942794</t>
  </si>
  <si>
    <t>šroubení přímé potrubí-vnější závit mosaz 50x6/4"</t>
  </si>
  <si>
    <t>1711461675</t>
  </si>
  <si>
    <t>31942793</t>
  </si>
  <si>
    <t>šroubení přímé potrubí-vnější závit mosaz 40x5/4"</t>
  </si>
  <si>
    <t>-1038727949</t>
  </si>
  <si>
    <t>31942792</t>
  </si>
  <si>
    <t>šroubení přímé potrubí-vnější závit mosaz 32x1"</t>
  </si>
  <si>
    <t>1121677773</t>
  </si>
  <si>
    <t>31942795</t>
  </si>
  <si>
    <t>šroubení přímé potrubí-vnější závit mosaz 63x2"</t>
  </si>
  <si>
    <t>814070417</t>
  </si>
  <si>
    <t>55114214</t>
  </si>
  <si>
    <t>kohout kulový s vypouštěním PN 35 T 185°C chromovaný R250DS 1"</t>
  </si>
  <si>
    <t>-62631641</t>
  </si>
  <si>
    <t>Čerpadlo TP 40-180/2 -odolnost glykol</t>
  </si>
  <si>
    <t>1644952382</t>
  </si>
  <si>
    <t>Klapka mezipřírubová uzavírací DN 150 PN 16 do 120°C disk tvárná litina s pohonem</t>
  </si>
  <si>
    <t>2114028152</t>
  </si>
  <si>
    <t>44</t>
  </si>
  <si>
    <t>Třícestný ventil LDM 113 M DN 40 PN16 včetně pohonu</t>
  </si>
  <si>
    <t>-856531884</t>
  </si>
  <si>
    <t>45</t>
  </si>
  <si>
    <t>Pojišťovací ventil DUCO 1/2" x3/4" 3bar odolnost glykol</t>
  </si>
  <si>
    <t>1297036445</t>
  </si>
  <si>
    <t>46</t>
  </si>
  <si>
    <t>RA05</t>
  </si>
  <si>
    <t xml:space="preserve">Pojišťovací ventil DUCO 1/2" x3/4" 5bar </t>
  </si>
  <si>
    <t>-375354274</t>
  </si>
  <si>
    <t>47</t>
  </si>
  <si>
    <t>RA06</t>
  </si>
  <si>
    <t xml:space="preserve">Pojišťovací ventil DUCO 1" x1 1/4" 6bar </t>
  </si>
  <si>
    <t>-2026955465</t>
  </si>
  <si>
    <t>48</t>
  </si>
  <si>
    <t>RA07</t>
  </si>
  <si>
    <t>Manometr D 160 400kPa, G 1/2" spodní přip.včetně příslušenství a montáže</t>
  </si>
  <si>
    <t>-303993027</t>
  </si>
  <si>
    <t>Manometr D 160 400kPa, G 1/2" spodní přip.včetně příslušenství a montáže + kulový kohout 1/2"</t>
  </si>
  <si>
    <t>49</t>
  </si>
  <si>
    <t>RA08</t>
  </si>
  <si>
    <t>Teploměr D 100 G 1/2" včetně příslušenství a montáže</t>
  </si>
  <si>
    <t>-1811992958</t>
  </si>
  <si>
    <t>50</t>
  </si>
  <si>
    <t>RA09</t>
  </si>
  <si>
    <t>Vyvažovací ventil STAD 2"</t>
  </si>
  <si>
    <t>1948477170</t>
  </si>
  <si>
    <t>51</t>
  </si>
  <si>
    <t>RA10</t>
  </si>
  <si>
    <t>Vyvažovací ventil STAD 6/4"</t>
  </si>
  <si>
    <t>676721770</t>
  </si>
  <si>
    <t>52</t>
  </si>
  <si>
    <t>RA11</t>
  </si>
  <si>
    <t>Vyvažovací ventil STAF DN 65</t>
  </si>
  <si>
    <t>-1210700050</t>
  </si>
  <si>
    <t>53</t>
  </si>
  <si>
    <t>RA12</t>
  </si>
  <si>
    <t xml:space="preserve">Automatický odvzdušňovací ventil Flamco Flexvent Super 1/2" + kulový kohout s vypouštěním 1/2" </t>
  </si>
  <si>
    <t>-296231283</t>
  </si>
  <si>
    <t>54</t>
  </si>
  <si>
    <t>GCM.R99IY003</t>
  </si>
  <si>
    <t>Automatický odvzdušňovací ventil, svislý + zpětný ventil, mosaz, R99I, 1/2"</t>
  </si>
  <si>
    <t>901287865</t>
  </si>
  <si>
    <t>55</t>
  </si>
  <si>
    <t>RA13</t>
  </si>
  <si>
    <t>Hladinové čidlo</t>
  </si>
  <si>
    <t>888784022</t>
  </si>
  <si>
    <t>56</t>
  </si>
  <si>
    <t>-2098527134</t>
  </si>
  <si>
    <t>57</t>
  </si>
  <si>
    <t>734494215</t>
  </si>
  <si>
    <t>Návarek s trubkovým závitem G 1</t>
  </si>
  <si>
    <t>-1598449063</t>
  </si>
  <si>
    <t>Měřicí armatury návarky s trubkovým závitem G 1</t>
  </si>
  <si>
    <t>58</t>
  </si>
  <si>
    <t>733131132</t>
  </si>
  <si>
    <t>Kompenzátor pro ocelové potrubí pryžový DN 40 PN 16 do 100°C přírubový</t>
  </si>
  <si>
    <t>1425604705</t>
  </si>
  <si>
    <t>Kompenzátory pro ocelové potrubí pryžové PN 16 do 100°C přírubové DN 40</t>
  </si>
  <si>
    <t>59</t>
  </si>
  <si>
    <t>733131134</t>
  </si>
  <si>
    <t>Kompenzátor pro ocelové potrubí pryžový DN 65 PN 16 do 100°C přírubový</t>
  </si>
  <si>
    <t>1985762089</t>
  </si>
  <si>
    <t>Kompenzátory pro ocelové potrubí pryžové PN 16 do 100°C přírubové DN 65</t>
  </si>
  <si>
    <t>60</t>
  </si>
  <si>
    <t>722224115</t>
  </si>
  <si>
    <t>Kohout plnicí nebo vypouštěcí G 1/2" PN 10 s jedním závitem</t>
  </si>
  <si>
    <t>-1107905173</t>
  </si>
  <si>
    <t>Armatury s jedním závitem kohouty plnicí a vypouštěcí PN 10 G 1/2"</t>
  </si>
  <si>
    <t>61</t>
  </si>
  <si>
    <t>722232045</t>
  </si>
  <si>
    <t>Kohout kulový přímý G 1" PN 42 do 185°C vnitřní závit</t>
  </si>
  <si>
    <t>-1130973274</t>
  </si>
  <si>
    <t>Armatury se dvěma závity kulové kohouty PN 42 do 185 °C přímé vnitřní závit G 1"</t>
  </si>
  <si>
    <t>62</t>
  </si>
  <si>
    <t>722232046</t>
  </si>
  <si>
    <t>Kohout kulový přímý G 5/4" PN 42 do 185°C vnitřní závit</t>
  </si>
  <si>
    <t>-369080398</t>
  </si>
  <si>
    <t>Armatury se dvěma závity kulové kohouty PN 42 do 185 °C přímé vnitřní závit G 5/4"</t>
  </si>
  <si>
    <t>63</t>
  </si>
  <si>
    <t>722232048</t>
  </si>
  <si>
    <t>Kohout kulový přímý  G 2" PN 42 do 185°C vnitřní závit</t>
  </si>
  <si>
    <t>18089675</t>
  </si>
  <si>
    <t>Armatury se dvěma závity kulové kohouty PN 42 do 185 °C přímé vnitřní závit G 2"</t>
  </si>
  <si>
    <t>734163427</t>
  </si>
  <si>
    <t>Filtr DN 65 PN 16 do 300°C z uhlíkové oceli s vypouštěcí zátkou</t>
  </si>
  <si>
    <t>33440169</t>
  </si>
  <si>
    <t>Filtry z uhlíkové oceli s čístícím víkem nebo vypouštěcí zátkou PN 16 do 300°C DN 65</t>
  </si>
  <si>
    <t>65</t>
  </si>
  <si>
    <t>734193115</t>
  </si>
  <si>
    <t>Klapka mezipřírubová uzavírací DN 65 PN 16 do 120°C disk tvárná litina</t>
  </si>
  <si>
    <t>2053907912</t>
  </si>
  <si>
    <t>Ostatní přírubové armatury klapky mezipřírubové uzavírací PN 16 do 120°C disk tvárná litina DN 65</t>
  </si>
  <si>
    <t>66</t>
  </si>
  <si>
    <t>734193117</t>
  </si>
  <si>
    <t>Klapka mezipřírubová uzavírací DN 100 PN 16 do 120°C disk tvárná litina</t>
  </si>
  <si>
    <t>17173221</t>
  </si>
  <si>
    <t>Ostatní přírubové armatury klapky mezipřírubové uzavírací PN 16 do 120°C disk tvárná litina DN 100</t>
  </si>
  <si>
    <t>67</t>
  </si>
  <si>
    <t>734109213</t>
  </si>
  <si>
    <t>Montáž armatury přírubové se dvěma přírubami PN 16 DN 40</t>
  </si>
  <si>
    <t>2006495648</t>
  </si>
  <si>
    <t>Montáž armatur přírubových  se dvěma přírubami PN 16 DN 40</t>
  </si>
  <si>
    <t>68</t>
  </si>
  <si>
    <t>734109215</t>
  </si>
  <si>
    <t>Montáž armatury přírubové se dvěma přírubami PN 16 DN 65</t>
  </si>
  <si>
    <t>1343431141</t>
  </si>
  <si>
    <t>Montáž armatur přírubových  se dvěma přírubami PN 16 DN 65</t>
  </si>
  <si>
    <t>69</t>
  </si>
  <si>
    <t>734109219</t>
  </si>
  <si>
    <t>Montáž armatury přírubové se dvěma přírubami PN 16 DN 150</t>
  </si>
  <si>
    <t>2052489199</t>
  </si>
  <si>
    <t>Montáž armatur přírubových  se dvěma přírubami PN 16 DN 150</t>
  </si>
  <si>
    <t>70</t>
  </si>
  <si>
    <t>734109413</t>
  </si>
  <si>
    <t>Montáž armatury přírubové se třemi přírubami PN 16 DN 40</t>
  </si>
  <si>
    <t>-574856969</t>
  </si>
  <si>
    <t>Montáž armatur přírubových  se třemi přírubami PN 16 DN 40</t>
  </si>
  <si>
    <t>71</t>
  </si>
  <si>
    <t>734209103</t>
  </si>
  <si>
    <t>Montáž armatury závitové s jedním závitem G 1/2</t>
  </si>
  <si>
    <t>1715181646</t>
  </si>
  <si>
    <t>Montáž závitových armatur  s 1 závitem G 1/2 (DN 15)</t>
  </si>
  <si>
    <t>72</t>
  </si>
  <si>
    <t>734209105</t>
  </si>
  <si>
    <t>Montáž armatury závitové s jedním závitem G 1</t>
  </si>
  <si>
    <t>-1345847887</t>
  </si>
  <si>
    <t>Montáž závitových armatur  s 1 závitem G 1 (DN 25)</t>
  </si>
  <si>
    <t>73</t>
  </si>
  <si>
    <t>734209113</t>
  </si>
  <si>
    <t>Montáž armatury závitové s dvěma závity G 1/2</t>
  </si>
  <si>
    <t>1287980743</t>
  </si>
  <si>
    <t>Montáž závitových armatur  se 2 závity G 1/2 (DN 15)</t>
  </si>
  <si>
    <t>74</t>
  </si>
  <si>
    <t>734209117</t>
  </si>
  <si>
    <t>Montáž armatury závitové s dvěma závity G 6/4</t>
  </si>
  <si>
    <t>935706195</t>
  </si>
  <si>
    <t>Montáž závitových armatur  se 2 závity G 6/4 (DN 40)</t>
  </si>
  <si>
    <t>75</t>
  </si>
  <si>
    <t>734209118</t>
  </si>
  <si>
    <t>Montáž armatury závitové s dvěma závity G 2</t>
  </si>
  <si>
    <t>-1290541854</t>
  </si>
  <si>
    <t>Montáž závitových armatur  se 2 závity G 2 (DN 50)</t>
  </si>
  <si>
    <t>76</t>
  </si>
  <si>
    <t>2072026135</t>
  </si>
  <si>
    <t>77</t>
  </si>
  <si>
    <t>722290215</t>
  </si>
  <si>
    <t>Zkouška těsnosti vodovodního potrubí hrdlového nebo přírubového do DN 100</t>
  </si>
  <si>
    <t>512</t>
  </si>
  <si>
    <t>1534135914</t>
  </si>
  <si>
    <t>Zkoušky, proplach a desinfekce vodovodního potrubí  zkoušky těsnosti vodovodního potrubí hrdlového nebo přírubového do DN 100</t>
  </si>
  <si>
    <t>78</t>
  </si>
  <si>
    <t>722290218</t>
  </si>
  <si>
    <t>Zkouška těsnosti vodovodního potrubí hrdlového nebo přírubového do DN 200</t>
  </si>
  <si>
    <t>368742004</t>
  </si>
  <si>
    <t>Zkoušky, proplach a desinfekce vodovodního potrubí  zkoušky těsnosti vodovodního potrubí hrdlového nebo přírubového přes DN 100 do DN 200</t>
  </si>
  <si>
    <t>79</t>
  </si>
  <si>
    <t>O01</t>
  </si>
  <si>
    <t>Montážní, závěsný a spojovací materiál</t>
  </si>
  <si>
    <t>1364409261</t>
  </si>
  <si>
    <t>80</t>
  </si>
  <si>
    <t>O02</t>
  </si>
  <si>
    <t>Doprava a ubytování</t>
  </si>
  <si>
    <t>397315904</t>
  </si>
  <si>
    <t>81</t>
  </si>
  <si>
    <t>O03</t>
  </si>
  <si>
    <t>346678621</t>
  </si>
  <si>
    <t>Manipulační technika</t>
  </si>
  <si>
    <t>82</t>
  </si>
  <si>
    <t>O04</t>
  </si>
  <si>
    <t>Technologický chladič 41 kW, 35 dB(A) v 10m</t>
  </si>
  <si>
    <t>-640105043</t>
  </si>
  <si>
    <t>83</t>
  </si>
  <si>
    <t>O05</t>
  </si>
  <si>
    <t>-354563131</t>
  </si>
  <si>
    <t>84</t>
  </si>
  <si>
    <t>O06</t>
  </si>
  <si>
    <t>Kogenerační jednotka 499 kWe, 780 kWt</t>
  </si>
  <si>
    <t>-1074390537</t>
  </si>
  <si>
    <t xml:space="preserve">Kogenerační jednotka 499 kW, tepelný výkon 780 kWt
Součásti KGJ:
- plynová regulační řada
- tepelný modul včetně vystrojení
         - zahrnuje armatury primárního a sekundárního okruh
         - deskový výměník primárního okruhu 359 kW
- deskový výměník CB30-34L 41 kW
- spalinový výměník 290 kW
- spalinový ekonomizíér 90 kW
- spalinový tlumič hluku
</t>
  </si>
  <si>
    <t>85</t>
  </si>
  <si>
    <t>O07</t>
  </si>
  <si>
    <t>Tepelný modul včetně vystrojení montáž (součást KGJ)</t>
  </si>
  <si>
    <t>533874246</t>
  </si>
  <si>
    <t>Tepelný modul včetně vystrojení</t>
  </si>
  <si>
    <t>86</t>
  </si>
  <si>
    <t>O09</t>
  </si>
  <si>
    <t>Expanzní nádoba 400l</t>
  </si>
  <si>
    <t>-2060065718</t>
  </si>
  <si>
    <t>87</t>
  </si>
  <si>
    <t>O10</t>
  </si>
  <si>
    <t>Expanzní nádoba 100l</t>
  </si>
  <si>
    <t>1245929487</t>
  </si>
  <si>
    <t>D.1.4.3/1 - Vzduchotechnika</t>
  </si>
  <si>
    <t>D1 - Zařízení č. 1 - přívod vzduchu</t>
  </si>
  <si>
    <t>D2 - Zařízení č. 2 - odtah vzduchu</t>
  </si>
  <si>
    <t>D3 - Ostatní</t>
  </si>
  <si>
    <t>D1</t>
  </si>
  <si>
    <t>Zařízení č. 1 - přívod vzduchu</t>
  </si>
  <si>
    <t>1.1a</t>
  </si>
  <si>
    <t>Akustická žaluzie 1500x1200 / 400 mm</t>
  </si>
  <si>
    <t>-1606964602</t>
  </si>
  <si>
    <t>1.1b</t>
  </si>
  <si>
    <t>Roura 1500x1200 - 500 VP</t>
  </si>
  <si>
    <t>458603050</t>
  </si>
  <si>
    <t>1.2</t>
  </si>
  <si>
    <t>Ochranné síto 1500x1200 mm</t>
  </si>
  <si>
    <t>1593579558</t>
  </si>
  <si>
    <t>1.3a</t>
  </si>
  <si>
    <t>Klapka 1500x1200 - 150 / ovl. SM</t>
  </si>
  <si>
    <t>-1900306695</t>
  </si>
  <si>
    <t>1.3b</t>
  </si>
  <si>
    <t>Servopohon NM 24 A - SR</t>
  </si>
  <si>
    <t>-1028124638</t>
  </si>
  <si>
    <t>1.4a</t>
  </si>
  <si>
    <t>Roura 1500x1200 - 1000</t>
  </si>
  <si>
    <t>965722395</t>
  </si>
  <si>
    <t>1.4b</t>
  </si>
  <si>
    <t>Tlumič hluku G 200x500x1000</t>
  </si>
  <si>
    <t>-1417648961</t>
  </si>
  <si>
    <t>1.5</t>
  </si>
  <si>
    <t>Přechod. odskok 1500x1200 / 1000x800 - 1300, odsk. cca 700</t>
  </si>
  <si>
    <t>-1788634561</t>
  </si>
  <si>
    <t>1.6</t>
  </si>
  <si>
    <t>Roura 1000x800 - 400</t>
  </si>
  <si>
    <t>-1681328902</t>
  </si>
  <si>
    <t>1.7</t>
  </si>
  <si>
    <t>Odbočka 1000x800 / DN 560 / 1000x800 - 1200, 90 st.</t>
  </si>
  <si>
    <t>-262127438</t>
  </si>
  <si>
    <t>1.8</t>
  </si>
  <si>
    <t>Roura 1000x800 - 1250</t>
  </si>
  <si>
    <t>-1058084370</t>
  </si>
  <si>
    <t>1.9</t>
  </si>
  <si>
    <t>Zaslepení 1000x800</t>
  </si>
  <si>
    <t>-1030406702</t>
  </si>
  <si>
    <t>1.10</t>
  </si>
  <si>
    <t>Pružná manžeta s přírubou DN 560</t>
  </si>
  <si>
    <t>-484048974</t>
  </si>
  <si>
    <t>1.11</t>
  </si>
  <si>
    <t>Axiální ventilátor DN 560 (přívod)</t>
  </si>
  <si>
    <t>-456578022</t>
  </si>
  <si>
    <t>1.12a</t>
  </si>
  <si>
    <t>Filtrační komora 1200x1200 - (500-1000)</t>
  </si>
  <si>
    <t>-980614397</t>
  </si>
  <si>
    <t>1.12b</t>
  </si>
  <si>
    <t>Kapsový filtr 600x600 - 360, G3 (1 sada 16 ks)</t>
  </si>
  <si>
    <t>-254751688</t>
  </si>
  <si>
    <t>1.13</t>
  </si>
  <si>
    <t>Přechod 1500x1200 / 1000x800 - 1300, HHR</t>
  </si>
  <si>
    <t>-1659004834</t>
  </si>
  <si>
    <t>1.14a</t>
  </si>
  <si>
    <t>Roura 1000x800 - 1000</t>
  </si>
  <si>
    <t>1032869519</t>
  </si>
  <si>
    <t>1.14b</t>
  </si>
  <si>
    <t>Roura 1000x800 - 300</t>
  </si>
  <si>
    <t>-915167502</t>
  </si>
  <si>
    <t>1.15</t>
  </si>
  <si>
    <t>Odbočka 1000x800 / 1000x1200 / 1000x800 - 1500, 90 st., R100</t>
  </si>
  <si>
    <t>1512829232</t>
  </si>
  <si>
    <t>1.16a</t>
  </si>
  <si>
    <t>-85142440</t>
  </si>
  <si>
    <t>1.16b</t>
  </si>
  <si>
    <t>913050750</t>
  </si>
  <si>
    <t>1.17</t>
  </si>
  <si>
    <t>Přechodové koleno 800x1000 / 1000x1200, 90 st.</t>
  </si>
  <si>
    <t>-1567939203</t>
  </si>
  <si>
    <t>1.18</t>
  </si>
  <si>
    <t>Roura 1000x1200 - 700</t>
  </si>
  <si>
    <t>-381647515</t>
  </si>
  <si>
    <t>1.19</t>
  </si>
  <si>
    <t>Zaslepení 1000x1200 s kruhovým otvorem DN 560</t>
  </si>
  <si>
    <t>-180407141</t>
  </si>
  <si>
    <t>D2</t>
  </si>
  <si>
    <t>Zařízení č. 2 - odtah vzduchu</t>
  </si>
  <si>
    <t>1.3a.1</t>
  </si>
  <si>
    <t>Klapka 1200x1500 - 150 / ovl. SM</t>
  </si>
  <si>
    <t>-528523320</t>
  </si>
  <si>
    <t>-1275520973</t>
  </si>
  <si>
    <t>1.4a.2</t>
  </si>
  <si>
    <t>1370071080</t>
  </si>
  <si>
    <t>1420247989</t>
  </si>
  <si>
    <t>976709372</t>
  </si>
  <si>
    <t>1.20</t>
  </si>
  <si>
    <t>Axiální ventilátor DN 560 (odtah)</t>
  </si>
  <si>
    <t>-439524466</t>
  </si>
  <si>
    <t>1.21</t>
  </si>
  <si>
    <t>Zaslepení 1000x855 s kruhovým otvorem DN 560</t>
  </si>
  <si>
    <t>299023285</t>
  </si>
  <si>
    <t>1.22</t>
  </si>
  <si>
    <t>Roura 1000x855 - 300</t>
  </si>
  <si>
    <t>1324967299</t>
  </si>
  <si>
    <t>1.23</t>
  </si>
  <si>
    <t>Přechodové koleno 1000x855 / 1000x1200, 90 st.</t>
  </si>
  <si>
    <t>-1169444418</t>
  </si>
  <si>
    <t>1.24</t>
  </si>
  <si>
    <t>Odbočka 1000x1200 / 1500x1200 / 1000x1200 - 1700, 90 st.</t>
  </si>
  <si>
    <t>1859215801</t>
  </si>
  <si>
    <t>1.25</t>
  </si>
  <si>
    <t>Přechod 1500x1200 / 1500x400 - 1525, HHR</t>
  </si>
  <si>
    <t>-816251994</t>
  </si>
  <si>
    <t>1.26</t>
  </si>
  <si>
    <t>Ochranné síto 1500x400 mm</t>
  </si>
  <si>
    <t>461954544</t>
  </si>
  <si>
    <t>1.27a</t>
  </si>
  <si>
    <t>Akustická žaluzie 1500x400 / 400 mm</t>
  </si>
  <si>
    <t>-2095496375</t>
  </si>
  <si>
    <t>1.27b</t>
  </si>
  <si>
    <t>Roura 1500x1400 - 500 VP</t>
  </si>
  <si>
    <t>-974192346</t>
  </si>
  <si>
    <t>1.28</t>
  </si>
  <si>
    <t>Odbočka 1000x1200 / 1500x1200 / 1000x1200 - 1800, 90 st.</t>
  </si>
  <si>
    <t>-1997733</t>
  </si>
  <si>
    <t>1.29</t>
  </si>
  <si>
    <t>Přechod 1500x1200 / 1500x400 - 1475, HHR</t>
  </si>
  <si>
    <t>-197379282</t>
  </si>
  <si>
    <t>D3</t>
  </si>
  <si>
    <t>OST.001</t>
  </si>
  <si>
    <t>Montážní práce</t>
  </si>
  <si>
    <t>-1625332520</t>
  </si>
  <si>
    <t>Montážní práce, montážní náklady, manipulační protředky, plošiny, spojovací a montážní materiál</t>
  </si>
  <si>
    <t>OST.002</t>
  </si>
  <si>
    <t>Ostatní náklady</t>
  </si>
  <si>
    <t>1354030753</t>
  </si>
  <si>
    <t>Ostatní náklady:
technická příprava, zaměření</t>
  </si>
  <si>
    <t>D.1.4.3/2 - Odvod spalin</t>
  </si>
  <si>
    <t>D1 - Spalinová trasa od KGJ-&gt; spalinový výměník</t>
  </si>
  <si>
    <t>D2 - Spalinová trasa od spal. výměník-&gt; ekonomizér</t>
  </si>
  <si>
    <t>D3 - Spalinová trasa od ekonomizéru-&gt; stávající komín</t>
  </si>
  <si>
    <t>D4 - Odvod kondenzátu</t>
  </si>
  <si>
    <t>Spalinová trasa od KGJ-&gt; spalinový výměník</t>
  </si>
  <si>
    <t>RD1.001</t>
  </si>
  <si>
    <t>Redukce 200/250 Vložka Nr. 17 349 - 2mm</t>
  </si>
  <si>
    <t>1928109660</t>
  </si>
  <si>
    <t>Redukce 200/250 Vložka Nr. 17 349 - izolace 2x25 mm Sibral Fiberfrax, vrchní šitá izolace 100 mm</t>
  </si>
  <si>
    <t>RD1.002</t>
  </si>
  <si>
    <t>Potrubí DN 250 Vložka Nr. 17 349 - 2mm</t>
  </si>
  <si>
    <t>153856036</t>
  </si>
  <si>
    <t>Potrubí DN 250 Vložka Nr. 17 349 - izolace 2x25 mm Sibral Fiberfrax, vrchní šitá izolace 100 mm</t>
  </si>
  <si>
    <t>RD1.003</t>
  </si>
  <si>
    <t>Koleno 90° DN 250 Vložka Nr. 17 349 - 2mm</t>
  </si>
  <si>
    <t>1485080240</t>
  </si>
  <si>
    <t>Koleno 90° DN 250 Vložka Nr. 17 349 - izolace 2x25 mm Sibral Fiberfrax, vrchní šitá izolace 100 mm</t>
  </si>
  <si>
    <t>RD1.004</t>
  </si>
  <si>
    <t>Kompenzátor nerezový navařovací DN 200 PN 10</t>
  </si>
  <si>
    <t>-1260657984</t>
  </si>
  <si>
    <t>RD1.004.1</t>
  </si>
  <si>
    <t>Kompenzátor nerezový navařovací DN 200 PN 10 -kompletní tepelná izolace</t>
  </si>
  <si>
    <t>2028381591</t>
  </si>
  <si>
    <t>Kompenzátor nerezový navařovací DN 200 PN 10, šitá izolace 100 mm</t>
  </si>
  <si>
    <t>RD1.005</t>
  </si>
  <si>
    <t>Kompenzátor nerezový navařovací DN 250 PN 10</t>
  </si>
  <si>
    <t>-1035485555</t>
  </si>
  <si>
    <t>RD1.005.1</t>
  </si>
  <si>
    <t>Kompenzátor nerezový navařovací DN 250 PN 10 -kompletní tepelná izolace</t>
  </si>
  <si>
    <t>578888276</t>
  </si>
  <si>
    <t>Kompenzátor nerezový navařovací DN 250 PN 10 -kompletní tepelná izolace,  šitá izolace 100 mm</t>
  </si>
  <si>
    <t>RD1.006</t>
  </si>
  <si>
    <t>Nerezová příruba DN 200 PN 10 včetně šroubů a těsnění</t>
  </si>
  <si>
    <t>-247475311</t>
  </si>
  <si>
    <t>RD1.007</t>
  </si>
  <si>
    <t>Nerezová příruba DN 250 PN 10 včetně šroubů a těsnění</t>
  </si>
  <si>
    <t>1914797832</t>
  </si>
  <si>
    <t>RD1.008</t>
  </si>
  <si>
    <t>Spalinový výměník příruby DN 250 PN 10 - montáž;(dodávka KGJ)</t>
  </si>
  <si>
    <t>-1948034159</t>
  </si>
  <si>
    <t>RD1.008.1</t>
  </si>
  <si>
    <t>Spalinový výměník- kompletní tepelná izolace</t>
  </si>
  <si>
    <t>-1715360268</t>
  </si>
  <si>
    <t>Spalinový výměník- kompletní tepelná izolace
Spodní 2x25 mm Sibral Fiberfrax, vrchní šitá izolace tl. 100 mm, povrchová teplota do 50°C. Snímatelná izolace komor kvůli možnosti čištění.</t>
  </si>
  <si>
    <t>Spalinová trasa od spal. výměník-&gt; ekonomizér</t>
  </si>
  <si>
    <t>RD2.001</t>
  </si>
  <si>
    <t>Potrubí DN 250 Vložka Nr. 17 349 - 1mm</t>
  </si>
  <si>
    <t>-1994662491</t>
  </si>
  <si>
    <t>Potrubí DN 250 Vložka Nr. 17 349 - 1mm, šitá izolace tl. 50 m</t>
  </si>
  <si>
    <t>RD2.002</t>
  </si>
  <si>
    <t>Koleno 90°  DN 250 Vložka Nr. 17 349 - 1mm</t>
  </si>
  <si>
    <t>-442169344</t>
  </si>
  <si>
    <t>Koleno 90°  DN 250 Vložka Nr. 17 349 - 1mm,  šitá izolace tl. 50 m</t>
  </si>
  <si>
    <t>RD2.003</t>
  </si>
  <si>
    <t>1570896271</t>
  </si>
  <si>
    <t>RD2.004</t>
  </si>
  <si>
    <t>Ekonomizér příruby 250 PN 10- montáž; (dodávka KGJ)</t>
  </si>
  <si>
    <t>-447521495</t>
  </si>
  <si>
    <t>RD2.004.1</t>
  </si>
  <si>
    <t>Ekonomizér- kompletní tepelná izolace</t>
  </si>
  <si>
    <t>1163992480</t>
  </si>
  <si>
    <t>Ekonomizér- kompletní tepelná izolace
šitá izolace tl. 50 mm, snímatelná čela kvůli čištění</t>
  </si>
  <si>
    <t>Spalinová trasa od ekonomizéru-&gt; stávající komín</t>
  </si>
  <si>
    <t>RD3.001</t>
  </si>
  <si>
    <t>Potrubí DN 250 Vložka Nr. 17 349 - 1mm,</t>
  </si>
  <si>
    <t>-1751981934</t>
  </si>
  <si>
    <t>Potrubí DN 250 Vložka Nr. 17 349 - 1mm, šitá izolace tl. 50 mm</t>
  </si>
  <si>
    <t>RD3.002</t>
  </si>
  <si>
    <t>Potrubí DN 200 Vložka Nr. 17 349 - 1mm</t>
  </si>
  <si>
    <t>-1783605680</t>
  </si>
  <si>
    <t>Potrubí DN 200 Vložka Nr. 17 349 - 1mm, šitá izolace tl. 50 mm</t>
  </si>
  <si>
    <t>RD3.003</t>
  </si>
  <si>
    <t>-775869452</t>
  </si>
  <si>
    <t>Koleno 90°  DN 250 Vložka Nr. 17 349 - 1mm, šitá izolace tl. 50 mm</t>
  </si>
  <si>
    <t>RD3.004</t>
  </si>
  <si>
    <t>Koleno 45°  DN 250 Vložka Nr. 17 349 - 1mm</t>
  </si>
  <si>
    <t>1316245394</t>
  </si>
  <si>
    <t>Koleno 45°  DN 250 Vložka Nr. 17 349 - 1mm, šitá izolace tl. 50 mm</t>
  </si>
  <si>
    <t>RD3.005</t>
  </si>
  <si>
    <t>Koleno 90°  DN 200 Vložka Nr. 17 349 - 1mm</t>
  </si>
  <si>
    <t>575019102</t>
  </si>
  <si>
    <t>Koleno 90°  DN 200 Vložka Nr. 17 349 - 1mm, šitá izolace tl. 50 mm</t>
  </si>
  <si>
    <t>RD3.006</t>
  </si>
  <si>
    <t>-992658544</t>
  </si>
  <si>
    <t>RD3.007</t>
  </si>
  <si>
    <t>1966495525</t>
  </si>
  <si>
    <t>RD3.008</t>
  </si>
  <si>
    <t>Tlumič hluku spalin příruba vstup DN 250 PN10 / výstup DN 200 PN 10- montáž; (dodávka KGJ)</t>
  </si>
  <si>
    <t>384101862</t>
  </si>
  <si>
    <t>RD3.008.1</t>
  </si>
  <si>
    <t>Tlumič hluku spalin- kompletní tepelná izolace</t>
  </si>
  <si>
    <t>1818234706</t>
  </si>
  <si>
    <t>Tlumič hluku spalin- kompletní tepelná izolace
šitá izolace tl. 50 mm, snímatelné kryty na přírubách</t>
  </si>
  <si>
    <t>D4</t>
  </si>
  <si>
    <t>Odvod kondenzátu</t>
  </si>
  <si>
    <t>RD4.001</t>
  </si>
  <si>
    <t>Nerezové potrubí 2"</t>
  </si>
  <si>
    <t>546348538</t>
  </si>
  <si>
    <t>RD4.002</t>
  </si>
  <si>
    <t>Neutralizační box pro výkon 1,56 MW</t>
  </si>
  <si>
    <t>-1934886312</t>
  </si>
  <si>
    <t>-67055422</t>
  </si>
  <si>
    <t>Montážní práce, jeřábnické práce, plošiny, lešení, spojovací a kotevní materiál, revize, nosné konstrukce</t>
  </si>
  <si>
    <t>Zapravení prostupu do komínu</t>
  </si>
  <si>
    <t>-147691567</t>
  </si>
  <si>
    <t>D.1.4.4 - Vyvedení el. výkonu</t>
  </si>
  <si>
    <t>D1 - Vyvedení el. Výkonu</t>
  </si>
  <si>
    <t>D2 - Uzemnění, ochranné pospojení</t>
  </si>
  <si>
    <t>Vyvedení el. Výkonu</t>
  </si>
  <si>
    <t>1-CHBU 1x240</t>
  </si>
  <si>
    <t>-1104360360</t>
  </si>
  <si>
    <t>1-CHBU 1x240 ZŽ</t>
  </si>
  <si>
    <t>-1226752282</t>
  </si>
  <si>
    <t>Ukončení vodičů do pr. kabelovým okem KU-F 240/12</t>
  </si>
  <si>
    <t>543912239</t>
  </si>
  <si>
    <t>Kabelový žebřík KL60x400_S vč. Příslušenství</t>
  </si>
  <si>
    <t>250174639</t>
  </si>
  <si>
    <t>Třemnová příchytka 2056 M 58 FT</t>
  </si>
  <si>
    <t>-2127984334</t>
  </si>
  <si>
    <t>mosazná kabelová vývodka včetně matice MS-M</t>
  </si>
  <si>
    <t>912877459</t>
  </si>
  <si>
    <t>hliníkový plech tl. 2mm pro kabelové vývodky</t>
  </si>
  <si>
    <t>1024724020</t>
  </si>
  <si>
    <t>Systémové nosníky pro zavěšení kabelového žebříku např.HILTI</t>
  </si>
  <si>
    <t>-938926676</t>
  </si>
  <si>
    <t>RD1.009</t>
  </si>
  <si>
    <t>Spojovací a kotevní materiál kabelového žebříku</t>
  </si>
  <si>
    <t>-1309574599</t>
  </si>
  <si>
    <t>RD1.010</t>
  </si>
  <si>
    <t>Kabelový žlab MERKUR M2 100/50 včetne příslušentví</t>
  </si>
  <si>
    <t>1704829026</t>
  </si>
  <si>
    <t>RD1.011</t>
  </si>
  <si>
    <t>Označení kabelů štítkem</t>
  </si>
  <si>
    <t>841311340</t>
  </si>
  <si>
    <t>Uzemnění, ochranné pospojení</t>
  </si>
  <si>
    <t>Pásek FeZn 30/4 na povrchu</t>
  </si>
  <si>
    <t>1078070222</t>
  </si>
  <si>
    <t>Podpěra vedení PV 42</t>
  </si>
  <si>
    <t>1533126765</t>
  </si>
  <si>
    <t>Svorka SR 02</t>
  </si>
  <si>
    <t>-1479351037</t>
  </si>
  <si>
    <t>Zkušební svorka SZ</t>
  </si>
  <si>
    <t>-749382187</t>
  </si>
  <si>
    <t>RD2.005</t>
  </si>
  <si>
    <t>Optření přechodů antikorozním nátěrem</t>
  </si>
  <si>
    <t>sd</t>
  </si>
  <si>
    <t>-478229268</t>
  </si>
  <si>
    <t>RD2.006</t>
  </si>
  <si>
    <t>Vodič CYA 6 ZŽ včetně ukončení pro připojení</t>
  </si>
  <si>
    <t>1533643108</t>
  </si>
  <si>
    <t>RD2.007</t>
  </si>
  <si>
    <t>Označení pásky FeZn po 2m</t>
  </si>
  <si>
    <t>-1377425377</t>
  </si>
  <si>
    <t>RD2.008</t>
  </si>
  <si>
    <t>Svorkovnice MET</t>
  </si>
  <si>
    <t>142321476</t>
  </si>
  <si>
    <t>RD2.009</t>
  </si>
  <si>
    <t>Příchytka na ocel. Konstrukci</t>
  </si>
  <si>
    <t>1606567761</t>
  </si>
  <si>
    <t>Protipožární prostup 400*150mm</t>
  </si>
  <si>
    <t>1753063039</t>
  </si>
  <si>
    <t>Protipožární prostup 900*200mm</t>
  </si>
  <si>
    <t>-651197331</t>
  </si>
  <si>
    <t>OST.003</t>
  </si>
  <si>
    <t>Dokončovací práce</t>
  </si>
  <si>
    <t>1367167395</t>
  </si>
  <si>
    <t>OST.004</t>
  </si>
  <si>
    <t>Mechanizace, lešení</t>
  </si>
  <si>
    <t>70587810</t>
  </si>
  <si>
    <t>OST.005</t>
  </si>
  <si>
    <t>Koordinace a spolupráce s GD stavby</t>
  </si>
  <si>
    <t>1082389708</t>
  </si>
  <si>
    <t>OST.006</t>
  </si>
  <si>
    <t>Asistence při zprovoznění Dřt</t>
  </si>
  <si>
    <t>-803593085</t>
  </si>
  <si>
    <t>OST.007</t>
  </si>
  <si>
    <t>Projektová dokumentace Skutečného provedení</t>
  </si>
  <si>
    <t>507985571</t>
  </si>
  <si>
    <t>OST.008</t>
  </si>
  <si>
    <t>Revize</t>
  </si>
  <si>
    <t>494824132</t>
  </si>
  <si>
    <t>OST.009</t>
  </si>
  <si>
    <t>Doprava</t>
  </si>
  <si>
    <t>715672236</t>
  </si>
  <si>
    <t>OST.010</t>
  </si>
  <si>
    <t>Zařízení staveniště</t>
  </si>
  <si>
    <t>1118970314</t>
  </si>
  <si>
    <t>OST.011</t>
  </si>
  <si>
    <t>Rozváděče RH-T1</t>
  </si>
  <si>
    <t>445063647</t>
  </si>
  <si>
    <t>OST.012</t>
  </si>
  <si>
    <t>Rozváděče RG1 + RG2</t>
  </si>
  <si>
    <t>1238102033</t>
  </si>
  <si>
    <t>OST.013</t>
  </si>
  <si>
    <t>Rozváděče HAS1 + HAS2</t>
  </si>
  <si>
    <t>-1120671148</t>
  </si>
  <si>
    <t>OST.014</t>
  </si>
  <si>
    <t>Zadrátování KGJ</t>
  </si>
  <si>
    <t>-2033923124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</si>
</sst>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6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4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83" t="s">
        <v>13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4" t="s">
        <v>15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24</v>
      </c>
      <c r="AK17" s="23" t="s">
        <v>25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24</v>
      </c>
      <c r="AK20" s="23" t="s">
        <v>25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16.5" customHeight="1">
      <c r="B23" s="17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6">
        <f>ROUND(AG94,2)</f>
        <v>0</v>
      </c>
      <c r="AL26" s="187"/>
      <c r="AM26" s="187"/>
      <c r="AN26" s="187"/>
      <c r="AO26" s="187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8" t="s">
        <v>32</v>
      </c>
      <c r="M28" s="188"/>
      <c r="N28" s="188"/>
      <c r="O28" s="188"/>
      <c r="P28" s="188"/>
      <c r="Q28" s="26"/>
      <c r="R28" s="26"/>
      <c r="S28" s="26"/>
      <c r="T28" s="26"/>
      <c r="U28" s="26"/>
      <c r="V28" s="26"/>
      <c r="W28" s="188" t="s">
        <v>33</v>
      </c>
      <c r="X28" s="188"/>
      <c r="Y28" s="188"/>
      <c r="Z28" s="188"/>
      <c r="AA28" s="188"/>
      <c r="AB28" s="188"/>
      <c r="AC28" s="188"/>
      <c r="AD28" s="188"/>
      <c r="AE28" s="188"/>
      <c r="AF28" s="26"/>
      <c r="AG28" s="26"/>
      <c r="AH28" s="26"/>
      <c r="AI28" s="26"/>
      <c r="AJ28" s="26"/>
      <c r="AK28" s="188" t="s">
        <v>34</v>
      </c>
      <c r="AL28" s="188"/>
      <c r="AM28" s="188"/>
      <c r="AN28" s="188"/>
      <c r="AO28" s="188"/>
      <c r="AP28" s="26"/>
      <c r="AQ28" s="26"/>
      <c r="AR28" s="27"/>
      <c r="BE28" s="26"/>
    </row>
    <row r="29" spans="1:71" s="3" customFormat="1" ht="14.45" customHeight="1">
      <c r="B29" s="31"/>
      <c r="D29" s="23" t="s">
        <v>35</v>
      </c>
      <c r="F29" s="23" t="s">
        <v>36</v>
      </c>
      <c r="L29" s="176">
        <v>0.21</v>
      </c>
      <c r="M29" s="177"/>
      <c r="N29" s="177"/>
      <c r="O29" s="177"/>
      <c r="P29" s="177"/>
      <c r="W29" s="178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8">
        <f>ROUND(AV94, 2)</f>
        <v>0</v>
      </c>
      <c r="AL29" s="177"/>
      <c r="AM29" s="177"/>
      <c r="AN29" s="177"/>
      <c r="AO29" s="177"/>
      <c r="AR29" s="31"/>
    </row>
    <row r="30" spans="1:71" s="3" customFormat="1" ht="14.45" customHeight="1">
      <c r="B30" s="31"/>
      <c r="F30" s="23" t="s">
        <v>37</v>
      </c>
      <c r="L30" s="176">
        <v>0.15</v>
      </c>
      <c r="M30" s="177"/>
      <c r="N30" s="177"/>
      <c r="O30" s="177"/>
      <c r="P30" s="177"/>
      <c r="W30" s="178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8">
        <f>ROUND(AW94, 2)</f>
        <v>0</v>
      </c>
      <c r="AL30" s="177"/>
      <c r="AM30" s="177"/>
      <c r="AN30" s="177"/>
      <c r="AO30" s="177"/>
      <c r="AR30" s="31"/>
    </row>
    <row r="31" spans="1:71" s="3" customFormat="1" ht="14.45" hidden="1" customHeight="1">
      <c r="B31" s="31"/>
      <c r="F31" s="23" t="s">
        <v>38</v>
      </c>
      <c r="L31" s="176">
        <v>0.21</v>
      </c>
      <c r="M31" s="177"/>
      <c r="N31" s="177"/>
      <c r="O31" s="177"/>
      <c r="P31" s="177"/>
      <c r="W31" s="178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8">
        <v>0</v>
      </c>
      <c r="AL31" s="177"/>
      <c r="AM31" s="177"/>
      <c r="AN31" s="177"/>
      <c r="AO31" s="177"/>
      <c r="AR31" s="31"/>
    </row>
    <row r="32" spans="1:71" s="3" customFormat="1" ht="14.45" hidden="1" customHeight="1">
      <c r="B32" s="31"/>
      <c r="F32" s="23" t="s">
        <v>39</v>
      </c>
      <c r="L32" s="176">
        <v>0.15</v>
      </c>
      <c r="M32" s="177"/>
      <c r="N32" s="177"/>
      <c r="O32" s="177"/>
      <c r="P32" s="177"/>
      <c r="W32" s="178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8">
        <v>0</v>
      </c>
      <c r="AL32" s="177"/>
      <c r="AM32" s="177"/>
      <c r="AN32" s="177"/>
      <c r="AO32" s="177"/>
      <c r="AR32" s="31"/>
    </row>
    <row r="33" spans="1:57" s="3" customFormat="1" ht="14.45" hidden="1" customHeight="1">
      <c r="B33" s="31"/>
      <c r="F33" s="23" t="s">
        <v>40</v>
      </c>
      <c r="L33" s="176">
        <v>0</v>
      </c>
      <c r="M33" s="177"/>
      <c r="N33" s="177"/>
      <c r="O33" s="177"/>
      <c r="P33" s="177"/>
      <c r="W33" s="178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8">
        <v>0</v>
      </c>
      <c r="AL33" s="177"/>
      <c r="AM33" s="177"/>
      <c r="AN33" s="177"/>
      <c r="AO33" s="177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42</v>
      </c>
      <c r="U35" s="34"/>
      <c r="V35" s="34"/>
      <c r="W35" s="34"/>
      <c r="X35" s="182" t="s">
        <v>43</v>
      </c>
      <c r="Y35" s="180"/>
      <c r="Z35" s="180"/>
      <c r="AA35" s="180"/>
      <c r="AB35" s="180"/>
      <c r="AC35" s="34"/>
      <c r="AD35" s="34"/>
      <c r="AE35" s="34"/>
      <c r="AF35" s="34"/>
      <c r="AG35" s="34"/>
      <c r="AH35" s="34"/>
      <c r="AI35" s="34"/>
      <c r="AJ35" s="34"/>
      <c r="AK35" s="179">
        <f>SUM(AK26:AK33)</f>
        <v>0</v>
      </c>
      <c r="AL35" s="180"/>
      <c r="AM35" s="180"/>
      <c r="AN35" s="180"/>
      <c r="AO35" s="181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46</v>
      </c>
      <c r="AI60" s="29"/>
      <c r="AJ60" s="29"/>
      <c r="AK60" s="29"/>
      <c r="AL60" s="29"/>
      <c r="AM60" s="39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49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46</v>
      </c>
      <c r="AI75" s="29"/>
      <c r="AJ75" s="29"/>
      <c r="AK75" s="29"/>
      <c r="AL75" s="29"/>
      <c r="AM75" s="39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2021153</v>
      </c>
      <c r="AR84" s="45"/>
    </row>
    <row r="85" spans="1:91" s="5" customFormat="1" ht="36.950000000000003" customHeight="1">
      <c r="B85" s="46"/>
      <c r="C85" s="47" t="s">
        <v>14</v>
      </c>
      <c r="L85" s="199" t="str">
        <f>K6</f>
        <v>Šamorín projektantský rozpočet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Kotelna Šamorín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201" t="str">
        <f>IF(AN8= "","",AN8)</f>
        <v>3. 1. 2022</v>
      </c>
      <c r="AN87" s="201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202" t="str">
        <f>IF(E17="","",E17)</f>
        <v xml:space="preserve"> </v>
      </c>
      <c r="AN89" s="203"/>
      <c r="AO89" s="203"/>
      <c r="AP89" s="203"/>
      <c r="AQ89" s="26"/>
      <c r="AR89" s="27"/>
      <c r="AS89" s="204" t="s">
        <v>51</v>
      </c>
      <c r="AT89" s="20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202" t="str">
        <f>IF(E20="","",E20)</f>
        <v xml:space="preserve"> </v>
      </c>
      <c r="AN90" s="203"/>
      <c r="AO90" s="203"/>
      <c r="AP90" s="203"/>
      <c r="AQ90" s="26"/>
      <c r="AR90" s="27"/>
      <c r="AS90" s="206"/>
      <c r="AT90" s="20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6"/>
      <c r="AT91" s="20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2" t="s">
        <v>52</v>
      </c>
      <c r="D92" s="193"/>
      <c r="E92" s="193"/>
      <c r="F92" s="193"/>
      <c r="G92" s="193"/>
      <c r="H92" s="54"/>
      <c r="I92" s="194" t="s">
        <v>53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6" t="s">
        <v>54</v>
      </c>
      <c r="AH92" s="193"/>
      <c r="AI92" s="193"/>
      <c r="AJ92" s="193"/>
      <c r="AK92" s="193"/>
      <c r="AL92" s="193"/>
      <c r="AM92" s="193"/>
      <c r="AN92" s="194" t="s">
        <v>55</v>
      </c>
      <c r="AO92" s="193"/>
      <c r="AP92" s="195"/>
      <c r="AQ92" s="55" t="s">
        <v>56</v>
      </c>
      <c r="AR92" s="27"/>
      <c r="AS92" s="56" t="s">
        <v>57</v>
      </c>
      <c r="AT92" s="57" t="s">
        <v>58</v>
      </c>
      <c r="AU92" s="57" t="s">
        <v>59</v>
      </c>
      <c r="AV92" s="57" t="s">
        <v>60</v>
      </c>
      <c r="AW92" s="57" t="s">
        <v>61</v>
      </c>
      <c r="AX92" s="57" t="s">
        <v>62</v>
      </c>
      <c r="AY92" s="57" t="s">
        <v>63</v>
      </c>
      <c r="AZ92" s="57" t="s">
        <v>64</v>
      </c>
      <c r="BA92" s="57" t="s">
        <v>65</v>
      </c>
      <c r="BB92" s="57" t="s">
        <v>66</v>
      </c>
      <c r="BC92" s="57" t="s">
        <v>67</v>
      </c>
      <c r="BD92" s="58" t="s">
        <v>68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7">
        <f>ROUND(SUM(AG95:AG99),2)</f>
        <v>0</v>
      </c>
      <c r="AH94" s="197"/>
      <c r="AI94" s="197"/>
      <c r="AJ94" s="197"/>
      <c r="AK94" s="197"/>
      <c r="AL94" s="197"/>
      <c r="AM94" s="197"/>
      <c r="AN94" s="198">
        <f t="shared" ref="AN94:AN99" si="0">SUM(AG94,AT94)</f>
        <v>0</v>
      </c>
      <c r="AO94" s="198"/>
      <c r="AP94" s="198"/>
      <c r="AQ94" s="66" t="s">
        <v>1</v>
      </c>
      <c r="AR94" s="62"/>
      <c r="AS94" s="67">
        <f>ROUND(SUM(AS95:AS99),2)</f>
        <v>0</v>
      </c>
      <c r="AT94" s="68">
        <f t="shared" ref="AT94:AT99" si="1">ROUND(SUM(AV94:AW94),2)</f>
        <v>0</v>
      </c>
      <c r="AU94" s="69">
        <f>ROUND(SUM(AU95:AU99),5)</f>
        <v>929.4085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70</v>
      </c>
      <c r="BT94" s="71" t="s">
        <v>71</v>
      </c>
      <c r="BU94" s="72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1" s="7" customFormat="1" ht="16.5" customHeight="1">
      <c r="A95" s="73" t="s">
        <v>75</v>
      </c>
      <c r="B95" s="74"/>
      <c r="C95" s="75"/>
      <c r="D95" s="191" t="s">
        <v>76</v>
      </c>
      <c r="E95" s="191"/>
      <c r="F95" s="191"/>
      <c r="G95" s="191"/>
      <c r="H95" s="191"/>
      <c r="I95" s="76"/>
      <c r="J95" s="191" t="s">
        <v>77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'D.1.4.1 -  Plynoinstalace'!J30</f>
        <v>0</v>
      </c>
      <c r="AH95" s="190"/>
      <c r="AI95" s="190"/>
      <c r="AJ95" s="190"/>
      <c r="AK95" s="190"/>
      <c r="AL95" s="190"/>
      <c r="AM95" s="190"/>
      <c r="AN95" s="189">
        <f t="shared" si="0"/>
        <v>0</v>
      </c>
      <c r="AO95" s="190"/>
      <c r="AP95" s="190"/>
      <c r="AQ95" s="77" t="s">
        <v>78</v>
      </c>
      <c r="AR95" s="74"/>
      <c r="AS95" s="78">
        <v>0</v>
      </c>
      <c r="AT95" s="79">
        <f t="shared" si="1"/>
        <v>0</v>
      </c>
      <c r="AU95" s="80">
        <f>'D.1.4.1 -  Plynoinstalace'!P121</f>
        <v>80.337499999999991</v>
      </c>
      <c r="AV95" s="79">
        <f>'D.1.4.1 -  Plynoinstalace'!J33</f>
        <v>0</v>
      </c>
      <c r="AW95" s="79">
        <f>'D.1.4.1 -  Plynoinstalace'!J34</f>
        <v>0</v>
      </c>
      <c r="AX95" s="79">
        <f>'D.1.4.1 -  Plynoinstalace'!J35</f>
        <v>0</v>
      </c>
      <c r="AY95" s="79">
        <f>'D.1.4.1 -  Plynoinstalace'!J36</f>
        <v>0</v>
      </c>
      <c r="AZ95" s="79">
        <f>'D.1.4.1 -  Plynoinstalace'!F33</f>
        <v>0</v>
      </c>
      <c r="BA95" s="79">
        <f>'D.1.4.1 -  Plynoinstalace'!F34</f>
        <v>0</v>
      </c>
      <c r="BB95" s="79">
        <f>'D.1.4.1 -  Plynoinstalace'!F35</f>
        <v>0</v>
      </c>
      <c r="BC95" s="79">
        <f>'D.1.4.1 -  Plynoinstalace'!F36</f>
        <v>0</v>
      </c>
      <c r="BD95" s="81">
        <f>'D.1.4.1 -  Plynoinstalace'!F37</f>
        <v>0</v>
      </c>
      <c r="BT95" s="82" t="s">
        <v>79</v>
      </c>
      <c r="BV95" s="82" t="s">
        <v>73</v>
      </c>
      <c r="BW95" s="82" t="s">
        <v>80</v>
      </c>
      <c r="BX95" s="82" t="s">
        <v>4</v>
      </c>
      <c r="CL95" s="82" t="s">
        <v>1</v>
      </c>
      <c r="CM95" s="82" t="s">
        <v>81</v>
      </c>
    </row>
    <row r="96" spans="1:91" s="7" customFormat="1" ht="16.5" customHeight="1">
      <c r="A96" s="73" t="s">
        <v>75</v>
      </c>
      <c r="B96" s="74"/>
      <c r="C96" s="75"/>
      <c r="D96" s="191" t="s">
        <v>82</v>
      </c>
      <c r="E96" s="191"/>
      <c r="F96" s="191"/>
      <c r="G96" s="191"/>
      <c r="H96" s="191"/>
      <c r="I96" s="76"/>
      <c r="J96" s="191" t="s">
        <v>83</v>
      </c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89">
        <f>'D.1.4.2. - Vyvedení tepel...'!J30</f>
        <v>0</v>
      </c>
      <c r="AH96" s="190"/>
      <c r="AI96" s="190"/>
      <c r="AJ96" s="190"/>
      <c r="AK96" s="190"/>
      <c r="AL96" s="190"/>
      <c r="AM96" s="190"/>
      <c r="AN96" s="189">
        <f t="shared" si="0"/>
        <v>0</v>
      </c>
      <c r="AO96" s="190"/>
      <c r="AP96" s="190"/>
      <c r="AQ96" s="77" t="s">
        <v>78</v>
      </c>
      <c r="AR96" s="74"/>
      <c r="AS96" s="78">
        <v>0</v>
      </c>
      <c r="AT96" s="79">
        <f t="shared" si="1"/>
        <v>0</v>
      </c>
      <c r="AU96" s="80">
        <f>'D.1.4.2. - Vyvedení tepel...'!P120</f>
        <v>849.07099999999991</v>
      </c>
      <c r="AV96" s="79">
        <f>'D.1.4.2. - Vyvedení tepel...'!J33</f>
        <v>0</v>
      </c>
      <c r="AW96" s="79">
        <f>'D.1.4.2. - Vyvedení tepel...'!J34</f>
        <v>0</v>
      </c>
      <c r="AX96" s="79">
        <f>'D.1.4.2. - Vyvedení tepel...'!J35</f>
        <v>0</v>
      </c>
      <c r="AY96" s="79">
        <f>'D.1.4.2. - Vyvedení tepel...'!J36</f>
        <v>0</v>
      </c>
      <c r="AZ96" s="79">
        <f>'D.1.4.2. - Vyvedení tepel...'!F33</f>
        <v>0</v>
      </c>
      <c r="BA96" s="79">
        <f>'D.1.4.2. - Vyvedení tepel...'!F34</f>
        <v>0</v>
      </c>
      <c r="BB96" s="79">
        <f>'D.1.4.2. - Vyvedení tepel...'!F35</f>
        <v>0</v>
      </c>
      <c r="BC96" s="79">
        <f>'D.1.4.2. - Vyvedení tepel...'!F36</f>
        <v>0</v>
      </c>
      <c r="BD96" s="81">
        <f>'D.1.4.2. - Vyvedení tepel...'!F37</f>
        <v>0</v>
      </c>
      <c r="BT96" s="82" t="s">
        <v>79</v>
      </c>
      <c r="BV96" s="82" t="s">
        <v>73</v>
      </c>
      <c r="BW96" s="82" t="s">
        <v>84</v>
      </c>
      <c r="BX96" s="82" t="s">
        <v>4</v>
      </c>
      <c r="CL96" s="82" t="s">
        <v>1</v>
      </c>
      <c r="CM96" s="82" t="s">
        <v>81</v>
      </c>
    </row>
    <row r="97" spans="1:91" s="7" customFormat="1" ht="24.75" customHeight="1">
      <c r="A97" s="73" t="s">
        <v>75</v>
      </c>
      <c r="B97" s="74"/>
      <c r="C97" s="75"/>
      <c r="D97" s="191" t="s">
        <v>85</v>
      </c>
      <c r="E97" s="191"/>
      <c r="F97" s="191"/>
      <c r="G97" s="191"/>
      <c r="H97" s="191"/>
      <c r="I97" s="76"/>
      <c r="J97" s="191" t="s">
        <v>86</v>
      </c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89">
        <f>'D.1.4.3-1 - Vzduchotechnika'!J30</f>
        <v>0</v>
      </c>
      <c r="AH97" s="190"/>
      <c r="AI97" s="190"/>
      <c r="AJ97" s="190"/>
      <c r="AK97" s="190"/>
      <c r="AL97" s="190"/>
      <c r="AM97" s="190"/>
      <c r="AN97" s="189">
        <f t="shared" si="0"/>
        <v>0</v>
      </c>
      <c r="AO97" s="190"/>
      <c r="AP97" s="190"/>
      <c r="AQ97" s="77" t="s">
        <v>78</v>
      </c>
      <c r="AR97" s="74"/>
      <c r="AS97" s="78">
        <v>0</v>
      </c>
      <c r="AT97" s="79">
        <f t="shared" si="1"/>
        <v>0</v>
      </c>
      <c r="AU97" s="80">
        <f>'D.1.4.3-1 - Vzduchotechnika'!P119</f>
        <v>0</v>
      </c>
      <c r="AV97" s="79">
        <f>'D.1.4.3-1 - Vzduchotechnika'!J33</f>
        <v>0</v>
      </c>
      <c r="AW97" s="79">
        <f>'D.1.4.3-1 - Vzduchotechnika'!J34</f>
        <v>0</v>
      </c>
      <c r="AX97" s="79">
        <f>'D.1.4.3-1 - Vzduchotechnika'!J35</f>
        <v>0</v>
      </c>
      <c r="AY97" s="79">
        <f>'D.1.4.3-1 - Vzduchotechnika'!J36</f>
        <v>0</v>
      </c>
      <c r="AZ97" s="79">
        <f>'D.1.4.3-1 - Vzduchotechnika'!F33</f>
        <v>0</v>
      </c>
      <c r="BA97" s="79">
        <f>'D.1.4.3-1 - Vzduchotechnika'!F34</f>
        <v>0</v>
      </c>
      <c r="BB97" s="79">
        <f>'D.1.4.3-1 - Vzduchotechnika'!F35</f>
        <v>0</v>
      </c>
      <c r="BC97" s="79">
        <f>'D.1.4.3-1 - Vzduchotechnika'!F36</f>
        <v>0</v>
      </c>
      <c r="BD97" s="81">
        <f>'D.1.4.3-1 - Vzduchotechnika'!F37</f>
        <v>0</v>
      </c>
      <c r="BT97" s="82" t="s">
        <v>79</v>
      </c>
      <c r="BV97" s="82" t="s">
        <v>73</v>
      </c>
      <c r="BW97" s="82" t="s">
        <v>87</v>
      </c>
      <c r="BX97" s="82" t="s">
        <v>4</v>
      </c>
      <c r="CL97" s="82" t="s">
        <v>1</v>
      </c>
      <c r="CM97" s="82" t="s">
        <v>81</v>
      </c>
    </row>
    <row r="98" spans="1:91" s="7" customFormat="1" ht="24.75" customHeight="1">
      <c r="A98" s="73" t="s">
        <v>75</v>
      </c>
      <c r="B98" s="74"/>
      <c r="C98" s="75"/>
      <c r="D98" s="191" t="s">
        <v>88</v>
      </c>
      <c r="E98" s="191"/>
      <c r="F98" s="191"/>
      <c r="G98" s="191"/>
      <c r="H98" s="191"/>
      <c r="I98" s="76"/>
      <c r="J98" s="191" t="s">
        <v>89</v>
      </c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89">
        <f>'D.1.4.3-2 - Odvod spalin'!J30</f>
        <v>0</v>
      </c>
      <c r="AH98" s="190"/>
      <c r="AI98" s="190"/>
      <c r="AJ98" s="190"/>
      <c r="AK98" s="190"/>
      <c r="AL98" s="190"/>
      <c r="AM98" s="190"/>
      <c r="AN98" s="189">
        <f t="shared" si="0"/>
        <v>0</v>
      </c>
      <c r="AO98" s="190"/>
      <c r="AP98" s="190"/>
      <c r="AQ98" s="77" t="s">
        <v>78</v>
      </c>
      <c r="AR98" s="74"/>
      <c r="AS98" s="78">
        <v>0</v>
      </c>
      <c r="AT98" s="79">
        <f t="shared" si="1"/>
        <v>0</v>
      </c>
      <c r="AU98" s="80">
        <f>'D.1.4.3-2 - Odvod spalin'!P121</f>
        <v>0</v>
      </c>
      <c r="AV98" s="79">
        <f>'D.1.4.3-2 - Odvod spalin'!J33</f>
        <v>0</v>
      </c>
      <c r="AW98" s="79">
        <f>'D.1.4.3-2 - Odvod spalin'!J34</f>
        <v>0</v>
      </c>
      <c r="AX98" s="79">
        <f>'D.1.4.3-2 - Odvod spalin'!J35</f>
        <v>0</v>
      </c>
      <c r="AY98" s="79">
        <f>'D.1.4.3-2 - Odvod spalin'!J36</f>
        <v>0</v>
      </c>
      <c r="AZ98" s="79">
        <f>'D.1.4.3-2 - Odvod spalin'!F33</f>
        <v>0</v>
      </c>
      <c r="BA98" s="79">
        <f>'D.1.4.3-2 - Odvod spalin'!F34</f>
        <v>0</v>
      </c>
      <c r="BB98" s="79">
        <f>'D.1.4.3-2 - Odvod spalin'!F35</f>
        <v>0</v>
      </c>
      <c r="BC98" s="79">
        <f>'D.1.4.3-2 - Odvod spalin'!F36</f>
        <v>0</v>
      </c>
      <c r="BD98" s="81">
        <f>'D.1.4.3-2 - Odvod spalin'!F37</f>
        <v>0</v>
      </c>
      <c r="BT98" s="82" t="s">
        <v>79</v>
      </c>
      <c r="BV98" s="82" t="s">
        <v>73</v>
      </c>
      <c r="BW98" s="82" t="s">
        <v>90</v>
      </c>
      <c r="BX98" s="82" t="s">
        <v>4</v>
      </c>
      <c r="CL98" s="82" t="s">
        <v>1</v>
      </c>
      <c r="CM98" s="82" t="s">
        <v>81</v>
      </c>
    </row>
    <row r="99" spans="1:91" s="7" customFormat="1" ht="16.5" customHeight="1">
      <c r="A99" s="73" t="s">
        <v>75</v>
      </c>
      <c r="B99" s="74"/>
      <c r="C99" s="75"/>
      <c r="D99" s="191" t="s">
        <v>91</v>
      </c>
      <c r="E99" s="191"/>
      <c r="F99" s="191"/>
      <c r="G99" s="191"/>
      <c r="H99" s="191"/>
      <c r="I99" s="76"/>
      <c r="J99" s="191" t="s">
        <v>92</v>
      </c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89">
        <f>'D.1.4.4 - Vyvedení el. vý...'!J30</f>
        <v>0</v>
      </c>
      <c r="AH99" s="190"/>
      <c r="AI99" s="190"/>
      <c r="AJ99" s="190"/>
      <c r="AK99" s="190"/>
      <c r="AL99" s="190"/>
      <c r="AM99" s="190"/>
      <c r="AN99" s="189">
        <f t="shared" si="0"/>
        <v>0</v>
      </c>
      <c r="AO99" s="190"/>
      <c r="AP99" s="190"/>
      <c r="AQ99" s="77" t="s">
        <v>78</v>
      </c>
      <c r="AR99" s="74"/>
      <c r="AS99" s="83">
        <v>0</v>
      </c>
      <c r="AT99" s="84">
        <f t="shared" si="1"/>
        <v>0</v>
      </c>
      <c r="AU99" s="85">
        <f>'D.1.4.4 - Vyvedení el. vý...'!P119</f>
        <v>0</v>
      </c>
      <c r="AV99" s="84">
        <f>'D.1.4.4 - Vyvedení el. vý...'!J33</f>
        <v>0</v>
      </c>
      <c r="AW99" s="84">
        <f>'D.1.4.4 - Vyvedení el. vý...'!J34</f>
        <v>0</v>
      </c>
      <c r="AX99" s="84">
        <f>'D.1.4.4 - Vyvedení el. vý...'!J35</f>
        <v>0</v>
      </c>
      <c r="AY99" s="84">
        <f>'D.1.4.4 - Vyvedení el. vý...'!J36</f>
        <v>0</v>
      </c>
      <c r="AZ99" s="84">
        <f>'D.1.4.4 - Vyvedení el. vý...'!F33</f>
        <v>0</v>
      </c>
      <c r="BA99" s="84">
        <f>'D.1.4.4 - Vyvedení el. vý...'!F34</f>
        <v>0</v>
      </c>
      <c r="BB99" s="84">
        <f>'D.1.4.4 - Vyvedení el. vý...'!F35</f>
        <v>0</v>
      </c>
      <c r="BC99" s="84">
        <f>'D.1.4.4 - Vyvedení el. vý...'!F36</f>
        <v>0</v>
      </c>
      <c r="BD99" s="86">
        <f>'D.1.4.4 - Vyvedení el. vý...'!F37</f>
        <v>0</v>
      </c>
      <c r="BT99" s="82" t="s">
        <v>79</v>
      </c>
      <c r="BV99" s="82" t="s">
        <v>73</v>
      </c>
      <c r="BW99" s="82" t="s">
        <v>93</v>
      </c>
      <c r="BX99" s="82" t="s">
        <v>4</v>
      </c>
      <c r="CL99" s="82" t="s">
        <v>1</v>
      </c>
      <c r="CM99" s="82" t="s">
        <v>81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D.1.4.1 -  Plynoinstalace'!C2" display="/"/>
    <hyperlink ref="A96" location="'D.1.4.2. - Vyvedení tepel...'!C2" display="/"/>
    <hyperlink ref="A97" location="'D.1.4.3-1 - Vzduchotechnika'!C2" display="/"/>
    <hyperlink ref="A98" location="'D.1.4.3-2 - Odvod spalin'!C2" display="/"/>
    <hyperlink ref="A99" location="'D.1.4.4 - Vyvedení el. vý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abSelected="1" workbookViewId="0">
      <selection activeCell="I190" sqref="I190:I20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9" t="str">
        <f>'Rekapitulace stavby'!K6</f>
        <v>Šamorín projektantský rozpočet</v>
      </c>
      <c r="F7" s="210"/>
      <c r="G7" s="210"/>
      <c r="H7" s="210"/>
      <c r="L7" s="17"/>
    </row>
    <row r="8" spans="1:46" s="2" customFormat="1" ht="12" customHeight="1">
      <c r="A8" s="26"/>
      <c r="B8" s="27"/>
      <c r="C8" s="26"/>
      <c r="D8" s="23" t="s">
        <v>95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9" t="s">
        <v>96</v>
      </c>
      <c r="F9" s="208"/>
      <c r="G9" s="208"/>
      <c r="H9" s="208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3. 1. 2022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25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3" t="str">
        <f>'Rekapitulace stavby'!E14</f>
        <v xml:space="preserve"> </v>
      </c>
      <c r="F18" s="183"/>
      <c r="G18" s="183"/>
      <c r="H18" s="183"/>
      <c r="I18" s="23" t="s">
        <v>25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25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25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85" t="s">
        <v>1</v>
      </c>
      <c r="F27" s="185"/>
      <c r="G27" s="185"/>
      <c r="H27" s="18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31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35</v>
      </c>
      <c r="E33" s="23" t="s">
        <v>36</v>
      </c>
      <c r="F33" s="94">
        <f>ROUND((SUM(BE121:BE201)),  2)</f>
        <v>0</v>
      </c>
      <c r="G33" s="26"/>
      <c r="H33" s="26"/>
      <c r="I33" s="95">
        <v>0.21</v>
      </c>
      <c r="J33" s="94">
        <f>ROUND(((SUM(BE121:BE201))*I33),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37</v>
      </c>
      <c r="F34" s="94">
        <f>ROUND((SUM(BF121:BF201)),  2)</f>
        <v>0</v>
      </c>
      <c r="G34" s="26"/>
      <c r="H34" s="26"/>
      <c r="I34" s="95">
        <v>0.15</v>
      </c>
      <c r="J34" s="94">
        <f>ROUND(((SUM(BF121:BF201))*I34),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4">
        <f>ROUND((SUM(BG121:BG201)),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4">
        <f>ROUND((SUM(BH121:BH201)),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4">
        <f>ROUND((SUM(BI121:BI201)),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41</v>
      </c>
      <c r="E39" s="54"/>
      <c r="F39" s="54"/>
      <c r="G39" s="98" t="s">
        <v>42</v>
      </c>
      <c r="H39" s="99" t="s">
        <v>43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46</v>
      </c>
      <c r="E61" s="29"/>
      <c r="F61" s="102" t="s">
        <v>47</v>
      </c>
      <c r="G61" s="39" t="s">
        <v>46</v>
      </c>
      <c r="H61" s="29"/>
      <c r="I61" s="29"/>
      <c r="J61" s="103" t="s">
        <v>47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48</v>
      </c>
      <c r="E65" s="40"/>
      <c r="F65" s="40"/>
      <c r="G65" s="37" t="s">
        <v>49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46</v>
      </c>
      <c r="E76" s="29"/>
      <c r="F76" s="102" t="s">
        <v>47</v>
      </c>
      <c r="G76" s="39" t="s">
        <v>46</v>
      </c>
      <c r="H76" s="29"/>
      <c r="I76" s="29"/>
      <c r="J76" s="103" t="s">
        <v>47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9" t="str">
        <f>E7</f>
        <v>Šamorín projektantský rozpočet</v>
      </c>
      <c r="F85" s="210"/>
      <c r="G85" s="210"/>
      <c r="H85" s="210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9" t="str">
        <f>E9</f>
        <v>D.1.4.1 -  Plynoinstalace</v>
      </c>
      <c r="F87" s="208"/>
      <c r="G87" s="208"/>
      <c r="H87" s="208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Kotelna Šamorín</v>
      </c>
      <c r="G89" s="26"/>
      <c r="H89" s="26"/>
      <c r="I89" s="23" t="s">
        <v>20</v>
      </c>
      <c r="J89" s="49" t="str">
        <f>IF(J12="","",J12)</f>
        <v>3. 1. 2022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27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26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98</v>
      </c>
      <c r="D94" s="96"/>
      <c r="E94" s="96"/>
      <c r="F94" s="96"/>
      <c r="G94" s="96"/>
      <c r="H94" s="96"/>
      <c r="I94" s="96"/>
      <c r="J94" s="105" t="s">
        <v>99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100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101</v>
      </c>
    </row>
    <row r="97" spans="1:31" s="9" customFormat="1" ht="24.95" customHeight="1">
      <c r="B97" s="107"/>
      <c r="D97" s="108" t="s">
        <v>102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1" s="10" customFormat="1" ht="19.899999999999999" customHeight="1">
      <c r="B98" s="111"/>
      <c r="D98" s="112" t="s">
        <v>103</v>
      </c>
      <c r="E98" s="113"/>
      <c r="F98" s="113"/>
      <c r="G98" s="113"/>
      <c r="H98" s="113"/>
      <c r="I98" s="113"/>
      <c r="J98" s="114">
        <f>J123</f>
        <v>0</v>
      </c>
      <c r="L98" s="111"/>
    </row>
    <row r="99" spans="1:31" s="10" customFormat="1" ht="19.899999999999999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J150</f>
        <v>0</v>
      </c>
      <c r="L99" s="111"/>
    </row>
    <row r="100" spans="1:31" s="10" customFormat="1" ht="19.899999999999999" customHeight="1">
      <c r="B100" s="111"/>
      <c r="D100" s="112" t="s">
        <v>105</v>
      </c>
      <c r="E100" s="113"/>
      <c r="F100" s="113"/>
      <c r="G100" s="113"/>
      <c r="H100" s="113"/>
      <c r="I100" s="113"/>
      <c r="J100" s="114">
        <f>J168</f>
        <v>0</v>
      </c>
      <c r="L100" s="111"/>
    </row>
    <row r="101" spans="1:31" s="9" customFormat="1" ht="24.95" customHeight="1">
      <c r="B101" s="107"/>
      <c r="D101" s="108" t="s">
        <v>106</v>
      </c>
      <c r="E101" s="109"/>
      <c r="F101" s="109"/>
      <c r="G101" s="109"/>
      <c r="H101" s="109"/>
      <c r="I101" s="109"/>
      <c r="J101" s="110">
        <f>J187</f>
        <v>0</v>
      </c>
      <c r="L101" s="107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107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09" t="str">
        <f>E7</f>
        <v>Šamorín projektantský rozpočet</v>
      </c>
      <c r="F111" s="210"/>
      <c r="G111" s="210"/>
      <c r="H111" s="210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95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9" t="str">
        <f>E9</f>
        <v>D.1.4.1 -  Plynoinstalace</v>
      </c>
      <c r="F113" s="208"/>
      <c r="G113" s="208"/>
      <c r="H113" s="208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F12</f>
        <v>Kotelna Šamorín</v>
      </c>
      <c r="G115" s="26"/>
      <c r="H115" s="26"/>
      <c r="I115" s="23" t="s">
        <v>20</v>
      </c>
      <c r="J115" s="49" t="str">
        <f>IF(J12="","",J12)</f>
        <v>3. 1. 2022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22</v>
      </c>
      <c r="D117" s="26"/>
      <c r="E117" s="26"/>
      <c r="F117" s="21" t="str">
        <f>E15</f>
        <v xml:space="preserve"> </v>
      </c>
      <c r="G117" s="26"/>
      <c r="H117" s="26"/>
      <c r="I117" s="23" t="s">
        <v>27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29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108</v>
      </c>
      <c r="D120" s="118" t="s">
        <v>56</v>
      </c>
      <c r="E120" s="118" t="s">
        <v>52</v>
      </c>
      <c r="F120" s="118" t="s">
        <v>53</v>
      </c>
      <c r="G120" s="118" t="s">
        <v>109</v>
      </c>
      <c r="H120" s="118" t="s">
        <v>110</v>
      </c>
      <c r="I120" s="118" t="s">
        <v>111</v>
      </c>
      <c r="J120" s="119" t="s">
        <v>99</v>
      </c>
      <c r="K120" s="120" t="s">
        <v>112</v>
      </c>
      <c r="L120" s="121"/>
      <c r="M120" s="56" t="s">
        <v>1</v>
      </c>
      <c r="N120" s="57" t="s">
        <v>35</v>
      </c>
      <c r="O120" s="57" t="s">
        <v>113</v>
      </c>
      <c r="P120" s="57" t="s">
        <v>114</v>
      </c>
      <c r="Q120" s="57" t="s">
        <v>115</v>
      </c>
      <c r="R120" s="57" t="s">
        <v>116</v>
      </c>
      <c r="S120" s="57" t="s">
        <v>117</v>
      </c>
      <c r="T120" s="58" t="s">
        <v>118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119</v>
      </c>
      <c r="D121" s="26"/>
      <c r="E121" s="26"/>
      <c r="F121" s="26"/>
      <c r="G121" s="26"/>
      <c r="H121" s="26"/>
      <c r="I121" s="26"/>
      <c r="J121" s="122">
        <f>BK121</f>
        <v>0</v>
      </c>
      <c r="K121" s="26"/>
      <c r="L121" s="27"/>
      <c r="M121" s="59"/>
      <c r="N121" s="50"/>
      <c r="O121" s="60"/>
      <c r="P121" s="123">
        <f>P122+P187</f>
        <v>80.337499999999991</v>
      </c>
      <c r="Q121" s="60"/>
      <c r="R121" s="123">
        <f>R122+R187</f>
        <v>1.664445</v>
      </c>
      <c r="S121" s="60"/>
      <c r="T121" s="124">
        <f>T122+T187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70</v>
      </c>
      <c r="AU121" s="14" t="s">
        <v>101</v>
      </c>
      <c r="BK121" s="125">
        <f>BK122+BK187</f>
        <v>0</v>
      </c>
    </row>
    <row r="122" spans="1:65" s="12" customFormat="1" ht="25.9" customHeight="1">
      <c r="B122" s="126"/>
      <c r="D122" s="127" t="s">
        <v>70</v>
      </c>
      <c r="E122" s="128" t="s">
        <v>120</v>
      </c>
      <c r="F122" s="128" t="s">
        <v>121</v>
      </c>
      <c r="J122" s="129">
        <f>BK122</f>
        <v>0</v>
      </c>
      <c r="L122" s="126"/>
      <c r="M122" s="130"/>
      <c r="N122" s="131"/>
      <c r="O122" s="131"/>
      <c r="P122" s="132">
        <f>P123+P150+P168</f>
        <v>80.337499999999991</v>
      </c>
      <c r="Q122" s="131"/>
      <c r="R122" s="132">
        <f>R123+R150+R168</f>
        <v>1.6574450000000001</v>
      </c>
      <c r="S122" s="131"/>
      <c r="T122" s="133">
        <f>T123+T150+T168</f>
        <v>0</v>
      </c>
      <c r="AR122" s="127" t="s">
        <v>81</v>
      </c>
      <c r="AT122" s="134" t="s">
        <v>70</v>
      </c>
      <c r="AU122" s="134" t="s">
        <v>71</v>
      </c>
      <c r="AY122" s="127" t="s">
        <v>122</v>
      </c>
      <c r="BK122" s="135">
        <f>BK123+BK150+BK168</f>
        <v>0</v>
      </c>
    </row>
    <row r="123" spans="1:65" s="12" customFormat="1" ht="22.9" customHeight="1">
      <c r="B123" s="126"/>
      <c r="D123" s="127" t="s">
        <v>70</v>
      </c>
      <c r="E123" s="136" t="s">
        <v>123</v>
      </c>
      <c r="F123" s="136" t="s">
        <v>124</v>
      </c>
      <c r="J123" s="137">
        <f>BK123</f>
        <v>0</v>
      </c>
      <c r="L123" s="126"/>
      <c r="M123" s="130"/>
      <c r="N123" s="131"/>
      <c r="O123" s="131"/>
      <c r="P123" s="132">
        <f>SUM(P124:P149)</f>
        <v>51.571999999999989</v>
      </c>
      <c r="Q123" s="131"/>
      <c r="R123" s="132">
        <f>SUM(R124:R149)</f>
        <v>1.4722599999999999</v>
      </c>
      <c r="S123" s="131"/>
      <c r="T123" s="133">
        <f>SUM(T124:T149)</f>
        <v>0</v>
      </c>
      <c r="AR123" s="127" t="s">
        <v>81</v>
      </c>
      <c r="AT123" s="134" t="s">
        <v>70</v>
      </c>
      <c r="AU123" s="134" t="s">
        <v>79</v>
      </c>
      <c r="AY123" s="127" t="s">
        <v>122</v>
      </c>
      <c r="BK123" s="135">
        <f>SUM(BK124:BK149)</f>
        <v>0</v>
      </c>
    </row>
    <row r="124" spans="1:65" s="2" customFormat="1" ht="16.5" customHeight="1">
      <c r="A124" s="26"/>
      <c r="B124" s="138"/>
      <c r="C124" s="139" t="s">
        <v>79</v>
      </c>
      <c r="D124" s="139" t="s">
        <v>125</v>
      </c>
      <c r="E124" s="140" t="s">
        <v>126</v>
      </c>
      <c r="F124" s="141" t="s">
        <v>127</v>
      </c>
      <c r="G124" s="142" t="s">
        <v>128</v>
      </c>
      <c r="H124" s="143">
        <v>4</v>
      </c>
      <c r="I124" s="144"/>
      <c r="J124" s="144">
        <f>ROUND(I124*H124,2)</f>
        <v>0</v>
      </c>
      <c r="K124" s="145"/>
      <c r="L124" s="146"/>
      <c r="M124" s="147" t="s">
        <v>1</v>
      </c>
      <c r="N124" s="148" t="s">
        <v>36</v>
      </c>
      <c r="O124" s="149">
        <v>0</v>
      </c>
      <c r="P124" s="149">
        <f>O124*H124</f>
        <v>0</v>
      </c>
      <c r="Q124" s="149">
        <v>0.19017000000000001</v>
      </c>
      <c r="R124" s="149">
        <f>Q124*H124</f>
        <v>0.76068000000000002</v>
      </c>
      <c r="S124" s="149">
        <v>0</v>
      </c>
      <c r="T124" s="150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1" t="s">
        <v>129</v>
      </c>
      <c r="AT124" s="151" t="s">
        <v>125</v>
      </c>
      <c r="AU124" s="151" t="s">
        <v>81</v>
      </c>
      <c r="AY124" s="14" t="s">
        <v>122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4" t="s">
        <v>79</v>
      </c>
      <c r="BK124" s="152">
        <f>ROUND(I124*H124,2)</f>
        <v>0</v>
      </c>
      <c r="BL124" s="14" t="s">
        <v>130</v>
      </c>
      <c r="BM124" s="151" t="s">
        <v>131</v>
      </c>
    </row>
    <row r="125" spans="1:65" s="2" customFormat="1">
      <c r="A125" s="26"/>
      <c r="B125" s="27"/>
      <c r="C125" s="26"/>
      <c r="D125" s="153" t="s">
        <v>132</v>
      </c>
      <c r="E125" s="26"/>
      <c r="F125" s="154" t="s">
        <v>127</v>
      </c>
      <c r="G125" s="26"/>
      <c r="H125" s="26"/>
      <c r="I125" s="26"/>
      <c r="J125" s="26"/>
      <c r="K125" s="26"/>
      <c r="L125" s="27"/>
      <c r="M125" s="155"/>
      <c r="N125" s="156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132</v>
      </c>
      <c r="AU125" s="14" t="s">
        <v>81</v>
      </c>
    </row>
    <row r="126" spans="1:65" s="2" customFormat="1" ht="16.5" customHeight="1">
      <c r="A126" s="26"/>
      <c r="B126" s="138"/>
      <c r="C126" s="139" t="s">
        <v>81</v>
      </c>
      <c r="D126" s="139" t="s">
        <v>125</v>
      </c>
      <c r="E126" s="140" t="s">
        <v>133</v>
      </c>
      <c r="F126" s="141" t="s">
        <v>134</v>
      </c>
      <c r="G126" s="142" t="s">
        <v>128</v>
      </c>
      <c r="H126" s="143">
        <v>3</v>
      </c>
      <c r="I126" s="144"/>
      <c r="J126" s="144">
        <f>ROUND(I126*H126,2)</f>
        <v>0</v>
      </c>
      <c r="K126" s="145"/>
      <c r="L126" s="146"/>
      <c r="M126" s="147" t="s">
        <v>1</v>
      </c>
      <c r="N126" s="148" t="s">
        <v>36</v>
      </c>
      <c r="O126" s="149">
        <v>0</v>
      </c>
      <c r="P126" s="149">
        <f>O126*H126</f>
        <v>0</v>
      </c>
      <c r="Q126" s="149">
        <v>5.9999999999999995E-4</v>
      </c>
      <c r="R126" s="149">
        <f>Q126*H126</f>
        <v>1.8E-3</v>
      </c>
      <c r="S126" s="149">
        <v>0</v>
      </c>
      <c r="T126" s="150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1" t="s">
        <v>129</v>
      </c>
      <c r="AT126" s="151" t="s">
        <v>125</v>
      </c>
      <c r="AU126" s="151" t="s">
        <v>81</v>
      </c>
      <c r="AY126" s="14" t="s">
        <v>122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4" t="s">
        <v>79</v>
      </c>
      <c r="BK126" s="152">
        <f>ROUND(I126*H126,2)</f>
        <v>0</v>
      </c>
      <c r="BL126" s="14" t="s">
        <v>130</v>
      </c>
      <c r="BM126" s="151" t="s">
        <v>135</v>
      </c>
    </row>
    <row r="127" spans="1:65" s="2" customFormat="1">
      <c r="A127" s="26"/>
      <c r="B127" s="27"/>
      <c r="C127" s="26"/>
      <c r="D127" s="153" t="s">
        <v>132</v>
      </c>
      <c r="E127" s="26"/>
      <c r="F127" s="154" t="s">
        <v>134</v>
      </c>
      <c r="G127" s="26"/>
      <c r="H127" s="26"/>
      <c r="I127" s="26"/>
      <c r="J127" s="26"/>
      <c r="K127" s="26"/>
      <c r="L127" s="27"/>
      <c r="M127" s="155"/>
      <c r="N127" s="156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132</v>
      </c>
      <c r="AU127" s="14" t="s">
        <v>81</v>
      </c>
    </row>
    <row r="128" spans="1:65" s="2" customFormat="1" ht="16.5" customHeight="1">
      <c r="A128" s="26"/>
      <c r="B128" s="138"/>
      <c r="C128" s="139" t="s">
        <v>136</v>
      </c>
      <c r="D128" s="139" t="s">
        <v>125</v>
      </c>
      <c r="E128" s="140" t="s">
        <v>137</v>
      </c>
      <c r="F128" s="141" t="s">
        <v>138</v>
      </c>
      <c r="G128" s="142" t="s">
        <v>128</v>
      </c>
      <c r="H128" s="143">
        <v>8</v>
      </c>
      <c r="I128" s="144"/>
      <c r="J128" s="144">
        <f>ROUND(I128*H128,2)</f>
        <v>0</v>
      </c>
      <c r="K128" s="145"/>
      <c r="L128" s="146"/>
      <c r="M128" s="147" t="s">
        <v>1</v>
      </c>
      <c r="N128" s="148" t="s">
        <v>36</v>
      </c>
      <c r="O128" s="149">
        <v>0</v>
      </c>
      <c r="P128" s="149">
        <f>O128*H128</f>
        <v>0</v>
      </c>
      <c r="Q128" s="149">
        <v>1.15E-3</v>
      </c>
      <c r="R128" s="149">
        <f>Q128*H128</f>
        <v>9.1999999999999998E-3</v>
      </c>
      <c r="S128" s="149">
        <v>0</v>
      </c>
      <c r="T128" s="150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1" t="s">
        <v>129</v>
      </c>
      <c r="AT128" s="151" t="s">
        <v>125</v>
      </c>
      <c r="AU128" s="151" t="s">
        <v>81</v>
      </c>
      <c r="AY128" s="14" t="s">
        <v>122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4" t="s">
        <v>79</v>
      </c>
      <c r="BK128" s="152">
        <f>ROUND(I128*H128,2)</f>
        <v>0</v>
      </c>
      <c r="BL128" s="14" t="s">
        <v>130</v>
      </c>
      <c r="BM128" s="151" t="s">
        <v>139</v>
      </c>
    </row>
    <row r="129" spans="1:65" s="2" customFormat="1">
      <c r="A129" s="26"/>
      <c r="B129" s="27"/>
      <c r="C129" s="26"/>
      <c r="D129" s="153" t="s">
        <v>132</v>
      </c>
      <c r="E129" s="26"/>
      <c r="F129" s="154" t="s">
        <v>138</v>
      </c>
      <c r="G129" s="26"/>
      <c r="H129" s="26"/>
      <c r="I129" s="26"/>
      <c r="J129" s="26"/>
      <c r="K129" s="26"/>
      <c r="L129" s="27"/>
      <c r="M129" s="155"/>
      <c r="N129" s="156"/>
      <c r="O129" s="52"/>
      <c r="P129" s="52"/>
      <c r="Q129" s="52"/>
      <c r="R129" s="52"/>
      <c r="S129" s="52"/>
      <c r="T129" s="5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132</v>
      </c>
      <c r="AU129" s="14" t="s">
        <v>81</v>
      </c>
    </row>
    <row r="130" spans="1:65" s="2" customFormat="1" ht="24.2" customHeight="1">
      <c r="A130" s="26"/>
      <c r="B130" s="138"/>
      <c r="C130" s="157" t="s">
        <v>140</v>
      </c>
      <c r="D130" s="157" t="s">
        <v>141</v>
      </c>
      <c r="E130" s="158" t="s">
        <v>142</v>
      </c>
      <c r="F130" s="159" t="s">
        <v>143</v>
      </c>
      <c r="G130" s="160" t="s">
        <v>144</v>
      </c>
      <c r="H130" s="161">
        <v>3</v>
      </c>
      <c r="I130" s="162"/>
      <c r="J130" s="162">
        <f>ROUND(I130*H130,2)</f>
        <v>0</v>
      </c>
      <c r="K130" s="163"/>
      <c r="L130" s="27"/>
      <c r="M130" s="164" t="s">
        <v>1</v>
      </c>
      <c r="N130" s="165" t="s">
        <v>36</v>
      </c>
      <c r="O130" s="149">
        <v>0.42699999999999999</v>
      </c>
      <c r="P130" s="149">
        <f>O130*H130</f>
        <v>1.2809999999999999</v>
      </c>
      <c r="Q130" s="149">
        <v>1.58E-3</v>
      </c>
      <c r="R130" s="149">
        <f>Q130*H130</f>
        <v>4.7400000000000003E-3</v>
      </c>
      <c r="S130" s="149">
        <v>0</v>
      </c>
      <c r="T130" s="15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1" t="s">
        <v>130</v>
      </c>
      <c r="AT130" s="151" t="s">
        <v>141</v>
      </c>
      <c r="AU130" s="151" t="s">
        <v>81</v>
      </c>
      <c r="AY130" s="14" t="s">
        <v>122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4" t="s">
        <v>79</v>
      </c>
      <c r="BK130" s="152">
        <f>ROUND(I130*H130,2)</f>
        <v>0</v>
      </c>
      <c r="BL130" s="14" t="s">
        <v>130</v>
      </c>
      <c r="BM130" s="151" t="s">
        <v>145</v>
      </c>
    </row>
    <row r="131" spans="1:65" s="2" customFormat="1" ht="29.25">
      <c r="A131" s="26"/>
      <c r="B131" s="27"/>
      <c r="C131" s="26"/>
      <c r="D131" s="153" t="s">
        <v>132</v>
      </c>
      <c r="E131" s="26"/>
      <c r="F131" s="154" t="s">
        <v>146</v>
      </c>
      <c r="G131" s="26"/>
      <c r="H131" s="26"/>
      <c r="I131" s="26"/>
      <c r="J131" s="26"/>
      <c r="K131" s="26"/>
      <c r="L131" s="27"/>
      <c r="M131" s="155"/>
      <c r="N131" s="156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132</v>
      </c>
      <c r="AU131" s="14" t="s">
        <v>81</v>
      </c>
    </row>
    <row r="132" spans="1:65" s="2" customFormat="1" ht="24.2" customHeight="1">
      <c r="A132" s="26"/>
      <c r="B132" s="138"/>
      <c r="C132" s="157" t="s">
        <v>147</v>
      </c>
      <c r="D132" s="157" t="s">
        <v>141</v>
      </c>
      <c r="E132" s="158" t="s">
        <v>148</v>
      </c>
      <c r="F132" s="159" t="s">
        <v>149</v>
      </c>
      <c r="G132" s="160" t="s">
        <v>144</v>
      </c>
      <c r="H132" s="161">
        <v>8</v>
      </c>
      <c r="I132" s="162"/>
      <c r="J132" s="162">
        <f>ROUND(I132*H132,2)</f>
        <v>0</v>
      </c>
      <c r="K132" s="163"/>
      <c r="L132" s="27"/>
      <c r="M132" s="164" t="s">
        <v>1</v>
      </c>
      <c r="N132" s="165" t="s">
        <v>36</v>
      </c>
      <c r="O132" s="149">
        <v>0.71399999999999997</v>
      </c>
      <c r="P132" s="149">
        <f>O132*H132</f>
        <v>5.7119999999999997</v>
      </c>
      <c r="Q132" s="149">
        <v>5.94E-3</v>
      </c>
      <c r="R132" s="149">
        <f>Q132*H132</f>
        <v>4.752E-2</v>
      </c>
      <c r="S132" s="149">
        <v>0</v>
      </c>
      <c r="T132" s="15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1" t="s">
        <v>130</v>
      </c>
      <c r="AT132" s="151" t="s">
        <v>141</v>
      </c>
      <c r="AU132" s="151" t="s">
        <v>81</v>
      </c>
      <c r="AY132" s="14" t="s">
        <v>122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4" t="s">
        <v>79</v>
      </c>
      <c r="BK132" s="152">
        <f>ROUND(I132*H132,2)</f>
        <v>0</v>
      </c>
      <c r="BL132" s="14" t="s">
        <v>130</v>
      </c>
      <c r="BM132" s="151" t="s">
        <v>150</v>
      </c>
    </row>
    <row r="133" spans="1:65" s="2" customFormat="1" ht="19.5">
      <c r="A133" s="26"/>
      <c r="B133" s="27"/>
      <c r="C133" s="26"/>
      <c r="D133" s="153" t="s">
        <v>132</v>
      </c>
      <c r="E133" s="26"/>
      <c r="F133" s="154" t="s">
        <v>151</v>
      </c>
      <c r="G133" s="26"/>
      <c r="H133" s="26"/>
      <c r="I133" s="26"/>
      <c r="J133" s="26"/>
      <c r="K133" s="26"/>
      <c r="L133" s="27"/>
      <c r="M133" s="155"/>
      <c r="N133" s="156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132</v>
      </c>
      <c r="AU133" s="14" t="s">
        <v>81</v>
      </c>
    </row>
    <row r="134" spans="1:65" s="2" customFormat="1" ht="24.2" customHeight="1">
      <c r="A134" s="26"/>
      <c r="B134" s="138"/>
      <c r="C134" s="157" t="s">
        <v>152</v>
      </c>
      <c r="D134" s="157" t="s">
        <v>141</v>
      </c>
      <c r="E134" s="158" t="s">
        <v>153</v>
      </c>
      <c r="F134" s="159" t="s">
        <v>154</v>
      </c>
      <c r="G134" s="160" t="s">
        <v>144</v>
      </c>
      <c r="H134" s="161">
        <v>2</v>
      </c>
      <c r="I134" s="162"/>
      <c r="J134" s="162">
        <f>ROUND(I134*H134,2)</f>
        <v>0</v>
      </c>
      <c r="K134" s="163"/>
      <c r="L134" s="27"/>
      <c r="M134" s="164" t="s">
        <v>1</v>
      </c>
      <c r="N134" s="165" t="s">
        <v>36</v>
      </c>
      <c r="O134" s="149">
        <v>0.91900000000000004</v>
      </c>
      <c r="P134" s="149">
        <f>O134*H134</f>
        <v>1.8380000000000001</v>
      </c>
      <c r="Q134" s="149">
        <v>8.5800000000000008E-3</v>
      </c>
      <c r="R134" s="149">
        <f>Q134*H134</f>
        <v>1.7160000000000002E-2</v>
      </c>
      <c r="S134" s="149">
        <v>0</v>
      </c>
      <c r="T134" s="15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1" t="s">
        <v>130</v>
      </c>
      <c r="AT134" s="151" t="s">
        <v>141</v>
      </c>
      <c r="AU134" s="151" t="s">
        <v>81</v>
      </c>
      <c r="AY134" s="14" t="s">
        <v>122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4" t="s">
        <v>79</v>
      </c>
      <c r="BK134" s="152">
        <f>ROUND(I134*H134,2)</f>
        <v>0</v>
      </c>
      <c r="BL134" s="14" t="s">
        <v>130</v>
      </c>
      <c r="BM134" s="151" t="s">
        <v>155</v>
      </c>
    </row>
    <row r="135" spans="1:65" s="2" customFormat="1" ht="19.5">
      <c r="A135" s="26"/>
      <c r="B135" s="27"/>
      <c r="C135" s="26"/>
      <c r="D135" s="153" t="s">
        <v>132</v>
      </c>
      <c r="E135" s="26"/>
      <c r="F135" s="154" t="s">
        <v>156</v>
      </c>
      <c r="G135" s="26"/>
      <c r="H135" s="26"/>
      <c r="I135" s="26"/>
      <c r="J135" s="26"/>
      <c r="K135" s="26"/>
      <c r="L135" s="27"/>
      <c r="M135" s="155"/>
      <c r="N135" s="156"/>
      <c r="O135" s="52"/>
      <c r="P135" s="52"/>
      <c r="Q135" s="52"/>
      <c r="R135" s="52"/>
      <c r="S135" s="52"/>
      <c r="T135" s="53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4" t="s">
        <v>132</v>
      </c>
      <c r="AU135" s="14" t="s">
        <v>81</v>
      </c>
    </row>
    <row r="136" spans="1:65" s="2" customFormat="1" ht="24.2" customHeight="1">
      <c r="A136" s="26"/>
      <c r="B136" s="138"/>
      <c r="C136" s="157" t="s">
        <v>157</v>
      </c>
      <c r="D136" s="157" t="s">
        <v>141</v>
      </c>
      <c r="E136" s="158" t="s">
        <v>158</v>
      </c>
      <c r="F136" s="159" t="s">
        <v>159</v>
      </c>
      <c r="G136" s="160" t="s">
        <v>144</v>
      </c>
      <c r="H136" s="161">
        <v>1</v>
      </c>
      <c r="I136" s="162"/>
      <c r="J136" s="162">
        <f>ROUND(I136*H136,2)</f>
        <v>0</v>
      </c>
      <c r="K136" s="163"/>
      <c r="L136" s="27"/>
      <c r="M136" s="164" t="s">
        <v>1</v>
      </c>
      <c r="N136" s="165" t="s">
        <v>36</v>
      </c>
      <c r="O136" s="149">
        <v>0.99099999999999999</v>
      </c>
      <c r="P136" s="149">
        <f>O136*H136</f>
        <v>0.99099999999999999</v>
      </c>
      <c r="Q136" s="149">
        <v>1.111E-2</v>
      </c>
      <c r="R136" s="149">
        <f>Q136*H136</f>
        <v>1.111E-2</v>
      </c>
      <c r="S136" s="149">
        <v>0</v>
      </c>
      <c r="T136" s="15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1" t="s">
        <v>130</v>
      </c>
      <c r="AT136" s="151" t="s">
        <v>141</v>
      </c>
      <c r="AU136" s="151" t="s">
        <v>81</v>
      </c>
      <c r="AY136" s="14" t="s">
        <v>122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4" t="s">
        <v>79</v>
      </c>
      <c r="BK136" s="152">
        <f>ROUND(I136*H136,2)</f>
        <v>0</v>
      </c>
      <c r="BL136" s="14" t="s">
        <v>130</v>
      </c>
      <c r="BM136" s="151" t="s">
        <v>160</v>
      </c>
    </row>
    <row r="137" spans="1:65" s="2" customFormat="1" ht="19.5">
      <c r="A137" s="26"/>
      <c r="B137" s="27"/>
      <c r="C137" s="26"/>
      <c r="D137" s="153" t="s">
        <v>132</v>
      </c>
      <c r="E137" s="26"/>
      <c r="F137" s="154" t="s">
        <v>161</v>
      </c>
      <c r="G137" s="26"/>
      <c r="H137" s="26"/>
      <c r="I137" s="26"/>
      <c r="J137" s="26"/>
      <c r="K137" s="26"/>
      <c r="L137" s="27"/>
      <c r="M137" s="155"/>
      <c r="N137" s="156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132</v>
      </c>
      <c r="AU137" s="14" t="s">
        <v>81</v>
      </c>
    </row>
    <row r="138" spans="1:65" s="2" customFormat="1" ht="33" customHeight="1">
      <c r="A138" s="26"/>
      <c r="B138" s="138"/>
      <c r="C138" s="157" t="s">
        <v>162</v>
      </c>
      <c r="D138" s="157" t="s">
        <v>141</v>
      </c>
      <c r="E138" s="158" t="s">
        <v>163</v>
      </c>
      <c r="F138" s="159" t="s">
        <v>164</v>
      </c>
      <c r="G138" s="160" t="s">
        <v>144</v>
      </c>
      <c r="H138" s="161">
        <v>12</v>
      </c>
      <c r="I138" s="162"/>
      <c r="J138" s="162">
        <f>ROUND(I138*H138,2)</f>
        <v>0</v>
      </c>
      <c r="K138" s="163"/>
      <c r="L138" s="27"/>
      <c r="M138" s="164" t="s">
        <v>1</v>
      </c>
      <c r="N138" s="165" t="s">
        <v>36</v>
      </c>
      <c r="O138" s="149">
        <v>2.165</v>
      </c>
      <c r="P138" s="149">
        <f>O138*H138</f>
        <v>25.98</v>
      </c>
      <c r="Q138" s="149">
        <v>5.11E-2</v>
      </c>
      <c r="R138" s="149">
        <f>Q138*H138</f>
        <v>0.61319999999999997</v>
      </c>
      <c r="S138" s="149">
        <v>0</v>
      </c>
      <c r="T138" s="150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1" t="s">
        <v>130</v>
      </c>
      <c r="AT138" s="151" t="s">
        <v>141</v>
      </c>
      <c r="AU138" s="151" t="s">
        <v>81</v>
      </c>
      <c r="AY138" s="14" t="s">
        <v>122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4" t="s">
        <v>79</v>
      </c>
      <c r="BK138" s="152">
        <f>ROUND(I138*H138,2)</f>
        <v>0</v>
      </c>
      <c r="BL138" s="14" t="s">
        <v>130</v>
      </c>
      <c r="BM138" s="151" t="s">
        <v>165</v>
      </c>
    </row>
    <row r="139" spans="1:65" s="2" customFormat="1" ht="19.5">
      <c r="A139" s="26"/>
      <c r="B139" s="27"/>
      <c r="C139" s="26"/>
      <c r="D139" s="153" t="s">
        <v>132</v>
      </c>
      <c r="E139" s="26"/>
      <c r="F139" s="154" t="s">
        <v>166</v>
      </c>
      <c r="G139" s="26"/>
      <c r="H139" s="26"/>
      <c r="I139" s="26"/>
      <c r="J139" s="26"/>
      <c r="K139" s="26"/>
      <c r="L139" s="27"/>
      <c r="M139" s="155"/>
      <c r="N139" s="156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132</v>
      </c>
      <c r="AU139" s="14" t="s">
        <v>81</v>
      </c>
    </row>
    <row r="140" spans="1:65" s="2" customFormat="1" ht="16.5" customHeight="1">
      <c r="A140" s="26"/>
      <c r="B140" s="138"/>
      <c r="C140" s="157" t="s">
        <v>167</v>
      </c>
      <c r="D140" s="157" t="s">
        <v>141</v>
      </c>
      <c r="E140" s="158" t="s">
        <v>168</v>
      </c>
      <c r="F140" s="159" t="s">
        <v>169</v>
      </c>
      <c r="G140" s="160" t="s">
        <v>128</v>
      </c>
      <c r="H140" s="161">
        <v>8</v>
      </c>
      <c r="I140" s="162"/>
      <c r="J140" s="162">
        <f>ROUND(I140*H140,2)</f>
        <v>0</v>
      </c>
      <c r="K140" s="163"/>
      <c r="L140" s="27"/>
      <c r="M140" s="164" t="s">
        <v>1</v>
      </c>
      <c r="N140" s="165" t="s">
        <v>36</v>
      </c>
      <c r="O140" s="149">
        <v>0.27800000000000002</v>
      </c>
      <c r="P140" s="149">
        <f>O140*H140</f>
        <v>2.2240000000000002</v>
      </c>
      <c r="Q140" s="149">
        <v>2.4000000000000001E-4</v>
      </c>
      <c r="R140" s="149">
        <f>Q140*H140</f>
        <v>1.92E-3</v>
      </c>
      <c r="S140" s="149">
        <v>0</v>
      </c>
      <c r="T140" s="150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1" t="s">
        <v>130</v>
      </c>
      <c r="AT140" s="151" t="s">
        <v>141</v>
      </c>
      <c r="AU140" s="151" t="s">
        <v>81</v>
      </c>
      <c r="AY140" s="14" t="s">
        <v>122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4" t="s">
        <v>79</v>
      </c>
      <c r="BK140" s="152">
        <f>ROUND(I140*H140,2)</f>
        <v>0</v>
      </c>
      <c r="BL140" s="14" t="s">
        <v>130</v>
      </c>
      <c r="BM140" s="151" t="s">
        <v>170</v>
      </c>
    </row>
    <row r="141" spans="1:65" s="2" customFormat="1">
      <c r="A141" s="26"/>
      <c r="B141" s="27"/>
      <c r="C141" s="26"/>
      <c r="D141" s="153" t="s">
        <v>132</v>
      </c>
      <c r="E141" s="26"/>
      <c r="F141" s="154" t="s">
        <v>171</v>
      </c>
      <c r="G141" s="26"/>
      <c r="H141" s="26"/>
      <c r="I141" s="26"/>
      <c r="J141" s="26"/>
      <c r="K141" s="26"/>
      <c r="L141" s="27"/>
      <c r="M141" s="155"/>
      <c r="N141" s="156"/>
      <c r="O141" s="52"/>
      <c r="P141" s="52"/>
      <c r="Q141" s="52"/>
      <c r="R141" s="52"/>
      <c r="S141" s="52"/>
      <c r="T141" s="53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4" t="s">
        <v>132</v>
      </c>
      <c r="AU141" s="14" t="s">
        <v>81</v>
      </c>
    </row>
    <row r="142" spans="1:65" s="2" customFormat="1" ht="24.2" customHeight="1">
      <c r="A142" s="26"/>
      <c r="B142" s="138"/>
      <c r="C142" s="157" t="s">
        <v>172</v>
      </c>
      <c r="D142" s="157" t="s">
        <v>141</v>
      </c>
      <c r="E142" s="158" t="s">
        <v>173</v>
      </c>
      <c r="F142" s="159" t="s">
        <v>174</v>
      </c>
      <c r="G142" s="160" t="s">
        <v>128</v>
      </c>
      <c r="H142" s="161">
        <v>8</v>
      </c>
      <c r="I142" s="162"/>
      <c r="J142" s="162">
        <f>ROUND(I142*H142,2)</f>
        <v>0</v>
      </c>
      <c r="K142" s="163"/>
      <c r="L142" s="27"/>
      <c r="M142" s="164" t="s">
        <v>1</v>
      </c>
      <c r="N142" s="165" t="s">
        <v>36</v>
      </c>
      <c r="O142" s="149">
        <v>0.48899999999999999</v>
      </c>
      <c r="P142" s="149">
        <f>O142*H142</f>
        <v>3.9119999999999999</v>
      </c>
      <c r="Q142" s="149">
        <v>1.2999999999999999E-4</v>
      </c>
      <c r="R142" s="149">
        <f>Q142*H142</f>
        <v>1.0399999999999999E-3</v>
      </c>
      <c r="S142" s="149">
        <v>0</v>
      </c>
      <c r="T142" s="15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1" t="s">
        <v>130</v>
      </c>
      <c r="AT142" s="151" t="s">
        <v>141</v>
      </c>
      <c r="AU142" s="151" t="s">
        <v>81</v>
      </c>
      <c r="AY142" s="14" t="s">
        <v>122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4" t="s">
        <v>79</v>
      </c>
      <c r="BK142" s="152">
        <f>ROUND(I142*H142,2)</f>
        <v>0</v>
      </c>
      <c r="BL142" s="14" t="s">
        <v>130</v>
      </c>
      <c r="BM142" s="151" t="s">
        <v>175</v>
      </c>
    </row>
    <row r="143" spans="1:65" s="2" customFormat="1" ht="19.5">
      <c r="A143" s="26"/>
      <c r="B143" s="27"/>
      <c r="C143" s="26"/>
      <c r="D143" s="153" t="s">
        <v>132</v>
      </c>
      <c r="E143" s="26"/>
      <c r="F143" s="154" t="s">
        <v>176</v>
      </c>
      <c r="G143" s="26"/>
      <c r="H143" s="26"/>
      <c r="I143" s="26"/>
      <c r="J143" s="26"/>
      <c r="K143" s="26"/>
      <c r="L143" s="27"/>
      <c r="M143" s="155"/>
      <c r="N143" s="156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132</v>
      </c>
      <c r="AU143" s="14" t="s">
        <v>81</v>
      </c>
    </row>
    <row r="144" spans="1:65" s="2" customFormat="1" ht="24.2" customHeight="1">
      <c r="A144" s="26"/>
      <c r="B144" s="138"/>
      <c r="C144" s="157" t="s">
        <v>177</v>
      </c>
      <c r="D144" s="157" t="s">
        <v>141</v>
      </c>
      <c r="E144" s="158" t="s">
        <v>178</v>
      </c>
      <c r="F144" s="159" t="s">
        <v>179</v>
      </c>
      <c r="G144" s="160" t="s">
        <v>128</v>
      </c>
      <c r="H144" s="161">
        <v>3</v>
      </c>
      <c r="I144" s="162"/>
      <c r="J144" s="162">
        <f>ROUND(I144*H144,2)</f>
        <v>0</v>
      </c>
      <c r="K144" s="163"/>
      <c r="L144" s="27"/>
      <c r="M144" s="164" t="s">
        <v>1</v>
      </c>
      <c r="N144" s="165" t="s">
        <v>36</v>
      </c>
      <c r="O144" s="149">
        <v>0.53800000000000003</v>
      </c>
      <c r="P144" s="149">
        <f>O144*H144</f>
        <v>1.6140000000000001</v>
      </c>
      <c r="Q144" s="149">
        <v>1.4999999999999999E-4</v>
      </c>
      <c r="R144" s="149">
        <f>Q144*H144</f>
        <v>4.4999999999999999E-4</v>
      </c>
      <c r="S144" s="149">
        <v>0</v>
      </c>
      <c r="T144" s="15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1" t="s">
        <v>130</v>
      </c>
      <c r="AT144" s="151" t="s">
        <v>141</v>
      </c>
      <c r="AU144" s="151" t="s">
        <v>81</v>
      </c>
      <c r="AY144" s="14" t="s">
        <v>122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4" t="s">
        <v>79</v>
      </c>
      <c r="BK144" s="152">
        <f>ROUND(I144*H144,2)</f>
        <v>0</v>
      </c>
      <c r="BL144" s="14" t="s">
        <v>130</v>
      </c>
      <c r="BM144" s="151" t="s">
        <v>180</v>
      </c>
    </row>
    <row r="145" spans="1:65" s="2" customFormat="1" ht="19.5">
      <c r="A145" s="26"/>
      <c r="B145" s="27"/>
      <c r="C145" s="26"/>
      <c r="D145" s="153" t="s">
        <v>132</v>
      </c>
      <c r="E145" s="26"/>
      <c r="F145" s="154" t="s">
        <v>181</v>
      </c>
      <c r="G145" s="26"/>
      <c r="H145" s="26"/>
      <c r="I145" s="26"/>
      <c r="J145" s="26"/>
      <c r="K145" s="26"/>
      <c r="L145" s="27"/>
      <c r="M145" s="155"/>
      <c r="N145" s="156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132</v>
      </c>
      <c r="AU145" s="14" t="s">
        <v>81</v>
      </c>
    </row>
    <row r="146" spans="1:65" s="2" customFormat="1" ht="24.2" customHeight="1">
      <c r="A146" s="26"/>
      <c r="B146" s="138"/>
      <c r="C146" s="157" t="s">
        <v>182</v>
      </c>
      <c r="D146" s="157" t="s">
        <v>141</v>
      </c>
      <c r="E146" s="158" t="s">
        <v>183</v>
      </c>
      <c r="F146" s="159" t="s">
        <v>184</v>
      </c>
      <c r="G146" s="160" t="s">
        <v>128</v>
      </c>
      <c r="H146" s="161">
        <v>4</v>
      </c>
      <c r="I146" s="162"/>
      <c r="J146" s="162">
        <f>ROUND(I146*H146,2)</f>
        <v>0</v>
      </c>
      <c r="K146" s="163"/>
      <c r="L146" s="27"/>
      <c r="M146" s="164" t="s">
        <v>1</v>
      </c>
      <c r="N146" s="165" t="s">
        <v>36</v>
      </c>
      <c r="O146" s="149">
        <v>2.0049999999999999</v>
      </c>
      <c r="P146" s="149">
        <f>O146*H146</f>
        <v>8.02</v>
      </c>
      <c r="Q146" s="149">
        <v>8.5999999999999998E-4</v>
      </c>
      <c r="R146" s="149">
        <f>Q146*H146</f>
        <v>3.4399999999999999E-3</v>
      </c>
      <c r="S146" s="149">
        <v>0</v>
      </c>
      <c r="T146" s="15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1" t="s">
        <v>130</v>
      </c>
      <c r="AT146" s="151" t="s">
        <v>141</v>
      </c>
      <c r="AU146" s="151" t="s">
        <v>81</v>
      </c>
      <c r="AY146" s="14" t="s">
        <v>122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4" t="s">
        <v>79</v>
      </c>
      <c r="BK146" s="152">
        <f>ROUND(I146*H146,2)</f>
        <v>0</v>
      </c>
      <c r="BL146" s="14" t="s">
        <v>130</v>
      </c>
      <c r="BM146" s="151" t="s">
        <v>185</v>
      </c>
    </row>
    <row r="147" spans="1:65" s="2" customFormat="1" ht="19.5">
      <c r="A147" s="26"/>
      <c r="B147" s="27"/>
      <c r="C147" s="26"/>
      <c r="D147" s="153" t="s">
        <v>132</v>
      </c>
      <c r="E147" s="26"/>
      <c r="F147" s="154" t="s">
        <v>186</v>
      </c>
      <c r="G147" s="26"/>
      <c r="H147" s="26"/>
      <c r="I147" s="26"/>
      <c r="J147" s="26"/>
      <c r="K147" s="26"/>
      <c r="L147" s="27"/>
      <c r="M147" s="155"/>
      <c r="N147" s="156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132</v>
      </c>
      <c r="AU147" s="14" t="s">
        <v>81</v>
      </c>
    </row>
    <row r="148" spans="1:65" s="2" customFormat="1" ht="24.2" customHeight="1">
      <c r="A148" s="26"/>
      <c r="B148" s="138"/>
      <c r="C148" s="157" t="s">
        <v>187</v>
      </c>
      <c r="D148" s="157" t="s">
        <v>141</v>
      </c>
      <c r="E148" s="158" t="s">
        <v>188</v>
      </c>
      <c r="F148" s="159" t="s">
        <v>189</v>
      </c>
      <c r="G148" s="160" t="s">
        <v>190</v>
      </c>
      <c r="H148" s="161">
        <v>1159.6300000000001</v>
      </c>
      <c r="I148" s="162"/>
      <c r="J148" s="162">
        <f>ROUND(I148*H148,2)</f>
        <v>0</v>
      </c>
      <c r="K148" s="163"/>
      <c r="L148" s="27"/>
      <c r="M148" s="164" t="s">
        <v>1</v>
      </c>
      <c r="N148" s="165" t="s">
        <v>36</v>
      </c>
      <c r="O148" s="149">
        <v>0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1" t="s">
        <v>130</v>
      </c>
      <c r="AT148" s="151" t="s">
        <v>141</v>
      </c>
      <c r="AU148" s="151" t="s">
        <v>81</v>
      </c>
      <c r="AY148" s="14" t="s">
        <v>122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4" t="s">
        <v>79</v>
      </c>
      <c r="BK148" s="152">
        <f>ROUND(I148*H148,2)</f>
        <v>0</v>
      </c>
      <c r="BL148" s="14" t="s">
        <v>130</v>
      </c>
      <c r="BM148" s="151" t="s">
        <v>191</v>
      </c>
    </row>
    <row r="149" spans="1:65" s="2" customFormat="1" ht="29.25">
      <c r="A149" s="26"/>
      <c r="B149" s="27"/>
      <c r="C149" s="26"/>
      <c r="D149" s="153" t="s">
        <v>132</v>
      </c>
      <c r="E149" s="26"/>
      <c r="F149" s="154" t="s">
        <v>192</v>
      </c>
      <c r="G149" s="26"/>
      <c r="H149" s="26"/>
      <c r="I149" s="26"/>
      <c r="J149" s="26"/>
      <c r="K149" s="26"/>
      <c r="L149" s="27"/>
      <c r="M149" s="155"/>
      <c r="N149" s="156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132</v>
      </c>
      <c r="AU149" s="14" t="s">
        <v>81</v>
      </c>
    </row>
    <row r="150" spans="1:65" s="12" customFormat="1" ht="22.9" customHeight="1">
      <c r="B150" s="126"/>
      <c r="D150" s="127" t="s">
        <v>70</v>
      </c>
      <c r="E150" s="136" t="s">
        <v>193</v>
      </c>
      <c r="F150" s="136" t="s">
        <v>194</v>
      </c>
      <c r="J150" s="137">
        <f>BK150</f>
        <v>0</v>
      </c>
      <c r="L150" s="126"/>
      <c r="M150" s="130"/>
      <c r="N150" s="131"/>
      <c r="O150" s="131"/>
      <c r="P150" s="132">
        <f>SUM(P151:P167)</f>
        <v>6.0720000000000001</v>
      </c>
      <c r="Q150" s="131"/>
      <c r="R150" s="132">
        <f>SUM(R151:R167)</f>
        <v>2.81E-2</v>
      </c>
      <c r="S150" s="131"/>
      <c r="T150" s="133">
        <f>SUM(T151:T167)</f>
        <v>0</v>
      </c>
      <c r="AR150" s="127" t="s">
        <v>81</v>
      </c>
      <c r="AT150" s="134" t="s">
        <v>70</v>
      </c>
      <c r="AU150" s="134" t="s">
        <v>79</v>
      </c>
      <c r="AY150" s="127" t="s">
        <v>122</v>
      </c>
      <c r="BK150" s="135">
        <f>SUM(BK151:BK167)</f>
        <v>0</v>
      </c>
    </row>
    <row r="151" spans="1:65" s="2" customFormat="1" ht="16.5" customHeight="1">
      <c r="A151" s="26"/>
      <c r="B151" s="138"/>
      <c r="C151" s="139" t="s">
        <v>195</v>
      </c>
      <c r="D151" s="139" t="s">
        <v>125</v>
      </c>
      <c r="E151" s="140" t="s">
        <v>196</v>
      </c>
      <c r="F151" s="141" t="s">
        <v>197</v>
      </c>
      <c r="G151" s="142" t="s">
        <v>128</v>
      </c>
      <c r="H151" s="143">
        <v>2</v>
      </c>
      <c r="I151" s="144"/>
      <c r="J151" s="144">
        <f>ROUND(I151*H151,2)</f>
        <v>0</v>
      </c>
      <c r="K151" s="145"/>
      <c r="L151" s="146"/>
      <c r="M151" s="147" t="s">
        <v>1</v>
      </c>
      <c r="N151" s="148" t="s">
        <v>36</v>
      </c>
      <c r="O151" s="149">
        <v>0</v>
      </c>
      <c r="P151" s="149">
        <f>O151*H151</f>
        <v>0</v>
      </c>
      <c r="Q151" s="149">
        <v>1.6000000000000001E-4</v>
      </c>
      <c r="R151" s="149">
        <f>Q151*H151</f>
        <v>3.2000000000000003E-4</v>
      </c>
      <c r="S151" s="149">
        <v>0</v>
      </c>
      <c r="T151" s="15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1" t="s">
        <v>129</v>
      </c>
      <c r="AT151" s="151" t="s">
        <v>125</v>
      </c>
      <c r="AU151" s="151" t="s">
        <v>81</v>
      </c>
      <c r="AY151" s="14" t="s">
        <v>122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4" t="s">
        <v>79</v>
      </c>
      <c r="BK151" s="152">
        <f>ROUND(I151*H151,2)</f>
        <v>0</v>
      </c>
      <c r="BL151" s="14" t="s">
        <v>130</v>
      </c>
      <c r="BM151" s="151" t="s">
        <v>198</v>
      </c>
    </row>
    <row r="152" spans="1:65" s="2" customFormat="1">
      <c r="A152" s="26"/>
      <c r="B152" s="27"/>
      <c r="C152" s="26"/>
      <c r="D152" s="153" t="s">
        <v>132</v>
      </c>
      <c r="E152" s="26"/>
      <c r="F152" s="154" t="s">
        <v>197</v>
      </c>
      <c r="G152" s="26"/>
      <c r="H152" s="26"/>
      <c r="I152" s="26"/>
      <c r="J152" s="26"/>
      <c r="K152" s="26"/>
      <c r="L152" s="27"/>
      <c r="M152" s="155"/>
      <c r="N152" s="156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81</v>
      </c>
    </row>
    <row r="153" spans="1:65" s="2" customFormat="1" ht="24.2" customHeight="1">
      <c r="A153" s="26"/>
      <c r="B153" s="138"/>
      <c r="C153" s="139" t="s">
        <v>8</v>
      </c>
      <c r="D153" s="139" t="s">
        <v>125</v>
      </c>
      <c r="E153" s="140" t="s">
        <v>199</v>
      </c>
      <c r="F153" s="141" t="s">
        <v>200</v>
      </c>
      <c r="G153" s="142" t="s">
        <v>201</v>
      </c>
      <c r="H153" s="143">
        <v>2</v>
      </c>
      <c r="I153" s="144"/>
      <c r="J153" s="144">
        <f>ROUND(I153*H153,2)</f>
        <v>0</v>
      </c>
      <c r="K153" s="145"/>
      <c r="L153" s="146"/>
      <c r="M153" s="147" t="s">
        <v>1</v>
      </c>
      <c r="N153" s="148" t="s">
        <v>36</v>
      </c>
      <c r="O153" s="149">
        <v>0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1" t="s">
        <v>129</v>
      </c>
      <c r="AT153" s="151" t="s">
        <v>125</v>
      </c>
      <c r="AU153" s="151" t="s">
        <v>81</v>
      </c>
      <c r="AY153" s="14" t="s">
        <v>122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4" t="s">
        <v>79</v>
      </c>
      <c r="BK153" s="152">
        <f>ROUND(I153*H153,2)</f>
        <v>0</v>
      </c>
      <c r="BL153" s="14" t="s">
        <v>130</v>
      </c>
      <c r="BM153" s="151" t="s">
        <v>202</v>
      </c>
    </row>
    <row r="154" spans="1:65" s="2" customFormat="1" ht="33" customHeight="1">
      <c r="A154" s="26"/>
      <c r="B154" s="138"/>
      <c r="C154" s="157" t="s">
        <v>130</v>
      </c>
      <c r="D154" s="157" t="s">
        <v>141</v>
      </c>
      <c r="E154" s="158" t="s">
        <v>203</v>
      </c>
      <c r="F154" s="159" t="s">
        <v>204</v>
      </c>
      <c r="G154" s="160" t="s">
        <v>201</v>
      </c>
      <c r="H154" s="161">
        <v>2</v>
      </c>
      <c r="I154" s="162"/>
      <c r="J154" s="162">
        <f>ROUND(I154*H154,2)</f>
        <v>0</v>
      </c>
      <c r="K154" s="163"/>
      <c r="L154" s="27"/>
      <c r="M154" s="164" t="s">
        <v>1</v>
      </c>
      <c r="N154" s="165" t="s">
        <v>36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1" t="s">
        <v>130</v>
      </c>
      <c r="AT154" s="151" t="s">
        <v>141</v>
      </c>
      <c r="AU154" s="151" t="s">
        <v>81</v>
      </c>
      <c r="AY154" s="14" t="s">
        <v>122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4" t="s">
        <v>79</v>
      </c>
      <c r="BK154" s="152">
        <f>ROUND(I154*H154,2)</f>
        <v>0</v>
      </c>
      <c r="BL154" s="14" t="s">
        <v>130</v>
      </c>
      <c r="BM154" s="151" t="s">
        <v>205</v>
      </c>
    </row>
    <row r="155" spans="1:65" s="2" customFormat="1" ht="19.5">
      <c r="A155" s="26"/>
      <c r="B155" s="27"/>
      <c r="C155" s="26"/>
      <c r="D155" s="153" t="s">
        <v>132</v>
      </c>
      <c r="E155" s="26"/>
      <c r="F155" s="154" t="s">
        <v>204</v>
      </c>
      <c r="G155" s="26"/>
      <c r="H155" s="26"/>
      <c r="I155" s="26"/>
      <c r="J155" s="26"/>
      <c r="K155" s="26"/>
      <c r="L155" s="27"/>
      <c r="M155" s="155"/>
      <c r="N155" s="156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132</v>
      </c>
      <c r="AU155" s="14" t="s">
        <v>81</v>
      </c>
    </row>
    <row r="156" spans="1:65" s="2" customFormat="1" ht="33" customHeight="1">
      <c r="A156" s="26"/>
      <c r="B156" s="138"/>
      <c r="C156" s="157" t="s">
        <v>206</v>
      </c>
      <c r="D156" s="157" t="s">
        <v>141</v>
      </c>
      <c r="E156" s="158" t="s">
        <v>207</v>
      </c>
      <c r="F156" s="159" t="s">
        <v>208</v>
      </c>
      <c r="G156" s="160" t="s">
        <v>209</v>
      </c>
      <c r="H156" s="161">
        <v>2</v>
      </c>
      <c r="I156" s="162"/>
      <c r="J156" s="162">
        <f>ROUND(I156*H156,2)</f>
        <v>0</v>
      </c>
      <c r="K156" s="163"/>
      <c r="L156" s="27"/>
      <c r="M156" s="164" t="s">
        <v>1</v>
      </c>
      <c r="N156" s="165" t="s">
        <v>36</v>
      </c>
      <c r="O156" s="149">
        <v>0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1" t="s">
        <v>130</v>
      </c>
      <c r="AT156" s="151" t="s">
        <v>141</v>
      </c>
      <c r="AU156" s="151" t="s">
        <v>81</v>
      </c>
      <c r="AY156" s="14" t="s">
        <v>122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4" t="s">
        <v>79</v>
      </c>
      <c r="BK156" s="152">
        <f>ROUND(I156*H156,2)</f>
        <v>0</v>
      </c>
      <c r="BL156" s="14" t="s">
        <v>130</v>
      </c>
      <c r="BM156" s="151" t="s">
        <v>210</v>
      </c>
    </row>
    <row r="157" spans="1:65" s="2" customFormat="1" ht="16.5" customHeight="1">
      <c r="A157" s="26"/>
      <c r="B157" s="138"/>
      <c r="C157" s="157" t="s">
        <v>211</v>
      </c>
      <c r="D157" s="157" t="s">
        <v>141</v>
      </c>
      <c r="E157" s="158" t="s">
        <v>212</v>
      </c>
      <c r="F157" s="159" t="s">
        <v>213</v>
      </c>
      <c r="G157" s="160" t="s">
        <v>209</v>
      </c>
      <c r="H157" s="161">
        <v>2</v>
      </c>
      <c r="I157" s="162"/>
      <c r="J157" s="162">
        <f>ROUND(I157*H157,2)</f>
        <v>0</v>
      </c>
      <c r="K157" s="163"/>
      <c r="L157" s="27"/>
      <c r="M157" s="164" t="s">
        <v>1</v>
      </c>
      <c r="N157" s="165" t="s">
        <v>36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1" t="s">
        <v>130</v>
      </c>
      <c r="AT157" s="151" t="s">
        <v>141</v>
      </c>
      <c r="AU157" s="151" t="s">
        <v>81</v>
      </c>
      <c r="AY157" s="14" t="s">
        <v>122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4" t="s">
        <v>79</v>
      </c>
      <c r="BK157" s="152">
        <f>ROUND(I157*H157,2)</f>
        <v>0</v>
      </c>
      <c r="BL157" s="14" t="s">
        <v>130</v>
      </c>
      <c r="BM157" s="151" t="s">
        <v>214</v>
      </c>
    </row>
    <row r="158" spans="1:65" s="2" customFormat="1" ht="24.2" customHeight="1">
      <c r="A158" s="26"/>
      <c r="B158" s="138"/>
      <c r="C158" s="157" t="s">
        <v>215</v>
      </c>
      <c r="D158" s="157" t="s">
        <v>141</v>
      </c>
      <c r="E158" s="158" t="s">
        <v>216</v>
      </c>
      <c r="F158" s="159" t="s">
        <v>217</v>
      </c>
      <c r="G158" s="160" t="s">
        <v>128</v>
      </c>
      <c r="H158" s="161">
        <v>8</v>
      </c>
      <c r="I158" s="162"/>
      <c r="J158" s="162">
        <f>ROUND(I158*H158,2)</f>
        <v>0</v>
      </c>
      <c r="K158" s="163"/>
      <c r="L158" s="27"/>
      <c r="M158" s="164" t="s">
        <v>1</v>
      </c>
      <c r="N158" s="165" t="s">
        <v>36</v>
      </c>
      <c r="O158" s="149">
        <v>0.16600000000000001</v>
      </c>
      <c r="P158" s="149">
        <f>O158*H158</f>
        <v>1.3280000000000001</v>
      </c>
      <c r="Q158" s="149">
        <v>2.4000000000000001E-4</v>
      </c>
      <c r="R158" s="149">
        <f>Q158*H158</f>
        <v>1.92E-3</v>
      </c>
      <c r="S158" s="149">
        <v>0</v>
      </c>
      <c r="T158" s="150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1" t="s">
        <v>130</v>
      </c>
      <c r="AT158" s="151" t="s">
        <v>141</v>
      </c>
      <c r="AU158" s="151" t="s">
        <v>81</v>
      </c>
      <c r="AY158" s="14" t="s">
        <v>122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4" t="s">
        <v>79</v>
      </c>
      <c r="BK158" s="152">
        <f>ROUND(I158*H158,2)</f>
        <v>0</v>
      </c>
      <c r="BL158" s="14" t="s">
        <v>130</v>
      </c>
      <c r="BM158" s="151" t="s">
        <v>218</v>
      </c>
    </row>
    <row r="159" spans="1:65" s="2" customFormat="1" ht="19.5">
      <c r="A159" s="26"/>
      <c r="B159" s="27"/>
      <c r="C159" s="26"/>
      <c r="D159" s="153" t="s">
        <v>132</v>
      </c>
      <c r="E159" s="26"/>
      <c r="F159" s="154" t="s">
        <v>219</v>
      </c>
      <c r="G159" s="26"/>
      <c r="H159" s="26"/>
      <c r="I159" s="26"/>
      <c r="J159" s="26"/>
      <c r="K159" s="26"/>
      <c r="L159" s="27"/>
      <c r="M159" s="155"/>
      <c r="N159" s="156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132</v>
      </c>
      <c r="AU159" s="14" t="s">
        <v>81</v>
      </c>
    </row>
    <row r="160" spans="1:65" s="2" customFormat="1" ht="24.2" customHeight="1">
      <c r="A160" s="26"/>
      <c r="B160" s="138"/>
      <c r="C160" s="157" t="s">
        <v>220</v>
      </c>
      <c r="D160" s="157" t="s">
        <v>141</v>
      </c>
      <c r="E160" s="158" t="s">
        <v>221</v>
      </c>
      <c r="F160" s="159" t="s">
        <v>222</v>
      </c>
      <c r="G160" s="160" t="s">
        <v>128</v>
      </c>
      <c r="H160" s="161">
        <v>4</v>
      </c>
      <c r="I160" s="162"/>
      <c r="J160" s="162">
        <f>ROUND(I160*H160,2)</f>
        <v>0</v>
      </c>
      <c r="K160" s="163"/>
      <c r="L160" s="27"/>
      <c r="M160" s="164" t="s">
        <v>1</v>
      </c>
      <c r="N160" s="165" t="s">
        <v>36</v>
      </c>
      <c r="O160" s="149">
        <v>0.42399999999999999</v>
      </c>
      <c r="P160" s="149">
        <f>O160*H160</f>
        <v>1.696</v>
      </c>
      <c r="Q160" s="149">
        <v>2.0799999999999998E-3</v>
      </c>
      <c r="R160" s="149">
        <f>Q160*H160</f>
        <v>8.3199999999999993E-3</v>
      </c>
      <c r="S160" s="149">
        <v>0</v>
      </c>
      <c r="T160" s="150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1" t="s">
        <v>130</v>
      </c>
      <c r="AT160" s="151" t="s">
        <v>141</v>
      </c>
      <c r="AU160" s="151" t="s">
        <v>81</v>
      </c>
      <c r="AY160" s="14" t="s">
        <v>122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4" t="s">
        <v>79</v>
      </c>
      <c r="BK160" s="152">
        <f>ROUND(I160*H160,2)</f>
        <v>0</v>
      </c>
      <c r="BL160" s="14" t="s">
        <v>130</v>
      </c>
      <c r="BM160" s="151" t="s">
        <v>223</v>
      </c>
    </row>
    <row r="161" spans="1:65" s="2" customFormat="1" ht="19.5">
      <c r="A161" s="26"/>
      <c r="B161" s="27"/>
      <c r="C161" s="26"/>
      <c r="D161" s="153" t="s">
        <v>132</v>
      </c>
      <c r="E161" s="26"/>
      <c r="F161" s="154" t="s">
        <v>224</v>
      </c>
      <c r="G161" s="26"/>
      <c r="H161" s="26"/>
      <c r="I161" s="26"/>
      <c r="J161" s="26"/>
      <c r="K161" s="26"/>
      <c r="L161" s="27"/>
      <c r="M161" s="155"/>
      <c r="N161" s="156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132</v>
      </c>
      <c r="AU161" s="14" t="s">
        <v>81</v>
      </c>
    </row>
    <row r="162" spans="1:65" s="2" customFormat="1" ht="21.75" customHeight="1">
      <c r="A162" s="26"/>
      <c r="B162" s="138"/>
      <c r="C162" s="157" t="s">
        <v>7</v>
      </c>
      <c r="D162" s="157" t="s">
        <v>141</v>
      </c>
      <c r="E162" s="158" t="s">
        <v>225</v>
      </c>
      <c r="F162" s="159" t="s">
        <v>226</v>
      </c>
      <c r="G162" s="160" t="s">
        <v>128</v>
      </c>
      <c r="H162" s="161">
        <v>2</v>
      </c>
      <c r="I162" s="162"/>
      <c r="J162" s="162">
        <f>ROUND(I162*H162,2)</f>
        <v>0</v>
      </c>
      <c r="K162" s="163"/>
      <c r="L162" s="27"/>
      <c r="M162" s="164" t="s">
        <v>1</v>
      </c>
      <c r="N162" s="165" t="s">
        <v>36</v>
      </c>
      <c r="O162" s="149">
        <v>0.42199999999999999</v>
      </c>
      <c r="P162" s="149">
        <f>O162*H162</f>
        <v>0.84399999999999997</v>
      </c>
      <c r="Q162" s="149">
        <v>1.73E-3</v>
      </c>
      <c r="R162" s="149">
        <f>Q162*H162</f>
        <v>3.46E-3</v>
      </c>
      <c r="S162" s="149">
        <v>0</v>
      </c>
      <c r="T162" s="150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1" t="s">
        <v>130</v>
      </c>
      <c r="AT162" s="151" t="s">
        <v>141</v>
      </c>
      <c r="AU162" s="151" t="s">
        <v>81</v>
      </c>
      <c r="AY162" s="14" t="s">
        <v>122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4" t="s">
        <v>79</v>
      </c>
      <c r="BK162" s="152">
        <f>ROUND(I162*H162,2)</f>
        <v>0</v>
      </c>
      <c r="BL162" s="14" t="s">
        <v>130</v>
      </c>
      <c r="BM162" s="151" t="s">
        <v>227</v>
      </c>
    </row>
    <row r="163" spans="1:65" s="2" customFormat="1" ht="19.5">
      <c r="A163" s="26"/>
      <c r="B163" s="27"/>
      <c r="C163" s="26"/>
      <c r="D163" s="153" t="s">
        <v>132</v>
      </c>
      <c r="E163" s="26"/>
      <c r="F163" s="154" t="s">
        <v>228</v>
      </c>
      <c r="G163" s="26"/>
      <c r="H163" s="26"/>
      <c r="I163" s="26"/>
      <c r="J163" s="26"/>
      <c r="K163" s="26"/>
      <c r="L163" s="27"/>
      <c r="M163" s="155"/>
      <c r="N163" s="156"/>
      <c r="O163" s="52"/>
      <c r="P163" s="52"/>
      <c r="Q163" s="52"/>
      <c r="R163" s="52"/>
      <c r="S163" s="52"/>
      <c r="T163" s="53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4" t="s">
        <v>132</v>
      </c>
      <c r="AU163" s="14" t="s">
        <v>81</v>
      </c>
    </row>
    <row r="164" spans="1:65" s="2" customFormat="1" ht="24.2" customHeight="1">
      <c r="A164" s="26"/>
      <c r="B164" s="138"/>
      <c r="C164" s="157" t="s">
        <v>229</v>
      </c>
      <c r="D164" s="157" t="s">
        <v>141</v>
      </c>
      <c r="E164" s="158" t="s">
        <v>230</v>
      </c>
      <c r="F164" s="159" t="s">
        <v>231</v>
      </c>
      <c r="G164" s="160" t="s">
        <v>232</v>
      </c>
      <c r="H164" s="161">
        <v>2</v>
      </c>
      <c r="I164" s="162"/>
      <c r="J164" s="162">
        <f>ROUND(I164*H164,2)</f>
        <v>0</v>
      </c>
      <c r="K164" s="163"/>
      <c r="L164" s="27"/>
      <c r="M164" s="164" t="s">
        <v>1</v>
      </c>
      <c r="N164" s="165" t="s">
        <v>36</v>
      </c>
      <c r="O164" s="149">
        <v>1.1020000000000001</v>
      </c>
      <c r="P164" s="149">
        <f>O164*H164</f>
        <v>2.2040000000000002</v>
      </c>
      <c r="Q164" s="149">
        <v>7.0400000000000003E-3</v>
      </c>
      <c r="R164" s="149">
        <f>Q164*H164</f>
        <v>1.4080000000000001E-2</v>
      </c>
      <c r="S164" s="149">
        <v>0</v>
      </c>
      <c r="T164" s="150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1" t="s">
        <v>130</v>
      </c>
      <c r="AT164" s="151" t="s">
        <v>141</v>
      </c>
      <c r="AU164" s="151" t="s">
        <v>81</v>
      </c>
      <c r="AY164" s="14" t="s">
        <v>122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4" t="s">
        <v>79</v>
      </c>
      <c r="BK164" s="152">
        <f>ROUND(I164*H164,2)</f>
        <v>0</v>
      </c>
      <c r="BL164" s="14" t="s">
        <v>130</v>
      </c>
      <c r="BM164" s="151" t="s">
        <v>233</v>
      </c>
    </row>
    <row r="165" spans="1:65" s="2" customFormat="1">
      <c r="A165" s="26"/>
      <c r="B165" s="27"/>
      <c r="C165" s="26"/>
      <c r="D165" s="153" t="s">
        <v>132</v>
      </c>
      <c r="E165" s="26"/>
      <c r="F165" s="154" t="s">
        <v>234</v>
      </c>
      <c r="G165" s="26"/>
      <c r="H165" s="26"/>
      <c r="I165" s="26"/>
      <c r="J165" s="26"/>
      <c r="K165" s="26"/>
      <c r="L165" s="27"/>
      <c r="M165" s="155"/>
      <c r="N165" s="156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132</v>
      </c>
      <c r="AU165" s="14" t="s">
        <v>81</v>
      </c>
    </row>
    <row r="166" spans="1:65" s="2" customFormat="1" ht="24.2" customHeight="1">
      <c r="A166" s="26"/>
      <c r="B166" s="138"/>
      <c r="C166" s="157" t="s">
        <v>235</v>
      </c>
      <c r="D166" s="157" t="s">
        <v>141</v>
      </c>
      <c r="E166" s="158" t="s">
        <v>236</v>
      </c>
      <c r="F166" s="159" t="s">
        <v>237</v>
      </c>
      <c r="G166" s="160" t="s">
        <v>190</v>
      </c>
      <c r="H166" s="161">
        <v>1422.8</v>
      </c>
      <c r="I166" s="162"/>
      <c r="J166" s="162">
        <f>ROUND(I166*H166,2)</f>
        <v>0</v>
      </c>
      <c r="K166" s="163"/>
      <c r="L166" s="27"/>
      <c r="M166" s="164" t="s">
        <v>1</v>
      </c>
      <c r="N166" s="165" t="s">
        <v>36</v>
      </c>
      <c r="O166" s="149">
        <v>0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1" t="s">
        <v>130</v>
      </c>
      <c r="AT166" s="151" t="s">
        <v>141</v>
      </c>
      <c r="AU166" s="151" t="s">
        <v>81</v>
      </c>
      <c r="AY166" s="14" t="s">
        <v>122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4" t="s">
        <v>79</v>
      </c>
      <c r="BK166" s="152">
        <f>ROUND(I166*H166,2)</f>
        <v>0</v>
      </c>
      <c r="BL166" s="14" t="s">
        <v>130</v>
      </c>
      <c r="BM166" s="151" t="s">
        <v>238</v>
      </c>
    </row>
    <row r="167" spans="1:65" s="2" customFormat="1" ht="19.5">
      <c r="A167" s="26"/>
      <c r="B167" s="27"/>
      <c r="C167" s="26"/>
      <c r="D167" s="153" t="s">
        <v>132</v>
      </c>
      <c r="E167" s="26"/>
      <c r="F167" s="154" t="s">
        <v>239</v>
      </c>
      <c r="G167" s="26"/>
      <c r="H167" s="26"/>
      <c r="I167" s="26"/>
      <c r="J167" s="26"/>
      <c r="K167" s="26"/>
      <c r="L167" s="27"/>
      <c r="M167" s="155"/>
      <c r="N167" s="156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132</v>
      </c>
      <c r="AU167" s="14" t="s">
        <v>81</v>
      </c>
    </row>
    <row r="168" spans="1:65" s="12" customFormat="1" ht="22.9" customHeight="1">
      <c r="B168" s="126"/>
      <c r="D168" s="127" t="s">
        <v>70</v>
      </c>
      <c r="E168" s="136" t="s">
        <v>240</v>
      </c>
      <c r="F168" s="136" t="s">
        <v>241</v>
      </c>
      <c r="J168" s="137">
        <f>BK168</f>
        <v>0</v>
      </c>
      <c r="L168" s="126"/>
      <c r="M168" s="130"/>
      <c r="N168" s="131"/>
      <c r="O168" s="131"/>
      <c r="P168" s="132">
        <f>SUM(P169:P186)</f>
        <v>22.6935</v>
      </c>
      <c r="Q168" s="131"/>
      <c r="R168" s="132">
        <f>SUM(R169:R186)</f>
        <v>0.15708500000000003</v>
      </c>
      <c r="S168" s="131"/>
      <c r="T168" s="133">
        <f>SUM(T169:T186)</f>
        <v>0</v>
      </c>
      <c r="AR168" s="127" t="s">
        <v>81</v>
      </c>
      <c r="AT168" s="134" t="s">
        <v>70</v>
      </c>
      <c r="AU168" s="134" t="s">
        <v>79</v>
      </c>
      <c r="AY168" s="127" t="s">
        <v>122</v>
      </c>
      <c r="BK168" s="135">
        <f>SUM(BK169:BK186)</f>
        <v>0</v>
      </c>
    </row>
    <row r="169" spans="1:65" s="2" customFormat="1" ht="24.2" customHeight="1">
      <c r="A169" s="26"/>
      <c r="B169" s="138"/>
      <c r="C169" s="139" t="s">
        <v>242</v>
      </c>
      <c r="D169" s="139" t="s">
        <v>125</v>
      </c>
      <c r="E169" s="140" t="s">
        <v>243</v>
      </c>
      <c r="F169" s="141" t="s">
        <v>244</v>
      </c>
      <c r="G169" s="142" t="s">
        <v>209</v>
      </c>
      <c r="H169" s="143">
        <v>1</v>
      </c>
      <c r="I169" s="144"/>
      <c r="J169" s="144">
        <f>ROUND(I169*H169,2)</f>
        <v>0</v>
      </c>
      <c r="K169" s="145"/>
      <c r="L169" s="146"/>
      <c r="M169" s="147" t="s">
        <v>1</v>
      </c>
      <c r="N169" s="148" t="s">
        <v>36</v>
      </c>
      <c r="O169" s="149">
        <v>0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1" t="s">
        <v>129</v>
      </c>
      <c r="AT169" s="151" t="s">
        <v>125</v>
      </c>
      <c r="AU169" s="151" t="s">
        <v>81</v>
      </c>
      <c r="AY169" s="14" t="s">
        <v>122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4" t="s">
        <v>79</v>
      </c>
      <c r="BK169" s="152">
        <f>ROUND(I169*H169,2)</f>
        <v>0</v>
      </c>
      <c r="BL169" s="14" t="s">
        <v>130</v>
      </c>
      <c r="BM169" s="151" t="s">
        <v>245</v>
      </c>
    </row>
    <row r="170" spans="1:65" s="2" customFormat="1" ht="16.5" customHeight="1">
      <c r="A170" s="26"/>
      <c r="B170" s="138"/>
      <c r="C170" s="139" t="s">
        <v>246</v>
      </c>
      <c r="D170" s="139" t="s">
        <v>125</v>
      </c>
      <c r="E170" s="140" t="s">
        <v>247</v>
      </c>
      <c r="F170" s="141" t="s">
        <v>248</v>
      </c>
      <c r="G170" s="142" t="s">
        <v>128</v>
      </c>
      <c r="H170" s="143">
        <v>4</v>
      </c>
      <c r="I170" s="144"/>
      <c r="J170" s="144">
        <f>ROUND(I170*H170,2)</f>
        <v>0</v>
      </c>
      <c r="K170" s="145"/>
      <c r="L170" s="146"/>
      <c r="M170" s="147" t="s">
        <v>1</v>
      </c>
      <c r="N170" s="148" t="s">
        <v>36</v>
      </c>
      <c r="O170" s="149">
        <v>0</v>
      </c>
      <c r="P170" s="149">
        <f>O170*H170</f>
        <v>0</v>
      </c>
      <c r="Q170" s="149">
        <v>4.0400000000000002E-3</v>
      </c>
      <c r="R170" s="149">
        <f>Q170*H170</f>
        <v>1.6160000000000001E-2</v>
      </c>
      <c r="S170" s="149">
        <v>0</v>
      </c>
      <c r="T170" s="150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1" t="s">
        <v>129</v>
      </c>
      <c r="AT170" s="151" t="s">
        <v>125</v>
      </c>
      <c r="AU170" s="151" t="s">
        <v>81</v>
      </c>
      <c r="AY170" s="14" t="s">
        <v>122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4" t="s">
        <v>79</v>
      </c>
      <c r="BK170" s="152">
        <f>ROUND(I170*H170,2)</f>
        <v>0</v>
      </c>
      <c r="BL170" s="14" t="s">
        <v>130</v>
      </c>
      <c r="BM170" s="151" t="s">
        <v>249</v>
      </c>
    </row>
    <row r="171" spans="1:65" s="2" customFormat="1">
      <c r="A171" s="26"/>
      <c r="B171" s="27"/>
      <c r="C171" s="26"/>
      <c r="D171" s="153" t="s">
        <v>132</v>
      </c>
      <c r="E171" s="26"/>
      <c r="F171" s="154" t="s">
        <v>248</v>
      </c>
      <c r="G171" s="26"/>
      <c r="H171" s="26"/>
      <c r="I171" s="26"/>
      <c r="J171" s="26"/>
      <c r="K171" s="26"/>
      <c r="L171" s="27"/>
      <c r="M171" s="155"/>
      <c r="N171" s="156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132</v>
      </c>
      <c r="AU171" s="14" t="s">
        <v>81</v>
      </c>
    </row>
    <row r="172" spans="1:65" s="2" customFormat="1" ht="16.5" customHeight="1">
      <c r="A172" s="26"/>
      <c r="B172" s="138"/>
      <c r="C172" s="157" t="s">
        <v>250</v>
      </c>
      <c r="D172" s="157" t="s">
        <v>141</v>
      </c>
      <c r="E172" s="158" t="s">
        <v>251</v>
      </c>
      <c r="F172" s="159" t="s">
        <v>252</v>
      </c>
      <c r="G172" s="160" t="s">
        <v>232</v>
      </c>
      <c r="H172" s="161">
        <v>2</v>
      </c>
      <c r="I172" s="162"/>
      <c r="J172" s="162">
        <f>ROUND(I172*H172,2)</f>
        <v>0</v>
      </c>
      <c r="K172" s="163"/>
      <c r="L172" s="27"/>
      <c r="M172" s="164" t="s">
        <v>1</v>
      </c>
      <c r="N172" s="165" t="s">
        <v>36</v>
      </c>
      <c r="O172" s="149">
        <v>2.3879999999999999</v>
      </c>
      <c r="P172" s="149">
        <f>O172*H172</f>
        <v>4.7759999999999998</v>
      </c>
      <c r="Q172" s="149">
        <v>1.3169999999999999E-2</v>
      </c>
      <c r="R172" s="149">
        <f>Q172*H172</f>
        <v>2.6339999999999999E-2</v>
      </c>
      <c r="S172" s="149">
        <v>0</v>
      </c>
      <c r="T172" s="15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1" t="s">
        <v>130</v>
      </c>
      <c r="AT172" s="151" t="s">
        <v>141</v>
      </c>
      <c r="AU172" s="151" t="s">
        <v>81</v>
      </c>
      <c r="AY172" s="14" t="s">
        <v>122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4" t="s">
        <v>79</v>
      </c>
      <c r="BK172" s="152">
        <f>ROUND(I172*H172,2)</f>
        <v>0</v>
      </c>
      <c r="BL172" s="14" t="s">
        <v>130</v>
      </c>
      <c r="BM172" s="151" t="s">
        <v>253</v>
      </c>
    </row>
    <row r="173" spans="1:65" s="2" customFormat="1">
      <c r="A173" s="26"/>
      <c r="B173" s="27"/>
      <c r="C173" s="26"/>
      <c r="D173" s="153" t="s">
        <v>132</v>
      </c>
      <c r="E173" s="26"/>
      <c r="F173" s="154" t="s">
        <v>254</v>
      </c>
      <c r="G173" s="26"/>
      <c r="H173" s="26"/>
      <c r="I173" s="26"/>
      <c r="J173" s="26"/>
      <c r="K173" s="26"/>
      <c r="L173" s="27"/>
      <c r="M173" s="155"/>
      <c r="N173" s="156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132</v>
      </c>
      <c r="AU173" s="14" t="s">
        <v>81</v>
      </c>
    </row>
    <row r="174" spans="1:65" s="2" customFormat="1" ht="24.2" customHeight="1">
      <c r="A174" s="26"/>
      <c r="B174" s="138"/>
      <c r="C174" s="157" t="s">
        <v>255</v>
      </c>
      <c r="D174" s="157" t="s">
        <v>141</v>
      </c>
      <c r="E174" s="158" t="s">
        <v>256</v>
      </c>
      <c r="F174" s="159" t="s">
        <v>257</v>
      </c>
      <c r="G174" s="160" t="s">
        <v>128</v>
      </c>
      <c r="H174" s="161">
        <v>4</v>
      </c>
      <c r="I174" s="162"/>
      <c r="J174" s="162">
        <f>ROUND(I174*H174,2)</f>
        <v>0</v>
      </c>
      <c r="K174" s="163"/>
      <c r="L174" s="27"/>
      <c r="M174" s="164" t="s">
        <v>1</v>
      </c>
      <c r="N174" s="165" t="s">
        <v>36</v>
      </c>
      <c r="O174" s="149">
        <v>1.3220000000000001</v>
      </c>
      <c r="P174" s="149">
        <f>O174*H174</f>
        <v>5.2880000000000003</v>
      </c>
      <c r="Q174" s="149">
        <v>2.1000000000000001E-4</v>
      </c>
      <c r="R174" s="149">
        <f>Q174*H174</f>
        <v>8.4000000000000003E-4</v>
      </c>
      <c r="S174" s="149">
        <v>0</v>
      </c>
      <c r="T174" s="150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1" t="s">
        <v>130</v>
      </c>
      <c r="AT174" s="151" t="s">
        <v>141</v>
      </c>
      <c r="AU174" s="151" t="s">
        <v>81</v>
      </c>
      <c r="AY174" s="14" t="s">
        <v>122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4" t="s">
        <v>79</v>
      </c>
      <c r="BK174" s="152">
        <f>ROUND(I174*H174,2)</f>
        <v>0</v>
      </c>
      <c r="BL174" s="14" t="s">
        <v>130</v>
      </c>
      <c r="BM174" s="151" t="s">
        <v>258</v>
      </c>
    </row>
    <row r="175" spans="1:65" s="2" customFormat="1" ht="19.5">
      <c r="A175" s="26"/>
      <c r="B175" s="27"/>
      <c r="C175" s="26"/>
      <c r="D175" s="153" t="s">
        <v>132</v>
      </c>
      <c r="E175" s="26"/>
      <c r="F175" s="154" t="s">
        <v>259</v>
      </c>
      <c r="G175" s="26"/>
      <c r="H175" s="26"/>
      <c r="I175" s="26"/>
      <c r="J175" s="26"/>
      <c r="K175" s="26"/>
      <c r="L175" s="27"/>
      <c r="M175" s="155"/>
      <c r="N175" s="156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132</v>
      </c>
      <c r="AU175" s="14" t="s">
        <v>81</v>
      </c>
    </row>
    <row r="176" spans="1:65" s="2" customFormat="1" ht="24.2" customHeight="1">
      <c r="A176" s="26"/>
      <c r="B176" s="138"/>
      <c r="C176" s="157" t="s">
        <v>260</v>
      </c>
      <c r="D176" s="157" t="s">
        <v>141</v>
      </c>
      <c r="E176" s="158" t="s">
        <v>261</v>
      </c>
      <c r="F176" s="159" t="s">
        <v>262</v>
      </c>
      <c r="G176" s="160" t="s">
        <v>232</v>
      </c>
      <c r="H176" s="161">
        <v>1</v>
      </c>
      <c r="I176" s="162"/>
      <c r="J176" s="162">
        <f>ROUND(I176*H176,2)</f>
        <v>0</v>
      </c>
      <c r="K176" s="163"/>
      <c r="L176" s="27"/>
      <c r="M176" s="164" t="s">
        <v>1</v>
      </c>
      <c r="N176" s="165" t="s">
        <v>36</v>
      </c>
      <c r="O176" s="149">
        <v>2.4649999999999999</v>
      </c>
      <c r="P176" s="149">
        <f>O176*H176</f>
        <v>2.4649999999999999</v>
      </c>
      <c r="Q176" s="149">
        <v>3.9870000000000003E-2</v>
      </c>
      <c r="R176" s="149">
        <f>Q176*H176</f>
        <v>3.9870000000000003E-2</v>
      </c>
      <c r="S176" s="149">
        <v>0</v>
      </c>
      <c r="T176" s="15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1" t="s">
        <v>130</v>
      </c>
      <c r="AT176" s="151" t="s">
        <v>141</v>
      </c>
      <c r="AU176" s="151" t="s">
        <v>81</v>
      </c>
      <c r="AY176" s="14" t="s">
        <v>122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4" t="s">
        <v>79</v>
      </c>
      <c r="BK176" s="152">
        <f>ROUND(I176*H176,2)</f>
        <v>0</v>
      </c>
      <c r="BL176" s="14" t="s">
        <v>130</v>
      </c>
      <c r="BM176" s="151" t="s">
        <v>263</v>
      </c>
    </row>
    <row r="177" spans="1:65" s="2" customFormat="1" ht="29.25">
      <c r="A177" s="26"/>
      <c r="B177" s="27"/>
      <c r="C177" s="26"/>
      <c r="D177" s="153" t="s">
        <v>132</v>
      </c>
      <c r="E177" s="26"/>
      <c r="F177" s="154" t="s">
        <v>264</v>
      </c>
      <c r="G177" s="26"/>
      <c r="H177" s="26"/>
      <c r="I177" s="26"/>
      <c r="J177" s="26"/>
      <c r="K177" s="26"/>
      <c r="L177" s="27"/>
      <c r="M177" s="155"/>
      <c r="N177" s="156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132</v>
      </c>
      <c r="AU177" s="14" t="s">
        <v>81</v>
      </c>
    </row>
    <row r="178" spans="1:65" s="2" customFormat="1" ht="24.2" customHeight="1">
      <c r="A178" s="26"/>
      <c r="B178" s="138"/>
      <c r="C178" s="157" t="s">
        <v>265</v>
      </c>
      <c r="D178" s="157" t="s">
        <v>141</v>
      </c>
      <c r="E178" s="158" t="s">
        <v>266</v>
      </c>
      <c r="F178" s="159" t="s">
        <v>267</v>
      </c>
      <c r="G178" s="160" t="s">
        <v>144</v>
      </c>
      <c r="H178" s="161">
        <v>5</v>
      </c>
      <c r="I178" s="162"/>
      <c r="J178" s="162">
        <f>ROUND(I178*H178,2)</f>
        <v>0</v>
      </c>
      <c r="K178" s="163"/>
      <c r="L178" s="27"/>
      <c r="M178" s="164" t="s">
        <v>1</v>
      </c>
      <c r="N178" s="165" t="s">
        <v>36</v>
      </c>
      <c r="O178" s="149">
        <v>0.32</v>
      </c>
      <c r="P178" s="149">
        <f>O178*H178</f>
        <v>1.6</v>
      </c>
      <c r="Q178" s="149">
        <v>1.0499999999999999E-3</v>
      </c>
      <c r="R178" s="149">
        <f>Q178*H178</f>
        <v>5.2499999999999995E-3</v>
      </c>
      <c r="S178" s="149">
        <v>0</v>
      </c>
      <c r="T178" s="150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1" t="s">
        <v>130</v>
      </c>
      <c r="AT178" s="151" t="s">
        <v>141</v>
      </c>
      <c r="AU178" s="151" t="s">
        <v>81</v>
      </c>
      <c r="AY178" s="14" t="s">
        <v>122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4" t="s">
        <v>79</v>
      </c>
      <c r="BK178" s="152">
        <f>ROUND(I178*H178,2)</f>
        <v>0</v>
      </c>
      <c r="BL178" s="14" t="s">
        <v>130</v>
      </c>
      <c r="BM178" s="151" t="s">
        <v>268</v>
      </c>
    </row>
    <row r="179" spans="1:65" s="2" customFormat="1" ht="29.25">
      <c r="A179" s="26"/>
      <c r="B179" s="27"/>
      <c r="C179" s="26"/>
      <c r="D179" s="153" t="s">
        <v>132</v>
      </c>
      <c r="E179" s="26"/>
      <c r="F179" s="154" t="s">
        <v>269</v>
      </c>
      <c r="G179" s="26"/>
      <c r="H179" s="26"/>
      <c r="I179" s="26"/>
      <c r="J179" s="26"/>
      <c r="K179" s="26"/>
      <c r="L179" s="27"/>
      <c r="M179" s="155"/>
      <c r="N179" s="156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132</v>
      </c>
      <c r="AU179" s="14" t="s">
        <v>81</v>
      </c>
    </row>
    <row r="180" spans="1:65" s="2" customFormat="1" ht="24.2" customHeight="1">
      <c r="A180" s="26"/>
      <c r="B180" s="138"/>
      <c r="C180" s="157" t="s">
        <v>270</v>
      </c>
      <c r="D180" s="157" t="s">
        <v>141</v>
      </c>
      <c r="E180" s="158" t="s">
        <v>271</v>
      </c>
      <c r="F180" s="159" t="s">
        <v>272</v>
      </c>
      <c r="G180" s="160" t="s">
        <v>144</v>
      </c>
      <c r="H180" s="161">
        <v>0.5</v>
      </c>
      <c r="I180" s="162"/>
      <c r="J180" s="162">
        <f>ROUND(I180*H180,2)</f>
        <v>0</v>
      </c>
      <c r="K180" s="163"/>
      <c r="L180" s="27"/>
      <c r="M180" s="164" t="s">
        <v>1</v>
      </c>
      <c r="N180" s="165" t="s">
        <v>36</v>
      </c>
      <c r="O180" s="149">
        <v>0.32700000000000001</v>
      </c>
      <c r="P180" s="149">
        <f>O180*H180</f>
        <v>0.16350000000000001</v>
      </c>
      <c r="Q180" s="149">
        <v>1.89E-3</v>
      </c>
      <c r="R180" s="149">
        <f>Q180*H180</f>
        <v>9.4499999999999998E-4</v>
      </c>
      <c r="S180" s="149">
        <v>0</v>
      </c>
      <c r="T180" s="150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1" t="s">
        <v>130</v>
      </c>
      <c r="AT180" s="151" t="s">
        <v>141</v>
      </c>
      <c r="AU180" s="151" t="s">
        <v>81</v>
      </c>
      <c r="AY180" s="14" t="s">
        <v>122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4" t="s">
        <v>79</v>
      </c>
      <c r="BK180" s="152">
        <f>ROUND(I180*H180,2)</f>
        <v>0</v>
      </c>
      <c r="BL180" s="14" t="s">
        <v>130</v>
      </c>
      <c r="BM180" s="151" t="s">
        <v>273</v>
      </c>
    </row>
    <row r="181" spans="1:65" s="2" customFormat="1" ht="29.25">
      <c r="A181" s="26"/>
      <c r="B181" s="27"/>
      <c r="C181" s="26"/>
      <c r="D181" s="153" t="s">
        <v>132</v>
      </c>
      <c r="E181" s="26"/>
      <c r="F181" s="154" t="s">
        <v>274</v>
      </c>
      <c r="G181" s="26"/>
      <c r="H181" s="26"/>
      <c r="I181" s="26"/>
      <c r="J181" s="26"/>
      <c r="K181" s="26"/>
      <c r="L181" s="27"/>
      <c r="M181" s="155"/>
      <c r="N181" s="156"/>
      <c r="O181" s="52"/>
      <c r="P181" s="52"/>
      <c r="Q181" s="52"/>
      <c r="R181" s="52"/>
      <c r="S181" s="52"/>
      <c r="T181" s="53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T181" s="14" t="s">
        <v>132</v>
      </c>
      <c r="AU181" s="14" t="s">
        <v>81</v>
      </c>
    </row>
    <row r="182" spans="1:65" s="2" customFormat="1" ht="33" customHeight="1">
      <c r="A182" s="26"/>
      <c r="B182" s="138"/>
      <c r="C182" s="157" t="s">
        <v>275</v>
      </c>
      <c r="D182" s="157" t="s">
        <v>141</v>
      </c>
      <c r="E182" s="158" t="s">
        <v>276</v>
      </c>
      <c r="F182" s="159" t="s">
        <v>277</v>
      </c>
      <c r="G182" s="160" t="s">
        <v>144</v>
      </c>
      <c r="H182" s="161">
        <v>3</v>
      </c>
      <c r="I182" s="162"/>
      <c r="J182" s="162">
        <f>ROUND(I182*H182,2)</f>
        <v>0</v>
      </c>
      <c r="K182" s="163"/>
      <c r="L182" s="27"/>
      <c r="M182" s="164" t="s">
        <v>1</v>
      </c>
      <c r="N182" s="165" t="s">
        <v>36</v>
      </c>
      <c r="O182" s="149">
        <v>1.157</v>
      </c>
      <c r="P182" s="149">
        <f>O182*H182</f>
        <v>3.4710000000000001</v>
      </c>
      <c r="Q182" s="149">
        <v>1.3480000000000001E-2</v>
      </c>
      <c r="R182" s="149">
        <f>Q182*H182</f>
        <v>4.0440000000000004E-2</v>
      </c>
      <c r="S182" s="149">
        <v>0</v>
      </c>
      <c r="T182" s="15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1" t="s">
        <v>130</v>
      </c>
      <c r="AT182" s="151" t="s">
        <v>141</v>
      </c>
      <c r="AU182" s="151" t="s">
        <v>81</v>
      </c>
      <c r="AY182" s="14" t="s">
        <v>122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4" t="s">
        <v>79</v>
      </c>
      <c r="BK182" s="152">
        <f>ROUND(I182*H182,2)</f>
        <v>0</v>
      </c>
      <c r="BL182" s="14" t="s">
        <v>130</v>
      </c>
      <c r="BM182" s="151" t="s">
        <v>278</v>
      </c>
    </row>
    <row r="183" spans="1:65" s="2" customFormat="1" ht="19.5">
      <c r="A183" s="26"/>
      <c r="B183" s="27"/>
      <c r="C183" s="26"/>
      <c r="D183" s="153" t="s">
        <v>132</v>
      </c>
      <c r="E183" s="26"/>
      <c r="F183" s="154" t="s">
        <v>279</v>
      </c>
      <c r="G183" s="26"/>
      <c r="H183" s="26"/>
      <c r="I183" s="26"/>
      <c r="J183" s="26"/>
      <c r="K183" s="26"/>
      <c r="L183" s="27"/>
      <c r="M183" s="155"/>
      <c r="N183" s="156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132</v>
      </c>
      <c r="AU183" s="14" t="s">
        <v>81</v>
      </c>
    </row>
    <row r="184" spans="1:65" s="2" customFormat="1" ht="24.2" customHeight="1">
      <c r="A184" s="26"/>
      <c r="B184" s="138"/>
      <c r="C184" s="157" t="s">
        <v>129</v>
      </c>
      <c r="D184" s="157" t="s">
        <v>141</v>
      </c>
      <c r="E184" s="158" t="s">
        <v>280</v>
      </c>
      <c r="F184" s="159" t="s">
        <v>281</v>
      </c>
      <c r="G184" s="160" t="s">
        <v>232</v>
      </c>
      <c r="H184" s="161">
        <v>2</v>
      </c>
      <c r="I184" s="162"/>
      <c r="J184" s="162">
        <f>ROUND(I184*H184,2)</f>
        <v>0</v>
      </c>
      <c r="K184" s="163"/>
      <c r="L184" s="27"/>
      <c r="M184" s="164" t="s">
        <v>1</v>
      </c>
      <c r="N184" s="165" t="s">
        <v>36</v>
      </c>
      <c r="O184" s="149">
        <v>2.4649999999999999</v>
      </c>
      <c r="P184" s="149">
        <f>O184*H184</f>
        <v>4.93</v>
      </c>
      <c r="Q184" s="149">
        <v>1.362E-2</v>
      </c>
      <c r="R184" s="149">
        <f>Q184*H184</f>
        <v>2.724E-2</v>
      </c>
      <c r="S184" s="149">
        <v>0</v>
      </c>
      <c r="T184" s="150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1" t="s">
        <v>130</v>
      </c>
      <c r="AT184" s="151" t="s">
        <v>141</v>
      </c>
      <c r="AU184" s="151" t="s">
        <v>81</v>
      </c>
      <c r="AY184" s="14" t="s">
        <v>122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4" t="s">
        <v>79</v>
      </c>
      <c r="BK184" s="152">
        <f>ROUND(I184*H184,2)</f>
        <v>0</v>
      </c>
      <c r="BL184" s="14" t="s">
        <v>130</v>
      </c>
      <c r="BM184" s="151" t="s">
        <v>282</v>
      </c>
    </row>
    <row r="185" spans="1:65" s="2" customFormat="1">
      <c r="A185" s="26"/>
      <c r="B185" s="27"/>
      <c r="C185" s="26"/>
      <c r="D185" s="153" t="s">
        <v>132</v>
      </c>
      <c r="E185" s="26"/>
      <c r="F185" s="154" t="s">
        <v>283</v>
      </c>
      <c r="G185" s="26"/>
      <c r="H185" s="26"/>
      <c r="I185" s="26"/>
      <c r="J185" s="26"/>
      <c r="K185" s="26"/>
      <c r="L185" s="27"/>
      <c r="M185" s="155"/>
      <c r="N185" s="156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132</v>
      </c>
      <c r="AU185" s="14" t="s">
        <v>81</v>
      </c>
    </row>
    <row r="186" spans="1:65" s="2" customFormat="1" ht="24.2" customHeight="1">
      <c r="A186" s="26"/>
      <c r="B186" s="138"/>
      <c r="C186" s="157" t="s">
        <v>284</v>
      </c>
      <c r="D186" s="157" t="s">
        <v>141</v>
      </c>
      <c r="E186" s="158" t="s">
        <v>285</v>
      </c>
      <c r="F186" s="159" t="s">
        <v>286</v>
      </c>
      <c r="G186" s="160" t="s">
        <v>190</v>
      </c>
      <c r="H186" s="161">
        <v>989</v>
      </c>
      <c r="I186" s="162"/>
      <c r="J186" s="162">
        <f>ROUND(I186*H186,2)</f>
        <v>0</v>
      </c>
      <c r="K186" s="163"/>
      <c r="L186" s="27"/>
      <c r="M186" s="164" t="s">
        <v>1</v>
      </c>
      <c r="N186" s="165" t="s">
        <v>36</v>
      </c>
      <c r="O186" s="149">
        <v>0</v>
      </c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1" t="s">
        <v>130</v>
      </c>
      <c r="AT186" s="151" t="s">
        <v>141</v>
      </c>
      <c r="AU186" s="151" t="s">
        <v>81</v>
      </c>
      <c r="AY186" s="14" t="s">
        <v>122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4" t="s">
        <v>79</v>
      </c>
      <c r="BK186" s="152">
        <f>ROUND(I186*H186,2)</f>
        <v>0</v>
      </c>
      <c r="BL186" s="14" t="s">
        <v>130</v>
      </c>
      <c r="BM186" s="151" t="s">
        <v>287</v>
      </c>
    </row>
    <row r="187" spans="1:65" s="12" customFormat="1" ht="25.9" customHeight="1">
      <c r="B187" s="126"/>
      <c r="D187" s="127" t="s">
        <v>70</v>
      </c>
      <c r="E187" s="128" t="s">
        <v>288</v>
      </c>
      <c r="F187" s="128" t="s">
        <v>289</v>
      </c>
      <c r="J187" s="129">
        <f>BK187</f>
        <v>0</v>
      </c>
      <c r="L187" s="126"/>
      <c r="M187" s="130"/>
      <c r="N187" s="131"/>
      <c r="O187" s="131"/>
      <c r="P187" s="132">
        <f>SUM(P188:P201)</f>
        <v>0</v>
      </c>
      <c r="Q187" s="131"/>
      <c r="R187" s="132">
        <f>SUM(R188:R201)</f>
        <v>7.0000000000000001E-3</v>
      </c>
      <c r="S187" s="131"/>
      <c r="T187" s="133">
        <f>SUM(T188:T201)</f>
        <v>0</v>
      </c>
      <c r="AR187" s="127" t="s">
        <v>140</v>
      </c>
      <c r="AT187" s="134" t="s">
        <v>70</v>
      </c>
      <c r="AU187" s="134" t="s">
        <v>71</v>
      </c>
      <c r="AY187" s="127" t="s">
        <v>122</v>
      </c>
      <c r="BK187" s="135">
        <f>SUM(BK188:BK201)</f>
        <v>0</v>
      </c>
    </row>
    <row r="188" spans="1:65" s="2" customFormat="1" ht="24.2" customHeight="1">
      <c r="A188" s="26"/>
      <c r="B188" s="138"/>
      <c r="C188" s="139" t="s">
        <v>290</v>
      </c>
      <c r="D188" s="139" t="s">
        <v>125</v>
      </c>
      <c r="E188" s="140" t="s">
        <v>291</v>
      </c>
      <c r="F188" s="141" t="s">
        <v>292</v>
      </c>
      <c r="G188" s="142" t="s">
        <v>128</v>
      </c>
      <c r="H188" s="143">
        <v>2</v>
      </c>
      <c r="I188" s="144"/>
      <c r="J188" s="144">
        <f>ROUND(I188*H188,2)</f>
        <v>0</v>
      </c>
      <c r="K188" s="145"/>
      <c r="L188" s="146"/>
      <c r="M188" s="147" t="s">
        <v>1</v>
      </c>
      <c r="N188" s="148" t="s">
        <v>36</v>
      </c>
      <c r="O188" s="149">
        <v>0</v>
      </c>
      <c r="P188" s="149">
        <f>O188*H188</f>
        <v>0</v>
      </c>
      <c r="Q188" s="149">
        <v>3.5000000000000001E-3</v>
      </c>
      <c r="R188" s="149">
        <f>Q188*H188</f>
        <v>7.0000000000000001E-3</v>
      </c>
      <c r="S188" s="149">
        <v>0</v>
      </c>
      <c r="T188" s="150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1" t="s">
        <v>293</v>
      </c>
      <c r="AT188" s="151" t="s">
        <v>125</v>
      </c>
      <c r="AU188" s="151" t="s">
        <v>79</v>
      </c>
      <c r="AY188" s="14" t="s">
        <v>122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4" t="s">
        <v>79</v>
      </c>
      <c r="BK188" s="152">
        <f>ROUND(I188*H188,2)</f>
        <v>0</v>
      </c>
      <c r="BL188" s="14" t="s">
        <v>293</v>
      </c>
      <c r="BM188" s="151" t="s">
        <v>294</v>
      </c>
    </row>
    <row r="189" spans="1:65" s="2" customFormat="1" ht="19.5">
      <c r="A189" s="26"/>
      <c r="B189" s="27"/>
      <c r="C189" s="26"/>
      <c r="D189" s="153" t="s">
        <v>132</v>
      </c>
      <c r="E189" s="26"/>
      <c r="F189" s="154" t="s">
        <v>292</v>
      </c>
      <c r="G189" s="26"/>
      <c r="H189" s="26"/>
      <c r="I189" s="26"/>
      <c r="J189" s="26"/>
      <c r="K189" s="26"/>
      <c r="L189" s="27"/>
      <c r="M189" s="155"/>
      <c r="N189" s="156"/>
      <c r="O189" s="52"/>
      <c r="P189" s="52"/>
      <c r="Q189" s="52"/>
      <c r="R189" s="52"/>
      <c r="S189" s="52"/>
      <c r="T189" s="53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T189" s="14" t="s">
        <v>132</v>
      </c>
      <c r="AU189" s="14" t="s">
        <v>79</v>
      </c>
    </row>
    <row r="190" spans="1:65" s="2" customFormat="1" ht="16.5" customHeight="1">
      <c r="A190" s="26"/>
      <c r="B190" s="138"/>
      <c r="C190" s="157" t="s">
        <v>295</v>
      </c>
      <c r="D190" s="157" t="s">
        <v>141</v>
      </c>
      <c r="E190" s="158" t="s">
        <v>296</v>
      </c>
      <c r="F190" s="159" t="s">
        <v>297</v>
      </c>
      <c r="G190" s="160" t="s">
        <v>209</v>
      </c>
      <c r="H190" s="161">
        <v>1</v>
      </c>
      <c r="I190" s="162"/>
      <c r="J190" s="162">
        <f>ROUND(I190*H190,2)</f>
        <v>0</v>
      </c>
      <c r="K190" s="163"/>
      <c r="L190" s="27"/>
      <c r="M190" s="164" t="s">
        <v>1</v>
      </c>
      <c r="N190" s="165" t="s">
        <v>36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1" t="s">
        <v>293</v>
      </c>
      <c r="AT190" s="151" t="s">
        <v>141</v>
      </c>
      <c r="AU190" s="151" t="s">
        <v>79</v>
      </c>
      <c r="AY190" s="14" t="s">
        <v>122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4" t="s">
        <v>79</v>
      </c>
      <c r="BK190" s="152">
        <f>ROUND(I190*H190,2)</f>
        <v>0</v>
      </c>
      <c r="BL190" s="14" t="s">
        <v>293</v>
      </c>
      <c r="BM190" s="151" t="s">
        <v>298</v>
      </c>
    </row>
    <row r="191" spans="1:65" s="2" customFormat="1">
      <c r="A191" s="26"/>
      <c r="B191" s="27"/>
      <c r="C191" s="26"/>
      <c r="D191" s="153" t="s">
        <v>132</v>
      </c>
      <c r="E191" s="26"/>
      <c r="F191" s="154" t="s">
        <v>297</v>
      </c>
      <c r="G191" s="26"/>
      <c r="H191" s="26"/>
      <c r="I191" s="26"/>
      <c r="J191" s="26"/>
      <c r="K191" s="26"/>
      <c r="L191" s="27"/>
      <c r="M191" s="155"/>
      <c r="N191" s="156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4" t="s">
        <v>132</v>
      </c>
      <c r="AU191" s="14" t="s">
        <v>79</v>
      </c>
    </row>
    <row r="192" spans="1:65" s="2" customFormat="1" ht="16.5" customHeight="1">
      <c r="A192" s="26"/>
      <c r="B192" s="138"/>
      <c r="C192" s="157" t="s">
        <v>299</v>
      </c>
      <c r="D192" s="157" t="s">
        <v>141</v>
      </c>
      <c r="E192" s="158" t="s">
        <v>300</v>
      </c>
      <c r="F192" s="159" t="s">
        <v>301</v>
      </c>
      <c r="G192" s="160" t="s">
        <v>209</v>
      </c>
      <c r="H192" s="161">
        <v>1</v>
      </c>
      <c r="I192" s="162"/>
      <c r="J192" s="162">
        <f>ROUND(I192*H192,2)</f>
        <v>0</v>
      </c>
      <c r="K192" s="163"/>
      <c r="L192" s="27"/>
      <c r="M192" s="164" t="s">
        <v>1</v>
      </c>
      <c r="N192" s="165" t="s">
        <v>36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1" t="s">
        <v>293</v>
      </c>
      <c r="AT192" s="151" t="s">
        <v>141</v>
      </c>
      <c r="AU192" s="151" t="s">
        <v>79</v>
      </c>
      <c r="AY192" s="14" t="s">
        <v>122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4" t="s">
        <v>79</v>
      </c>
      <c r="BK192" s="152">
        <f>ROUND(I192*H192,2)</f>
        <v>0</v>
      </c>
      <c r="BL192" s="14" t="s">
        <v>293</v>
      </c>
      <c r="BM192" s="151" t="s">
        <v>302</v>
      </c>
    </row>
    <row r="193" spans="1:65" s="2" customFormat="1">
      <c r="A193" s="26"/>
      <c r="B193" s="27"/>
      <c r="C193" s="26"/>
      <c r="D193" s="153" t="s">
        <v>132</v>
      </c>
      <c r="E193" s="26"/>
      <c r="F193" s="154" t="s">
        <v>297</v>
      </c>
      <c r="G193" s="26"/>
      <c r="H193" s="26"/>
      <c r="I193" s="26"/>
      <c r="J193" s="26"/>
      <c r="K193" s="26"/>
      <c r="L193" s="27"/>
      <c r="M193" s="155"/>
      <c r="N193" s="156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132</v>
      </c>
      <c r="AU193" s="14" t="s">
        <v>79</v>
      </c>
    </row>
    <row r="194" spans="1:65" s="2" customFormat="1" ht="16.5" customHeight="1">
      <c r="A194" s="26"/>
      <c r="B194" s="138"/>
      <c r="C194" s="157" t="s">
        <v>303</v>
      </c>
      <c r="D194" s="157" t="s">
        <v>141</v>
      </c>
      <c r="E194" s="158" t="s">
        <v>304</v>
      </c>
      <c r="F194" s="159" t="s">
        <v>305</v>
      </c>
      <c r="G194" s="160" t="s">
        <v>209</v>
      </c>
      <c r="H194" s="161">
        <v>1</v>
      </c>
      <c r="I194" s="162"/>
      <c r="J194" s="162">
        <f>ROUND(I194*H194,2)</f>
        <v>0</v>
      </c>
      <c r="K194" s="163"/>
      <c r="L194" s="27"/>
      <c r="M194" s="164" t="s">
        <v>1</v>
      </c>
      <c r="N194" s="165" t="s">
        <v>36</v>
      </c>
      <c r="O194" s="149">
        <v>0</v>
      </c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1" t="s">
        <v>293</v>
      </c>
      <c r="AT194" s="151" t="s">
        <v>141</v>
      </c>
      <c r="AU194" s="151" t="s">
        <v>79</v>
      </c>
      <c r="AY194" s="14" t="s">
        <v>122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4" t="s">
        <v>79</v>
      </c>
      <c r="BK194" s="152">
        <f>ROUND(I194*H194,2)</f>
        <v>0</v>
      </c>
      <c r="BL194" s="14" t="s">
        <v>293</v>
      </c>
      <c r="BM194" s="151" t="s">
        <v>306</v>
      </c>
    </row>
    <row r="195" spans="1:65" s="2" customFormat="1">
      <c r="A195" s="26"/>
      <c r="B195" s="27"/>
      <c r="C195" s="26"/>
      <c r="D195" s="153" t="s">
        <v>132</v>
      </c>
      <c r="E195" s="26"/>
      <c r="F195" s="154" t="s">
        <v>305</v>
      </c>
      <c r="G195" s="26"/>
      <c r="H195" s="26"/>
      <c r="I195" s="26"/>
      <c r="J195" s="26"/>
      <c r="K195" s="26"/>
      <c r="L195" s="27"/>
      <c r="M195" s="155"/>
      <c r="N195" s="156"/>
      <c r="O195" s="52"/>
      <c r="P195" s="52"/>
      <c r="Q195" s="52"/>
      <c r="R195" s="52"/>
      <c r="S195" s="52"/>
      <c r="T195" s="53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T195" s="14" t="s">
        <v>132</v>
      </c>
      <c r="AU195" s="14" t="s">
        <v>79</v>
      </c>
    </row>
    <row r="196" spans="1:65" s="2" customFormat="1" ht="16.5" customHeight="1">
      <c r="A196" s="26"/>
      <c r="B196" s="138"/>
      <c r="C196" s="139" t="s">
        <v>307</v>
      </c>
      <c r="D196" s="139" t="s">
        <v>125</v>
      </c>
      <c r="E196" s="140" t="s">
        <v>308</v>
      </c>
      <c r="F196" s="141" t="s">
        <v>309</v>
      </c>
      <c r="G196" s="142" t="s">
        <v>209</v>
      </c>
      <c r="H196" s="143">
        <v>1</v>
      </c>
      <c r="I196" s="144"/>
      <c r="J196" s="144">
        <f t="shared" ref="J196:J201" si="0">ROUND(I196*H196,2)</f>
        <v>0</v>
      </c>
      <c r="K196" s="145"/>
      <c r="L196" s="146"/>
      <c r="M196" s="147" t="s">
        <v>1</v>
      </c>
      <c r="N196" s="148" t="s">
        <v>36</v>
      </c>
      <c r="O196" s="149">
        <v>0</v>
      </c>
      <c r="P196" s="149">
        <f t="shared" ref="P196:P201" si="1">O196*H196</f>
        <v>0</v>
      </c>
      <c r="Q196" s="149">
        <v>0</v>
      </c>
      <c r="R196" s="149">
        <f t="shared" ref="R196:R201" si="2">Q196*H196</f>
        <v>0</v>
      </c>
      <c r="S196" s="149">
        <v>0</v>
      </c>
      <c r="T196" s="150">
        <f t="shared" ref="T196:T201" si="3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1" t="s">
        <v>293</v>
      </c>
      <c r="AT196" s="151" t="s">
        <v>125</v>
      </c>
      <c r="AU196" s="151" t="s">
        <v>79</v>
      </c>
      <c r="AY196" s="14" t="s">
        <v>122</v>
      </c>
      <c r="BE196" s="152">
        <f t="shared" ref="BE196:BE201" si="4">IF(N196="základní",J196,0)</f>
        <v>0</v>
      </c>
      <c r="BF196" s="152">
        <f t="shared" ref="BF196:BF201" si="5">IF(N196="snížená",J196,0)</f>
        <v>0</v>
      </c>
      <c r="BG196" s="152">
        <f t="shared" ref="BG196:BG201" si="6">IF(N196="zákl. přenesená",J196,0)</f>
        <v>0</v>
      </c>
      <c r="BH196" s="152">
        <f t="shared" ref="BH196:BH201" si="7">IF(N196="sníž. přenesená",J196,0)</f>
        <v>0</v>
      </c>
      <c r="BI196" s="152">
        <f t="shared" ref="BI196:BI201" si="8">IF(N196="nulová",J196,0)</f>
        <v>0</v>
      </c>
      <c r="BJ196" s="14" t="s">
        <v>79</v>
      </c>
      <c r="BK196" s="152">
        <f t="shared" ref="BK196:BK201" si="9">ROUND(I196*H196,2)</f>
        <v>0</v>
      </c>
      <c r="BL196" s="14" t="s">
        <v>293</v>
      </c>
      <c r="BM196" s="151" t="s">
        <v>310</v>
      </c>
    </row>
    <row r="197" spans="1:65" s="2" customFormat="1" ht="16.5" customHeight="1">
      <c r="A197" s="26"/>
      <c r="B197" s="138"/>
      <c r="C197" s="139" t="s">
        <v>311</v>
      </c>
      <c r="D197" s="139" t="s">
        <v>125</v>
      </c>
      <c r="E197" s="140" t="s">
        <v>312</v>
      </c>
      <c r="F197" s="141" t="s">
        <v>313</v>
      </c>
      <c r="G197" s="142" t="s">
        <v>209</v>
      </c>
      <c r="H197" s="143">
        <v>1</v>
      </c>
      <c r="I197" s="144"/>
      <c r="J197" s="144">
        <f t="shared" si="0"/>
        <v>0</v>
      </c>
      <c r="K197" s="145"/>
      <c r="L197" s="146"/>
      <c r="M197" s="147" t="s">
        <v>1</v>
      </c>
      <c r="N197" s="148" t="s">
        <v>36</v>
      </c>
      <c r="O197" s="149">
        <v>0</v>
      </c>
      <c r="P197" s="149">
        <f t="shared" si="1"/>
        <v>0</v>
      </c>
      <c r="Q197" s="149">
        <v>0</v>
      </c>
      <c r="R197" s="149">
        <f t="shared" si="2"/>
        <v>0</v>
      </c>
      <c r="S197" s="149">
        <v>0</v>
      </c>
      <c r="T197" s="150">
        <f t="shared" si="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1" t="s">
        <v>293</v>
      </c>
      <c r="AT197" s="151" t="s">
        <v>125</v>
      </c>
      <c r="AU197" s="151" t="s">
        <v>79</v>
      </c>
      <c r="AY197" s="14" t="s">
        <v>122</v>
      </c>
      <c r="BE197" s="152">
        <f t="shared" si="4"/>
        <v>0</v>
      </c>
      <c r="BF197" s="152">
        <f t="shared" si="5"/>
        <v>0</v>
      </c>
      <c r="BG197" s="152">
        <f t="shared" si="6"/>
        <v>0</v>
      </c>
      <c r="BH197" s="152">
        <f t="shared" si="7"/>
        <v>0</v>
      </c>
      <c r="BI197" s="152">
        <f t="shared" si="8"/>
        <v>0</v>
      </c>
      <c r="BJ197" s="14" t="s">
        <v>79</v>
      </c>
      <c r="BK197" s="152">
        <f t="shared" si="9"/>
        <v>0</v>
      </c>
      <c r="BL197" s="14" t="s">
        <v>293</v>
      </c>
      <c r="BM197" s="151" t="s">
        <v>314</v>
      </c>
    </row>
    <row r="198" spans="1:65" s="2" customFormat="1" ht="16.5" customHeight="1">
      <c r="A198" s="26"/>
      <c r="B198" s="138"/>
      <c r="C198" s="139" t="s">
        <v>315</v>
      </c>
      <c r="D198" s="139" t="s">
        <v>125</v>
      </c>
      <c r="E198" s="140" t="s">
        <v>316</v>
      </c>
      <c r="F198" s="141" t="s">
        <v>317</v>
      </c>
      <c r="G198" s="142" t="s">
        <v>209</v>
      </c>
      <c r="H198" s="143">
        <v>1</v>
      </c>
      <c r="I198" s="144"/>
      <c r="J198" s="144">
        <f t="shared" si="0"/>
        <v>0</v>
      </c>
      <c r="K198" s="145"/>
      <c r="L198" s="146"/>
      <c r="M198" s="147" t="s">
        <v>1</v>
      </c>
      <c r="N198" s="148" t="s">
        <v>36</v>
      </c>
      <c r="O198" s="149">
        <v>0</v>
      </c>
      <c r="P198" s="149">
        <f t="shared" si="1"/>
        <v>0</v>
      </c>
      <c r="Q198" s="149">
        <v>0</v>
      </c>
      <c r="R198" s="149">
        <f t="shared" si="2"/>
        <v>0</v>
      </c>
      <c r="S198" s="149">
        <v>0</v>
      </c>
      <c r="T198" s="150">
        <f t="shared" si="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1" t="s">
        <v>293</v>
      </c>
      <c r="AT198" s="151" t="s">
        <v>125</v>
      </c>
      <c r="AU198" s="151" t="s">
        <v>79</v>
      </c>
      <c r="AY198" s="14" t="s">
        <v>122</v>
      </c>
      <c r="BE198" s="152">
        <f t="shared" si="4"/>
        <v>0</v>
      </c>
      <c r="BF198" s="152">
        <f t="shared" si="5"/>
        <v>0</v>
      </c>
      <c r="BG198" s="152">
        <f t="shared" si="6"/>
        <v>0</v>
      </c>
      <c r="BH198" s="152">
        <f t="shared" si="7"/>
        <v>0</v>
      </c>
      <c r="BI198" s="152">
        <f t="shared" si="8"/>
        <v>0</v>
      </c>
      <c r="BJ198" s="14" t="s">
        <v>79</v>
      </c>
      <c r="BK198" s="152">
        <f t="shared" si="9"/>
        <v>0</v>
      </c>
      <c r="BL198" s="14" t="s">
        <v>293</v>
      </c>
      <c r="BM198" s="151" t="s">
        <v>318</v>
      </c>
    </row>
    <row r="199" spans="1:65" s="2" customFormat="1" ht="16.5" customHeight="1">
      <c r="A199" s="26"/>
      <c r="B199" s="138"/>
      <c r="C199" s="139" t="s">
        <v>319</v>
      </c>
      <c r="D199" s="139" t="s">
        <v>125</v>
      </c>
      <c r="E199" s="140" t="s">
        <v>320</v>
      </c>
      <c r="F199" s="141" t="s">
        <v>321</v>
      </c>
      <c r="G199" s="142" t="s">
        <v>209</v>
      </c>
      <c r="H199" s="143">
        <v>1</v>
      </c>
      <c r="I199" s="144"/>
      <c r="J199" s="144">
        <f t="shared" si="0"/>
        <v>0</v>
      </c>
      <c r="K199" s="145"/>
      <c r="L199" s="146"/>
      <c r="M199" s="147" t="s">
        <v>1</v>
      </c>
      <c r="N199" s="148" t="s">
        <v>36</v>
      </c>
      <c r="O199" s="149">
        <v>0</v>
      </c>
      <c r="P199" s="149">
        <f t="shared" si="1"/>
        <v>0</v>
      </c>
      <c r="Q199" s="149">
        <v>0</v>
      </c>
      <c r="R199" s="149">
        <f t="shared" si="2"/>
        <v>0</v>
      </c>
      <c r="S199" s="149">
        <v>0</v>
      </c>
      <c r="T199" s="150">
        <f t="shared" si="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1" t="s">
        <v>293</v>
      </c>
      <c r="AT199" s="151" t="s">
        <v>125</v>
      </c>
      <c r="AU199" s="151" t="s">
        <v>79</v>
      </c>
      <c r="AY199" s="14" t="s">
        <v>122</v>
      </c>
      <c r="BE199" s="152">
        <f t="shared" si="4"/>
        <v>0</v>
      </c>
      <c r="BF199" s="152">
        <f t="shared" si="5"/>
        <v>0</v>
      </c>
      <c r="BG199" s="152">
        <f t="shared" si="6"/>
        <v>0</v>
      </c>
      <c r="BH199" s="152">
        <f t="shared" si="7"/>
        <v>0</v>
      </c>
      <c r="BI199" s="152">
        <f t="shared" si="8"/>
        <v>0</v>
      </c>
      <c r="BJ199" s="14" t="s">
        <v>79</v>
      </c>
      <c r="BK199" s="152">
        <f t="shared" si="9"/>
        <v>0</v>
      </c>
      <c r="BL199" s="14" t="s">
        <v>293</v>
      </c>
      <c r="BM199" s="151" t="s">
        <v>322</v>
      </c>
    </row>
    <row r="200" spans="1:65" s="2" customFormat="1" ht="16.5" customHeight="1">
      <c r="A200" s="26"/>
      <c r="B200" s="138"/>
      <c r="C200" s="157" t="s">
        <v>323</v>
      </c>
      <c r="D200" s="157" t="s">
        <v>141</v>
      </c>
      <c r="E200" s="158" t="s">
        <v>324</v>
      </c>
      <c r="F200" s="159" t="s">
        <v>325</v>
      </c>
      <c r="G200" s="160" t="s">
        <v>209</v>
      </c>
      <c r="H200" s="161">
        <v>1</v>
      </c>
      <c r="I200" s="162"/>
      <c r="J200" s="162">
        <f t="shared" si="0"/>
        <v>0</v>
      </c>
      <c r="K200" s="163"/>
      <c r="L200" s="27"/>
      <c r="M200" s="164" t="s">
        <v>1</v>
      </c>
      <c r="N200" s="165" t="s">
        <v>36</v>
      </c>
      <c r="O200" s="149">
        <v>0</v>
      </c>
      <c r="P200" s="149">
        <f t="shared" si="1"/>
        <v>0</v>
      </c>
      <c r="Q200" s="149">
        <v>0</v>
      </c>
      <c r="R200" s="149">
        <f t="shared" si="2"/>
        <v>0</v>
      </c>
      <c r="S200" s="149">
        <v>0</v>
      </c>
      <c r="T200" s="150">
        <f t="shared" si="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1" t="s">
        <v>293</v>
      </c>
      <c r="AT200" s="151" t="s">
        <v>141</v>
      </c>
      <c r="AU200" s="151" t="s">
        <v>79</v>
      </c>
      <c r="AY200" s="14" t="s">
        <v>122</v>
      </c>
      <c r="BE200" s="152">
        <f t="shared" si="4"/>
        <v>0</v>
      </c>
      <c r="BF200" s="152">
        <f t="shared" si="5"/>
        <v>0</v>
      </c>
      <c r="BG200" s="152">
        <f t="shared" si="6"/>
        <v>0</v>
      </c>
      <c r="BH200" s="152">
        <f t="shared" si="7"/>
        <v>0</v>
      </c>
      <c r="BI200" s="152">
        <f t="shared" si="8"/>
        <v>0</v>
      </c>
      <c r="BJ200" s="14" t="s">
        <v>79</v>
      </c>
      <c r="BK200" s="152">
        <f t="shared" si="9"/>
        <v>0</v>
      </c>
      <c r="BL200" s="14" t="s">
        <v>293</v>
      </c>
      <c r="BM200" s="151" t="s">
        <v>326</v>
      </c>
    </row>
    <row r="201" spans="1:65" s="2" customFormat="1" ht="16.5" customHeight="1">
      <c r="A201" s="26"/>
      <c r="B201" s="138"/>
      <c r="C201" s="139" t="s">
        <v>327</v>
      </c>
      <c r="D201" s="139" t="s">
        <v>125</v>
      </c>
      <c r="E201" s="140" t="s">
        <v>328</v>
      </c>
      <c r="F201" s="141" t="s">
        <v>329</v>
      </c>
      <c r="G201" s="142" t="s">
        <v>209</v>
      </c>
      <c r="H201" s="143">
        <v>4</v>
      </c>
      <c r="I201" s="144"/>
      <c r="J201" s="144">
        <f t="shared" si="0"/>
        <v>0</v>
      </c>
      <c r="K201" s="145"/>
      <c r="L201" s="146"/>
      <c r="M201" s="166" t="s">
        <v>1</v>
      </c>
      <c r="N201" s="167" t="s">
        <v>36</v>
      </c>
      <c r="O201" s="168">
        <v>0</v>
      </c>
      <c r="P201" s="168">
        <f t="shared" si="1"/>
        <v>0</v>
      </c>
      <c r="Q201" s="168">
        <v>0</v>
      </c>
      <c r="R201" s="168">
        <f t="shared" si="2"/>
        <v>0</v>
      </c>
      <c r="S201" s="168">
        <v>0</v>
      </c>
      <c r="T201" s="169">
        <f t="shared" si="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1" t="s">
        <v>293</v>
      </c>
      <c r="AT201" s="151" t="s">
        <v>125</v>
      </c>
      <c r="AU201" s="151" t="s">
        <v>79</v>
      </c>
      <c r="AY201" s="14" t="s">
        <v>122</v>
      </c>
      <c r="BE201" s="152">
        <f t="shared" si="4"/>
        <v>0</v>
      </c>
      <c r="BF201" s="152">
        <f t="shared" si="5"/>
        <v>0</v>
      </c>
      <c r="BG201" s="152">
        <f t="shared" si="6"/>
        <v>0</v>
      </c>
      <c r="BH201" s="152">
        <f t="shared" si="7"/>
        <v>0</v>
      </c>
      <c r="BI201" s="152">
        <f t="shared" si="8"/>
        <v>0</v>
      </c>
      <c r="BJ201" s="14" t="s">
        <v>79</v>
      </c>
      <c r="BK201" s="152">
        <f t="shared" si="9"/>
        <v>0</v>
      </c>
      <c r="BL201" s="14" t="s">
        <v>293</v>
      </c>
      <c r="BM201" s="151" t="s">
        <v>330</v>
      </c>
    </row>
    <row r="202" spans="1:65" s="2" customFormat="1" ht="6.95" customHeight="1">
      <c r="A202" s="26"/>
      <c r="B202" s="41"/>
      <c r="C202" s="42"/>
      <c r="D202" s="42"/>
      <c r="E202" s="42"/>
      <c r="F202" s="42"/>
      <c r="G202" s="42"/>
      <c r="H202" s="42"/>
      <c r="I202" s="42"/>
      <c r="J202" s="42"/>
      <c r="K202" s="42"/>
      <c r="L202" s="27"/>
      <c r="M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</row>
  </sheetData>
  <autoFilter ref="C120:K20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1"/>
  <sheetViews>
    <sheetView showGridLines="0" topLeftCell="A270" workbookViewId="0">
      <selection activeCell="I285" sqref="I285:I2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9" t="str">
        <f>'Rekapitulace stavby'!K6</f>
        <v>Šamorín projektantský rozpočet</v>
      </c>
      <c r="F7" s="210"/>
      <c r="G7" s="210"/>
      <c r="H7" s="210"/>
      <c r="L7" s="17"/>
    </row>
    <row r="8" spans="1:46" s="2" customFormat="1" ht="12" customHeight="1">
      <c r="A8" s="26"/>
      <c r="B8" s="27"/>
      <c r="C8" s="26"/>
      <c r="D8" s="23" t="s">
        <v>95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9" t="s">
        <v>331</v>
      </c>
      <c r="F9" s="208"/>
      <c r="G9" s="208"/>
      <c r="H9" s="208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3. 1. 2022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25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3" t="str">
        <f>'Rekapitulace stavby'!E14</f>
        <v xml:space="preserve"> </v>
      </c>
      <c r="F18" s="183"/>
      <c r="G18" s="183"/>
      <c r="H18" s="183"/>
      <c r="I18" s="23" t="s">
        <v>25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25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25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85" t="s">
        <v>1</v>
      </c>
      <c r="F27" s="185"/>
      <c r="G27" s="185"/>
      <c r="H27" s="18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31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35</v>
      </c>
      <c r="E33" s="23" t="s">
        <v>36</v>
      </c>
      <c r="F33" s="94">
        <f>ROUND((SUM(BE120:BE290)),  2)</f>
        <v>0</v>
      </c>
      <c r="G33" s="26"/>
      <c r="H33" s="26"/>
      <c r="I33" s="95">
        <v>0.21</v>
      </c>
      <c r="J33" s="94">
        <f>ROUND(((SUM(BE120:BE290))*I33),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37</v>
      </c>
      <c r="F34" s="94">
        <f>ROUND((SUM(BF120:BF290)),  2)</f>
        <v>0</v>
      </c>
      <c r="G34" s="26"/>
      <c r="H34" s="26"/>
      <c r="I34" s="95">
        <v>0.15</v>
      </c>
      <c r="J34" s="94">
        <f>ROUND(((SUM(BF120:BF290))*I34),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4">
        <f>ROUND((SUM(BG120:BG290)),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4">
        <f>ROUND((SUM(BH120:BH290)),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4">
        <f>ROUND((SUM(BI120:BI290)),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41</v>
      </c>
      <c r="E39" s="54"/>
      <c r="F39" s="54"/>
      <c r="G39" s="98" t="s">
        <v>42</v>
      </c>
      <c r="H39" s="99" t="s">
        <v>43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46</v>
      </c>
      <c r="E61" s="29"/>
      <c r="F61" s="102" t="s">
        <v>47</v>
      </c>
      <c r="G61" s="39" t="s">
        <v>46</v>
      </c>
      <c r="H61" s="29"/>
      <c r="I61" s="29"/>
      <c r="J61" s="103" t="s">
        <v>47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48</v>
      </c>
      <c r="E65" s="40"/>
      <c r="F65" s="40"/>
      <c r="G65" s="37" t="s">
        <v>49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46</v>
      </c>
      <c r="E76" s="29"/>
      <c r="F76" s="102" t="s">
        <v>47</v>
      </c>
      <c r="G76" s="39" t="s">
        <v>46</v>
      </c>
      <c r="H76" s="29"/>
      <c r="I76" s="29"/>
      <c r="J76" s="103" t="s">
        <v>47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9" t="str">
        <f>E7</f>
        <v>Šamorín projektantský rozpočet</v>
      </c>
      <c r="F85" s="210"/>
      <c r="G85" s="210"/>
      <c r="H85" s="210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9" t="str">
        <f>E9</f>
        <v>D.1.4.2. - Vyvedení tepelného výkonu</v>
      </c>
      <c r="F87" s="208"/>
      <c r="G87" s="208"/>
      <c r="H87" s="208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Kotelna Šamorín</v>
      </c>
      <c r="G89" s="26"/>
      <c r="H89" s="26"/>
      <c r="I89" s="23" t="s">
        <v>20</v>
      </c>
      <c r="J89" s="49" t="str">
        <f>IF(J12="","",J12)</f>
        <v>3. 1. 2022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27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26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98</v>
      </c>
      <c r="D94" s="96"/>
      <c r="E94" s="96"/>
      <c r="F94" s="96"/>
      <c r="G94" s="96"/>
      <c r="H94" s="96"/>
      <c r="I94" s="96"/>
      <c r="J94" s="105" t="s">
        <v>99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100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101</v>
      </c>
    </row>
    <row r="97" spans="1:31" s="9" customFormat="1" ht="24.95" customHeight="1">
      <c r="B97" s="107"/>
      <c r="D97" s="108" t="s">
        <v>102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1" s="10" customFormat="1" ht="19.899999999999999" customHeight="1">
      <c r="B98" s="111"/>
      <c r="D98" s="112" t="s">
        <v>332</v>
      </c>
      <c r="E98" s="113"/>
      <c r="F98" s="113"/>
      <c r="G98" s="113"/>
      <c r="H98" s="113"/>
      <c r="I98" s="113"/>
      <c r="J98" s="114">
        <f>J122</f>
        <v>0</v>
      </c>
      <c r="L98" s="111"/>
    </row>
    <row r="99" spans="1:31" s="10" customFormat="1" ht="19.899999999999999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J189</f>
        <v>0</v>
      </c>
      <c r="L99" s="111"/>
    </row>
    <row r="100" spans="1:31" s="9" customFormat="1" ht="24.95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J268</f>
        <v>0</v>
      </c>
      <c r="L100" s="107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107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09" t="str">
        <f>E7</f>
        <v>Šamorín projektantský rozpočet</v>
      </c>
      <c r="F110" s="210"/>
      <c r="G110" s="210"/>
      <c r="H110" s="210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95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99" t="str">
        <f>E9</f>
        <v>D.1.4.2. - Vyvedení tepelného výkonu</v>
      </c>
      <c r="F112" s="208"/>
      <c r="G112" s="208"/>
      <c r="H112" s="208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18</v>
      </c>
      <c r="D114" s="26"/>
      <c r="E114" s="26"/>
      <c r="F114" s="21" t="str">
        <f>F12</f>
        <v>Kotelna Šamorín</v>
      </c>
      <c r="G114" s="26"/>
      <c r="H114" s="26"/>
      <c r="I114" s="23" t="s">
        <v>20</v>
      </c>
      <c r="J114" s="49" t="str">
        <f>IF(J12="","",J12)</f>
        <v>3. 1. 2022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22</v>
      </c>
      <c r="D116" s="26"/>
      <c r="E116" s="26"/>
      <c r="F116" s="21" t="str">
        <f>E15</f>
        <v xml:space="preserve"> </v>
      </c>
      <c r="G116" s="26"/>
      <c r="H116" s="26"/>
      <c r="I116" s="23" t="s">
        <v>27</v>
      </c>
      <c r="J116" s="24" t="str">
        <f>E21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26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29</v>
      </c>
      <c r="J117" s="24" t="str">
        <f>E24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5"/>
      <c r="B119" s="116"/>
      <c r="C119" s="117" t="s">
        <v>108</v>
      </c>
      <c r="D119" s="118" t="s">
        <v>56</v>
      </c>
      <c r="E119" s="118" t="s">
        <v>52</v>
      </c>
      <c r="F119" s="118" t="s">
        <v>53</v>
      </c>
      <c r="G119" s="118" t="s">
        <v>109</v>
      </c>
      <c r="H119" s="118" t="s">
        <v>110</v>
      </c>
      <c r="I119" s="118" t="s">
        <v>111</v>
      </c>
      <c r="J119" s="119" t="s">
        <v>99</v>
      </c>
      <c r="K119" s="120" t="s">
        <v>112</v>
      </c>
      <c r="L119" s="121"/>
      <c r="M119" s="56" t="s">
        <v>1</v>
      </c>
      <c r="N119" s="57" t="s">
        <v>35</v>
      </c>
      <c r="O119" s="57" t="s">
        <v>113</v>
      </c>
      <c r="P119" s="57" t="s">
        <v>114</v>
      </c>
      <c r="Q119" s="57" t="s">
        <v>115</v>
      </c>
      <c r="R119" s="57" t="s">
        <v>116</v>
      </c>
      <c r="S119" s="57" t="s">
        <v>117</v>
      </c>
      <c r="T119" s="58" t="s">
        <v>118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26"/>
      <c r="B120" s="27"/>
      <c r="C120" s="63" t="s">
        <v>119</v>
      </c>
      <c r="D120" s="26"/>
      <c r="E120" s="26"/>
      <c r="F120" s="26"/>
      <c r="G120" s="26"/>
      <c r="H120" s="26"/>
      <c r="I120" s="26"/>
      <c r="J120" s="122">
        <f>BK120</f>
        <v>0</v>
      </c>
      <c r="K120" s="26"/>
      <c r="L120" s="27"/>
      <c r="M120" s="59"/>
      <c r="N120" s="50"/>
      <c r="O120" s="60"/>
      <c r="P120" s="123">
        <f>P121+P268</f>
        <v>849.07099999999991</v>
      </c>
      <c r="Q120" s="60"/>
      <c r="R120" s="123">
        <f>R121+R268</f>
        <v>8.2526100000000007</v>
      </c>
      <c r="S120" s="60"/>
      <c r="T120" s="124">
        <f>T121+T268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70</v>
      </c>
      <c r="AU120" s="14" t="s">
        <v>101</v>
      </c>
      <c r="BK120" s="125">
        <f>BK121+BK268</f>
        <v>0</v>
      </c>
    </row>
    <row r="121" spans="1:65" s="12" customFormat="1" ht="25.9" customHeight="1">
      <c r="B121" s="126"/>
      <c r="D121" s="127" t="s">
        <v>70</v>
      </c>
      <c r="E121" s="128" t="s">
        <v>120</v>
      </c>
      <c r="F121" s="128" t="s">
        <v>121</v>
      </c>
      <c r="J121" s="129">
        <f>BK121</f>
        <v>0</v>
      </c>
      <c r="L121" s="126"/>
      <c r="M121" s="130"/>
      <c r="N121" s="131"/>
      <c r="O121" s="131"/>
      <c r="P121" s="132">
        <f>P122+P189</f>
        <v>763.70999999999992</v>
      </c>
      <c r="Q121" s="131"/>
      <c r="R121" s="132">
        <f>R122+R189</f>
        <v>8.06006</v>
      </c>
      <c r="S121" s="131"/>
      <c r="T121" s="133">
        <f>T122+T189</f>
        <v>0</v>
      </c>
      <c r="AR121" s="127" t="s">
        <v>81</v>
      </c>
      <c r="AT121" s="134" t="s">
        <v>70</v>
      </c>
      <c r="AU121" s="134" t="s">
        <v>71</v>
      </c>
      <c r="AY121" s="127" t="s">
        <v>122</v>
      </c>
      <c r="BK121" s="135">
        <f>BK122+BK189</f>
        <v>0</v>
      </c>
    </row>
    <row r="122" spans="1:65" s="12" customFormat="1" ht="22.9" customHeight="1">
      <c r="B122" s="126"/>
      <c r="D122" s="127" t="s">
        <v>70</v>
      </c>
      <c r="E122" s="136" t="s">
        <v>333</v>
      </c>
      <c r="F122" s="136" t="s">
        <v>334</v>
      </c>
      <c r="J122" s="137">
        <f>BK122</f>
        <v>0</v>
      </c>
      <c r="L122" s="126"/>
      <c r="M122" s="130"/>
      <c r="N122" s="131"/>
      <c r="O122" s="131"/>
      <c r="P122" s="132">
        <f>SUM(P123:P188)</f>
        <v>691.45699999999988</v>
      </c>
      <c r="Q122" s="131"/>
      <c r="R122" s="132">
        <f>SUM(R123:R188)</f>
        <v>7.5479100000000008</v>
      </c>
      <c r="S122" s="131"/>
      <c r="T122" s="133">
        <f>SUM(T123:T188)</f>
        <v>0</v>
      </c>
      <c r="AR122" s="127" t="s">
        <v>81</v>
      </c>
      <c r="AT122" s="134" t="s">
        <v>70</v>
      </c>
      <c r="AU122" s="134" t="s">
        <v>79</v>
      </c>
      <c r="AY122" s="127" t="s">
        <v>122</v>
      </c>
      <c r="BK122" s="135">
        <f>SUM(BK123:BK188)</f>
        <v>0</v>
      </c>
    </row>
    <row r="123" spans="1:65" s="2" customFormat="1" ht="16.5" customHeight="1">
      <c r="A123" s="26"/>
      <c r="B123" s="138"/>
      <c r="C123" s="139" t="s">
        <v>79</v>
      </c>
      <c r="D123" s="139" t="s">
        <v>125</v>
      </c>
      <c r="E123" s="140" t="s">
        <v>335</v>
      </c>
      <c r="F123" s="141" t="s">
        <v>336</v>
      </c>
      <c r="G123" s="142" t="s">
        <v>201</v>
      </c>
      <c r="H123" s="143">
        <v>4</v>
      </c>
      <c r="I123" s="144"/>
      <c r="J123" s="144">
        <f t="shared" ref="J123:J129" si="0">ROUND(I123*H123,2)</f>
        <v>0</v>
      </c>
      <c r="K123" s="145"/>
      <c r="L123" s="146"/>
      <c r="M123" s="147" t="s">
        <v>1</v>
      </c>
      <c r="N123" s="148" t="s">
        <v>36</v>
      </c>
      <c r="O123" s="149">
        <v>0</v>
      </c>
      <c r="P123" s="149">
        <f t="shared" ref="P123:P129" si="1">O123*H123</f>
        <v>0</v>
      </c>
      <c r="Q123" s="149">
        <v>0</v>
      </c>
      <c r="R123" s="149">
        <f t="shared" ref="R123:R129" si="2">Q123*H123</f>
        <v>0</v>
      </c>
      <c r="S123" s="149">
        <v>0</v>
      </c>
      <c r="T123" s="150">
        <f t="shared" ref="T123:T129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1" t="s">
        <v>129</v>
      </c>
      <c r="AT123" s="151" t="s">
        <v>125</v>
      </c>
      <c r="AU123" s="151" t="s">
        <v>81</v>
      </c>
      <c r="AY123" s="14" t="s">
        <v>122</v>
      </c>
      <c r="BE123" s="152">
        <f t="shared" ref="BE123:BE129" si="4">IF(N123="základní",J123,0)</f>
        <v>0</v>
      </c>
      <c r="BF123" s="152">
        <f t="shared" ref="BF123:BF129" si="5">IF(N123="snížená",J123,0)</f>
        <v>0</v>
      </c>
      <c r="BG123" s="152">
        <f t="shared" ref="BG123:BG129" si="6">IF(N123="zákl. přenesená",J123,0)</f>
        <v>0</v>
      </c>
      <c r="BH123" s="152">
        <f t="shared" ref="BH123:BH129" si="7">IF(N123="sníž. přenesená",J123,0)</f>
        <v>0</v>
      </c>
      <c r="BI123" s="152">
        <f t="shared" ref="BI123:BI129" si="8">IF(N123="nulová",J123,0)</f>
        <v>0</v>
      </c>
      <c r="BJ123" s="14" t="s">
        <v>79</v>
      </c>
      <c r="BK123" s="152">
        <f t="shared" ref="BK123:BK129" si="9">ROUND(I123*H123,2)</f>
        <v>0</v>
      </c>
      <c r="BL123" s="14" t="s">
        <v>130</v>
      </c>
      <c r="BM123" s="151" t="s">
        <v>337</v>
      </c>
    </row>
    <row r="124" spans="1:65" s="2" customFormat="1" ht="16.5" customHeight="1">
      <c r="A124" s="26"/>
      <c r="B124" s="138"/>
      <c r="C124" s="139" t="s">
        <v>81</v>
      </c>
      <c r="D124" s="139" t="s">
        <v>125</v>
      </c>
      <c r="E124" s="140" t="s">
        <v>338</v>
      </c>
      <c r="F124" s="141" t="s">
        <v>339</v>
      </c>
      <c r="G124" s="142" t="s">
        <v>201</v>
      </c>
      <c r="H124" s="143">
        <v>6</v>
      </c>
      <c r="I124" s="144"/>
      <c r="J124" s="144">
        <f t="shared" si="0"/>
        <v>0</v>
      </c>
      <c r="K124" s="145"/>
      <c r="L124" s="146"/>
      <c r="M124" s="147" t="s">
        <v>1</v>
      </c>
      <c r="N124" s="148" t="s">
        <v>36</v>
      </c>
      <c r="O124" s="149">
        <v>0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1" t="s">
        <v>129</v>
      </c>
      <c r="AT124" s="151" t="s">
        <v>125</v>
      </c>
      <c r="AU124" s="151" t="s">
        <v>81</v>
      </c>
      <c r="AY124" s="14" t="s">
        <v>122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4" t="s">
        <v>79</v>
      </c>
      <c r="BK124" s="152">
        <f t="shared" si="9"/>
        <v>0</v>
      </c>
      <c r="BL124" s="14" t="s">
        <v>130</v>
      </c>
      <c r="BM124" s="151" t="s">
        <v>340</v>
      </c>
    </row>
    <row r="125" spans="1:65" s="2" customFormat="1" ht="16.5" customHeight="1">
      <c r="A125" s="26"/>
      <c r="B125" s="138"/>
      <c r="C125" s="139" t="s">
        <v>136</v>
      </c>
      <c r="D125" s="139" t="s">
        <v>125</v>
      </c>
      <c r="E125" s="140" t="s">
        <v>341</v>
      </c>
      <c r="F125" s="141" t="s">
        <v>342</v>
      </c>
      <c r="G125" s="142" t="s">
        <v>201</v>
      </c>
      <c r="H125" s="143">
        <v>4</v>
      </c>
      <c r="I125" s="144"/>
      <c r="J125" s="144">
        <f t="shared" si="0"/>
        <v>0</v>
      </c>
      <c r="K125" s="145"/>
      <c r="L125" s="146"/>
      <c r="M125" s="147" t="s">
        <v>1</v>
      </c>
      <c r="N125" s="148" t="s">
        <v>36</v>
      </c>
      <c r="O125" s="149">
        <v>0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1" t="s">
        <v>129</v>
      </c>
      <c r="AT125" s="151" t="s">
        <v>125</v>
      </c>
      <c r="AU125" s="151" t="s">
        <v>81</v>
      </c>
      <c r="AY125" s="14" t="s">
        <v>122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4" t="s">
        <v>79</v>
      </c>
      <c r="BK125" s="152">
        <f t="shared" si="9"/>
        <v>0</v>
      </c>
      <c r="BL125" s="14" t="s">
        <v>130</v>
      </c>
      <c r="BM125" s="151" t="s">
        <v>343</v>
      </c>
    </row>
    <row r="126" spans="1:65" s="2" customFormat="1" ht="16.5" customHeight="1">
      <c r="A126" s="26"/>
      <c r="B126" s="138"/>
      <c r="C126" s="139" t="s">
        <v>140</v>
      </c>
      <c r="D126" s="139" t="s">
        <v>125</v>
      </c>
      <c r="E126" s="140" t="s">
        <v>344</v>
      </c>
      <c r="F126" s="141" t="s">
        <v>345</v>
      </c>
      <c r="G126" s="142" t="s">
        <v>201</v>
      </c>
      <c r="H126" s="143">
        <v>4</v>
      </c>
      <c r="I126" s="144"/>
      <c r="J126" s="144">
        <f t="shared" si="0"/>
        <v>0</v>
      </c>
      <c r="K126" s="145"/>
      <c r="L126" s="146"/>
      <c r="M126" s="147" t="s">
        <v>1</v>
      </c>
      <c r="N126" s="148" t="s">
        <v>36</v>
      </c>
      <c r="O126" s="149">
        <v>0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1" t="s">
        <v>129</v>
      </c>
      <c r="AT126" s="151" t="s">
        <v>125</v>
      </c>
      <c r="AU126" s="151" t="s">
        <v>81</v>
      </c>
      <c r="AY126" s="14" t="s">
        <v>122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4" t="s">
        <v>79</v>
      </c>
      <c r="BK126" s="152">
        <f t="shared" si="9"/>
        <v>0</v>
      </c>
      <c r="BL126" s="14" t="s">
        <v>130</v>
      </c>
      <c r="BM126" s="151" t="s">
        <v>346</v>
      </c>
    </row>
    <row r="127" spans="1:65" s="2" customFormat="1" ht="16.5" customHeight="1">
      <c r="A127" s="26"/>
      <c r="B127" s="138"/>
      <c r="C127" s="139" t="s">
        <v>147</v>
      </c>
      <c r="D127" s="139" t="s">
        <v>125</v>
      </c>
      <c r="E127" s="140" t="s">
        <v>347</v>
      </c>
      <c r="F127" s="141" t="s">
        <v>348</v>
      </c>
      <c r="G127" s="142" t="s">
        <v>201</v>
      </c>
      <c r="H127" s="143">
        <v>4</v>
      </c>
      <c r="I127" s="144"/>
      <c r="J127" s="144">
        <f t="shared" si="0"/>
        <v>0</v>
      </c>
      <c r="K127" s="145"/>
      <c r="L127" s="146"/>
      <c r="M127" s="147" t="s">
        <v>1</v>
      </c>
      <c r="N127" s="148" t="s">
        <v>36</v>
      </c>
      <c r="O127" s="149">
        <v>0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1" t="s">
        <v>129</v>
      </c>
      <c r="AT127" s="151" t="s">
        <v>125</v>
      </c>
      <c r="AU127" s="151" t="s">
        <v>81</v>
      </c>
      <c r="AY127" s="14" t="s">
        <v>122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4" t="s">
        <v>79</v>
      </c>
      <c r="BK127" s="152">
        <f t="shared" si="9"/>
        <v>0</v>
      </c>
      <c r="BL127" s="14" t="s">
        <v>130</v>
      </c>
      <c r="BM127" s="151" t="s">
        <v>349</v>
      </c>
    </row>
    <row r="128" spans="1:65" s="2" customFormat="1" ht="16.5" customHeight="1">
      <c r="A128" s="26"/>
      <c r="B128" s="138"/>
      <c r="C128" s="139" t="s">
        <v>152</v>
      </c>
      <c r="D128" s="139" t="s">
        <v>125</v>
      </c>
      <c r="E128" s="140" t="s">
        <v>350</v>
      </c>
      <c r="F128" s="141" t="s">
        <v>351</v>
      </c>
      <c r="G128" s="142" t="s">
        <v>201</v>
      </c>
      <c r="H128" s="143">
        <v>4</v>
      </c>
      <c r="I128" s="144"/>
      <c r="J128" s="144">
        <f t="shared" si="0"/>
        <v>0</v>
      </c>
      <c r="K128" s="145"/>
      <c r="L128" s="146"/>
      <c r="M128" s="147" t="s">
        <v>1</v>
      </c>
      <c r="N128" s="148" t="s">
        <v>36</v>
      </c>
      <c r="O128" s="149">
        <v>0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1" t="s">
        <v>129</v>
      </c>
      <c r="AT128" s="151" t="s">
        <v>125</v>
      </c>
      <c r="AU128" s="151" t="s">
        <v>81</v>
      </c>
      <c r="AY128" s="14" t="s">
        <v>122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4" t="s">
        <v>79</v>
      </c>
      <c r="BK128" s="152">
        <f t="shared" si="9"/>
        <v>0</v>
      </c>
      <c r="BL128" s="14" t="s">
        <v>130</v>
      </c>
      <c r="BM128" s="151" t="s">
        <v>352</v>
      </c>
    </row>
    <row r="129" spans="1:65" s="2" customFormat="1" ht="16.5" customHeight="1">
      <c r="A129" s="26"/>
      <c r="B129" s="138"/>
      <c r="C129" s="139" t="s">
        <v>157</v>
      </c>
      <c r="D129" s="139" t="s">
        <v>125</v>
      </c>
      <c r="E129" s="140" t="s">
        <v>353</v>
      </c>
      <c r="F129" s="141" t="s">
        <v>354</v>
      </c>
      <c r="G129" s="142" t="s">
        <v>128</v>
      </c>
      <c r="H129" s="143">
        <v>4</v>
      </c>
      <c r="I129" s="144"/>
      <c r="J129" s="144">
        <f t="shared" si="0"/>
        <v>0</v>
      </c>
      <c r="K129" s="145"/>
      <c r="L129" s="146"/>
      <c r="M129" s="147" t="s">
        <v>1</v>
      </c>
      <c r="N129" s="148" t="s">
        <v>36</v>
      </c>
      <c r="O129" s="149">
        <v>0</v>
      </c>
      <c r="P129" s="149">
        <f t="shared" si="1"/>
        <v>0</v>
      </c>
      <c r="Q129" s="149">
        <v>4.0000000000000002E-4</v>
      </c>
      <c r="R129" s="149">
        <f t="shared" si="2"/>
        <v>1.6000000000000001E-3</v>
      </c>
      <c r="S129" s="149">
        <v>0</v>
      </c>
      <c r="T129" s="15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1" t="s">
        <v>129</v>
      </c>
      <c r="AT129" s="151" t="s">
        <v>125</v>
      </c>
      <c r="AU129" s="151" t="s">
        <v>81</v>
      </c>
      <c r="AY129" s="14" t="s">
        <v>122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4" t="s">
        <v>79</v>
      </c>
      <c r="BK129" s="152">
        <f t="shared" si="9"/>
        <v>0</v>
      </c>
      <c r="BL129" s="14" t="s">
        <v>130</v>
      </c>
      <c r="BM129" s="151" t="s">
        <v>355</v>
      </c>
    </row>
    <row r="130" spans="1:65" s="2" customFormat="1">
      <c r="A130" s="26"/>
      <c r="B130" s="27"/>
      <c r="C130" s="26"/>
      <c r="D130" s="153" t="s">
        <v>132</v>
      </c>
      <c r="E130" s="26"/>
      <c r="F130" s="154" t="s">
        <v>354</v>
      </c>
      <c r="G130" s="26"/>
      <c r="H130" s="26"/>
      <c r="I130" s="26"/>
      <c r="J130" s="26"/>
      <c r="K130" s="26"/>
      <c r="L130" s="27"/>
      <c r="M130" s="155"/>
      <c r="N130" s="156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81</v>
      </c>
    </row>
    <row r="131" spans="1:65" s="2" customFormat="1" ht="16.5" customHeight="1">
      <c r="A131" s="26"/>
      <c r="B131" s="138"/>
      <c r="C131" s="139" t="s">
        <v>162</v>
      </c>
      <c r="D131" s="139" t="s">
        <v>125</v>
      </c>
      <c r="E131" s="140" t="s">
        <v>356</v>
      </c>
      <c r="F131" s="141" t="s">
        <v>357</v>
      </c>
      <c r="G131" s="142" t="s">
        <v>128</v>
      </c>
      <c r="H131" s="143">
        <v>10</v>
      </c>
      <c r="I131" s="144"/>
      <c r="J131" s="144">
        <f>ROUND(I131*H131,2)</f>
        <v>0</v>
      </c>
      <c r="K131" s="145"/>
      <c r="L131" s="146"/>
      <c r="M131" s="147" t="s">
        <v>1</v>
      </c>
      <c r="N131" s="148" t="s">
        <v>36</v>
      </c>
      <c r="O131" s="149">
        <v>0</v>
      </c>
      <c r="P131" s="149">
        <f>O131*H131</f>
        <v>0</v>
      </c>
      <c r="Q131" s="149">
        <v>6.0999999999999997E-4</v>
      </c>
      <c r="R131" s="149">
        <f>Q131*H131</f>
        <v>6.0999999999999995E-3</v>
      </c>
      <c r="S131" s="149">
        <v>0</v>
      </c>
      <c r="T131" s="15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1" t="s">
        <v>129</v>
      </c>
      <c r="AT131" s="151" t="s">
        <v>125</v>
      </c>
      <c r="AU131" s="151" t="s">
        <v>81</v>
      </c>
      <c r="AY131" s="14" t="s">
        <v>122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4" t="s">
        <v>79</v>
      </c>
      <c r="BK131" s="152">
        <f>ROUND(I131*H131,2)</f>
        <v>0</v>
      </c>
      <c r="BL131" s="14" t="s">
        <v>130</v>
      </c>
      <c r="BM131" s="151" t="s">
        <v>358</v>
      </c>
    </row>
    <row r="132" spans="1:65" s="2" customFormat="1">
      <c r="A132" s="26"/>
      <c r="B132" s="27"/>
      <c r="C132" s="26"/>
      <c r="D132" s="153" t="s">
        <v>132</v>
      </c>
      <c r="E132" s="26"/>
      <c r="F132" s="154" t="s">
        <v>357</v>
      </c>
      <c r="G132" s="26"/>
      <c r="H132" s="26"/>
      <c r="I132" s="26"/>
      <c r="J132" s="26"/>
      <c r="K132" s="26"/>
      <c r="L132" s="27"/>
      <c r="M132" s="155"/>
      <c r="N132" s="156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81</v>
      </c>
    </row>
    <row r="133" spans="1:65" s="2" customFormat="1" ht="16.5" customHeight="1">
      <c r="A133" s="26"/>
      <c r="B133" s="138"/>
      <c r="C133" s="139" t="s">
        <v>167</v>
      </c>
      <c r="D133" s="139" t="s">
        <v>125</v>
      </c>
      <c r="E133" s="140" t="s">
        <v>137</v>
      </c>
      <c r="F133" s="141" t="s">
        <v>138</v>
      </c>
      <c r="G133" s="142" t="s">
        <v>128</v>
      </c>
      <c r="H133" s="143">
        <v>10</v>
      </c>
      <c r="I133" s="144"/>
      <c r="J133" s="144">
        <f>ROUND(I133*H133,2)</f>
        <v>0</v>
      </c>
      <c r="K133" s="145"/>
      <c r="L133" s="146"/>
      <c r="M133" s="147" t="s">
        <v>1</v>
      </c>
      <c r="N133" s="148" t="s">
        <v>36</v>
      </c>
      <c r="O133" s="149">
        <v>0</v>
      </c>
      <c r="P133" s="149">
        <f>O133*H133</f>
        <v>0</v>
      </c>
      <c r="Q133" s="149">
        <v>1.15E-3</v>
      </c>
      <c r="R133" s="149">
        <f>Q133*H133</f>
        <v>1.15E-2</v>
      </c>
      <c r="S133" s="149">
        <v>0</v>
      </c>
      <c r="T133" s="15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1" t="s">
        <v>129</v>
      </c>
      <c r="AT133" s="151" t="s">
        <v>125</v>
      </c>
      <c r="AU133" s="151" t="s">
        <v>81</v>
      </c>
      <c r="AY133" s="14" t="s">
        <v>122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4" t="s">
        <v>79</v>
      </c>
      <c r="BK133" s="152">
        <f>ROUND(I133*H133,2)</f>
        <v>0</v>
      </c>
      <c r="BL133" s="14" t="s">
        <v>130</v>
      </c>
      <c r="BM133" s="151" t="s">
        <v>359</v>
      </c>
    </row>
    <row r="134" spans="1:65" s="2" customFormat="1">
      <c r="A134" s="26"/>
      <c r="B134" s="27"/>
      <c r="C134" s="26"/>
      <c r="D134" s="153" t="s">
        <v>132</v>
      </c>
      <c r="E134" s="26"/>
      <c r="F134" s="154" t="s">
        <v>138</v>
      </c>
      <c r="G134" s="26"/>
      <c r="H134" s="26"/>
      <c r="I134" s="26"/>
      <c r="J134" s="26"/>
      <c r="K134" s="26"/>
      <c r="L134" s="27"/>
      <c r="M134" s="155"/>
      <c r="N134" s="156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81</v>
      </c>
    </row>
    <row r="135" spans="1:65" s="2" customFormat="1" ht="16.5" customHeight="1">
      <c r="A135" s="26"/>
      <c r="B135" s="138"/>
      <c r="C135" s="139" t="s">
        <v>172</v>
      </c>
      <c r="D135" s="139" t="s">
        <v>125</v>
      </c>
      <c r="E135" s="140" t="s">
        <v>133</v>
      </c>
      <c r="F135" s="141" t="s">
        <v>134</v>
      </c>
      <c r="G135" s="142" t="s">
        <v>128</v>
      </c>
      <c r="H135" s="143">
        <v>60</v>
      </c>
      <c r="I135" s="144"/>
      <c r="J135" s="144">
        <f>ROUND(I135*H135,2)</f>
        <v>0</v>
      </c>
      <c r="K135" s="145"/>
      <c r="L135" s="146"/>
      <c r="M135" s="147" t="s">
        <v>1</v>
      </c>
      <c r="N135" s="148" t="s">
        <v>36</v>
      </c>
      <c r="O135" s="149">
        <v>0</v>
      </c>
      <c r="P135" s="149">
        <f>O135*H135</f>
        <v>0</v>
      </c>
      <c r="Q135" s="149">
        <v>5.9999999999999995E-4</v>
      </c>
      <c r="R135" s="149">
        <f>Q135*H135</f>
        <v>3.5999999999999997E-2</v>
      </c>
      <c r="S135" s="149">
        <v>0</v>
      </c>
      <c r="T135" s="15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1" t="s">
        <v>129</v>
      </c>
      <c r="AT135" s="151" t="s">
        <v>125</v>
      </c>
      <c r="AU135" s="151" t="s">
        <v>81</v>
      </c>
      <c r="AY135" s="14" t="s">
        <v>122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4" t="s">
        <v>79</v>
      </c>
      <c r="BK135" s="152">
        <f>ROUND(I135*H135,2)</f>
        <v>0</v>
      </c>
      <c r="BL135" s="14" t="s">
        <v>130</v>
      </c>
      <c r="BM135" s="151" t="s">
        <v>360</v>
      </c>
    </row>
    <row r="136" spans="1:65" s="2" customFormat="1">
      <c r="A136" s="26"/>
      <c r="B136" s="27"/>
      <c r="C136" s="26"/>
      <c r="D136" s="153" t="s">
        <v>132</v>
      </c>
      <c r="E136" s="26"/>
      <c r="F136" s="154" t="s">
        <v>134</v>
      </c>
      <c r="G136" s="26"/>
      <c r="H136" s="26"/>
      <c r="I136" s="26"/>
      <c r="J136" s="26"/>
      <c r="K136" s="26"/>
      <c r="L136" s="27"/>
      <c r="M136" s="155"/>
      <c r="N136" s="156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81</v>
      </c>
    </row>
    <row r="137" spans="1:65" s="2" customFormat="1" ht="16.5" customHeight="1">
      <c r="A137" s="26"/>
      <c r="B137" s="138"/>
      <c r="C137" s="139" t="s">
        <v>177</v>
      </c>
      <c r="D137" s="139" t="s">
        <v>125</v>
      </c>
      <c r="E137" s="140" t="s">
        <v>247</v>
      </c>
      <c r="F137" s="141" t="s">
        <v>248</v>
      </c>
      <c r="G137" s="142" t="s">
        <v>128</v>
      </c>
      <c r="H137" s="143">
        <v>95</v>
      </c>
      <c r="I137" s="144"/>
      <c r="J137" s="144">
        <f>ROUND(I137*H137,2)</f>
        <v>0</v>
      </c>
      <c r="K137" s="145"/>
      <c r="L137" s="146"/>
      <c r="M137" s="147" t="s">
        <v>1</v>
      </c>
      <c r="N137" s="148" t="s">
        <v>36</v>
      </c>
      <c r="O137" s="149">
        <v>0</v>
      </c>
      <c r="P137" s="149">
        <f>O137*H137</f>
        <v>0</v>
      </c>
      <c r="Q137" s="149">
        <v>4.0400000000000002E-3</v>
      </c>
      <c r="R137" s="149">
        <f>Q137*H137</f>
        <v>0.38380000000000003</v>
      </c>
      <c r="S137" s="149">
        <v>0</v>
      </c>
      <c r="T137" s="15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1" t="s">
        <v>129</v>
      </c>
      <c r="AT137" s="151" t="s">
        <v>125</v>
      </c>
      <c r="AU137" s="151" t="s">
        <v>81</v>
      </c>
      <c r="AY137" s="14" t="s">
        <v>122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4" t="s">
        <v>79</v>
      </c>
      <c r="BK137" s="152">
        <f>ROUND(I137*H137,2)</f>
        <v>0</v>
      </c>
      <c r="BL137" s="14" t="s">
        <v>130</v>
      </c>
      <c r="BM137" s="151" t="s">
        <v>361</v>
      </c>
    </row>
    <row r="138" spans="1:65" s="2" customFormat="1">
      <c r="A138" s="26"/>
      <c r="B138" s="27"/>
      <c r="C138" s="26"/>
      <c r="D138" s="153" t="s">
        <v>132</v>
      </c>
      <c r="E138" s="26"/>
      <c r="F138" s="154" t="s">
        <v>248</v>
      </c>
      <c r="G138" s="26"/>
      <c r="H138" s="26"/>
      <c r="I138" s="26"/>
      <c r="J138" s="26"/>
      <c r="K138" s="26"/>
      <c r="L138" s="27"/>
      <c r="M138" s="155"/>
      <c r="N138" s="156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81</v>
      </c>
    </row>
    <row r="139" spans="1:65" s="2" customFormat="1" ht="16.5" customHeight="1">
      <c r="A139" s="26"/>
      <c r="B139" s="138"/>
      <c r="C139" s="139" t="s">
        <v>182</v>
      </c>
      <c r="D139" s="139" t="s">
        <v>125</v>
      </c>
      <c r="E139" s="140" t="s">
        <v>362</v>
      </c>
      <c r="F139" s="141" t="s">
        <v>363</v>
      </c>
      <c r="G139" s="142" t="s">
        <v>128</v>
      </c>
      <c r="H139" s="143">
        <v>10</v>
      </c>
      <c r="I139" s="144"/>
      <c r="J139" s="144">
        <f>ROUND(I139*H139,2)</f>
        <v>0</v>
      </c>
      <c r="K139" s="145"/>
      <c r="L139" s="146"/>
      <c r="M139" s="147" t="s">
        <v>1</v>
      </c>
      <c r="N139" s="148" t="s">
        <v>36</v>
      </c>
      <c r="O139" s="149">
        <v>0</v>
      </c>
      <c r="P139" s="149">
        <f>O139*H139</f>
        <v>0</v>
      </c>
      <c r="Q139" s="149">
        <v>5.2089999999999997E-2</v>
      </c>
      <c r="R139" s="149">
        <f>Q139*H139</f>
        <v>0.52089999999999992</v>
      </c>
      <c r="S139" s="149">
        <v>0</v>
      </c>
      <c r="T139" s="150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1" t="s">
        <v>129</v>
      </c>
      <c r="AT139" s="151" t="s">
        <v>125</v>
      </c>
      <c r="AU139" s="151" t="s">
        <v>81</v>
      </c>
      <c r="AY139" s="14" t="s">
        <v>122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4" t="s">
        <v>79</v>
      </c>
      <c r="BK139" s="152">
        <f>ROUND(I139*H139,2)</f>
        <v>0</v>
      </c>
      <c r="BL139" s="14" t="s">
        <v>130</v>
      </c>
      <c r="BM139" s="151" t="s">
        <v>364</v>
      </c>
    </row>
    <row r="140" spans="1:65" s="2" customFormat="1">
      <c r="A140" s="26"/>
      <c r="B140" s="27"/>
      <c r="C140" s="26"/>
      <c r="D140" s="153" t="s">
        <v>132</v>
      </c>
      <c r="E140" s="26"/>
      <c r="F140" s="154" t="s">
        <v>363</v>
      </c>
      <c r="G140" s="26"/>
      <c r="H140" s="26"/>
      <c r="I140" s="26"/>
      <c r="J140" s="26"/>
      <c r="K140" s="26"/>
      <c r="L140" s="27"/>
      <c r="M140" s="155"/>
      <c r="N140" s="156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81</v>
      </c>
    </row>
    <row r="141" spans="1:65" s="2" customFormat="1" ht="24.2" customHeight="1">
      <c r="A141" s="26"/>
      <c r="B141" s="138"/>
      <c r="C141" s="139" t="s">
        <v>187</v>
      </c>
      <c r="D141" s="139" t="s">
        <v>125</v>
      </c>
      <c r="E141" s="140" t="s">
        <v>365</v>
      </c>
      <c r="F141" s="141" t="s">
        <v>366</v>
      </c>
      <c r="G141" s="142" t="s">
        <v>144</v>
      </c>
      <c r="H141" s="143">
        <v>4</v>
      </c>
      <c r="I141" s="144"/>
      <c r="J141" s="144">
        <f>ROUND(I141*H141,2)</f>
        <v>0</v>
      </c>
      <c r="K141" s="145"/>
      <c r="L141" s="146"/>
      <c r="M141" s="147" t="s">
        <v>1</v>
      </c>
      <c r="N141" s="148" t="s">
        <v>36</v>
      </c>
      <c r="O141" s="149">
        <v>0</v>
      </c>
      <c r="P141" s="149">
        <f>O141*H141</f>
        <v>0</v>
      </c>
      <c r="Q141" s="149">
        <v>2.9999999999999997E-4</v>
      </c>
      <c r="R141" s="149">
        <f>Q141*H141</f>
        <v>1.1999999999999999E-3</v>
      </c>
      <c r="S141" s="149">
        <v>0</v>
      </c>
      <c r="T141" s="150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1" t="s">
        <v>129</v>
      </c>
      <c r="AT141" s="151" t="s">
        <v>125</v>
      </c>
      <c r="AU141" s="151" t="s">
        <v>81</v>
      </c>
      <c r="AY141" s="14" t="s">
        <v>122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4" t="s">
        <v>79</v>
      </c>
      <c r="BK141" s="152">
        <f>ROUND(I141*H141,2)</f>
        <v>0</v>
      </c>
      <c r="BL141" s="14" t="s">
        <v>130</v>
      </c>
      <c r="BM141" s="151" t="s">
        <v>367</v>
      </c>
    </row>
    <row r="142" spans="1:65" s="2" customFormat="1" ht="19.5">
      <c r="A142" s="26"/>
      <c r="B142" s="27"/>
      <c r="C142" s="26"/>
      <c r="D142" s="153" t="s">
        <v>132</v>
      </c>
      <c r="E142" s="26"/>
      <c r="F142" s="154" t="s">
        <v>366</v>
      </c>
      <c r="G142" s="26"/>
      <c r="H142" s="26"/>
      <c r="I142" s="26"/>
      <c r="J142" s="26"/>
      <c r="K142" s="26"/>
      <c r="L142" s="27"/>
      <c r="M142" s="155"/>
      <c r="N142" s="156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81</v>
      </c>
    </row>
    <row r="143" spans="1:65" s="2" customFormat="1" ht="24.2" customHeight="1">
      <c r="A143" s="26"/>
      <c r="B143" s="138"/>
      <c r="C143" s="139" t="s">
        <v>195</v>
      </c>
      <c r="D143" s="139" t="s">
        <v>125</v>
      </c>
      <c r="E143" s="140" t="s">
        <v>368</v>
      </c>
      <c r="F143" s="141" t="s">
        <v>369</v>
      </c>
      <c r="G143" s="142" t="s">
        <v>144</v>
      </c>
      <c r="H143" s="143">
        <v>21</v>
      </c>
      <c r="I143" s="144"/>
      <c r="J143" s="144">
        <f>ROUND(I143*H143,2)</f>
        <v>0</v>
      </c>
      <c r="K143" s="145"/>
      <c r="L143" s="146"/>
      <c r="M143" s="147" t="s">
        <v>1</v>
      </c>
      <c r="N143" s="148" t="s">
        <v>36</v>
      </c>
      <c r="O143" s="149">
        <v>0</v>
      </c>
      <c r="P143" s="149">
        <f>O143*H143</f>
        <v>0</v>
      </c>
      <c r="Q143" s="149">
        <v>4.0000000000000002E-4</v>
      </c>
      <c r="R143" s="149">
        <f>Q143*H143</f>
        <v>8.4000000000000012E-3</v>
      </c>
      <c r="S143" s="149">
        <v>0</v>
      </c>
      <c r="T143" s="15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1" t="s">
        <v>129</v>
      </c>
      <c r="AT143" s="151" t="s">
        <v>125</v>
      </c>
      <c r="AU143" s="151" t="s">
        <v>81</v>
      </c>
      <c r="AY143" s="14" t="s">
        <v>122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4" t="s">
        <v>79</v>
      </c>
      <c r="BK143" s="152">
        <f>ROUND(I143*H143,2)</f>
        <v>0</v>
      </c>
      <c r="BL143" s="14" t="s">
        <v>130</v>
      </c>
      <c r="BM143" s="151" t="s">
        <v>370</v>
      </c>
    </row>
    <row r="144" spans="1:65" s="2" customFormat="1" ht="19.5">
      <c r="A144" s="26"/>
      <c r="B144" s="27"/>
      <c r="C144" s="26"/>
      <c r="D144" s="153" t="s">
        <v>132</v>
      </c>
      <c r="E144" s="26"/>
      <c r="F144" s="154" t="s">
        <v>369</v>
      </c>
      <c r="G144" s="26"/>
      <c r="H144" s="26"/>
      <c r="I144" s="26"/>
      <c r="J144" s="26"/>
      <c r="K144" s="26"/>
      <c r="L144" s="27"/>
      <c r="M144" s="155"/>
      <c r="N144" s="156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81</v>
      </c>
    </row>
    <row r="145" spans="1:65" s="2" customFormat="1" ht="24.2" customHeight="1">
      <c r="A145" s="26"/>
      <c r="B145" s="138"/>
      <c r="C145" s="139" t="s">
        <v>8</v>
      </c>
      <c r="D145" s="139" t="s">
        <v>125</v>
      </c>
      <c r="E145" s="140" t="s">
        <v>371</v>
      </c>
      <c r="F145" s="141" t="s">
        <v>372</v>
      </c>
      <c r="G145" s="142" t="s">
        <v>144</v>
      </c>
      <c r="H145" s="143">
        <v>13</v>
      </c>
      <c r="I145" s="144"/>
      <c r="J145" s="144">
        <f>ROUND(I145*H145,2)</f>
        <v>0</v>
      </c>
      <c r="K145" s="145"/>
      <c r="L145" s="146"/>
      <c r="M145" s="147" t="s">
        <v>1</v>
      </c>
      <c r="N145" s="148" t="s">
        <v>36</v>
      </c>
      <c r="O145" s="149">
        <v>0</v>
      </c>
      <c r="P145" s="149">
        <f>O145*H145</f>
        <v>0</v>
      </c>
      <c r="Q145" s="149">
        <v>8.0000000000000004E-4</v>
      </c>
      <c r="R145" s="149">
        <f>Q145*H145</f>
        <v>1.0400000000000001E-2</v>
      </c>
      <c r="S145" s="149">
        <v>0</v>
      </c>
      <c r="T145" s="150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1" t="s">
        <v>129</v>
      </c>
      <c r="AT145" s="151" t="s">
        <v>125</v>
      </c>
      <c r="AU145" s="151" t="s">
        <v>81</v>
      </c>
      <c r="AY145" s="14" t="s">
        <v>122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4" t="s">
        <v>79</v>
      </c>
      <c r="BK145" s="152">
        <f>ROUND(I145*H145,2)</f>
        <v>0</v>
      </c>
      <c r="BL145" s="14" t="s">
        <v>130</v>
      </c>
      <c r="BM145" s="151" t="s">
        <v>373</v>
      </c>
    </row>
    <row r="146" spans="1:65" s="2" customFormat="1" ht="19.5">
      <c r="A146" s="26"/>
      <c r="B146" s="27"/>
      <c r="C146" s="26"/>
      <c r="D146" s="153" t="s">
        <v>132</v>
      </c>
      <c r="E146" s="26"/>
      <c r="F146" s="154" t="s">
        <v>372</v>
      </c>
      <c r="G146" s="26"/>
      <c r="H146" s="26"/>
      <c r="I146" s="26"/>
      <c r="J146" s="26"/>
      <c r="K146" s="26"/>
      <c r="L146" s="27"/>
      <c r="M146" s="155"/>
      <c r="N146" s="156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81</v>
      </c>
    </row>
    <row r="147" spans="1:65" s="2" customFormat="1" ht="24.2" customHeight="1">
      <c r="A147" s="26"/>
      <c r="B147" s="138"/>
      <c r="C147" s="139" t="s">
        <v>130</v>
      </c>
      <c r="D147" s="139" t="s">
        <v>125</v>
      </c>
      <c r="E147" s="140" t="s">
        <v>374</v>
      </c>
      <c r="F147" s="141" t="s">
        <v>375</v>
      </c>
      <c r="G147" s="142" t="s">
        <v>144</v>
      </c>
      <c r="H147" s="143">
        <v>6</v>
      </c>
      <c r="I147" s="144"/>
      <c r="J147" s="144">
        <f>ROUND(I147*H147,2)</f>
        <v>0</v>
      </c>
      <c r="K147" s="145"/>
      <c r="L147" s="146"/>
      <c r="M147" s="147" t="s">
        <v>1</v>
      </c>
      <c r="N147" s="148" t="s">
        <v>36</v>
      </c>
      <c r="O147" s="149">
        <v>0</v>
      </c>
      <c r="P147" s="149">
        <f>O147*H147</f>
        <v>0</v>
      </c>
      <c r="Q147" s="149">
        <v>1.8E-3</v>
      </c>
      <c r="R147" s="149">
        <f>Q147*H147</f>
        <v>1.0800000000000001E-2</v>
      </c>
      <c r="S147" s="149">
        <v>0</v>
      </c>
      <c r="T147" s="150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1" t="s">
        <v>129</v>
      </c>
      <c r="AT147" s="151" t="s">
        <v>125</v>
      </c>
      <c r="AU147" s="151" t="s">
        <v>81</v>
      </c>
      <c r="AY147" s="14" t="s">
        <v>122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4" t="s">
        <v>79</v>
      </c>
      <c r="BK147" s="152">
        <f>ROUND(I147*H147,2)</f>
        <v>0</v>
      </c>
      <c r="BL147" s="14" t="s">
        <v>130</v>
      </c>
      <c r="BM147" s="151" t="s">
        <v>376</v>
      </c>
    </row>
    <row r="148" spans="1:65" s="2" customFormat="1" ht="19.5">
      <c r="A148" s="26"/>
      <c r="B148" s="27"/>
      <c r="C148" s="26"/>
      <c r="D148" s="153" t="s">
        <v>132</v>
      </c>
      <c r="E148" s="26"/>
      <c r="F148" s="154" t="s">
        <v>375</v>
      </c>
      <c r="G148" s="26"/>
      <c r="H148" s="26"/>
      <c r="I148" s="26"/>
      <c r="J148" s="26"/>
      <c r="K148" s="26"/>
      <c r="L148" s="27"/>
      <c r="M148" s="155"/>
      <c r="N148" s="156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81</v>
      </c>
    </row>
    <row r="149" spans="1:65" s="2" customFormat="1" ht="24.2" customHeight="1">
      <c r="A149" s="26"/>
      <c r="B149" s="138"/>
      <c r="C149" s="139" t="s">
        <v>206</v>
      </c>
      <c r="D149" s="139" t="s">
        <v>125</v>
      </c>
      <c r="E149" s="140" t="s">
        <v>377</v>
      </c>
      <c r="F149" s="141" t="s">
        <v>378</v>
      </c>
      <c r="G149" s="142" t="s">
        <v>144</v>
      </c>
      <c r="H149" s="143">
        <v>181</v>
      </c>
      <c r="I149" s="144"/>
      <c r="J149" s="144">
        <f>ROUND(I149*H149,2)</f>
        <v>0</v>
      </c>
      <c r="K149" s="145"/>
      <c r="L149" s="146"/>
      <c r="M149" s="147" t="s">
        <v>1</v>
      </c>
      <c r="N149" s="148" t="s">
        <v>36</v>
      </c>
      <c r="O149" s="149">
        <v>0</v>
      </c>
      <c r="P149" s="149">
        <f>O149*H149</f>
        <v>0</v>
      </c>
      <c r="Q149" s="149">
        <v>3.5000000000000001E-3</v>
      </c>
      <c r="R149" s="149">
        <f>Q149*H149</f>
        <v>0.63350000000000006</v>
      </c>
      <c r="S149" s="149">
        <v>0</v>
      </c>
      <c r="T149" s="150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1" t="s">
        <v>129</v>
      </c>
      <c r="AT149" s="151" t="s">
        <v>125</v>
      </c>
      <c r="AU149" s="151" t="s">
        <v>81</v>
      </c>
      <c r="AY149" s="14" t="s">
        <v>122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4" t="s">
        <v>79</v>
      </c>
      <c r="BK149" s="152">
        <f>ROUND(I149*H149,2)</f>
        <v>0</v>
      </c>
      <c r="BL149" s="14" t="s">
        <v>130</v>
      </c>
      <c r="BM149" s="151" t="s">
        <v>379</v>
      </c>
    </row>
    <row r="150" spans="1:65" s="2" customFormat="1" ht="19.5">
      <c r="A150" s="26"/>
      <c r="B150" s="27"/>
      <c r="C150" s="26"/>
      <c r="D150" s="153" t="s">
        <v>132</v>
      </c>
      <c r="E150" s="26"/>
      <c r="F150" s="154" t="s">
        <v>378</v>
      </c>
      <c r="G150" s="26"/>
      <c r="H150" s="26"/>
      <c r="I150" s="26"/>
      <c r="J150" s="26"/>
      <c r="K150" s="26"/>
      <c r="L150" s="27"/>
      <c r="M150" s="155"/>
      <c r="N150" s="156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81</v>
      </c>
    </row>
    <row r="151" spans="1:65" s="2" customFormat="1" ht="24.2" customHeight="1">
      <c r="A151" s="26"/>
      <c r="B151" s="138"/>
      <c r="C151" s="139" t="s">
        <v>211</v>
      </c>
      <c r="D151" s="139" t="s">
        <v>125</v>
      </c>
      <c r="E151" s="140" t="s">
        <v>380</v>
      </c>
      <c r="F151" s="141" t="s">
        <v>381</v>
      </c>
      <c r="G151" s="142" t="s">
        <v>144</v>
      </c>
      <c r="H151" s="143">
        <v>56</v>
      </c>
      <c r="I151" s="144"/>
      <c r="J151" s="144">
        <f>ROUND(I151*H151,2)</f>
        <v>0</v>
      </c>
      <c r="K151" s="145"/>
      <c r="L151" s="146"/>
      <c r="M151" s="147" t="s">
        <v>1</v>
      </c>
      <c r="N151" s="148" t="s">
        <v>36</v>
      </c>
      <c r="O151" s="149">
        <v>0</v>
      </c>
      <c r="P151" s="149">
        <f>O151*H151</f>
        <v>0</v>
      </c>
      <c r="Q151" s="149">
        <v>4.8999999999999998E-3</v>
      </c>
      <c r="R151" s="149">
        <f>Q151*H151</f>
        <v>0.27439999999999998</v>
      </c>
      <c r="S151" s="149">
        <v>0</v>
      </c>
      <c r="T151" s="15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1" t="s">
        <v>129</v>
      </c>
      <c r="AT151" s="151" t="s">
        <v>125</v>
      </c>
      <c r="AU151" s="151" t="s">
        <v>81</v>
      </c>
      <c r="AY151" s="14" t="s">
        <v>122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4" t="s">
        <v>79</v>
      </c>
      <c r="BK151" s="152">
        <f>ROUND(I151*H151,2)</f>
        <v>0</v>
      </c>
      <c r="BL151" s="14" t="s">
        <v>130</v>
      </c>
      <c r="BM151" s="151" t="s">
        <v>382</v>
      </c>
    </row>
    <row r="152" spans="1:65" s="2" customFormat="1" ht="19.5">
      <c r="A152" s="26"/>
      <c r="B152" s="27"/>
      <c r="C152" s="26"/>
      <c r="D152" s="153" t="s">
        <v>132</v>
      </c>
      <c r="E152" s="26"/>
      <c r="F152" s="154" t="s">
        <v>381</v>
      </c>
      <c r="G152" s="26"/>
      <c r="H152" s="26"/>
      <c r="I152" s="26"/>
      <c r="J152" s="26"/>
      <c r="K152" s="26"/>
      <c r="L152" s="27"/>
      <c r="M152" s="155"/>
      <c r="N152" s="156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81</v>
      </c>
    </row>
    <row r="153" spans="1:65" s="2" customFormat="1" ht="24.2" customHeight="1">
      <c r="A153" s="26"/>
      <c r="B153" s="138"/>
      <c r="C153" s="157" t="s">
        <v>215</v>
      </c>
      <c r="D153" s="157" t="s">
        <v>141</v>
      </c>
      <c r="E153" s="158" t="s">
        <v>383</v>
      </c>
      <c r="F153" s="159" t="s">
        <v>384</v>
      </c>
      <c r="G153" s="160" t="s">
        <v>144</v>
      </c>
      <c r="H153" s="161">
        <v>4</v>
      </c>
      <c r="I153" s="162"/>
      <c r="J153" s="162">
        <f>ROUND(I153*H153,2)</f>
        <v>0</v>
      </c>
      <c r="K153" s="163"/>
      <c r="L153" s="27"/>
      <c r="M153" s="164" t="s">
        <v>1</v>
      </c>
      <c r="N153" s="165" t="s">
        <v>36</v>
      </c>
      <c r="O153" s="149">
        <v>0.55300000000000005</v>
      </c>
      <c r="P153" s="149">
        <f>O153*H153</f>
        <v>2.2120000000000002</v>
      </c>
      <c r="Q153" s="149">
        <v>4.1599999999999996E-3</v>
      </c>
      <c r="R153" s="149">
        <f>Q153*H153</f>
        <v>1.6639999999999999E-2</v>
      </c>
      <c r="S153" s="149">
        <v>0</v>
      </c>
      <c r="T153" s="150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1" t="s">
        <v>130</v>
      </c>
      <c r="AT153" s="151" t="s">
        <v>141</v>
      </c>
      <c r="AU153" s="151" t="s">
        <v>81</v>
      </c>
      <c r="AY153" s="14" t="s">
        <v>122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4" t="s">
        <v>79</v>
      </c>
      <c r="BK153" s="152">
        <f>ROUND(I153*H153,2)</f>
        <v>0</v>
      </c>
      <c r="BL153" s="14" t="s">
        <v>130</v>
      </c>
      <c r="BM153" s="151" t="s">
        <v>385</v>
      </c>
    </row>
    <row r="154" spans="1:65" s="2" customFormat="1" ht="19.5">
      <c r="A154" s="26"/>
      <c r="B154" s="27"/>
      <c r="C154" s="26"/>
      <c r="D154" s="153" t="s">
        <v>132</v>
      </c>
      <c r="E154" s="26"/>
      <c r="F154" s="154" t="s">
        <v>386</v>
      </c>
      <c r="G154" s="26"/>
      <c r="H154" s="26"/>
      <c r="I154" s="26"/>
      <c r="J154" s="26"/>
      <c r="K154" s="26"/>
      <c r="L154" s="27"/>
      <c r="M154" s="155"/>
      <c r="N154" s="156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81</v>
      </c>
    </row>
    <row r="155" spans="1:65" s="2" customFormat="1" ht="33" customHeight="1">
      <c r="A155" s="26"/>
      <c r="B155" s="138"/>
      <c r="C155" s="157" t="s">
        <v>220</v>
      </c>
      <c r="D155" s="157" t="s">
        <v>141</v>
      </c>
      <c r="E155" s="158" t="s">
        <v>387</v>
      </c>
      <c r="F155" s="159" t="s">
        <v>388</v>
      </c>
      <c r="G155" s="160" t="s">
        <v>144</v>
      </c>
      <c r="H155" s="161">
        <v>21</v>
      </c>
      <c r="I155" s="162"/>
      <c r="J155" s="162">
        <f>ROUND(I155*H155,2)</f>
        <v>0</v>
      </c>
      <c r="K155" s="163"/>
      <c r="L155" s="27"/>
      <c r="M155" s="164" t="s">
        <v>1</v>
      </c>
      <c r="N155" s="165" t="s">
        <v>36</v>
      </c>
      <c r="O155" s="149">
        <v>0.60499999999999998</v>
      </c>
      <c r="P155" s="149">
        <f>O155*H155</f>
        <v>12.705</v>
      </c>
      <c r="Q155" s="149">
        <v>5.1799999999999997E-3</v>
      </c>
      <c r="R155" s="149">
        <f>Q155*H155</f>
        <v>0.10877999999999999</v>
      </c>
      <c r="S155" s="149">
        <v>0</v>
      </c>
      <c r="T155" s="150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1" t="s">
        <v>130</v>
      </c>
      <c r="AT155" s="151" t="s">
        <v>141</v>
      </c>
      <c r="AU155" s="151" t="s">
        <v>81</v>
      </c>
      <c r="AY155" s="14" t="s">
        <v>122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4" t="s">
        <v>79</v>
      </c>
      <c r="BK155" s="152">
        <f>ROUND(I155*H155,2)</f>
        <v>0</v>
      </c>
      <c r="BL155" s="14" t="s">
        <v>130</v>
      </c>
      <c r="BM155" s="151" t="s">
        <v>389</v>
      </c>
    </row>
    <row r="156" spans="1:65" s="2" customFormat="1" ht="19.5">
      <c r="A156" s="26"/>
      <c r="B156" s="27"/>
      <c r="C156" s="26"/>
      <c r="D156" s="153" t="s">
        <v>132</v>
      </c>
      <c r="E156" s="26"/>
      <c r="F156" s="154" t="s">
        <v>390</v>
      </c>
      <c r="G156" s="26"/>
      <c r="H156" s="26"/>
      <c r="I156" s="26"/>
      <c r="J156" s="26"/>
      <c r="K156" s="26"/>
      <c r="L156" s="27"/>
      <c r="M156" s="155"/>
      <c r="N156" s="156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81</v>
      </c>
    </row>
    <row r="157" spans="1:65" s="2" customFormat="1" ht="24.2" customHeight="1">
      <c r="A157" s="26"/>
      <c r="B157" s="138"/>
      <c r="C157" s="157" t="s">
        <v>7</v>
      </c>
      <c r="D157" s="157" t="s">
        <v>141</v>
      </c>
      <c r="E157" s="158" t="s">
        <v>148</v>
      </c>
      <c r="F157" s="159" t="s">
        <v>149</v>
      </c>
      <c r="G157" s="160" t="s">
        <v>144</v>
      </c>
      <c r="H157" s="161">
        <v>13</v>
      </c>
      <c r="I157" s="162"/>
      <c r="J157" s="162">
        <f>ROUND(I157*H157,2)</f>
        <v>0</v>
      </c>
      <c r="K157" s="163"/>
      <c r="L157" s="27"/>
      <c r="M157" s="164" t="s">
        <v>1</v>
      </c>
      <c r="N157" s="165" t="s">
        <v>36</v>
      </c>
      <c r="O157" s="149">
        <v>0.71399999999999997</v>
      </c>
      <c r="P157" s="149">
        <f>O157*H157</f>
        <v>9.282</v>
      </c>
      <c r="Q157" s="149">
        <v>5.94E-3</v>
      </c>
      <c r="R157" s="149">
        <f>Q157*H157</f>
        <v>7.7219999999999997E-2</v>
      </c>
      <c r="S157" s="149">
        <v>0</v>
      </c>
      <c r="T157" s="150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1" t="s">
        <v>130</v>
      </c>
      <c r="AT157" s="151" t="s">
        <v>141</v>
      </c>
      <c r="AU157" s="151" t="s">
        <v>81</v>
      </c>
      <c r="AY157" s="14" t="s">
        <v>122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4" t="s">
        <v>79</v>
      </c>
      <c r="BK157" s="152">
        <f>ROUND(I157*H157,2)</f>
        <v>0</v>
      </c>
      <c r="BL157" s="14" t="s">
        <v>130</v>
      </c>
      <c r="BM157" s="151" t="s">
        <v>391</v>
      </c>
    </row>
    <row r="158" spans="1:65" s="2" customFormat="1" ht="19.5">
      <c r="A158" s="26"/>
      <c r="B158" s="27"/>
      <c r="C158" s="26"/>
      <c r="D158" s="153" t="s">
        <v>132</v>
      </c>
      <c r="E158" s="26"/>
      <c r="F158" s="154" t="s">
        <v>151</v>
      </c>
      <c r="G158" s="26"/>
      <c r="H158" s="26"/>
      <c r="I158" s="26"/>
      <c r="J158" s="26"/>
      <c r="K158" s="26"/>
      <c r="L158" s="27"/>
      <c r="M158" s="155"/>
      <c r="N158" s="156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81</v>
      </c>
    </row>
    <row r="159" spans="1:65" s="2" customFormat="1" ht="24.2" customHeight="1">
      <c r="A159" s="26"/>
      <c r="B159" s="138"/>
      <c r="C159" s="157" t="s">
        <v>229</v>
      </c>
      <c r="D159" s="157" t="s">
        <v>141</v>
      </c>
      <c r="E159" s="158" t="s">
        <v>392</v>
      </c>
      <c r="F159" s="159" t="s">
        <v>393</v>
      </c>
      <c r="G159" s="160" t="s">
        <v>144</v>
      </c>
      <c r="H159" s="161">
        <v>128</v>
      </c>
      <c r="I159" s="162"/>
      <c r="J159" s="162">
        <f>ROUND(I159*H159,2)</f>
        <v>0</v>
      </c>
      <c r="K159" s="163"/>
      <c r="L159" s="27"/>
      <c r="M159" s="164" t="s">
        <v>1</v>
      </c>
      <c r="N159" s="165" t="s">
        <v>36</v>
      </c>
      <c r="O159" s="149">
        <v>0.91900000000000004</v>
      </c>
      <c r="P159" s="149">
        <f>O159*H159</f>
        <v>117.63200000000001</v>
      </c>
      <c r="Q159" s="149">
        <v>7.92E-3</v>
      </c>
      <c r="R159" s="149">
        <f>Q159*H159</f>
        <v>1.01376</v>
      </c>
      <c r="S159" s="149">
        <v>0</v>
      </c>
      <c r="T159" s="15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1" t="s">
        <v>130</v>
      </c>
      <c r="AT159" s="151" t="s">
        <v>141</v>
      </c>
      <c r="AU159" s="151" t="s">
        <v>81</v>
      </c>
      <c r="AY159" s="14" t="s">
        <v>122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4" t="s">
        <v>79</v>
      </c>
      <c r="BK159" s="152">
        <f>ROUND(I159*H159,2)</f>
        <v>0</v>
      </c>
      <c r="BL159" s="14" t="s">
        <v>130</v>
      </c>
      <c r="BM159" s="151" t="s">
        <v>394</v>
      </c>
    </row>
    <row r="160" spans="1:65" s="2" customFormat="1" ht="19.5">
      <c r="A160" s="26"/>
      <c r="B160" s="27"/>
      <c r="C160" s="26"/>
      <c r="D160" s="153" t="s">
        <v>132</v>
      </c>
      <c r="E160" s="26"/>
      <c r="F160" s="154" t="s">
        <v>395</v>
      </c>
      <c r="G160" s="26"/>
      <c r="H160" s="26"/>
      <c r="I160" s="26"/>
      <c r="J160" s="26"/>
      <c r="K160" s="26"/>
      <c r="L160" s="27"/>
      <c r="M160" s="155"/>
      <c r="N160" s="156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81</v>
      </c>
    </row>
    <row r="161" spans="1:65" s="2" customFormat="1" ht="24.2" customHeight="1">
      <c r="A161" s="26"/>
      <c r="B161" s="138"/>
      <c r="C161" s="157" t="s">
        <v>235</v>
      </c>
      <c r="D161" s="157" t="s">
        <v>141</v>
      </c>
      <c r="E161" s="158" t="s">
        <v>396</v>
      </c>
      <c r="F161" s="159" t="s">
        <v>397</v>
      </c>
      <c r="G161" s="160" t="s">
        <v>144</v>
      </c>
      <c r="H161" s="161">
        <v>6</v>
      </c>
      <c r="I161" s="162"/>
      <c r="J161" s="162">
        <f>ROUND(I161*H161,2)</f>
        <v>0</v>
      </c>
      <c r="K161" s="163"/>
      <c r="L161" s="27"/>
      <c r="M161" s="164" t="s">
        <v>1</v>
      </c>
      <c r="N161" s="165" t="s">
        <v>36</v>
      </c>
      <c r="O161" s="149">
        <v>0.99099999999999999</v>
      </c>
      <c r="P161" s="149">
        <f>O161*H161</f>
        <v>5.9459999999999997</v>
      </c>
      <c r="Q161" s="149">
        <v>9.5499999999999995E-3</v>
      </c>
      <c r="R161" s="149">
        <f>Q161*H161</f>
        <v>5.7299999999999997E-2</v>
      </c>
      <c r="S161" s="149">
        <v>0</v>
      </c>
      <c r="T161" s="150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1" t="s">
        <v>130</v>
      </c>
      <c r="AT161" s="151" t="s">
        <v>141</v>
      </c>
      <c r="AU161" s="151" t="s">
        <v>81</v>
      </c>
      <c r="AY161" s="14" t="s">
        <v>122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4" t="s">
        <v>79</v>
      </c>
      <c r="BK161" s="152">
        <f>ROUND(I161*H161,2)</f>
        <v>0</v>
      </c>
      <c r="BL161" s="14" t="s">
        <v>130</v>
      </c>
      <c r="BM161" s="151" t="s">
        <v>398</v>
      </c>
    </row>
    <row r="162" spans="1:65" s="2" customFormat="1" ht="19.5">
      <c r="A162" s="26"/>
      <c r="B162" s="27"/>
      <c r="C162" s="26"/>
      <c r="D162" s="153" t="s">
        <v>132</v>
      </c>
      <c r="E162" s="26"/>
      <c r="F162" s="154" t="s">
        <v>399</v>
      </c>
      <c r="G162" s="26"/>
      <c r="H162" s="26"/>
      <c r="I162" s="26"/>
      <c r="J162" s="26"/>
      <c r="K162" s="26"/>
      <c r="L162" s="27"/>
      <c r="M162" s="155"/>
      <c r="N162" s="156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81</v>
      </c>
    </row>
    <row r="163" spans="1:65" s="2" customFormat="1" ht="33" customHeight="1">
      <c r="A163" s="26"/>
      <c r="B163" s="138"/>
      <c r="C163" s="157" t="s">
        <v>242</v>
      </c>
      <c r="D163" s="157" t="s">
        <v>141</v>
      </c>
      <c r="E163" s="158" t="s">
        <v>276</v>
      </c>
      <c r="F163" s="159" t="s">
        <v>277</v>
      </c>
      <c r="G163" s="160" t="s">
        <v>144</v>
      </c>
      <c r="H163" s="161">
        <v>181</v>
      </c>
      <c r="I163" s="162"/>
      <c r="J163" s="162">
        <f>ROUND(I163*H163,2)</f>
        <v>0</v>
      </c>
      <c r="K163" s="163"/>
      <c r="L163" s="27"/>
      <c r="M163" s="164" t="s">
        <v>1</v>
      </c>
      <c r="N163" s="165" t="s">
        <v>36</v>
      </c>
      <c r="O163" s="149">
        <v>1.157</v>
      </c>
      <c r="P163" s="149">
        <f>O163*H163</f>
        <v>209.417</v>
      </c>
      <c r="Q163" s="149">
        <v>1.3480000000000001E-2</v>
      </c>
      <c r="R163" s="149">
        <f>Q163*H163</f>
        <v>2.43988</v>
      </c>
      <c r="S163" s="149">
        <v>0</v>
      </c>
      <c r="T163" s="15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1" t="s">
        <v>130</v>
      </c>
      <c r="AT163" s="151" t="s">
        <v>141</v>
      </c>
      <c r="AU163" s="151" t="s">
        <v>81</v>
      </c>
      <c r="AY163" s="14" t="s">
        <v>122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4" t="s">
        <v>79</v>
      </c>
      <c r="BK163" s="152">
        <f>ROUND(I163*H163,2)</f>
        <v>0</v>
      </c>
      <c r="BL163" s="14" t="s">
        <v>130</v>
      </c>
      <c r="BM163" s="151" t="s">
        <v>400</v>
      </c>
    </row>
    <row r="164" spans="1:65" s="2" customFormat="1" ht="19.5">
      <c r="A164" s="26"/>
      <c r="B164" s="27"/>
      <c r="C164" s="26"/>
      <c r="D164" s="153" t="s">
        <v>132</v>
      </c>
      <c r="E164" s="26"/>
      <c r="F164" s="154" t="s">
        <v>279</v>
      </c>
      <c r="G164" s="26"/>
      <c r="H164" s="26"/>
      <c r="I164" s="26"/>
      <c r="J164" s="26"/>
      <c r="K164" s="26"/>
      <c r="L164" s="27"/>
      <c r="M164" s="155"/>
      <c r="N164" s="156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81</v>
      </c>
    </row>
    <row r="165" spans="1:65" s="2" customFormat="1" ht="33" customHeight="1">
      <c r="A165" s="26"/>
      <c r="B165" s="138"/>
      <c r="C165" s="157" t="s">
        <v>246</v>
      </c>
      <c r="D165" s="157" t="s">
        <v>141</v>
      </c>
      <c r="E165" s="158" t="s">
        <v>401</v>
      </c>
      <c r="F165" s="159" t="s">
        <v>402</v>
      </c>
      <c r="G165" s="160" t="s">
        <v>144</v>
      </c>
      <c r="H165" s="161">
        <v>56</v>
      </c>
      <c r="I165" s="162"/>
      <c r="J165" s="162">
        <f>ROUND(I165*H165,2)</f>
        <v>0</v>
      </c>
      <c r="K165" s="163"/>
      <c r="L165" s="27"/>
      <c r="M165" s="164" t="s">
        <v>1</v>
      </c>
      <c r="N165" s="165" t="s">
        <v>36</v>
      </c>
      <c r="O165" s="149">
        <v>1.6120000000000001</v>
      </c>
      <c r="P165" s="149">
        <f>O165*H165</f>
        <v>90.272000000000006</v>
      </c>
      <c r="Q165" s="149">
        <v>3.1699999999999999E-2</v>
      </c>
      <c r="R165" s="149">
        <f>Q165*H165</f>
        <v>1.7751999999999999</v>
      </c>
      <c r="S165" s="149">
        <v>0</v>
      </c>
      <c r="T165" s="15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1" t="s">
        <v>130</v>
      </c>
      <c r="AT165" s="151" t="s">
        <v>141</v>
      </c>
      <c r="AU165" s="151" t="s">
        <v>81</v>
      </c>
      <c r="AY165" s="14" t="s">
        <v>122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4" t="s">
        <v>79</v>
      </c>
      <c r="BK165" s="152">
        <f>ROUND(I165*H165,2)</f>
        <v>0</v>
      </c>
      <c r="BL165" s="14" t="s">
        <v>130</v>
      </c>
      <c r="BM165" s="151" t="s">
        <v>403</v>
      </c>
    </row>
    <row r="166" spans="1:65" s="2" customFormat="1" ht="19.5">
      <c r="A166" s="26"/>
      <c r="B166" s="27"/>
      <c r="C166" s="26"/>
      <c r="D166" s="153" t="s">
        <v>132</v>
      </c>
      <c r="E166" s="26"/>
      <c r="F166" s="154" t="s">
        <v>404</v>
      </c>
      <c r="G166" s="26"/>
      <c r="H166" s="26"/>
      <c r="I166" s="26"/>
      <c r="J166" s="26"/>
      <c r="K166" s="26"/>
      <c r="L166" s="27"/>
      <c r="M166" s="155"/>
      <c r="N166" s="156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81</v>
      </c>
    </row>
    <row r="167" spans="1:65" s="2" customFormat="1" ht="24.2" customHeight="1">
      <c r="A167" s="26"/>
      <c r="B167" s="138"/>
      <c r="C167" s="157" t="s">
        <v>250</v>
      </c>
      <c r="D167" s="157" t="s">
        <v>141</v>
      </c>
      <c r="E167" s="158" t="s">
        <v>405</v>
      </c>
      <c r="F167" s="159" t="s">
        <v>406</v>
      </c>
      <c r="G167" s="160" t="s">
        <v>144</v>
      </c>
      <c r="H167" s="161">
        <v>5</v>
      </c>
      <c r="I167" s="162"/>
      <c r="J167" s="162">
        <f>ROUND(I167*H167,2)</f>
        <v>0</v>
      </c>
      <c r="K167" s="163"/>
      <c r="L167" s="27"/>
      <c r="M167" s="164" t="s">
        <v>1</v>
      </c>
      <c r="N167" s="165" t="s">
        <v>36</v>
      </c>
      <c r="O167" s="149">
        <v>0.51700000000000002</v>
      </c>
      <c r="P167" s="149">
        <f>O167*H167</f>
        <v>2.585</v>
      </c>
      <c r="Q167" s="149">
        <v>2.96E-3</v>
      </c>
      <c r="R167" s="149">
        <f>Q167*H167</f>
        <v>1.4800000000000001E-2</v>
      </c>
      <c r="S167" s="149">
        <v>0</v>
      </c>
      <c r="T167" s="15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1" t="s">
        <v>130</v>
      </c>
      <c r="AT167" s="151" t="s">
        <v>141</v>
      </c>
      <c r="AU167" s="151" t="s">
        <v>81</v>
      </c>
      <c r="AY167" s="14" t="s">
        <v>122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4" t="s">
        <v>79</v>
      </c>
      <c r="BK167" s="152">
        <f>ROUND(I167*H167,2)</f>
        <v>0</v>
      </c>
      <c r="BL167" s="14" t="s">
        <v>130</v>
      </c>
      <c r="BM167" s="151" t="s">
        <v>407</v>
      </c>
    </row>
    <row r="168" spans="1:65" s="2" customFormat="1" ht="29.25">
      <c r="A168" s="26"/>
      <c r="B168" s="27"/>
      <c r="C168" s="26"/>
      <c r="D168" s="153" t="s">
        <v>132</v>
      </c>
      <c r="E168" s="26"/>
      <c r="F168" s="154" t="s">
        <v>408</v>
      </c>
      <c r="G168" s="26"/>
      <c r="H168" s="26"/>
      <c r="I168" s="26"/>
      <c r="J168" s="26"/>
      <c r="K168" s="26"/>
      <c r="L168" s="27"/>
      <c r="M168" s="155"/>
      <c r="N168" s="156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81</v>
      </c>
    </row>
    <row r="169" spans="1:65" s="2" customFormat="1" ht="24.2" customHeight="1">
      <c r="A169" s="26"/>
      <c r="B169" s="138"/>
      <c r="C169" s="157" t="s">
        <v>255</v>
      </c>
      <c r="D169" s="157" t="s">
        <v>141</v>
      </c>
      <c r="E169" s="158" t="s">
        <v>409</v>
      </c>
      <c r="F169" s="159" t="s">
        <v>410</v>
      </c>
      <c r="G169" s="160" t="s">
        <v>128</v>
      </c>
      <c r="H169" s="161">
        <v>4</v>
      </c>
      <c r="I169" s="162"/>
      <c r="J169" s="162">
        <f>ROUND(I169*H169,2)</f>
        <v>0</v>
      </c>
      <c r="K169" s="163"/>
      <c r="L169" s="27"/>
      <c r="M169" s="164" t="s">
        <v>1</v>
      </c>
      <c r="N169" s="165" t="s">
        <v>36</v>
      </c>
      <c r="O169" s="149">
        <v>0.39800000000000002</v>
      </c>
      <c r="P169" s="149">
        <f>O169*H169</f>
        <v>1.5920000000000001</v>
      </c>
      <c r="Q169" s="149">
        <v>6.0000000000000002E-5</v>
      </c>
      <c r="R169" s="149">
        <f>Q169*H169</f>
        <v>2.4000000000000001E-4</v>
      </c>
      <c r="S169" s="149">
        <v>0</v>
      </c>
      <c r="T169" s="15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1" t="s">
        <v>130</v>
      </c>
      <c r="AT169" s="151" t="s">
        <v>141</v>
      </c>
      <c r="AU169" s="151" t="s">
        <v>81</v>
      </c>
      <c r="AY169" s="14" t="s">
        <v>122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4" t="s">
        <v>79</v>
      </c>
      <c r="BK169" s="152">
        <f>ROUND(I169*H169,2)</f>
        <v>0</v>
      </c>
      <c r="BL169" s="14" t="s">
        <v>130</v>
      </c>
      <c r="BM169" s="151" t="s">
        <v>411</v>
      </c>
    </row>
    <row r="170" spans="1:65" s="2" customFormat="1" ht="19.5">
      <c r="A170" s="26"/>
      <c r="B170" s="27"/>
      <c r="C170" s="26"/>
      <c r="D170" s="153" t="s">
        <v>132</v>
      </c>
      <c r="E170" s="26"/>
      <c r="F170" s="154" t="s">
        <v>412</v>
      </c>
      <c r="G170" s="26"/>
      <c r="H170" s="26"/>
      <c r="I170" s="26"/>
      <c r="J170" s="26"/>
      <c r="K170" s="26"/>
      <c r="L170" s="27"/>
      <c r="M170" s="155"/>
      <c r="N170" s="156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81</v>
      </c>
    </row>
    <row r="171" spans="1:65" s="2" customFormat="1" ht="24.2" customHeight="1">
      <c r="A171" s="26"/>
      <c r="B171" s="138"/>
      <c r="C171" s="157" t="s">
        <v>260</v>
      </c>
      <c r="D171" s="157" t="s">
        <v>141</v>
      </c>
      <c r="E171" s="158" t="s">
        <v>413</v>
      </c>
      <c r="F171" s="159" t="s">
        <v>414</v>
      </c>
      <c r="G171" s="160" t="s">
        <v>128</v>
      </c>
      <c r="H171" s="161">
        <v>14</v>
      </c>
      <c r="I171" s="162"/>
      <c r="J171" s="162">
        <f>ROUND(I171*H171,2)</f>
        <v>0</v>
      </c>
      <c r="K171" s="163"/>
      <c r="L171" s="27"/>
      <c r="M171" s="164" t="s">
        <v>1</v>
      </c>
      <c r="N171" s="165" t="s">
        <v>36</v>
      </c>
      <c r="O171" s="149">
        <v>0.42</v>
      </c>
      <c r="P171" s="149">
        <f>O171*H171</f>
        <v>5.88</v>
      </c>
      <c r="Q171" s="149">
        <v>6.9999999999999994E-5</v>
      </c>
      <c r="R171" s="149">
        <f>Q171*H171</f>
        <v>9.7999999999999997E-4</v>
      </c>
      <c r="S171" s="149">
        <v>0</v>
      </c>
      <c r="T171" s="150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1" t="s">
        <v>130</v>
      </c>
      <c r="AT171" s="151" t="s">
        <v>141</v>
      </c>
      <c r="AU171" s="151" t="s">
        <v>81</v>
      </c>
      <c r="AY171" s="14" t="s">
        <v>122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4" t="s">
        <v>79</v>
      </c>
      <c r="BK171" s="152">
        <f>ROUND(I171*H171,2)</f>
        <v>0</v>
      </c>
      <c r="BL171" s="14" t="s">
        <v>130</v>
      </c>
      <c r="BM171" s="151" t="s">
        <v>415</v>
      </c>
    </row>
    <row r="172" spans="1:65" s="2" customFormat="1" ht="19.5">
      <c r="A172" s="26"/>
      <c r="B172" s="27"/>
      <c r="C172" s="26"/>
      <c r="D172" s="153" t="s">
        <v>132</v>
      </c>
      <c r="E172" s="26"/>
      <c r="F172" s="154" t="s">
        <v>416</v>
      </c>
      <c r="G172" s="26"/>
      <c r="H172" s="26"/>
      <c r="I172" s="26"/>
      <c r="J172" s="26"/>
      <c r="K172" s="26"/>
      <c r="L172" s="27"/>
      <c r="M172" s="155"/>
      <c r="N172" s="156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132</v>
      </c>
      <c r="AU172" s="14" t="s">
        <v>81</v>
      </c>
    </row>
    <row r="173" spans="1:65" s="2" customFormat="1" ht="24.2" customHeight="1">
      <c r="A173" s="26"/>
      <c r="B173" s="138"/>
      <c r="C173" s="157" t="s">
        <v>265</v>
      </c>
      <c r="D173" s="157" t="s">
        <v>141</v>
      </c>
      <c r="E173" s="158" t="s">
        <v>417</v>
      </c>
      <c r="F173" s="159" t="s">
        <v>418</v>
      </c>
      <c r="G173" s="160" t="s">
        <v>128</v>
      </c>
      <c r="H173" s="161">
        <v>16</v>
      </c>
      <c r="I173" s="162"/>
      <c r="J173" s="162">
        <f>ROUND(I173*H173,2)</f>
        <v>0</v>
      </c>
      <c r="K173" s="163"/>
      <c r="L173" s="27"/>
      <c r="M173" s="164" t="s">
        <v>1</v>
      </c>
      <c r="N173" s="165" t="s">
        <v>36</v>
      </c>
      <c r="O173" s="149">
        <v>0.47299999999999998</v>
      </c>
      <c r="P173" s="149">
        <f>O173*H173</f>
        <v>7.5679999999999996</v>
      </c>
      <c r="Q173" s="149">
        <v>1.2E-4</v>
      </c>
      <c r="R173" s="149">
        <f>Q173*H173</f>
        <v>1.92E-3</v>
      </c>
      <c r="S173" s="149">
        <v>0</v>
      </c>
      <c r="T173" s="15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1" t="s">
        <v>130</v>
      </c>
      <c r="AT173" s="151" t="s">
        <v>141</v>
      </c>
      <c r="AU173" s="151" t="s">
        <v>81</v>
      </c>
      <c r="AY173" s="14" t="s">
        <v>122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4" t="s">
        <v>79</v>
      </c>
      <c r="BK173" s="152">
        <f>ROUND(I173*H173,2)</f>
        <v>0</v>
      </c>
      <c r="BL173" s="14" t="s">
        <v>130</v>
      </c>
      <c r="BM173" s="151" t="s">
        <v>419</v>
      </c>
    </row>
    <row r="174" spans="1:65" s="2" customFormat="1" ht="19.5">
      <c r="A174" s="26"/>
      <c r="B174" s="27"/>
      <c r="C174" s="26"/>
      <c r="D174" s="153" t="s">
        <v>132</v>
      </c>
      <c r="E174" s="26"/>
      <c r="F174" s="154" t="s">
        <v>420</v>
      </c>
      <c r="G174" s="26"/>
      <c r="H174" s="26"/>
      <c r="I174" s="26"/>
      <c r="J174" s="26"/>
      <c r="K174" s="26"/>
      <c r="L174" s="27"/>
      <c r="M174" s="155"/>
      <c r="N174" s="156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132</v>
      </c>
      <c r="AU174" s="14" t="s">
        <v>81</v>
      </c>
    </row>
    <row r="175" spans="1:65" s="2" customFormat="1" ht="24.2" customHeight="1">
      <c r="A175" s="26"/>
      <c r="B175" s="138"/>
      <c r="C175" s="157" t="s">
        <v>270</v>
      </c>
      <c r="D175" s="157" t="s">
        <v>141</v>
      </c>
      <c r="E175" s="158" t="s">
        <v>178</v>
      </c>
      <c r="F175" s="159" t="s">
        <v>179</v>
      </c>
      <c r="G175" s="160" t="s">
        <v>128</v>
      </c>
      <c r="H175" s="161">
        <v>75</v>
      </c>
      <c r="I175" s="162"/>
      <c r="J175" s="162">
        <f>ROUND(I175*H175,2)</f>
        <v>0</v>
      </c>
      <c r="K175" s="163"/>
      <c r="L175" s="27"/>
      <c r="M175" s="164" t="s">
        <v>1</v>
      </c>
      <c r="N175" s="165" t="s">
        <v>36</v>
      </c>
      <c r="O175" s="149">
        <v>0.53800000000000003</v>
      </c>
      <c r="P175" s="149">
        <f>O175*H175</f>
        <v>40.35</v>
      </c>
      <c r="Q175" s="149">
        <v>1.4999999999999999E-4</v>
      </c>
      <c r="R175" s="149">
        <f>Q175*H175</f>
        <v>1.125E-2</v>
      </c>
      <c r="S175" s="149">
        <v>0</v>
      </c>
      <c r="T175" s="150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1" t="s">
        <v>130</v>
      </c>
      <c r="AT175" s="151" t="s">
        <v>141</v>
      </c>
      <c r="AU175" s="151" t="s">
        <v>81</v>
      </c>
      <c r="AY175" s="14" t="s">
        <v>122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4" t="s">
        <v>79</v>
      </c>
      <c r="BK175" s="152">
        <f>ROUND(I175*H175,2)</f>
        <v>0</v>
      </c>
      <c r="BL175" s="14" t="s">
        <v>130</v>
      </c>
      <c r="BM175" s="151" t="s">
        <v>421</v>
      </c>
    </row>
    <row r="176" spans="1:65" s="2" customFormat="1" ht="19.5">
      <c r="A176" s="26"/>
      <c r="B176" s="27"/>
      <c r="C176" s="26"/>
      <c r="D176" s="153" t="s">
        <v>132</v>
      </c>
      <c r="E176" s="26"/>
      <c r="F176" s="154" t="s">
        <v>181</v>
      </c>
      <c r="G176" s="26"/>
      <c r="H176" s="26"/>
      <c r="I176" s="26"/>
      <c r="J176" s="26"/>
      <c r="K176" s="26"/>
      <c r="L176" s="27"/>
      <c r="M176" s="155"/>
      <c r="N176" s="156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132</v>
      </c>
      <c r="AU176" s="14" t="s">
        <v>81</v>
      </c>
    </row>
    <row r="177" spans="1:65" s="2" customFormat="1" ht="24.2" customHeight="1">
      <c r="A177" s="26"/>
      <c r="B177" s="138"/>
      <c r="C177" s="157" t="s">
        <v>275</v>
      </c>
      <c r="D177" s="157" t="s">
        <v>141</v>
      </c>
      <c r="E177" s="158" t="s">
        <v>256</v>
      </c>
      <c r="F177" s="159" t="s">
        <v>257</v>
      </c>
      <c r="G177" s="160" t="s">
        <v>128</v>
      </c>
      <c r="H177" s="161">
        <v>99</v>
      </c>
      <c r="I177" s="162"/>
      <c r="J177" s="162">
        <f>ROUND(I177*H177,2)</f>
        <v>0</v>
      </c>
      <c r="K177" s="163"/>
      <c r="L177" s="27"/>
      <c r="M177" s="164" t="s">
        <v>1</v>
      </c>
      <c r="N177" s="165" t="s">
        <v>36</v>
      </c>
      <c r="O177" s="149">
        <v>1.3220000000000001</v>
      </c>
      <c r="P177" s="149">
        <f>O177*H177</f>
        <v>130.87800000000001</v>
      </c>
      <c r="Q177" s="149">
        <v>2.1000000000000001E-4</v>
      </c>
      <c r="R177" s="149">
        <f>Q177*H177</f>
        <v>2.0789999999999999E-2</v>
      </c>
      <c r="S177" s="149">
        <v>0</v>
      </c>
      <c r="T177" s="15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1" t="s">
        <v>130</v>
      </c>
      <c r="AT177" s="151" t="s">
        <v>141</v>
      </c>
      <c r="AU177" s="151" t="s">
        <v>81</v>
      </c>
      <c r="AY177" s="14" t="s">
        <v>122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4" t="s">
        <v>79</v>
      </c>
      <c r="BK177" s="152">
        <f>ROUND(I177*H177,2)</f>
        <v>0</v>
      </c>
      <c r="BL177" s="14" t="s">
        <v>130</v>
      </c>
      <c r="BM177" s="151" t="s">
        <v>422</v>
      </c>
    </row>
    <row r="178" spans="1:65" s="2" customFormat="1" ht="19.5">
      <c r="A178" s="26"/>
      <c r="B178" s="27"/>
      <c r="C178" s="26"/>
      <c r="D178" s="153" t="s">
        <v>132</v>
      </c>
      <c r="E178" s="26"/>
      <c r="F178" s="154" t="s">
        <v>259</v>
      </c>
      <c r="G178" s="26"/>
      <c r="H178" s="26"/>
      <c r="I178" s="26"/>
      <c r="J178" s="26"/>
      <c r="K178" s="26"/>
      <c r="L178" s="27"/>
      <c r="M178" s="155"/>
      <c r="N178" s="156"/>
      <c r="O178" s="52"/>
      <c r="P178" s="52"/>
      <c r="Q178" s="52"/>
      <c r="R178" s="52"/>
      <c r="S178" s="52"/>
      <c r="T178" s="53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T178" s="14" t="s">
        <v>132</v>
      </c>
      <c r="AU178" s="14" t="s">
        <v>81</v>
      </c>
    </row>
    <row r="179" spans="1:65" s="2" customFormat="1" ht="24.2" customHeight="1">
      <c r="A179" s="26"/>
      <c r="B179" s="138"/>
      <c r="C179" s="157" t="s">
        <v>129</v>
      </c>
      <c r="D179" s="157" t="s">
        <v>141</v>
      </c>
      <c r="E179" s="158" t="s">
        <v>423</v>
      </c>
      <c r="F179" s="159" t="s">
        <v>424</v>
      </c>
      <c r="G179" s="160" t="s">
        <v>128</v>
      </c>
      <c r="H179" s="161">
        <v>10</v>
      </c>
      <c r="I179" s="162"/>
      <c r="J179" s="162">
        <f>ROUND(I179*H179,2)</f>
        <v>0</v>
      </c>
      <c r="K179" s="163"/>
      <c r="L179" s="27"/>
      <c r="M179" s="164" t="s">
        <v>1</v>
      </c>
      <c r="N179" s="165" t="s">
        <v>36</v>
      </c>
      <c r="O179" s="149">
        <v>1.5649999999999999</v>
      </c>
      <c r="P179" s="149">
        <f>O179*H179</f>
        <v>15.649999999999999</v>
      </c>
      <c r="Q179" s="149">
        <v>3.5E-4</v>
      </c>
      <c r="R179" s="149">
        <f>Q179*H179</f>
        <v>3.5000000000000001E-3</v>
      </c>
      <c r="S179" s="149">
        <v>0</v>
      </c>
      <c r="T179" s="150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1" t="s">
        <v>425</v>
      </c>
      <c r="AT179" s="151" t="s">
        <v>141</v>
      </c>
      <c r="AU179" s="151" t="s">
        <v>81</v>
      </c>
      <c r="AY179" s="14" t="s">
        <v>122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4" t="s">
        <v>79</v>
      </c>
      <c r="BK179" s="152">
        <f>ROUND(I179*H179,2)</f>
        <v>0</v>
      </c>
      <c r="BL179" s="14" t="s">
        <v>425</v>
      </c>
      <c r="BM179" s="151" t="s">
        <v>426</v>
      </c>
    </row>
    <row r="180" spans="1:65" s="2" customFormat="1" ht="19.5">
      <c r="A180" s="26"/>
      <c r="B180" s="27"/>
      <c r="C180" s="26"/>
      <c r="D180" s="153" t="s">
        <v>132</v>
      </c>
      <c r="E180" s="26"/>
      <c r="F180" s="154" t="s">
        <v>427</v>
      </c>
      <c r="G180" s="26"/>
      <c r="H180" s="26"/>
      <c r="I180" s="26"/>
      <c r="J180" s="26"/>
      <c r="K180" s="26"/>
      <c r="L180" s="27"/>
      <c r="M180" s="155"/>
      <c r="N180" s="156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132</v>
      </c>
      <c r="AU180" s="14" t="s">
        <v>81</v>
      </c>
    </row>
    <row r="181" spans="1:65" s="2" customFormat="1" ht="33" customHeight="1">
      <c r="A181" s="26"/>
      <c r="B181" s="138"/>
      <c r="C181" s="157" t="s">
        <v>284</v>
      </c>
      <c r="D181" s="157" t="s">
        <v>141</v>
      </c>
      <c r="E181" s="158" t="s">
        <v>428</v>
      </c>
      <c r="F181" s="159" t="s">
        <v>429</v>
      </c>
      <c r="G181" s="160" t="s">
        <v>144</v>
      </c>
      <c r="H181" s="161">
        <v>25</v>
      </c>
      <c r="I181" s="162"/>
      <c r="J181" s="162">
        <f>ROUND(I181*H181,2)</f>
        <v>0</v>
      </c>
      <c r="K181" s="163"/>
      <c r="L181" s="27"/>
      <c r="M181" s="164" t="s">
        <v>1</v>
      </c>
      <c r="N181" s="165" t="s">
        <v>36</v>
      </c>
      <c r="O181" s="149">
        <v>0.13</v>
      </c>
      <c r="P181" s="149">
        <f>O181*H181</f>
        <v>3.25</v>
      </c>
      <c r="Q181" s="149">
        <v>1.9000000000000001E-4</v>
      </c>
      <c r="R181" s="149">
        <f>Q181*H181</f>
        <v>4.7499999999999999E-3</v>
      </c>
      <c r="S181" s="149">
        <v>0</v>
      </c>
      <c r="T181" s="150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1" t="s">
        <v>130</v>
      </c>
      <c r="AT181" s="151" t="s">
        <v>141</v>
      </c>
      <c r="AU181" s="151" t="s">
        <v>81</v>
      </c>
      <c r="AY181" s="14" t="s">
        <v>122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4" t="s">
        <v>79</v>
      </c>
      <c r="BK181" s="152">
        <f>ROUND(I181*H181,2)</f>
        <v>0</v>
      </c>
      <c r="BL181" s="14" t="s">
        <v>130</v>
      </c>
      <c r="BM181" s="151" t="s">
        <v>430</v>
      </c>
    </row>
    <row r="182" spans="1:65" s="2" customFormat="1" ht="39">
      <c r="A182" s="26"/>
      <c r="B182" s="27"/>
      <c r="C182" s="26"/>
      <c r="D182" s="153" t="s">
        <v>132</v>
      </c>
      <c r="E182" s="26"/>
      <c r="F182" s="154" t="s">
        <v>431</v>
      </c>
      <c r="G182" s="26"/>
      <c r="H182" s="26"/>
      <c r="I182" s="26"/>
      <c r="J182" s="26"/>
      <c r="K182" s="26"/>
      <c r="L182" s="27"/>
      <c r="M182" s="155"/>
      <c r="N182" s="156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132</v>
      </c>
      <c r="AU182" s="14" t="s">
        <v>81</v>
      </c>
    </row>
    <row r="183" spans="1:65" s="2" customFormat="1" ht="33" customHeight="1">
      <c r="A183" s="26"/>
      <c r="B183" s="138"/>
      <c r="C183" s="157" t="s">
        <v>290</v>
      </c>
      <c r="D183" s="157" t="s">
        <v>141</v>
      </c>
      <c r="E183" s="158" t="s">
        <v>432</v>
      </c>
      <c r="F183" s="159" t="s">
        <v>433</v>
      </c>
      <c r="G183" s="160" t="s">
        <v>144</v>
      </c>
      <c r="H183" s="161">
        <v>19</v>
      </c>
      <c r="I183" s="162"/>
      <c r="J183" s="162">
        <f>ROUND(I183*H183,2)</f>
        <v>0</v>
      </c>
      <c r="K183" s="163"/>
      <c r="L183" s="27"/>
      <c r="M183" s="164" t="s">
        <v>1</v>
      </c>
      <c r="N183" s="165" t="s">
        <v>36</v>
      </c>
      <c r="O183" s="149">
        <v>0.13600000000000001</v>
      </c>
      <c r="P183" s="149">
        <f>O183*H183</f>
        <v>2.5840000000000001</v>
      </c>
      <c r="Q183" s="149">
        <v>2.7E-4</v>
      </c>
      <c r="R183" s="149">
        <f>Q183*H183</f>
        <v>5.13E-3</v>
      </c>
      <c r="S183" s="149">
        <v>0</v>
      </c>
      <c r="T183" s="150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1" t="s">
        <v>130</v>
      </c>
      <c r="AT183" s="151" t="s">
        <v>141</v>
      </c>
      <c r="AU183" s="151" t="s">
        <v>81</v>
      </c>
      <c r="AY183" s="14" t="s">
        <v>122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4" t="s">
        <v>79</v>
      </c>
      <c r="BK183" s="152">
        <f>ROUND(I183*H183,2)</f>
        <v>0</v>
      </c>
      <c r="BL183" s="14" t="s">
        <v>130</v>
      </c>
      <c r="BM183" s="151" t="s">
        <v>434</v>
      </c>
    </row>
    <row r="184" spans="1:65" s="2" customFormat="1" ht="39">
      <c r="A184" s="26"/>
      <c r="B184" s="27"/>
      <c r="C184" s="26"/>
      <c r="D184" s="153" t="s">
        <v>132</v>
      </c>
      <c r="E184" s="26"/>
      <c r="F184" s="154" t="s">
        <v>435</v>
      </c>
      <c r="G184" s="26"/>
      <c r="H184" s="26"/>
      <c r="I184" s="26"/>
      <c r="J184" s="26"/>
      <c r="K184" s="26"/>
      <c r="L184" s="27"/>
      <c r="M184" s="155"/>
      <c r="N184" s="156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132</v>
      </c>
      <c r="AU184" s="14" t="s">
        <v>81</v>
      </c>
    </row>
    <row r="185" spans="1:65" s="2" customFormat="1" ht="33" customHeight="1">
      <c r="A185" s="26"/>
      <c r="B185" s="138"/>
      <c r="C185" s="157" t="s">
        <v>295</v>
      </c>
      <c r="D185" s="157" t="s">
        <v>141</v>
      </c>
      <c r="E185" s="158" t="s">
        <v>436</v>
      </c>
      <c r="F185" s="159" t="s">
        <v>437</v>
      </c>
      <c r="G185" s="160" t="s">
        <v>144</v>
      </c>
      <c r="H185" s="161">
        <v>237</v>
      </c>
      <c r="I185" s="162"/>
      <c r="J185" s="162">
        <f>ROUND(I185*H185,2)</f>
        <v>0</v>
      </c>
      <c r="K185" s="163"/>
      <c r="L185" s="27"/>
      <c r="M185" s="164" t="s">
        <v>1</v>
      </c>
      <c r="N185" s="165" t="s">
        <v>36</v>
      </c>
      <c r="O185" s="149">
        <v>0.14199999999999999</v>
      </c>
      <c r="P185" s="149">
        <f>O185*H185</f>
        <v>33.653999999999996</v>
      </c>
      <c r="Q185" s="149">
        <v>4.0999999999999999E-4</v>
      </c>
      <c r="R185" s="149">
        <f>Q185*H185</f>
        <v>9.7169999999999992E-2</v>
      </c>
      <c r="S185" s="149">
        <v>0</v>
      </c>
      <c r="T185" s="150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1" t="s">
        <v>130</v>
      </c>
      <c r="AT185" s="151" t="s">
        <v>141</v>
      </c>
      <c r="AU185" s="151" t="s">
        <v>81</v>
      </c>
      <c r="AY185" s="14" t="s">
        <v>122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4" t="s">
        <v>79</v>
      </c>
      <c r="BK185" s="152">
        <f>ROUND(I185*H185,2)</f>
        <v>0</v>
      </c>
      <c r="BL185" s="14" t="s">
        <v>130</v>
      </c>
      <c r="BM185" s="151" t="s">
        <v>438</v>
      </c>
    </row>
    <row r="186" spans="1:65" s="2" customFormat="1" ht="39">
      <c r="A186" s="26"/>
      <c r="B186" s="27"/>
      <c r="C186" s="26"/>
      <c r="D186" s="153" t="s">
        <v>132</v>
      </c>
      <c r="E186" s="26"/>
      <c r="F186" s="154" t="s">
        <v>439</v>
      </c>
      <c r="G186" s="26"/>
      <c r="H186" s="26"/>
      <c r="I186" s="26"/>
      <c r="J186" s="26"/>
      <c r="K186" s="26"/>
      <c r="L186" s="27"/>
      <c r="M186" s="155"/>
      <c r="N186" s="156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132</v>
      </c>
      <c r="AU186" s="14" t="s">
        <v>81</v>
      </c>
    </row>
    <row r="187" spans="1:65" s="2" customFormat="1" ht="24.2" customHeight="1">
      <c r="A187" s="26"/>
      <c r="B187" s="138"/>
      <c r="C187" s="157" t="s">
        <v>299</v>
      </c>
      <c r="D187" s="157" t="s">
        <v>141</v>
      </c>
      <c r="E187" s="158" t="s">
        <v>440</v>
      </c>
      <c r="F187" s="159" t="s">
        <v>441</v>
      </c>
      <c r="G187" s="160" t="s">
        <v>190</v>
      </c>
      <c r="H187" s="161">
        <v>18474.446</v>
      </c>
      <c r="I187" s="162"/>
      <c r="J187" s="162">
        <f>ROUND(I187*H187,2)</f>
        <v>0</v>
      </c>
      <c r="K187" s="163"/>
      <c r="L187" s="27"/>
      <c r="M187" s="164" t="s">
        <v>1</v>
      </c>
      <c r="N187" s="165" t="s">
        <v>36</v>
      </c>
      <c r="O187" s="149">
        <v>0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1" t="s">
        <v>130</v>
      </c>
      <c r="AT187" s="151" t="s">
        <v>141</v>
      </c>
      <c r="AU187" s="151" t="s">
        <v>81</v>
      </c>
      <c r="AY187" s="14" t="s">
        <v>122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4" t="s">
        <v>79</v>
      </c>
      <c r="BK187" s="152">
        <f>ROUND(I187*H187,2)</f>
        <v>0</v>
      </c>
      <c r="BL187" s="14" t="s">
        <v>130</v>
      </c>
      <c r="BM187" s="151" t="s">
        <v>442</v>
      </c>
    </row>
    <row r="188" spans="1:65" s="2" customFormat="1" ht="29.25">
      <c r="A188" s="26"/>
      <c r="B188" s="27"/>
      <c r="C188" s="26"/>
      <c r="D188" s="153" t="s">
        <v>132</v>
      </c>
      <c r="E188" s="26"/>
      <c r="F188" s="154" t="s">
        <v>443</v>
      </c>
      <c r="G188" s="26"/>
      <c r="H188" s="26"/>
      <c r="I188" s="26"/>
      <c r="J188" s="26"/>
      <c r="K188" s="26"/>
      <c r="L188" s="27"/>
      <c r="M188" s="155"/>
      <c r="N188" s="156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132</v>
      </c>
      <c r="AU188" s="14" t="s">
        <v>81</v>
      </c>
    </row>
    <row r="189" spans="1:65" s="12" customFormat="1" ht="22.9" customHeight="1">
      <c r="B189" s="126"/>
      <c r="D189" s="127" t="s">
        <v>70</v>
      </c>
      <c r="E189" s="136" t="s">
        <v>193</v>
      </c>
      <c r="F189" s="136" t="s">
        <v>194</v>
      </c>
      <c r="J189" s="137">
        <f>BK189</f>
        <v>0</v>
      </c>
      <c r="L189" s="126"/>
      <c r="M189" s="130"/>
      <c r="N189" s="131"/>
      <c r="O189" s="131"/>
      <c r="P189" s="132">
        <f>SUM(P190:P267)</f>
        <v>72.253000000000014</v>
      </c>
      <c r="Q189" s="131"/>
      <c r="R189" s="132">
        <f>SUM(R190:R267)</f>
        <v>0.51215000000000011</v>
      </c>
      <c r="S189" s="131"/>
      <c r="T189" s="133">
        <f>SUM(T190:T267)</f>
        <v>0</v>
      </c>
      <c r="AR189" s="127" t="s">
        <v>81</v>
      </c>
      <c r="AT189" s="134" t="s">
        <v>70</v>
      </c>
      <c r="AU189" s="134" t="s">
        <v>79</v>
      </c>
      <c r="AY189" s="127" t="s">
        <v>122</v>
      </c>
      <c r="BK189" s="135">
        <f>SUM(BK190:BK267)</f>
        <v>0</v>
      </c>
    </row>
    <row r="190" spans="1:65" s="2" customFormat="1" ht="16.5" customHeight="1">
      <c r="A190" s="26"/>
      <c r="B190" s="138"/>
      <c r="C190" s="139" t="s">
        <v>303</v>
      </c>
      <c r="D190" s="139" t="s">
        <v>125</v>
      </c>
      <c r="E190" s="140" t="s">
        <v>444</v>
      </c>
      <c r="F190" s="141" t="s">
        <v>445</v>
      </c>
      <c r="G190" s="142" t="s">
        <v>128</v>
      </c>
      <c r="H190" s="143">
        <v>8</v>
      </c>
      <c r="I190" s="144"/>
      <c r="J190" s="144">
        <f>ROUND(I190*H190,2)</f>
        <v>0</v>
      </c>
      <c r="K190" s="145"/>
      <c r="L190" s="146"/>
      <c r="M190" s="147" t="s">
        <v>1</v>
      </c>
      <c r="N190" s="148" t="s">
        <v>36</v>
      </c>
      <c r="O190" s="149">
        <v>0</v>
      </c>
      <c r="P190" s="149">
        <f>O190*H190</f>
        <v>0</v>
      </c>
      <c r="Q190" s="149">
        <v>4.0999999999999999E-4</v>
      </c>
      <c r="R190" s="149">
        <f>Q190*H190</f>
        <v>3.2799999999999999E-3</v>
      </c>
      <c r="S190" s="149">
        <v>0</v>
      </c>
      <c r="T190" s="15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1" t="s">
        <v>129</v>
      </c>
      <c r="AT190" s="151" t="s">
        <v>125</v>
      </c>
      <c r="AU190" s="151" t="s">
        <v>81</v>
      </c>
      <c r="AY190" s="14" t="s">
        <v>122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4" t="s">
        <v>79</v>
      </c>
      <c r="BK190" s="152">
        <f>ROUND(I190*H190,2)</f>
        <v>0</v>
      </c>
      <c r="BL190" s="14" t="s">
        <v>130</v>
      </c>
      <c r="BM190" s="151" t="s">
        <v>446</v>
      </c>
    </row>
    <row r="191" spans="1:65" s="2" customFormat="1">
      <c r="A191" s="26"/>
      <c r="B191" s="27"/>
      <c r="C191" s="26"/>
      <c r="D191" s="153" t="s">
        <v>132</v>
      </c>
      <c r="E191" s="26"/>
      <c r="F191" s="154" t="s">
        <v>445</v>
      </c>
      <c r="G191" s="26"/>
      <c r="H191" s="26"/>
      <c r="I191" s="26"/>
      <c r="J191" s="26"/>
      <c r="K191" s="26"/>
      <c r="L191" s="27"/>
      <c r="M191" s="155"/>
      <c r="N191" s="156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4" t="s">
        <v>132</v>
      </c>
      <c r="AU191" s="14" t="s">
        <v>81</v>
      </c>
    </row>
    <row r="192" spans="1:65" s="2" customFormat="1" ht="16.5" customHeight="1">
      <c r="A192" s="26"/>
      <c r="B192" s="138"/>
      <c r="C192" s="139" t="s">
        <v>307</v>
      </c>
      <c r="D192" s="139" t="s">
        <v>125</v>
      </c>
      <c r="E192" s="140" t="s">
        <v>447</v>
      </c>
      <c r="F192" s="141" t="s">
        <v>448</v>
      </c>
      <c r="G192" s="142" t="s">
        <v>128</v>
      </c>
      <c r="H192" s="143">
        <v>12</v>
      </c>
      <c r="I192" s="144"/>
      <c r="J192" s="144">
        <f>ROUND(I192*H192,2)</f>
        <v>0</v>
      </c>
      <c r="K192" s="145"/>
      <c r="L192" s="146"/>
      <c r="M192" s="147" t="s">
        <v>1</v>
      </c>
      <c r="N192" s="148" t="s">
        <v>36</v>
      </c>
      <c r="O192" s="149">
        <v>0</v>
      </c>
      <c r="P192" s="149">
        <f>O192*H192</f>
        <v>0</v>
      </c>
      <c r="Q192" s="149">
        <v>4.2000000000000002E-4</v>
      </c>
      <c r="R192" s="149">
        <f>Q192*H192</f>
        <v>5.0400000000000002E-3</v>
      </c>
      <c r="S192" s="149">
        <v>0</v>
      </c>
      <c r="T192" s="150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1" t="s">
        <v>129</v>
      </c>
      <c r="AT192" s="151" t="s">
        <v>125</v>
      </c>
      <c r="AU192" s="151" t="s">
        <v>81</v>
      </c>
      <c r="AY192" s="14" t="s">
        <v>122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4" t="s">
        <v>79</v>
      </c>
      <c r="BK192" s="152">
        <f>ROUND(I192*H192,2)</f>
        <v>0</v>
      </c>
      <c r="BL192" s="14" t="s">
        <v>130</v>
      </c>
      <c r="BM192" s="151" t="s">
        <v>449</v>
      </c>
    </row>
    <row r="193" spans="1:65" s="2" customFormat="1">
      <c r="A193" s="26"/>
      <c r="B193" s="27"/>
      <c r="C193" s="26"/>
      <c r="D193" s="153" t="s">
        <v>132</v>
      </c>
      <c r="E193" s="26"/>
      <c r="F193" s="154" t="s">
        <v>448</v>
      </c>
      <c r="G193" s="26"/>
      <c r="H193" s="26"/>
      <c r="I193" s="26"/>
      <c r="J193" s="26"/>
      <c r="K193" s="26"/>
      <c r="L193" s="27"/>
      <c r="M193" s="155"/>
      <c r="N193" s="156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132</v>
      </c>
      <c r="AU193" s="14" t="s">
        <v>81</v>
      </c>
    </row>
    <row r="194" spans="1:65" s="2" customFormat="1" ht="16.5" customHeight="1">
      <c r="A194" s="26"/>
      <c r="B194" s="138"/>
      <c r="C194" s="139" t="s">
        <v>311</v>
      </c>
      <c r="D194" s="139" t="s">
        <v>125</v>
      </c>
      <c r="E194" s="140" t="s">
        <v>450</v>
      </c>
      <c r="F194" s="141" t="s">
        <v>451</v>
      </c>
      <c r="G194" s="142" t="s">
        <v>128</v>
      </c>
      <c r="H194" s="143">
        <v>12</v>
      </c>
      <c r="I194" s="144"/>
      <c r="J194" s="144">
        <f>ROUND(I194*H194,2)</f>
        <v>0</v>
      </c>
      <c r="K194" s="145"/>
      <c r="L194" s="146"/>
      <c r="M194" s="147" t="s">
        <v>1</v>
      </c>
      <c r="N194" s="148" t="s">
        <v>36</v>
      </c>
      <c r="O194" s="149">
        <v>0</v>
      </c>
      <c r="P194" s="149">
        <f>O194*H194</f>
        <v>0</v>
      </c>
      <c r="Q194" s="149">
        <v>2.3000000000000001E-4</v>
      </c>
      <c r="R194" s="149">
        <f>Q194*H194</f>
        <v>2.7600000000000003E-3</v>
      </c>
      <c r="S194" s="149">
        <v>0</v>
      </c>
      <c r="T194" s="150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1" t="s">
        <v>129</v>
      </c>
      <c r="AT194" s="151" t="s">
        <v>125</v>
      </c>
      <c r="AU194" s="151" t="s">
        <v>81</v>
      </c>
      <c r="AY194" s="14" t="s">
        <v>122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4" t="s">
        <v>79</v>
      </c>
      <c r="BK194" s="152">
        <f>ROUND(I194*H194,2)</f>
        <v>0</v>
      </c>
      <c r="BL194" s="14" t="s">
        <v>130</v>
      </c>
      <c r="BM194" s="151" t="s">
        <v>452</v>
      </c>
    </row>
    <row r="195" spans="1:65" s="2" customFormat="1">
      <c r="A195" s="26"/>
      <c r="B195" s="27"/>
      <c r="C195" s="26"/>
      <c r="D195" s="153" t="s">
        <v>132</v>
      </c>
      <c r="E195" s="26"/>
      <c r="F195" s="154" t="s">
        <v>451</v>
      </c>
      <c r="G195" s="26"/>
      <c r="H195" s="26"/>
      <c r="I195" s="26"/>
      <c r="J195" s="26"/>
      <c r="K195" s="26"/>
      <c r="L195" s="27"/>
      <c r="M195" s="155"/>
      <c r="N195" s="156"/>
      <c r="O195" s="52"/>
      <c r="P195" s="52"/>
      <c r="Q195" s="52"/>
      <c r="R195" s="52"/>
      <c r="S195" s="52"/>
      <c r="T195" s="53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T195" s="14" t="s">
        <v>132</v>
      </c>
      <c r="AU195" s="14" t="s">
        <v>81</v>
      </c>
    </row>
    <row r="196" spans="1:65" s="2" customFormat="1" ht="16.5" customHeight="1">
      <c r="A196" s="26"/>
      <c r="B196" s="138"/>
      <c r="C196" s="139" t="s">
        <v>315</v>
      </c>
      <c r="D196" s="139" t="s">
        <v>125</v>
      </c>
      <c r="E196" s="140" t="s">
        <v>453</v>
      </c>
      <c r="F196" s="141" t="s">
        <v>454</v>
      </c>
      <c r="G196" s="142" t="s">
        <v>128</v>
      </c>
      <c r="H196" s="143">
        <v>8</v>
      </c>
      <c r="I196" s="144"/>
      <c r="J196" s="144">
        <f>ROUND(I196*H196,2)</f>
        <v>0</v>
      </c>
      <c r="K196" s="145"/>
      <c r="L196" s="146"/>
      <c r="M196" s="147" t="s">
        <v>1</v>
      </c>
      <c r="N196" s="148" t="s">
        <v>36</v>
      </c>
      <c r="O196" s="149">
        <v>0</v>
      </c>
      <c r="P196" s="149">
        <f>O196*H196</f>
        <v>0</v>
      </c>
      <c r="Q196" s="149">
        <v>7.7999999999999999E-4</v>
      </c>
      <c r="R196" s="149">
        <f>Q196*H196</f>
        <v>6.2399999999999999E-3</v>
      </c>
      <c r="S196" s="149">
        <v>0</v>
      </c>
      <c r="T196" s="150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1" t="s">
        <v>129</v>
      </c>
      <c r="AT196" s="151" t="s">
        <v>125</v>
      </c>
      <c r="AU196" s="151" t="s">
        <v>81</v>
      </c>
      <c r="AY196" s="14" t="s">
        <v>122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4" t="s">
        <v>79</v>
      </c>
      <c r="BK196" s="152">
        <f>ROUND(I196*H196,2)</f>
        <v>0</v>
      </c>
      <c r="BL196" s="14" t="s">
        <v>130</v>
      </c>
      <c r="BM196" s="151" t="s">
        <v>455</v>
      </c>
    </row>
    <row r="197" spans="1:65" s="2" customFormat="1">
      <c r="A197" s="26"/>
      <c r="B197" s="27"/>
      <c r="C197" s="26"/>
      <c r="D197" s="153" t="s">
        <v>132</v>
      </c>
      <c r="E197" s="26"/>
      <c r="F197" s="154" t="s">
        <v>454</v>
      </c>
      <c r="G197" s="26"/>
      <c r="H197" s="26"/>
      <c r="I197" s="26"/>
      <c r="J197" s="26"/>
      <c r="K197" s="26"/>
      <c r="L197" s="27"/>
      <c r="M197" s="155"/>
      <c r="N197" s="156"/>
      <c r="O197" s="52"/>
      <c r="P197" s="52"/>
      <c r="Q197" s="52"/>
      <c r="R197" s="52"/>
      <c r="S197" s="52"/>
      <c r="T197" s="53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T197" s="14" t="s">
        <v>132</v>
      </c>
      <c r="AU197" s="14" t="s">
        <v>81</v>
      </c>
    </row>
    <row r="198" spans="1:65" s="2" customFormat="1" ht="24.2" customHeight="1">
      <c r="A198" s="26"/>
      <c r="B198" s="138"/>
      <c r="C198" s="139" t="s">
        <v>319</v>
      </c>
      <c r="D198" s="139" t="s">
        <v>125</v>
      </c>
      <c r="E198" s="140" t="s">
        <v>456</v>
      </c>
      <c r="F198" s="141" t="s">
        <v>457</v>
      </c>
      <c r="G198" s="142" t="s">
        <v>128</v>
      </c>
      <c r="H198" s="143">
        <v>4</v>
      </c>
      <c r="I198" s="144"/>
      <c r="J198" s="144">
        <f>ROUND(I198*H198,2)</f>
        <v>0</v>
      </c>
      <c r="K198" s="145"/>
      <c r="L198" s="146"/>
      <c r="M198" s="147" t="s">
        <v>1</v>
      </c>
      <c r="N198" s="148" t="s">
        <v>36</v>
      </c>
      <c r="O198" s="149">
        <v>0</v>
      </c>
      <c r="P198" s="149">
        <f>O198*H198</f>
        <v>0</v>
      </c>
      <c r="Q198" s="149">
        <v>5.5000000000000003E-4</v>
      </c>
      <c r="R198" s="149">
        <f>Q198*H198</f>
        <v>2.2000000000000001E-3</v>
      </c>
      <c r="S198" s="149">
        <v>0</v>
      </c>
      <c r="T198" s="150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1" t="s">
        <v>129</v>
      </c>
      <c r="AT198" s="151" t="s">
        <v>125</v>
      </c>
      <c r="AU198" s="151" t="s">
        <v>81</v>
      </c>
      <c r="AY198" s="14" t="s">
        <v>122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4" t="s">
        <v>79</v>
      </c>
      <c r="BK198" s="152">
        <f>ROUND(I198*H198,2)</f>
        <v>0</v>
      </c>
      <c r="BL198" s="14" t="s">
        <v>130</v>
      </c>
      <c r="BM198" s="151" t="s">
        <v>458</v>
      </c>
    </row>
    <row r="199" spans="1:65" s="2" customFormat="1" ht="19.5">
      <c r="A199" s="26"/>
      <c r="B199" s="27"/>
      <c r="C199" s="26"/>
      <c r="D199" s="153" t="s">
        <v>132</v>
      </c>
      <c r="E199" s="26"/>
      <c r="F199" s="154" t="s">
        <v>457</v>
      </c>
      <c r="G199" s="26"/>
      <c r="H199" s="26"/>
      <c r="I199" s="26"/>
      <c r="J199" s="26"/>
      <c r="K199" s="26"/>
      <c r="L199" s="27"/>
      <c r="M199" s="155"/>
      <c r="N199" s="156"/>
      <c r="O199" s="52"/>
      <c r="P199" s="52"/>
      <c r="Q199" s="52"/>
      <c r="R199" s="52"/>
      <c r="S199" s="52"/>
      <c r="T199" s="53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T199" s="14" t="s">
        <v>132</v>
      </c>
      <c r="AU199" s="14" t="s">
        <v>81</v>
      </c>
    </row>
    <row r="200" spans="1:65" s="2" customFormat="1" ht="16.5" customHeight="1">
      <c r="A200" s="26"/>
      <c r="B200" s="138"/>
      <c r="C200" s="139" t="s">
        <v>323</v>
      </c>
      <c r="D200" s="139" t="s">
        <v>125</v>
      </c>
      <c r="E200" s="140" t="s">
        <v>199</v>
      </c>
      <c r="F200" s="141" t="s">
        <v>459</v>
      </c>
      <c r="G200" s="142" t="s">
        <v>128</v>
      </c>
      <c r="H200" s="143">
        <v>2</v>
      </c>
      <c r="I200" s="144"/>
      <c r="J200" s="144">
        <f>ROUND(I200*H200,2)</f>
        <v>0</v>
      </c>
      <c r="K200" s="145"/>
      <c r="L200" s="146"/>
      <c r="M200" s="147" t="s">
        <v>1</v>
      </c>
      <c r="N200" s="148" t="s">
        <v>36</v>
      </c>
      <c r="O200" s="149">
        <v>0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1" t="s">
        <v>129</v>
      </c>
      <c r="AT200" s="151" t="s">
        <v>125</v>
      </c>
      <c r="AU200" s="151" t="s">
        <v>81</v>
      </c>
      <c r="AY200" s="14" t="s">
        <v>122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4" t="s">
        <v>79</v>
      </c>
      <c r="BK200" s="152">
        <f>ROUND(I200*H200,2)</f>
        <v>0</v>
      </c>
      <c r="BL200" s="14" t="s">
        <v>130</v>
      </c>
      <c r="BM200" s="151" t="s">
        <v>460</v>
      </c>
    </row>
    <row r="201" spans="1:65" s="2" customFormat="1" ht="24.2" customHeight="1">
      <c r="A201" s="26"/>
      <c r="B201" s="138"/>
      <c r="C201" s="139" t="s">
        <v>327</v>
      </c>
      <c r="D201" s="139" t="s">
        <v>125</v>
      </c>
      <c r="E201" s="140" t="s">
        <v>203</v>
      </c>
      <c r="F201" s="141" t="s">
        <v>461</v>
      </c>
      <c r="G201" s="142" t="s">
        <v>128</v>
      </c>
      <c r="H201" s="143">
        <v>2</v>
      </c>
      <c r="I201" s="144"/>
      <c r="J201" s="144">
        <f>ROUND(I201*H201,2)</f>
        <v>0</v>
      </c>
      <c r="K201" s="145"/>
      <c r="L201" s="146"/>
      <c r="M201" s="147" t="s">
        <v>1</v>
      </c>
      <c r="N201" s="148" t="s">
        <v>36</v>
      </c>
      <c r="O201" s="149">
        <v>0</v>
      </c>
      <c r="P201" s="149">
        <f>O201*H201</f>
        <v>0</v>
      </c>
      <c r="Q201" s="149">
        <v>0</v>
      </c>
      <c r="R201" s="149">
        <f>Q201*H201</f>
        <v>0</v>
      </c>
      <c r="S201" s="149">
        <v>0</v>
      </c>
      <c r="T201" s="150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1" t="s">
        <v>129</v>
      </c>
      <c r="AT201" s="151" t="s">
        <v>125</v>
      </c>
      <c r="AU201" s="151" t="s">
        <v>81</v>
      </c>
      <c r="AY201" s="14" t="s">
        <v>122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4" t="s">
        <v>79</v>
      </c>
      <c r="BK201" s="152">
        <f>ROUND(I201*H201,2)</f>
        <v>0</v>
      </c>
      <c r="BL201" s="14" t="s">
        <v>130</v>
      </c>
      <c r="BM201" s="151" t="s">
        <v>462</v>
      </c>
    </row>
    <row r="202" spans="1:65" s="2" customFormat="1" ht="21.75" customHeight="1">
      <c r="A202" s="26"/>
      <c r="B202" s="138"/>
      <c r="C202" s="139" t="s">
        <v>463</v>
      </c>
      <c r="D202" s="139" t="s">
        <v>125</v>
      </c>
      <c r="E202" s="140" t="s">
        <v>207</v>
      </c>
      <c r="F202" s="141" t="s">
        <v>464</v>
      </c>
      <c r="G202" s="142" t="s">
        <v>128</v>
      </c>
      <c r="H202" s="143">
        <v>2</v>
      </c>
      <c r="I202" s="144"/>
      <c r="J202" s="144">
        <f>ROUND(I202*H202,2)</f>
        <v>0</v>
      </c>
      <c r="K202" s="145"/>
      <c r="L202" s="146"/>
      <c r="M202" s="147" t="s">
        <v>1</v>
      </c>
      <c r="N202" s="148" t="s">
        <v>36</v>
      </c>
      <c r="O202" s="149">
        <v>0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1" t="s">
        <v>129</v>
      </c>
      <c r="AT202" s="151" t="s">
        <v>125</v>
      </c>
      <c r="AU202" s="151" t="s">
        <v>81</v>
      </c>
      <c r="AY202" s="14" t="s">
        <v>122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4" t="s">
        <v>79</v>
      </c>
      <c r="BK202" s="152">
        <f>ROUND(I202*H202,2)</f>
        <v>0</v>
      </c>
      <c r="BL202" s="14" t="s">
        <v>130</v>
      </c>
      <c r="BM202" s="151" t="s">
        <v>465</v>
      </c>
    </row>
    <row r="203" spans="1:65" s="2" customFormat="1">
      <c r="A203" s="26"/>
      <c r="B203" s="27"/>
      <c r="C203" s="26"/>
      <c r="D203" s="153" t="s">
        <v>132</v>
      </c>
      <c r="E203" s="26"/>
      <c r="F203" s="154" t="s">
        <v>464</v>
      </c>
      <c r="G203" s="26"/>
      <c r="H203" s="26"/>
      <c r="I203" s="26"/>
      <c r="J203" s="26"/>
      <c r="K203" s="26"/>
      <c r="L203" s="27"/>
      <c r="M203" s="155"/>
      <c r="N203" s="156"/>
      <c r="O203" s="52"/>
      <c r="P203" s="52"/>
      <c r="Q203" s="52"/>
      <c r="R203" s="52"/>
      <c r="S203" s="52"/>
      <c r="T203" s="53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T203" s="14" t="s">
        <v>132</v>
      </c>
      <c r="AU203" s="14" t="s">
        <v>81</v>
      </c>
    </row>
    <row r="204" spans="1:65" s="2" customFormat="1" ht="21.75" customHeight="1">
      <c r="A204" s="26"/>
      <c r="B204" s="138"/>
      <c r="C204" s="139" t="s">
        <v>466</v>
      </c>
      <c r="D204" s="139" t="s">
        <v>125</v>
      </c>
      <c r="E204" s="140" t="s">
        <v>212</v>
      </c>
      <c r="F204" s="141" t="s">
        <v>467</v>
      </c>
      <c r="G204" s="142" t="s">
        <v>128</v>
      </c>
      <c r="H204" s="143">
        <v>2</v>
      </c>
      <c r="I204" s="144"/>
      <c r="J204" s="144">
        <f>ROUND(I204*H204,2)</f>
        <v>0</v>
      </c>
      <c r="K204" s="145"/>
      <c r="L204" s="146"/>
      <c r="M204" s="147" t="s">
        <v>1</v>
      </c>
      <c r="N204" s="148" t="s">
        <v>36</v>
      </c>
      <c r="O204" s="149">
        <v>0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1" t="s">
        <v>129</v>
      </c>
      <c r="AT204" s="151" t="s">
        <v>125</v>
      </c>
      <c r="AU204" s="151" t="s">
        <v>81</v>
      </c>
      <c r="AY204" s="14" t="s">
        <v>122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4" t="s">
        <v>79</v>
      </c>
      <c r="BK204" s="152">
        <f>ROUND(I204*H204,2)</f>
        <v>0</v>
      </c>
      <c r="BL204" s="14" t="s">
        <v>130</v>
      </c>
      <c r="BM204" s="151" t="s">
        <v>468</v>
      </c>
    </row>
    <row r="205" spans="1:65" s="2" customFormat="1">
      <c r="A205" s="26"/>
      <c r="B205" s="27"/>
      <c r="C205" s="26"/>
      <c r="D205" s="153" t="s">
        <v>132</v>
      </c>
      <c r="E205" s="26"/>
      <c r="F205" s="154" t="s">
        <v>467</v>
      </c>
      <c r="G205" s="26"/>
      <c r="H205" s="26"/>
      <c r="I205" s="26"/>
      <c r="J205" s="26"/>
      <c r="K205" s="26"/>
      <c r="L205" s="27"/>
      <c r="M205" s="155"/>
      <c r="N205" s="156"/>
      <c r="O205" s="52"/>
      <c r="P205" s="52"/>
      <c r="Q205" s="52"/>
      <c r="R205" s="52"/>
      <c r="S205" s="52"/>
      <c r="T205" s="53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T205" s="14" t="s">
        <v>132</v>
      </c>
      <c r="AU205" s="14" t="s">
        <v>81</v>
      </c>
    </row>
    <row r="206" spans="1:65" s="2" customFormat="1" ht="16.5" customHeight="1">
      <c r="A206" s="26"/>
      <c r="B206" s="138"/>
      <c r="C206" s="139" t="s">
        <v>469</v>
      </c>
      <c r="D206" s="139" t="s">
        <v>125</v>
      </c>
      <c r="E206" s="140" t="s">
        <v>470</v>
      </c>
      <c r="F206" s="141" t="s">
        <v>471</v>
      </c>
      <c r="G206" s="142" t="s">
        <v>128</v>
      </c>
      <c r="H206" s="143">
        <v>4</v>
      </c>
      <c r="I206" s="144"/>
      <c r="J206" s="144">
        <f>ROUND(I206*H206,2)</f>
        <v>0</v>
      </c>
      <c r="K206" s="145"/>
      <c r="L206" s="146"/>
      <c r="M206" s="147" t="s">
        <v>1</v>
      </c>
      <c r="N206" s="148" t="s">
        <v>36</v>
      </c>
      <c r="O206" s="149">
        <v>0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1" t="s">
        <v>129</v>
      </c>
      <c r="AT206" s="151" t="s">
        <v>125</v>
      </c>
      <c r="AU206" s="151" t="s">
        <v>81</v>
      </c>
      <c r="AY206" s="14" t="s">
        <v>122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4" t="s">
        <v>79</v>
      </c>
      <c r="BK206" s="152">
        <f>ROUND(I206*H206,2)</f>
        <v>0</v>
      </c>
      <c r="BL206" s="14" t="s">
        <v>130</v>
      </c>
      <c r="BM206" s="151" t="s">
        <v>472</v>
      </c>
    </row>
    <row r="207" spans="1:65" s="2" customFormat="1">
      <c r="A207" s="26"/>
      <c r="B207" s="27"/>
      <c r="C207" s="26"/>
      <c r="D207" s="153" t="s">
        <v>132</v>
      </c>
      <c r="E207" s="26"/>
      <c r="F207" s="154" t="s">
        <v>471</v>
      </c>
      <c r="G207" s="26"/>
      <c r="H207" s="26"/>
      <c r="I207" s="26"/>
      <c r="J207" s="26"/>
      <c r="K207" s="26"/>
      <c r="L207" s="27"/>
      <c r="M207" s="155"/>
      <c r="N207" s="156"/>
      <c r="O207" s="52"/>
      <c r="P207" s="52"/>
      <c r="Q207" s="52"/>
      <c r="R207" s="52"/>
      <c r="S207" s="52"/>
      <c r="T207" s="53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T207" s="14" t="s">
        <v>132</v>
      </c>
      <c r="AU207" s="14" t="s">
        <v>81</v>
      </c>
    </row>
    <row r="208" spans="1:65" s="2" customFormat="1" ht="16.5" customHeight="1">
      <c r="A208" s="26"/>
      <c r="B208" s="138"/>
      <c r="C208" s="139" t="s">
        <v>473</v>
      </c>
      <c r="D208" s="139" t="s">
        <v>125</v>
      </c>
      <c r="E208" s="140" t="s">
        <v>474</v>
      </c>
      <c r="F208" s="141" t="s">
        <v>475</v>
      </c>
      <c r="G208" s="142" t="s">
        <v>128</v>
      </c>
      <c r="H208" s="143">
        <v>4</v>
      </c>
      <c r="I208" s="144"/>
      <c r="J208" s="144">
        <f>ROUND(I208*H208,2)</f>
        <v>0</v>
      </c>
      <c r="K208" s="145"/>
      <c r="L208" s="146"/>
      <c r="M208" s="147" t="s">
        <v>1</v>
      </c>
      <c r="N208" s="148" t="s">
        <v>36</v>
      </c>
      <c r="O208" s="149">
        <v>0</v>
      </c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1" t="s">
        <v>129</v>
      </c>
      <c r="AT208" s="151" t="s">
        <v>125</v>
      </c>
      <c r="AU208" s="151" t="s">
        <v>81</v>
      </c>
      <c r="AY208" s="14" t="s">
        <v>122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4" t="s">
        <v>79</v>
      </c>
      <c r="BK208" s="152">
        <f>ROUND(I208*H208,2)</f>
        <v>0</v>
      </c>
      <c r="BL208" s="14" t="s">
        <v>130</v>
      </c>
      <c r="BM208" s="151" t="s">
        <v>476</v>
      </c>
    </row>
    <row r="209" spans="1:65" s="2" customFormat="1">
      <c r="A209" s="26"/>
      <c r="B209" s="27"/>
      <c r="C209" s="26"/>
      <c r="D209" s="153" t="s">
        <v>132</v>
      </c>
      <c r="E209" s="26"/>
      <c r="F209" s="154" t="s">
        <v>475</v>
      </c>
      <c r="G209" s="26"/>
      <c r="H209" s="26"/>
      <c r="I209" s="26"/>
      <c r="J209" s="26"/>
      <c r="K209" s="26"/>
      <c r="L209" s="27"/>
      <c r="M209" s="155"/>
      <c r="N209" s="156"/>
      <c r="O209" s="52"/>
      <c r="P209" s="52"/>
      <c r="Q209" s="52"/>
      <c r="R209" s="52"/>
      <c r="S209" s="52"/>
      <c r="T209" s="53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T209" s="14" t="s">
        <v>132</v>
      </c>
      <c r="AU209" s="14" t="s">
        <v>81</v>
      </c>
    </row>
    <row r="210" spans="1:65" s="2" customFormat="1" ht="24.2" customHeight="1">
      <c r="A210" s="26"/>
      <c r="B210" s="138"/>
      <c r="C210" s="139" t="s">
        <v>477</v>
      </c>
      <c r="D210" s="139" t="s">
        <v>125</v>
      </c>
      <c r="E210" s="140" t="s">
        <v>478</v>
      </c>
      <c r="F210" s="141" t="s">
        <v>479</v>
      </c>
      <c r="G210" s="142" t="s">
        <v>128</v>
      </c>
      <c r="H210" s="143">
        <v>10</v>
      </c>
      <c r="I210" s="144"/>
      <c r="J210" s="144">
        <f>ROUND(I210*H210,2)</f>
        <v>0</v>
      </c>
      <c r="K210" s="145"/>
      <c r="L210" s="146"/>
      <c r="M210" s="147" t="s">
        <v>1</v>
      </c>
      <c r="N210" s="148" t="s">
        <v>36</v>
      </c>
      <c r="O210" s="149">
        <v>0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1" t="s">
        <v>129</v>
      </c>
      <c r="AT210" s="151" t="s">
        <v>125</v>
      </c>
      <c r="AU210" s="151" t="s">
        <v>81</v>
      </c>
      <c r="AY210" s="14" t="s">
        <v>122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4" t="s">
        <v>79</v>
      </c>
      <c r="BK210" s="152">
        <f>ROUND(I210*H210,2)</f>
        <v>0</v>
      </c>
      <c r="BL210" s="14" t="s">
        <v>130</v>
      </c>
      <c r="BM210" s="151" t="s">
        <v>480</v>
      </c>
    </row>
    <row r="211" spans="1:65" s="2" customFormat="1" ht="19.5">
      <c r="A211" s="26"/>
      <c r="B211" s="27"/>
      <c r="C211" s="26"/>
      <c r="D211" s="153" t="s">
        <v>132</v>
      </c>
      <c r="E211" s="26"/>
      <c r="F211" s="154" t="s">
        <v>481</v>
      </c>
      <c r="G211" s="26"/>
      <c r="H211" s="26"/>
      <c r="I211" s="26"/>
      <c r="J211" s="26"/>
      <c r="K211" s="26"/>
      <c r="L211" s="27"/>
      <c r="M211" s="155"/>
      <c r="N211" s="156"/>
      <c r="O211" s="52"/>
      <c r="P211" s="52"/>
      <c r="Q211" s="52"/>
      <c r="R211" s="52"/>
      <c r="S211" s="52"/>
      <c r="T211" s="53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T211" s="14" t="s">
        <v>132</v>
      </c>
      <c r="AU211" s="14" t="s">
        <v>81</v>
      </c>
    </row>
    <row r="212" spans="1:65" s="2" customFormat="1" ht="21.75" customHeight="1">
      <c r="A212" s="26"/>
      <c r="B212" s="138"/>
      <c r="C212" s="139" t="s">
        <v>482</v>
      </c>
      <c r="D212" s="139" t="s">
        <v>125</v>
      </c>
      <c r="E212" s="140" t="s">
        <v>483</v>
      </c>
      <c r="F212" s="141" t="s">
        <v>484</v>
      </c>
      <c r="G212" s="142" t="s">
        <v>128</v>
      </c>
      <c r="H212" s="143">
        <v>4</v>
      </c>
      <c r="I212" s="144"/>
      <c r="J212" s="144">
        <f>ROUND(I212*H212,2)</f>
        <v>0</v>
      </c>
      <c r="K212" s="145"/>
      <c r="L212" s="146"/>
      <c r="M212" s="147" t="s">
        <v>1</v>
      </c>
      <c r="N212" s="148" t="s">
        <v>36</v>
      </c>
      <c r="O212" s="149">
        <v>0</v>
      </c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1" t="s">
        <v>129</v>
      </c>
      <c r="AT212" s="151" t="s">
        <v>125</v>
      </c>
      <c r="AU212" s="151" t="s">
        <v>81</v>
      </c>
      <c r="AY212" s="14" t="s">
        <v>122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4" t="s">
        <v>79</v>
      </c>
      <c r="BK212" s="152">
        <f>ROUND(I212*H212,2)</f>
        <v>0</v>
      </c>
      <c r="BL212" s="14" t="s">
        <v>130</v>
      </c>
      <c r="BM212" s="151" t="s">
        <v>485</v>
      </c>
    </row>
    <row r="213" spans="1:65" s="2" customFormat="1">
      <c r="A213" s="26"/>
      <c r="B213" s="27"/>
      <c r="C213" s="26"/>
      <c r="D213" s="153" t="s">
        <v>132</v>
      </c>
      <c r="E213" s="26"/>
      <c r="F213" s="154" t="s">
        <v>484</v>
      </c>
      <c r="G213" s="26"/>
      <c r="H213" s="26"/>
      <c r="I213" s="26"/>
      <c r="J213" s="26"/>
      <c r="K213" s="26"/>
      <c r="L213" s="27"/>
      <c r="M213" s="155"/>
      <c r="N213" s="156"/>
      <c r="O213" s="52"/>
      <c r="P213" s="52"/>
      <c r="Q213" s="52"/>
      <c r="R213" s="52"/>
      <c r="S213" s="52"/>
      <c r="T213" s="53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T213" s="14" t="s">
        <v>132</v>
      </c>
      <c r="AU213" s="14" t="s">
        <v>81</v>
      </c>
    </row>
    <row r="214" spans="1:65" s="2" customFormat="1" ht="16.5" customHeight="1">
      <c r="A214" s="26"/>
      <c r="B214" s="138"/>
      <c r="C214" s="139" t="s">
        <v>486</v>
      </c>
      <c r="D214" s="139" t="s">
        <v>125</v>
      </c>
      <c r="E214" s="140" t="s">
        <v>487</v>
      </c>
      <c r="F214" s="141" t="s">
        <v>488</v>
      </c>
      <c r="G214" s="142" t="s">
        <v>128</v>
      </c>
      <c r="H214" s="143">
        <v>2</v>
      </c>
      <c r="I214" s="144"/>
      <c r="J214" s="144">
        <f>ROUND(I214*H214,2)</f>
        <v>0</v>
      </c>
      <c r="K214" s="145"/>
      <c r="L214" s="146"/>
      <c r="M214" s="147" t="s">
        <v>1</v>
      </c>
      <c r="N214" s="148" t="s">
        <v>36</v>
      </c>
      <c r="O214" s="149">
        <v>0</v>
      </c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1" t="s">
        <v>129</v>
      </c>
      <c r="AT214" s="151" t="s">
        <v>125</v>
      </c>
      <c r="AU214" s="151" t="s">
        <v>81</v>
      </c>
      <c r="AY214" s="14" t="s">
        <v>122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4" t="s">
        <v>79</v>
      </c>
      <c r="BK214" s="152">
        <f>ROUND(I214*H214,2)</f>
        <v>0</v>
      </c>
      <c r="BL214" s="14" t="s">
        <v>130</v>
      </c>
      <c r="BM214" s="151" t="s">
        <v>489</v>
      </c>
    </row>
    <row r="215" spans="1:65" s="2" customFormat="1">
      <c r="A215" s="26"/>
      <c r="B215" s="27"/>
      <c r="C215" s="26"/>
      <c r="D215" s="153" t="s">
        <v>132</v>
      </c>
      <c r="E215" s="26"/>
      <c r="F215" s="154" t="s">
        <v>488</v>
      </c>
      <c r="G215" s="26"/>
      <c r="H215" s="26"/>
      <c r="I215" s="26"/>
      <c r="J215" s="26"/>
      <c r="K215" s="26"/>
      <c r="L215" s="27"/>
      <c r="M215" s="155"/>
      <c r="N215" s="156"/>
      <c r="O215" s="52"/>
      <c r="P215" s="52"/>
      <c r="Q215" s="52"/>
      <c r="R215" s="52"/>
      <c r="S215" s="52"/>
      <c r="T215" s="53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T215" s="14" t="s">
        <v>132</v>
      </c>
      <c r="AU215" s="14" t="s">
        <v>81</v>
      </c>
    </row>
    <row r="216" spans="1:65" s="2" customFormat="1" ht="16.5" customHeight="1">
      <c r="A216" s="26"/>
      <c r="B216" s="138"/>
      <c r="C216" s="139" t="s">
        <v>490</v>
      </c>
      <c r="D216" s="139" t="s">
        <v>125</v>
      </c>
      <c r="E216" s="140" t="s">
        <v>491</v>
      </c>
      <c r="F216" s="141" t="s">
        <v>492</v>
      </c>
      <c r="G216" s="142" t="s">
        <v>128</v>
      </c>
      <c r="H216" s="143">
        <v>2</v>
      </c>
      <c r="I216" s="144"/>
      <c r="J216" s="144">
        <f>ROUND(I216*H216,2)</f>
        <v>0</v>
      </c>
      <c r="K216" s="145"/>
      <c r="L216" s="146"/>
      <c r="M216" s="147" t="s">
        <v>1</v>
      </c>
      <c r="N216" s="148" t="s">
        <v>36</v>
      </c>
      <c r="O216" s="149">
        <v>0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1" t="s">
        <v>129</v>
      </c>
      <c r="AT216" s="151" t="s">
        <v>125</v>
      </c>
      <c r="AU216" s="151" t="s">
        <v>81</v>
      </c>
      <c r="AY216" s="14" t="s">
        <v>122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4" t="s">
        <v>79</v>
      </c>
      <c r="BK216" s="152">
        <f>ROUND(I216*H216,2)</f>
        <v>0</v>
      </c>
      <c r="BL216" s="14" t="s">
        <v>130</v>
      </c>
      <c r="BM216" s="151" t="s">
        <v>493</v>
      </c>
    </row>
    <row r="217" spans="1:65" s="2" customFormat="1">
      <c r="A217" s="26"/>
      <c r="B217" s="27"/>
      <c r="C217" s="26"/>
      <c r="D217" s="153" t="s">
        <v>132</v>
      </c>
      <c r="E217" s="26"/>
      <c r="F217" s="154" t="s">
        <v>492</v>
      </c>
      <c r="G217" s="26"/>
      <c r="H217" s="26"/>
      <c r="I217" s="26"/>
      <c r="J217" s="26"/>
      <c r="K217" s="26"/>
      <c r="L217" s="27"/>
      <c r="M217" s="155"/>
      <c r="N217" s="156"/>
      <c r="O217" s="52"/>
      <c r="P217" s="52"/>
      <c r="Q217" s="52"/>
      <c r="R217" s="52"/>
      <c r="S217" s="52"/>
      <c r="T217" s="53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T217" s="14" t="s">
        <v>132</v>
      </c>
      <c r="AU217" s="14" t="s">
        <v>81</v>
      </c>
    </row>
    <row r="218" spans="1:65" s="2" customFormat="1" ht="16.5" customHeight="1">
      <c r="A218" s="26"/>
      <c r="B218" s="138"/>
      <c r="C218" s="139" t="s">
        <v>494</v>
      </c>
      <c r="D218" s="139" t="s">
        <v>125</v>
      </c>
      <c r="E218" s="140" t="s">
        <v>495</v>
      </c>
      <c r="F218" s="141" t="s">
        <v>496</v>
      </c>
      <c r="G218" s="142" t="s">
        <v>128</v>
      </c>
      <c r="H218" s="143">
        <v>2</v>
      </c>
      <c r="I218" s="144"/>
      <c r="J218" s="144">
        <f>ROUND(I218*H218,2)</f>
        <v>0</v>
      </c>
      <c r="K218" s="145"/>
      <c r="L218" s="146"/>
      <c r="M218" s="147" t="s">
        <v>1</v>
      </c>
      <c r="N218" s="148" t="s">
        <v>36</v>
      </c>
      <c r="O218" s="149">
        <v>0</v>
      </c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1" t="s">
        <v>129</v>
      </c>
      <c r="AT218" s="151" t="s">
        <v>125</v>
      </c>
      <c r="AU218" s="151" t="s">
        <v>81</v>
      </c>
      <c r="AY218" s="14" t="s">
        <v>122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4" t="s">
        <v>79</v>
      </c>
      <c r="BK218" s="152">
        <f>ROUND(I218*H218,2)</f>
        <v>0</v>
      </c>
      <c r="BL218" s="14" t="s">
        <v>130</v>
      </c>
      <c r="BM218" s="151" t="s">
        <v>497</v>
      </c>
    </row>
    <row r="219" spans="1:65" s="2" customFormat="1">
      <c r="A219" s="26"/>
      <c r="B219" s="27"/>
      <c r="C219" s="26"/>
      <c r="D219" s="153" t="s">
        <v>132</v>
      </c>
      <c r="E219" s="26"/>
      <c r="F219" s="154" t="s">
        <v>496</v>
      </c>
      <c r="G219" s="26"/>
      <c r="H219" s="26"/>
      <c r="I219" s="26"/>
      <c r="J219" s="26"/>
      <c r="K219" s="26"/>
      <c r="L219" s="27"/>
      <c r="M219" s="155"/>
      <c r="N219" s="156"/>
      <c r="O219" s="52"/>
      <c r="P219" s="52"/>
      <c r="Q219" s="52"/>
      <c r="R219" s="52"/>
      <c r="S219" s="52"/>
      <c r="T219" s="53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T219" s="14" t="s">
        <v>132</v>
      </c>
      <c r="AU219" s="14" t="s">
        <v>81</v>
      </c>
    </row>
    <row r="220" spans="1:65" s="2" customFormat="1" ht="33" customHeight="1">
      <c r="A220" s="26"/>
      <c r="B220" s="138"/>
      <c r="C220" s="139" t="s">
        <v>498</v>
      </c>
      <c r="D220" s="139" t="s">
        <v>125</v>
      </c>
      <c r="E220" s="140" t="s">
        <v>499</v>
      </c>
      <c r="F220" s="141" t="s">
        <v>500</v>
      </c>
      <c r="G220" s="142" t="s">
        <v>201</v>
      </c>
      <c r="H220" s="143">
        <v>8</v>
      </c>
      <c r="I220" s="144"/>
      <c r="J220" s="144">
        <f>ROUND(I220*H220,2)</f>
        <v>0</v>
      </c>
      <c r="K220" s="145"/>
      <c r="L220" s="146"/>
      <c r="M220" s="147" t="s">
        <v>1</v>
      </c>
      <c r="N220" s="148" t="s">
        <v>36</v>
      </c>
      <c r="O220" s="149">
        <v>0</v>
      </c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1" t="s">
        <v>129</v>
      </c>
      <c r="AT220" s="151" t="s">
        <v>125</v>
      </c>
      <c r="AU220" s="151" t="s">
        <v>81</v>
      </c>
      <c r="AY220" s="14" t="s">
        <v>122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4" t="s">
        <v>79</v>
      </c>
      <c r="BK220" s="152">
        <f>ROUND(I220*H220,2)</f>
        <v>0</v>
      </c>
      <c r="BL220" s="14" t="s">
        <v>130</v>
      </c>
      <c r="BM220" s="151" t="s">
        <v>501</v>
      </c>
    </row>
    <row r="221" spans="1:65" s="2" customFormat="1" ht="19.5">
      <c r="A221" s="26"/>
      <c r="B221" s="27"/>
      <c r="C221" s="26"/>
      <c r="D221" s="153" t="s">
        <v>132</v>
      </c>
      <c r="E221" s="26"/>
      <c r="F221" s="154" t="s">
        <v>500</v>
      </c>
      <c r="G221" s="26"/>
      <c r="H221" s="26"/>
      <c r="I221" s="26"/>
      <c r="J221" s="26"/>
      <c r="K221" s="26"/>
      <c r="L221" s="27"/>
      <c r="M221" s="155"/>
      <c r="N221" s="156"/>
      <c r="O221" s="52"/>
      <c r="P221" s="52"/>
      <c r="Q221" s="52"/>
      <c r="R221" s="52"/>
      <c r="S221" s="52"/>
      <c r="T221" s="53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T221" s="14" t="s">
        <v>132</v>
      </c>
      <c r="AU221" s="14" t="s">
        <v>81</v>
      </c>
    </row>
    <row r="222" spans="1:65" s="2" customFormat="1" ht="24.2" customHeight="1">
      <c r="A222" s="26"/>
      <c r="B222" s="138"/>
      <c r="C222" s="139" t="s">
        <v>502</v>
      </c>
      <c r="D222" s="139" t="s">
        <v>125</v>
      </c>
      <c r="E222" s="140" t="s">
        <v>503</v>
      </c>
      <c r="F222" s="141" t="s">
        <v>504</v>
      </c>
      <c r="G222" s="142" t="s">
        <v>128</v>
      </c>
      <c r="H222" s="143">
        <v>10</v>
      </c>
      <c r="I222" s="144"/>
      <c r="J222" s="144">
        <f>ROUND(I222*H222,2)</f>
        <v>0</v>
      </c>
      <c r="K222" s="145"/>
      <c r="L222" s="146"/>
      <c r="M222" s="147" t="s">
        <v>1</v>
      </c>
      <c r="N222" s="148" t="s">
        <v>36</v>
      </c>
      <c r="O222" s="149">
        <v>0</v>
      </c>
      <c r="P222" s="149">
        <f>O222*H222</f>
        <v>0</v>
      </c>
      <c r="Q222" s="149">
        <v>2.0000000000000001E-4</v>
      </c>
      <c r="R222" s="149">
        <f>Q222*H222</f>
        <v>2E-3</v>
      </c>
      <c r="S222" s="149">
        <v>0</v>
      </c>
      <c r="T222" s="150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1" t="s">
        <v>129</v>
      </c>
      <c r="AT222" s="151" t="s">
        <v>125</v>
      </c>
      <c r="AU222" s="151" t="s">
        <v>81</v>
      </c>
      <c r="AY222" s="14" t="s">
        <v>122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4" t="s">
        <v>79</v>
      </c>
      <c r="BK222" s="152">
        <f>ROUND(I222*H222,2)</f>
        <v>0</v>
      </c>
      <c r="BL222" s="14" t="s">
        <v>130</v>
      </c>
      <c r="BM222" s="151" t="s">
        <v>505</v>
      </c>
    </row>
    <row r="223" spans="1:65" s="2" customFormat="1" ht="19.5">
      <c r="A223" s="26"/>
      <c r="B223" s="27"/>
      <c r="C223" s="26"/>
      <c r="D223" s="153" t="s">
        <v>132</v>
      </c>
      <c r="E223" s="26"/>
      <c r="F223" s="154" t="s">
        <v>504</v>
      </c>
      <c r="G223" s="26"/>
      <c r="H223" s="26"/>
      <c r="I223" s="26"/>
      <c r="J223" s="26"/>
      <c r="K223" s="26"/>
      <c r="L223" s="27"/>
      <c r="M223" s="155"/>
      <c r="N223" s="156"/>
      <c r="O223" s="52"/>
      <c r="P223" s="52"/>
      <c r="Q223" s="52"/>
      <c r="R223" s="52"/>
      <c r="S223" s="52"/>
      <c r="T223" s="53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T223" s="14" t="s">
        <v>132</v>
      </c>
      <c r="AU223" s="14" t="s">
        <v>81</v>
      </c>
    </row>
    <row r="224" spans="1:65" s="2" customFormat="1" ht="16.5" customHeight="1">
      <c r="A224" s="26"/>
      <c r="B224" s="138"/>
      <c r="C224" s="157" t="s">
        <v>506</v>
      </c>
      <c r="D224" s="157" t="s">
        <v>141</v>
      </c>
      <c r="E224" s="158" t="s">
        <v>507</v>
      </c>
      <c r="F224" s="159" t="s">
        <v>508</v>
      </c>
      <c r="G224" s="160" t="s">
        <v>201</v>
      </c>
      <c r="H224" s="161">
        <v>6</v>
      </c>
      <c r="I224" s="162"/>
      <c r="J224" s="162">
        <f>ROUND(I224*H224,2)</f>
        <v>0</v>
      </c>
      <c r="K224" s="163"/>
      <c r="L224" s="27"/>
      <c r="M224" s="164" t="s">
        <v>1</v>
      </c>
      <c r="N224" s="165" t="s">
        <v>36</v>
      </c>
      <c r="O224" s="149">
        <v>0</v>
      </c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1" t="s">
        <v>130</v>
      </c>
      <c r="AT224" s="151" t="s">
        <v>141</v>
      </c>
      <c r="AU224" s="151" t="s">
        <v>81</v>
      </c>
      <c r="AY224" s="14" t="s">
        <v>122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4" t="s">
        <v>79</v>
      </c>
      <c r="BK224" s="152">
        <f>ROUND(I224*H224,2)</f>
        <v>0</v>
      </c>
      <c r="BL224" s="14" t="s">
        <v>130</v>
      </c>
      <c r="BM224" s="151" t="s">
        <v>509</v>
      </c>
    </row>
    <row r="225" spans="1:65" s="2" customFormat="1">
      <c r="A225" s="26"/>
      <c r="B225" s="27"/>
      <c r="C225" s="26"/>
      <c r="D225" s="153" t="s">
        <v>132</v>
      </c>
      <c r="E225" s="26"/>
      <c r="F225" s="154" t="s">
        <v>508</v>
      </c>
      <c r="G225" s="26"/>
      <c r="H225" s="26"/>
      <c r="I225" s="26"/>
      <c r="J225" s="26"/>
      <c r="K225" s="26"/>
      <c r="L225" s="27"/>
      <c r="M225" s="155"/>
      <c r="N225" s="156"/>
      <c r="O225" s="52"/>
      <c r="P225" s="52"/>
      <c r="Q225" s="52"/>
      <c r="R225" s="52"/>
      <c r="S225" s="52"/>
      <c r="T225" s="53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T225" s="14" t="s">
        <v>132</v>
      </c>
      <c r="AU225" s="14" t="s">
        <v>81</v>
      </c>
    </row>
    <row r="226" spans="1:65" s="2" customFormat="1" ht="16.5" customHeight="1">
      <c r="A226" s="26"/>
      <c r="B226" s="138"/>
      <c r="C226" s="157" t="s">
        <v>510</v>
      </c>
      <c r="D226" s="157" t="s">
        <v>141</v>
      </c>
      <c r="E226" s="158" t="s">
        <v>168</v>
      </c>
      <c r="F226" s="159" t="s">
        <v>169</v>
      </c>
      <c r="G226" s="160" t="s">
        <v>128</v>
      </c>
      <c r="H226" s="161">
        <v>40</v>
      </c>
      <c r="I226" s="162"/>
      <c r="J226" s="162">
        <f>ROUND(I226*H226,2)</f>
        <v>0</v>
      </c>
      <c r="K226" s="163"/>
      <c r="L226" s="27"/>
      <c r="M226" s="164" t="s">
        <v>1</v>
      </c>
      <c r="N226" s="165" t="s">
        <v>36</v>
      </c>
      <c r="O226" s="149">
        <v>0.27800000000000002</v>
      </c>
      <c r="P226" s="149">
        <f>O226*H226</f>
        <v>11.120000000000001</v>
      </c>
      <c r="Q226" s="149">
        <v>2.4000000000000001E-4</v>
      </c>
      <c r="R226" s="149">
        <f>Q226*H226</f>
        <v>9.6000000000000009E-3</v>
      </c>
      <c r="S226" s="149">
        <v>0</v>
      </c>
      <c r="T226" s="150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1" t="s">
        <v>130</v>
      </c>
      <c r="AT226" s="151" t="s">
        <v>141</v>
      </c>
      <c r="AU226" s="151" t="s">
        <v>81</v>
      </c>
      <c r="AY226" s="14" t="s">
        <v>122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4" t="s">
        <v>79</v>
      </c>
      <c r="BK226" s="152">
        <f>ROUND(I226*H226,2)</f>
        <v>0</v>
      </c>
      <c r="BL226" s="14" t="s">
        <v>130</v>
      </c>
      <c r="BM226" s="151" t="s">
        <v>511</v>
      </c>
    </row>
    <row r="227" spans="1:65" s="2" customFormat="1">
      <c r="A227" s="26"/>
      <c r="B227" s="27"/>
      <c r="C227" s="26"/>
      <c r="D227" s="153" t="s">
        <v>132</v>
      </c>
      <c r="E227" s="26"/>
      <c r="F227" s="154" t="s">
        <v>171</v>
      </c>
      <c r="G227" s="26"/>
      <c r="H227" s="26"/>
      <c r="I227" s="26"/>
      <c r="J227" s="26"/>
      <c r="K227" s="26"/>
      <c r="L227" s="27"/>
      <c r="M227" s="155"/>
      <c r="N227" s="156"/>
      <c r="O227" s="52"/>
      <c r="P227" s="52"/>
      <c r="Q227" s="52"/>
      <c r="R227" s="52"/>
      <c r="S227" s="52"/>
      <c r="T227" s="53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T227" s="14" t="s">
        <v>132</v>
      </c>
      <c r="AU227" s="14" t="s">
        <v>81</v>
      </c>
    </row>
    <row r="228" spans="1:65" s="2" customFormat="1" ht="16.5" customHeight="1">
      <c r="A228" s="26"/>
      <c r="B228" s="138"/>
      <c r="C228" s="157" t="s">
        <v>512</v>
      </c>
      <c r="D228" s="157" t="s">
        <v>141</v>
      </c>
      <c r="E228" s="158" t="s">
        <v>513</v>
      </c>
      <c r="F228" s="159" t="s">
        <v>514</v>
      </c>
      <c r="G228" s="160" t="s">
        <v>128</v>
      </c>
      <c r="H228" s="161">
        <v>1</v>
      </c>
      <c r="I228" s="162"/>
      <c r="J228" s="162">
        <f>ROUND(I228*H228,2)</f>
        <v>0</v>
      </c>
      <c r="K228" s="163"/>
      <c r="L228" s="27"/>
      <c r="M228" s="164" t="s">
        <v>1</v>
      </c>
      <c r="N228" s="165" t="s">
        <v>36</v>
      </c>
      <c r="O228" s="149">
        <v>0.31900000000000001</v>
      </c>
      <c r="P228" s="149">
        <f>O228*H228</f>
        <v>0.31900000000000001</v>
      </c>
      <c r="Q228" s="149">
        <v>3.6999999999999999E-4</v>
      </c>
      <c r="R228" s="149">
        <f>Q228*H228</f>
        <v>3.6999999999999999E-4</v>
      </c>
      <c r="S228" s="149">
        <v>0</v>
      </c>
      <c r="T228" s="150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1" t="s">
        <v>130</v>
      </c>
      <c r="AT228" s="151" t="s">
        <v>141</v>
      </c>
      <c r="AU228" s="151" t="s">
        <v>81</v>
      </c>
      <c r="AY228" s="14" t="s">
        <v>122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4" t="s">
        <v>79</v>
      </c>
      <c r="BK228" s="152">
        <f>ROUND(I228*H228,2)</f>
        <v>0</v>
      </c>
      <c r="BL228" s="14" t="s">
        <v>130</v>
      </c>
      <c r="BM228" s="151" t="s">
        <v>515</v>
      </c>
    </row>
    <row r="229" spans="1:65" s="2" customFormat="1">
      <c r="A229" s="26"/>
      <c r="B229" s="27"/>
      <c r="C229" s="26"/>
      <c r="D229" s="153" t="s">
        <v>132</v>
      </c>
      <c r="E229" s="26"/>
      <c r="F229" s="154" t="s">
        <v>516</v>
      </c>
      <c r="G229" s="26"/>
      <c r="H229" s="26"/>
      <c r="I229" s="26"/>
      <c r="J229" s="26"/>
      <c r="K229" s="26"/>
      <c r="L229" s="27"/>
      <c r="M229" s="155"/>
      <c r="N229" s="156"/>
      <c r="O229" s="52"/>
      <c r="P229" s="52"/>
      <c r="Q229" s="52"/>
      <c r="R229" s="52"/>
      <c r="S229" s="52"/>
      <c r="T229" s="53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T229" s="14" t="s">
        <v>132</v>
      </c>
      <c r="AU229" s="14" t="s">
        <v>81</v>
      </c>
    </row>
    <row r="230" spans="1:65" s="2" customFormat="1" ht="24.2" customHeight="1">
      <c r="A230" s="26"/>
      <c r="B230" s="138"/>
      <c r="C230" s="157" t="s">
        <v>517</v>
      </c>
      <c r="D230" s="157" t="s">
        <v>141</v>
      </c>
      <c r="E230" s="158" t="s">
        <v>518</v>
      </c>
      <c r="F230" s="159" t="s">
        <v>519</v>
      </c>
      <c r="G230" s="160" t="s">
        <v>232</v>
      </c>
      <c r="H230" s="161">
        <v>4</v>
      </c>
      <c r="I230" s="162"/>
      <c r="J230" s="162">
        <f>ROUND(I230*H230,2)</f>
        <v>0</v>
      </c>
      <c r="K230" s="163"/>
      <c r="L230" s="27"/>
      <c r="M230" s="164" t="s">
        <v>1</v>
      </c>
      <c r="N230" s="165" t="s">
        <v>36</v>
      </c>
      <c r="O230" s="149">
        <v>0.97799999999999998</v>
      </c>
      <c r="P230" s="149">
        <f>O230*H230</f>
        <v>3.9119999999999999</v>
      </c>
      <c r="Q230" s="149">
        <v>9.2899999999999996E-3</v>
      </c>
      <c r="R230" s="149">
        <f>Q230*H230</f>
        <v>3.7159999999999999E-2</v>
      </c>
      <c r="S230" s="149">
        <v>0</v>
      </c>
      <c r="T230" s="150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1" t="s">
        <v>130</v>
      </c>
      <c r="AT230" s="151" t="s">
        <v>141</v>
      </c>
      <c r="AU230" s="151" t="s">
        <v>81</v>
      </c>
      <c r="AY230" s="14" t="s">
        <v>122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4" t="s">
        <v>79</v>
      </c>
      <c r="BK230" s="152">
        <f>ROUND(I230*H230,2)</f>
        <v>0</v>
      </c>
      <c r="BL230" s="14" t="s">
        <v>130</v>
      </c>
      <c r="BM230" s="151" t="s">
        <v>520</v>
      </c>
    </row>
    <row r="231" spans="1:65" s="2" customFormat="1" ht="19.5">
      <c r="A231" s="26"/>
      <c r="B231" s="27"/>
      <c r="C231" s="26"/>
      <c r="D231" s="153" t="s">
        <v>132</v>
      </c>
      <c r="E231" s="26"/>
      <c r="F231" s="154" t="s">
        <v>521</v>
      </c>
      <c r="G231" s="26"/>
      <c r="H231" s="26"/>
      <c r="I231" s="26"/>
      <c r="J231" s="26"/>
      <c r="K231" s="26"/>
      <c r="L231" s="27"/>
      <c r="M231" s="155"/>
      <c r="N231" s="156"/>
      <c r="O231" s="52"/>
      <c r="P231" s="52"/>
      <c r="Q231" s="52"/>
      <c r="R231" s="52"/>
      <c r="S231" s="52"/>
      <c r="T231" s="53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T231" s="14" t="s">
        <v>132</v>
      </c>
      <c r="AU231" s="14" t="s">
        <v>81</v>
      </c>
    </row>
    <row r="232" spans="1:65" s="2" customFormat="1" ht="24.2" customHeight="1">
      <c r="A232" s="26"/>
      <c r="B232" s="138"/>
      <c r="C232" s="157" t="s">
        <v>522</v>
      </c>
      <c r="D232" s="157" t="s">
        <v>141</v>
      </c>
      <c r="E232" s="158" t="s">
        <v>523</v>
      </c>
      <c r="F232" s="159" t="s">
        <v>524</v>
      </c>
      <c r="G232" s="160" t="s">
        <v>232</v>
      </c>
      <c r="H232" s="161">
        <v>8</v>
      </c>
      <c r="I232" s="162"/>
      <c r="J232" s="162">
        <f>ROUND(I232*H232,2)</f>
        <v>0</v>
      </c>
      <c r="K232" s="163"/>
      <c r="L232" s="27"/>
      <c r="M232" s="164" t="s">
        <v>1</v>
      </c>
      <c r="N232" s="165" t="s">
        <v>36</v>
      </c>
      <c r="O232" s="149">
        <v>1.29</v>
      </c>
      <c r="P232" s="149">
        <f>O232*H232</f>
        <v>10.32</v>
      </c>
      <c r="Q232" s="149">
        <v>1.487E-2</v>
      </c>
      <c r="R232" s="149">
        <f>Q232*H232</f>
        <v>0.11896</v>
      </c>
      <c r="S232" s="149">
        <v>0</v>
      </c>
      <c r="T232" s="150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1" t="s">
        <v>130</v>
      </c>
      <c r="AT232" s="151" t="s">
        <v>141</v>
      </c>
      <c r="AU232" s="151" t="s">
        <v>81</v>
      </c>
      <c r="AY232" s="14" t="s">
        <v>122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4" t="s">
        <v>79</v>
      </c>
      <c r="BK232" s="152">
        <f>ROUND(I232*H232,2)</f>
        <v>0</v>
      </c>
      <c r="BL232" s="14" t="s">
        <v>130</v>
      </c>
      <c r="BM232" s="151" t="s">
        <v>525</v>
      </c>
    </row>
    <row r="233" spans="1:65" s="2" customFormat="1" ht="19.5">
      <c r="A233" s="26"/>
      <c r="B233" s="27"/>
      <c r="C233" s="26"/>
      <c r="D233" s="153" t="s">
        <v>132</v>
      </c>
      <c r="E233" s="26"/>
      <c r="F233" s="154" t="s">
        <v>526</v>
      </c>
      <c r="G233" s="26"/>
      <c r="H233" s="26"/>
      <c r="I233" s="26"/>
      <c r="J233" s="26"/>
      <c r="K233" s="26"/>
      <c r="L233" s="27"/>
      <c r="M233" s="155"/>
      <c r="N233" s="156"/>
      <c r="O233" s="52"/>
      <c r="P233" s="52"/>
      <c r="Q233" s="52"/>
      <c r="R233" s="52"/>
      <c r="S233" s="52"/>
      <c r="T233" s="53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T233" s="14" t="s">
        <v>132</v>
      </c>
      <c r="AU233" s="14" t="s">
        <v>81</v>
      </c>
    </row>
    <row r="234" spans="1:65" s="2" customFormat="1" ht="24.2" customHeight="1">
      <c r="A234" s="26"/>
      <c r="B234" s="138"/>
      <c r="C234" s="157" t="s">
        <v>527</v>
      </c>
      <c r="D234" s="157" t="s">
        <v>141</v>
      </c>
      <c r="E234" s="158" t="s">
        <v>528</v>
      </c>
      <c r="F234" s="159" t="s">
        <v>529</v>
      </c>
      <c r="G234" s="160" t="s">
        <v>128</v>
      </c>
      <c r="H234" s="161">
        <v>10</v>
      </c>
      <c r="I234" s="162"/>
      <c r="J234" s="162">
        <f>ROUND(I234*H234,2)</f>
        <v>0</v>
      </c>
      <c r="K234" s="163"/>
      <c r="L234" s="27"/>
      <c r="M234" s="164" t="s">
        <v>1</v>
      </c>
      <c r="N234" s="165" t="s">
        <v>36</v>
      </c>
      <c r="O234" s="149">
        <v>8.3000000000000004E-2</v>
      </c>
      <c r="P234" s="149">
        <f>O234*H234</f>
        <v>0.83000000000000007</v>
      </c>
      <c r="Q234" s="149">
        <v>2.2000000000000001E-4</v>
      </c>
      <c r="R234" s="149">
        <f>Q234*H234</f>
        <v>2.2000000000000001E-3</v>
      </c>
      <c r="S234" s="149">
        <v>0</v>
      </c>
      <c r="T234" s="150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1" t="s">
        <v>130</v>
      </c>
      <c r="AT234" s="151" t="s">
        <v>141</v>
      </c>
      <c r="AU234" s="151" t="s">
        <v>81</v>
      </c>
      <c r="AY234" s="14" t="s">
        <v>122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4" t="s">
        <v>79</v>
      </c>
      <c r="BK234" s="152">
        <f>ROUND(I234*H234,2)</f>
        <v>0</v>
      </c>
      <c r="BL234" s="14" t="s">
        <v>130</v>
      </c>
      <c r="BM234" s="151" t="s">
        <v>530</v>
      </c>
    </row>
    <row r="235" spans="1:65" s="2" customFormat="1" ht="19.5">
      <c r="A235" s="26"/>
      <c r="B235" s="27"/>
      <c r="C235" s="26"/>
      <c r="D235" s="153" t="s">
        <v>132</v>
      </c>
      <c r="E235" s="26"/>
      <c r="F235" s="154" t="s">
        <v>531</v>
      </c>
      <c r="G235" s="26"/>
      <c r="H235" s="26"/>
      <c r="I235" s="26"/>
      <c r="J235" s="26"/>
      <c r="K235" s="26"/>
      <c r="L235" s="27"/>
      <c r="M235" s="155"/>
      <c r="N235" s="156"/>
      <c r="O235" s="52"/>
      <c r="P235" s="52"/>
      <c r="Q235" s="52"/>
      <c r="R235" s="52"/>
      <c r="S235" s="52"/>
      <c r="T235" s="53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T235" s="14" t="s">
        <v>132</v>
      </c>
      <c r="AU235" s="14" t="s">
        <v>81</v>
      </c>
    </row>
    <row r="236" spans="1:65" s="2" customFormat="1" ht="21.75" customHeight="1">
      <c r="A236" s="26"/>
      <c r="B236" s="138"/>
      <c r="C236" s="157" t="s">
        <v>532</v>
      </c>
      <c r="D236" s="157" t="s">
        <v>141</v>
      </c>
      <c r="E236" s="158" t="s">
        <v>533</v>
      </c>
      <c r="F236" s="159" t="s">
        <v>534</v>
      </c>
      <c r="G236" s="160" t="s">
        <v>128</v>
      </c>
      <c r="H236" s="161">
        <v>2</v>
      </c>
      <c r="I236" s="162"/>
      <c r="J236" s="162">
        <f>ROUND(I236*H236,2)</f>
        <v>0</v>
      </c>
      <c r="K236" s="163"/>
      <c r="L236" s="27"/>
      <c r="M236" s="164" t="s">
        <v>1</v>
      </c>
      <c r="N236" s="165" t="s">
        <v>36</v>
      </c>
      <c r="O236" s="149">
        <v>0.22</v>
      </c>
      <c r="P236" s="149">
        <f>O236*H236</f>
        <v>0.44</v>
      </c>
      <c r="Q236" s="149">
        <v>5.0000000000000001E-4</v>
      </c>
      <c r="R236" s="149">
        <f>Q236*H236</f>
        <v>1E-3</v>
      </c>
      <c r="S236" s="149">
        <v>0</v>
      </c>
      <c r="T236" s="150">
        <f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1" t="s">
        <v>130</v>
      </c>
      <c r="AT236" s="151" t="s">
        <v>141</v>
      </c>
      <c r="AU236" s="151" t="s">
        <v>81</v>
      </c>
      <c r="AY236" s="14" t="s">
        <v>122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4" t="s">
        <v>79</v>
      </c>
      <c r="BK236" s="152">
        <f>ROUND(I236*H236,2)</f>
        <v>0</v>
      </c>
      <c r="BL236" s="14" t="s">
        <v>130</v>
      </c>
      <c r="BM236" s="151" t="s">
        <v>535</v>
      </c>
    </row>
    <row r="237" spans="1:65" s="2" customFormat="1" ht="19.5">
      <c r="A237" s="26"/>
      <c r="B237" s="27"/>
      <c r="C237" s="26"/>
      <c r="D237" s="153" t="s">
        <v>132</v>
      </c>
      <c r="E237" s="26"/>
      <c r="F237" s="154" t="s">
        <v>536</v>
      </c>
      <c r="G237" s="26"/>
      <c r="H237" s="26"/>
      <c r="I237" s="26"/>
      <c r="J237" s="26"/>
      <c r="K237" s="26"/>
      <c r="L237" s="27"/>
      <c r="M237" s="155"/>
      <c r="N237" s="156"/>
      <c r="O237" s="52"/>
      <c r="P237" s="52"/>
      <c r="Q237" s="52"/>
      <c r="R237" s="52"/>
      <c r="S237" s="52"/>
      <c r="T237" s="53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T237" s="14" t="s">
        <v>132</v>
      </c>
      <c r="AU237" s="14" t="s">
        <v>81</v>
      </c>
    </row>
    <row r="238" spans="1:65" s="2" customFormat="1" ht="21.75" customHeight="1">
      <c r="A238" s="26"/>
      <c r="B238" s="138"/>
      <c r="C238" s="157" t="s">
        <v>537</v>
      </c>
      <c r="D238" s="157" t="s">
        <v>141</v>
      </c>
      <c r="E238" s="158" t="s">
        <v>538</v>
      </c>
      <c r="F238" s="159" t="s">
        <v>539</v>
      </c>
      <c r="G238" s="160" t="s">
        <v>128</v>
      </c>
      <c r="H238" s="161">
        <v>2</v>
      </c>
      <c r="I238" s="162"/>
      <c r="J238" s="162">
        <f>ROUND(I238*H238,2)</f>
        <v>0</v>
      </c>
      <c r="K238" s="163"/>
      <c r="L238" s="27"/>
      <c r="M238" s="164" t="s">
        <v>1</v>
      </c>
      <c r="N238" s="165" t="s">
        <v>36</v>
      </c>
      <c r="O238" s="149">
        <v>0.26</v>
      </c>
      <c r="P238" s="149">
        <f>O238*H238</f>
        <v>0.52</v>
      </c>
      <c r="Q238" s="149">
        <v>6.9999999999999999E-4</v>
      </c>
      <c r="R238" s="149">
        <f>Q238*H238</f>
        <v>1.4E-3</v>
      </c>
      <c r="S238" s="149">
        <v>0</v>
      </c>
      <c r="T238" s="150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1" t="s">
        <v>130</v>
      </c>
      <c r="AT238" s="151" t="s">
        <v>141</v>
      </c>
      <c r="AU238" s="151" t="s">
        <v>81</v>
      </c>
      <c r="AY238" s="14" t="s">
        <v>122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4" t="s">
        <v>79</v>
      </c>
      <c r="BK238" s="152">
        <f>ROUND(I238*H238,2)</f>
        <v>0</v>
      </c>
      <c r="BL238" s="14" t="s">
        <v>130</v>
      </c>
      <c r="BM238" s="151" t="s">
        <v>540</v>
      </c>
    </row>
    <row r="239" spans="1:65" s="2" customFormat="1" ht="19.5">
      <c r="A239" s="26"/>
      <c r="B239" s="27"/>
      <c r="C239" s="26"/>
      <c r="D239" s="153" t="s">
        <v>132</v>
      </c>
      <c r="E239" s="26"/>
      <c r="F239" s="154" t="s">
        <v>541</v>
      </c>
      <c r="G239" s="26"/>
      <c r="H239" s="26"/>
      <c r="I239" s="26"/>
      <c r="J239" s="26"/>
      <c r="K239" s="26"/>
      <c r="L239" s="27"/>
      <c r="M239" s="155"/>
      <c r="N239" s="156"/>
      <c r="O239" s="52"/>
      <c r="P239" s="52"/>
      <c r="Q239" s="52"/>
      <c r="R239" s="52"/>
      <c r="S239" s="52"/>
      <c r="T239" s="53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T239" s="14" t="s">
        <v>132</v>
      </c>
      <c r="AU239" s="14" t="s">
        <v>81</v>
      </c>
    </row>
    <row r="240" spans="1:65" s="2" customFormat="1" ht="21.75" customHeight="1">
      <c r="A240" s="26"/>
      <c r="B240" s="138"/>
      <c r="C240" s="157" t="s">
        <v>542</v>
      </c>
      <c r="D240" s="157" t="s">
        <v>141</v>
      </c>
      <c r="E240" s="158" t="s">
        <v>543</v>
      </c>
      <c r="F240" s="159" t="s">
        <v>544</v>
      </c>
      <c r="G240" s="160" t="s">
        <v>128</v>
      </c>
      <c r="H240" s="161">
        <v>2</v>
      </c>
      <c r="I240" s="162"/>
      <c r="J240" s="162">
        <f>ROUND(I240*H240,2)</f>
        <v>0</v>
      </c>
      <c r="K240" s="163"/>
      <c r="L240" s="27"/>
      <c r="M240" s="164" t="s">
        <v>1</v>
      </c>
      <c r="N240" s="165" t="s">
        <v>36</v>
      </c>
      <c r="O240" s="149">
        <v>0.41</v>
      </c>
      <c r="P240" s="149">
        <f>O240*H240</f>
        <v>0.82</v>
      </c>
      <c r="Q240" s="149">
        <v>1.6800000000000001E-3</v>
      </c>
      <c r="R240" s="149">
        <f>Q240*H240</f>
        <v>3.3600000000000001E-3</v>
      </c>
      <c r="S240" s="149">
        <v>0</v>
      </c>
      <c r="T240" s="150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1" t="s">
        <v>130</v>
      </c>
      <c r="AT240" s="151" t="s">
        <v>141</v>
      </c>
      <c r="AU240" s="151" t="s">
        <v>81</v>
      </c>
      <c r="AY240" s="14" t="s">
        <v>122</v>
      </c>
      <c r="BE240" s="152">
        <f>IF(N240="základní",J240,0)</f>
        <v>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4" t="s">
        <v>79</v>
      </c>
      <c r="BK240" s="152">
        <f>ROUND(I240*H240,2)</f>
        <v>0</v>
      </c>
      <c r="BL240" s="14" t="s">
        <v>130</v>
      </c>
      <c r="BM240" s="151" t="s">
        <v>545</v>
      </c>
    </row>
    <row r="241" spans="1:65" s="2" customFormat="1" ht="19.5">
      <c r="A241" s="26"/>
      <c r="B241" s="27"/>
      <c r="C241" s="26"/>
      <c r="D241" s="153" t="s">
        <v>132</v>
      </c>
      <c r="E241" s="26"/>
      <c r="F241" s="154" t="s">
        <v>546</v>
      </c>
      <c r="G241" s="26"/>
      <c r="H241" s="26"/>
      <c r="I241" s="26"/>
      <c r="J241" s="26"/>
      <c r="K241" s="26"/>
      <c r="L241" s="27"/>
      <c r="M241" s="155"/>
      <c r="N241" s="156"/>
      <c r="O241" s="52"/>
      <c r="P241" s="52"/>
      <c r="Q241" s="52"/>
      <c r="R241" s="52"/>
      <c r="S241" s="52"/>
      <c r="T241" s="53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T241" s="14" t="s">
        <v>132</v>
      </c>
      <c r="AU241" s="14" t="s">
        <v>81</v>
      </c>
    </row>
    <row r="242" spans="1:65" s="2" customFormat="1" ht="24.2" customHeight="1">
      <c r="A242" s="26"/>
      <c r="B242" s="138"/>
      <c r="C242" s="157" t="s">
        <v>425</v>
      </c>
      <c r="D242" s="157" t="s">
        <v>141</v>
      </c>
      <c r="E242" s="158" t="s">
        <v>547</v>
      </c>
      <c r="F242" s="159" t="s">
        <v>548</v>
      </c>
      <c r="G242" s="160" t="s">
        <v>232</v>
      </c>
      <c r="H242" s="161">
        <v>2</v>
      </c>
      <c r="I242" s="162"/>
      <c r="J242" s="162">
        <f>ROUND(I242*H242,2)</f>
        <v>0</v>
      </c>
      <c r="K242" s="163"/>
      <c r="L242" s="27"/>
      <c r="M242" s="164" t="s">
        <v>1</v>
      </c>
      <c r="N242" s="165" t="s">
        <v>36</v>
      </c>
      <c r="O242" s="149">
        <v>1.29</v>
      </c>
      <c r="P242" s="149">
        <f>O242*H242</f>
        <v>2.58</v>
      </c>
      <c r="Q242" s="149">
        <v>2.5250000000000002E-2</v>
      </c>
      <c r="R242" s="149">
        <f>Q242*H242</f>
        <v>5.0500000000000003E-2</v>
      </c>
      <c r="S242" s="149">
        <v>0</v>
      </c>
      <c r="T242" s="150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1" t="s">
        <v>130</v>
      </c>
      <c r="AT242" s="151" t="s">
        <v>141</v>
      </c>
      <c r="AU242" s="151" t="s">
        <v>81</v>
      </c>
      <c r="AY242" s="14" t="s">
        <v>122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4" t="s">
        <v>79</v>
      </c>
      <c r="BK242" s="152">
        <f>ROUND(I242*H242,2)</f>
        <v>0</v>
      </c>
      <c r="BL242" s="14" t="s">
        <v>130</v>
      </c>
      <c r="BM242" s="151" t="s">
        <v>549</v>
      </c>
    </row>
    <row r="243" spans="1:65" s="2" customFormat="1" ht="19.5">
      <c r="A243" s="26"/>
      <c r="B243" s="27"/>
      <c r="C243" s="26"/>
      <c r="D243" s="153" t="s">
        <v>132</v>
      </c>
      <c r="E243" s="26"/>
      <c r="F243" s="154" t="s">
        <v>550</v>
      </c>
      <c r="G243" s="26"/>
      <c r="H243" s="26"/>
      <c r="I243" s="26"/>
      <c r="J243" s="26"/>
      <c r="K243" s="26"/>
      <c r="L243" s="27"/>
      <c r="M243" s="155"/>
      <c r="N243" s="156"/>
      <c r="O243" s="52"/>
      <c r="P243" s="52"/>
      <c r="Q243" s="52"/>
      <c r="R243" s="52"/>
      <c r="S243" s="52"/>
      <c r="T243" s="53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T243" s="14" t="s">
        <v>132</v>
      </c>
      <c r="AU243" s="14" t="s">
        <v>81</v>
      </c>
    </row>
    <row r="244" spans="1:65" s="2" customFormat="1" ht="24.2" customHeight="1">
      <c r="A244" s="26"/>
      <c r="B244" s="138"/>
      <c r="C244" s="157" t="s">
        <v>551</v>
      </c>
      <c r="D244" s="157" t="s">
        <v>141</v>
      </c>
      <c r="E244" s="158" t="s">
        <v>552</v>
      </c>
      <c r="F244" s="159" t="s">
        <v>553</v>
      </c>
      <c r="G244" s="160" t="s">
        <v>232</v>
      </c>
      <c r="H244" s="161">
        <v>10</v>
      </c>
      <c r="I244" s="162"/>
      <c r="J244" s="162">
        <f>ROUND(I244*H244,2)</f>
        <v>0</v>
      </c>
      <c r="K244" s="163"/>
      <c r="L244" s="27"/>
      <c r="M244" s="164" t="s">
        <v>1</v>
      </c>
      <c r="N244" s="165" t="s">
        <v>36</v>
      </c>
      <c r="O244" s="149">
        <v>1.29</v>
      </c>
      <c r="P244" s="149">
        <f>O244*H244</f>
        <v>12.9</v>
      </c>
      <c r="Q244" s="149">
        <v>1.159E-2</v>
      </c>
      <c r="R244" s="149">
        <f>Q244*H244</f>
        <v>0.1159</v>
      </c>
      <c r="S244" s="149">
        <v>0</v>
      </c>
      <c r="T244" s="150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1" t="s">
        <v>130</v>
      </c>
      <c r="AT244" s="151" t="s">
        <v>141</v>
      </c>
      <c r="AU244" s="151" t="s">
        <v>81</v>
      </c>
      <c r="AY244" s="14" t="s">
        <v>122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4" t="s">
        <v>79</v>
      </c>
      <c r="BK244" s="152">
        <f>ROUND(I244*H244,2)</f>
        <v>0</v>
      </c>
      <c r="BL244" s="14" t="s">
        <v>130</v>
      </c>
      <c r="BM244" s="151" t="s">
        <v>554</v>
      </c>
    </row>
    <row r="245" spans="1:65" s="2" customFormat="1" ht="19.5">
      <c r="A245" s="26"/>
      <c r="B245" s="27"/>
      <c r="C245" s="26"/>
      <c r="D245" s="153" t="s">
        <v>132</v>
      </c>
      <c r="E245" s="26"/>
      <c r="F245" s="154" t="s">
        <v>555</v>
      </c>
      <c r="G245" s="26"/>
      <c r="H245" s="26"/>
      <c r="I245" s="26"/>
      <c r="J245" s="26"/>
      <c r="K245" s="26"/>
      <c r="L245" s="27"/>
      <c r="M245" s="155"/>
      <c r="N245" s="156"/>
      <c r="O245" s="52"/>
      <c r="P245" s="52"/>
      <c r="Q245" s="52"/>
      <c r="R245" s="52"/>
      <c r="S245" s="52"/>
      <c r="T245" s="53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T245" s="14" t="s">
        <v>132</v>
      </c>
      <c r="AU245" s="14" t="s">
        <v>81</v>
      </c>
    </row>
    <row r="246" spans="1:65" s="2" customFormat="1" ht="24.2" customHeight="1">
      <c r="A246" s="26"/>
      <c r="B246" s="138"/>
      <c r="C246" s="157" t="s">
        <v>556</v>
      </c>
      <c r="D246" s="157" t="s">
        <v>141</v>
      </c>
      <c r="E246" s="158" t="s">
        <v>557</v>
      </c>
      <c r="F246" s="159" t="s">
        <v>558</v>
      </c>
      <c r="G246" s="160" t="s">
        <v>232</v>
      </c>
      <c r="H246" s="161">
        <v>2</v>
      </c>
      <c r="I246" s="162"/>
      <c r="J246" s="162">
        <f>ROUND(I246*H246,2)</f>
        <v>0</v>
      </c>
      <c r="K246" s="163"/>
      <c r="L246" s="27"/>
      <c r="M246" s="164" t="s">
        <v>1</v>
      </c>
      <c r="N246" s="165" t="s">
        <v>36</v>
      </c>
      <c r="O246" s="149">
        <v>2.4649999999999999</v>
      </c>
      <c r="P246" s="149">
        <f>O246*H246</f>
        <v>4.93</v>
      </c>
      <c r="Q246" s="149">
        <v>1.7489999999999999E-2</v>
      </c>
      <c r="R246" s="149">
        <f>Q246*H246</f>
        <v>3.4979999999999997E-2</v>
      </c>
      <c r="S246" s="149">
        <v>0</v>
      </c>
      <c r="T246" s="150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1" t="s">
        <v>130</v>
      </c>
      <c r="AT246" s="151" t="s">
        <v>141</v>
      </c>
      <c r="AU246" s="151" t="s">
        <v>81</v>
      </c>
      <c r="AY246" s="14" t="s">
        <v>122</v>
      </c>
      <c r="BE246" s="152">
        <f>IF(N246="základní",J246,0)</f>
        <v>0</v>
      </c>
      <c r="BF246" s="152">
        <f>IF(N246="snížená",J246,0)</f>
        <v>0</v>
      </c>
      <c r="BG246" s="152">
        <f>IF(N246="zákl. přenesená",J246,0)</f>
        <v>0</v>
      </c>
      <c r="BH246" s="152">
        <f>IF(N246="sníž. přenesená",J246,0)</f>
        <v>0</v>
      </c>
      <c r="BI246" s="152">
        <f>IF(N246="nulová",J246,0)</f>
        <v>0</v>
      </c>
      <c r="BJ246" s="14" t="s">
        <v>79</v>
      </c>
      <c r="BK246" s="152">
        <f>ROUND(I246*H246,2)</f>
        <v>0</v>
      </c>
      <c r="BL246" s="14" t="s">
        <v>130</v>
      </c>
      <c r="BM246" s="151" t="s">
        <v>559</v>
      </c>
    </row>
    <row r="247" spans="1:65" s="2" customFormat="1" ht="19.5">
      <c r="A247" s="26"/>
      <c r="B247" s="27"/>
      <c r="C247" s="26"/>
      <c r="D247" s="153" t="s">
        <v>132</v>
      </c>
      <c r="E247" s="26"/>
      <c r="F247" s="154" t="s">
        <v>560</v>
      </c>
      <c r="G247" s="26"/>
      <c r="H247" s="26"/>
      <c r="I247" s="26"/>
      <c r="J247" s="26"/>
      <c r="K247" s="26"/>
      <c r="L247" s="27"/>
      <c r="M247" s="155"/>
      <c r="N247" s="156"/>
      <c r="O247" s="52"/>
      <c r="P247" s="52"/>
      <c r="Q247" s="52"/>
      <c r="R247" s="52"/>
      <c r="S247" s="52"/>
      <c r="T247" s="53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T247" s="14" t="s">
        <v>132</v>
      </c>
      <c r="AU247" s="14" t="s">
        <v>81</v>
      </c>
    </row>
    <row r="248" spans="1:65" s="2" customFormat="1" ht="24.2" customHeight="1">
      <c r="A248" s="26"/>
      <c r="B248" s="138"/>
      <c r="C248" s="157" t="s">
        <v>561</v>
      </c>
      <c r="D248" s="157" t="s">
        <v>141</v>
      </c>
      <c r="E248" s="158" t="s">
        <v>562</v>
      </c>
      <c r="F248" s="159" t="s">
        <v>563</v>
      </c>
      <c r="G248" s="160" t="s">
        <v>232</v>
      </c>
      <c r="H248" s="161">
        <v>2</v>
      </c>
      <c r="I248" s="162"/>
      <c r="J248" s="162">
        <f>ROUND(I248*H248,2)</f>
        <v>0</v>
      </c>
      <c r="K248" s="163"/>
      <c r="L248" s="27"/>
      <c r="M248" s="164" t="s">
        <v>1</v>
      </c>
      <c r="N248" s="165" t="s">
        <v>36</v>
      </c>
      <c r="O248" s="149">
        <v>0.97799999999999998</v>
      </c>
      <c r="P248" s="149">
        <f>O248*H248</f>
        <v>1.956</v>
      </c>
      <c r="Q248" s="149">
        <v>5.5300000000000002E-3</v>
      </c>
      <c r="R248" s="149">
        <f>Q248*H248</f>
        <v>1.106E-2</v>
      </c>
      <c r="S248" s="149">
        <v>0</v>
      </c>
      <c r="T248" s="150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1" t="s">
        <v>425</v>
      </c>
      <c r="AT248" s="151" t="s">
        <v>141</v>
      </c>
      <c r="AU248" s="151" t="s">
        <v>81</v>
      </c>
      <c r="AY248" s="14" t="s">
        <v>122</v>
      </c>
      <c r="BE248" s="152">
        <f>IF(N248="základní",J248,0)</f>
        <v>0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4" t="s">
        <v>79</v>
      </c>
      <c r="BK248" s="152">
        <f>ROUND(I248*H248,2)</f>
        <v>0</v>
      </c>
      <c r="BL248" s="14" t="s">
        <v>425</v>
      </c>
      <c r="BM248" s="151" t="s">
        <v>564</v>
      </c>
    </row>
    <row r="249" spans="1:65" s="2" customFormat="1">
      <c r="A249" s="26"/>
      <c r="B249" s="27"/>
      <c r="C249" s="26"/>
      <c r="D249" s="153" t="s">
        <v>132</v>
      </c>
      <c r="E249" s="26"/>
      <c r="F249" s="154" t="s">
        <v>565</v>
      </c>
      <c r="G249" s="26"/>
      <c r="H249" s="26"/>
      <c r="I249" s="26"/>
      <c r="J249" s="26"/>
      <c r="K249" s="26"/>
      <c r="L249" s="27"/>
      <c r="M249" s="155"/>
      <c r="N249" s="156"/>
      <c r="O249" s="52"/>
      <c r="P249" s="52"/>
      <c r="Q249" s="52"/>
      <c r="R249" s="52"/>
      <c r="S249" s="52"/>
      <c r="T249" s="53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T249" s="14" t="s">
        <v>132</v>
      </c>
      <c r="AU249" s="14" t="s">
        <v>81</v>
      </c>
    </row>
    <row r="250" spans="1:65" s="2" customFormat="1" ht="24.2" customHeight="1">
      <c r="A250" s="26"/>
      <c r="B250" s="138"/>
      <c r="C250" s="157" t="s">
        <v>566</v>
      </c>
      <c r="D250" s="157" t="s">
        <v>141</v>
      </c>
      <c r="E250" s="158" t="s">
        <v>567</v>
      </c>
      <c r="F250" s="159" t="s">
        <v>568</v>
      </c>
      <c r="G250" s="160" t="s">
        <v>232</v>
      </c>
      <c r="H250" s="161">
        <v>4</v>
      </c>
      <c r="I250" s="162"/>
      <c r="J250" s="162">
        <f>ROUND(I250*H250,2)</f>
        <v>0</v>
      </c>
      <c r="K250" s="163"/>
      <c r="L250" s="27"/>
      <c r="M250" s="164" t="s">
        <v>1</v>
      </c>
      <c r="N250" s="165" t="s">
        <v>36</v>
      </c>
      <c r="O250" s="149">
        <v>1.29</v>
      </c>
      <c r="P250" s="149">
        <f>O250*H250</f>
        <v>5.16</v>
      </c>
      <c r="Q250" s="149">
        <v>9.3900000000000008E-3</v>
      </c>
      <c r="R250" s="149">
        <f>Q250*H250</f>
        <v>3.7560000000000003E-2</v>
      </c>
      <c r="S250" s="149">
        <v>0</v>
      </c>
      <c r="T250" s="150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1" t="s">
        <v>425</v>
      </c>
      <c r="AT250" s="151" t="s">
        <v>141</v>
      </c>
      <c r="AU250" s="151" t="s">
        <v>81</v>
      </c>
      <c r="AY250" s="14" t="s">
        <v>122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14" t="s">
        <v>79</v>
      </c>
      <c r="BK250" s="152">
        <f>ROUND(I250*H250,2)</f>
        <v>0</v>
      </c>
      <c r="BL250" s="14" t="s">
        <v>425</v>
      </c>
      <c r="BM250" s="151" t="s">
        <v>569</v>
      </c>
    </row>
    <row r="251" spans="1:65" s="2" customFormat="1">
      <c r="A251" s="26"/>
      <c r="B251" s="27"/>
      <c r="C251" s="26"/>
      <c r="D251" s="153" t="s">
        <v>132</v>
      </c>
      <c r="E251" s="26"/>
      <c r="F251" s="154" t="s">
        <v>570</v>
      </c>
      <c r="G251" s="26"/>
      <c r="H251" s="26"/>
      <c r="I251" s="26"/>
      <c r="J251" s="26"/>
      <c r="K251" s="26"/>
      <c r="L251" s="27"/>
      <c r="M251" s="155"/>
      <c r="N251" s="156"/>
      <c r="O251" s="52"/>
      <c r="P251" s="52"/>
      <c r="Q251" s="52"/>
      <c r="R251" s="52"/>
      <c r="S251" s="52"/>
      <c r="T251" s="53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T251" s="14" t="s">
        <v>132</v>
      </c>
      <c r="AU251" s="14" t="s">
        <v>81</v>
      </c>
    </row>
    <row r="252" spans="1:65" s="2" customFormat="1" ht="24.2" customHeight="1">
      <c r="A252" s="26"/>
      <c r="B252" s="138"/>
      <c r="C252" s="157" t="s">
        <v>571</v>
      </c>
      <c r="D252" s="157" t="s">
        <v>141</v>
      </c>
      <c r="E252" s="158" t="s">
        <v>572</v>
      </c>
      <c r="F252" s="159" t="s">
        <v>573</v>
      </c>
      <c r="G252" s="160" t="s">
        <v>232</v>
      </c>
      <c r="H252" s="161">
        <v>2</v>
      </c>
      <c r="I252" s="162"/>
      <c r="J252" s="162">
        <f>ROUND(I252*H252,2)</f>
        <v>0</v>
      </c>
      <c r="K252" s="163"/>
      <c r="L252" s="27"/>
      <c r="M252" s="164" t="s">
        <v>1</v>
      </c>
      <c r="N252" s="165" t="s">
        <v>36</v>
      </c>
      <c r="O252" s="149">
        <v>3.512</v>
      </c>
      <c r="P252" s="149">
        <f>O252*H252</f>
        <v>7.024</v>
      </c>
      <c r="Q252" s="149">
        <v>2.3050000000000001E-2</v>
      </c>
      <c r="R252" s="149">
        <f>Q252*H252</f>
        <v>4.6100000000000002E-2</v>
      </c>
      <c r="S252" s="149">
        <v>0</v>
      </c>
      <c r="T252" s="150">
        <f>S252*H252</f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1" t="s">
        <v>425</v>
      </c>
      <c r="AT252" s="151" t="s">
        <v>141</v>
      </c>
      <c r="AU252" s="151" t="s">
        <v>81</v>
      </c>
      <c r="AY252" s="14" t="s">
        <v>122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4" t="s">
        <v>79</v>
      </c>
      <c r="BK252" s="152">
        <f>ROUND(I252*H252,2)</f>
        <v>0</v>
      </c>
      <c r="BL252" s="14" t="s">
        <v>425</v>
      </c>
      <c r="BM252" s="151" t="s">
        <v>574</v>
      </c>
    </row>
    <row r="253" spans="1:65" s="2" customFormat="1">
      <c r="A253" s="26"/>
      <c r="B253" s="27"/>
      <c r="C253" s="26"/>
      <c r="D253" s="153" t="s">
        <v>132</v>
      </c>
      <c r="E253" s="26"/>
      <c r="F253" s="154" t="s">
        <v>575</v>
      </c>
      <c r="G253" s="26"/>
      <c r="H253" s="26"/>
      <c r="I253" s="26"/>
      <c r="J253" s="26"/>
      <c r="K253" s="26"/>
      <c r="L253" s="27"/>
      <c r="M253" s="155"/>
      <c r="N253" s="156"/>
      <c r="O253" s="52"/>
      <c r="P253" s="52"/>
      <c r="Q253" s="52"/>
      <c r="R253" s="52"/>
      <c r="S253" s="52"/>
      <c r="T253" s="53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T253" s="14" t="s">
        <v>132</v>
      </c>
      <c r="AU253" s="14" t="s">
        <v>81</v>
      </c>
    </row>
    <row r="254" spans="1:65" s="2" customFormat="1" ht="24.2" customHeight="1">
      <c r="A254" s="26"/>
      <c r="B254" s="138"/>
      <c r="C254" s="157" t="s">
        <v>576</v>
      </c>
      <c r="D254" s="157" t="s">
        <v>141</v>
      </c>
      <c r="E254" s="158" t="s">
        <v>577</v>
      </c>
      <c r="F254" s="159" t="s">
        <v>578</v>
      </c>
      <c r="G254" s="160" t="s">
        <v>232</v>
      </c>
      <c r="H254" s="161">
        <v>2</v>
      </c>
      <c r="I254" s="162"/>
      <c r="J254" s="162">
        <f>ROUND(I254*H254,2)</f>
        <v>0</v>
      </c>
      <c r="K254" s="163"/>
      <c r="L254" s="27"/>
      <c r="M254" s="164" t="s">
        <v>1</v>
      </c>
      <c r="N254" s="165" t="s">
        <v>36</v>
      </c>
      <c r="O254" s="149">
        <v>1.31</v>
      </c>
      <c r="P254" s="149">
        <f>O254*H254</f>
        <v>2.62</v>
      </c>
      <c r="Q254" s="149">
        <v>8.2900000000000005E-3</v>
      </c>
      <c r="R254" s="149">
        <f>Q254*H254</f>
        <v>1.6580000000000001E-2</v>
      </c>
      <c r="S254" s="149">
        <v>0</v>
      </c>
      <c r="T254" s="150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1" t="s">
        <v>425</v>
      </c>
      <c r="AT254" s="151" t="s">
        <v>141</v>
      </c>
      <c r="AU254" s="151" t="s">
        <v>81</v>
      </c>
      <c r="AY254" s="14" t="s">
        <v>122</v>
      </c>
      <c r="BE254" s="152">
        <f>IF(N254="základní",J254,0)</f>
        <v>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4" t="s">
        <v>79</v>
      </c>
      <c r="BK254" s="152">
        <f>ROUND(I254*H254,2)</f>
        <v>0</v>
      </c>
      <c r="BL254" s="14" t="s">
        <v>425</v>
      </c>
      <c r="BM254" s="151" t="s">
        <v>579</v>
      </c>
    </row>
    <row r="255" spans="1:65" s="2" customFormat="1">
      <c r="A255" s="26"/>
      <c r="B255" s="27"/>
      <c r="C255" s="26"/>
      <c r="D255" s="153" t="s">
        <v>132</v>
      </c>
      <c r="E255" s="26"/>
      <c r="F255" s="154" t="s">
        <v>580</v>
      </c>
      <c r="G255" s="26"/>
      <c r="H255" s="26"/>
      <c r="I255" s="26"/>
      <c r="J255" s="26"/>
      <c r="K255" s="26"/>
      <c r="L255" s="27"/>
      <c r="M255" s="155"/>
      <c r="N255" s="156"/>
      <c r="O255" s="52"/>
      <c r="P255" s="52"/>
      <c r="Q255" s="52"/>
      <c r="R255" s="52"/>
      <c r="S255" s="52"/>
      <c r="T255" s="53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T255" s="14" t="s">
        <v>132</v>
      </c>
      <c r="AU255" s="14" t="s">
        <v>81</v>
      </c>
    </row>
    <row r="256" spans="1:65" s="2" customFormat="1" ht="21.75" customHeight="1">
      <c r="A256" s="26"/>
      <c r="B256" s="138"/>
      <c r="C256" s="157" t="s">
        <v>581</v>
      </c>
      <c r="D256" s="157" t="s">
        <v>141</v>
      </c>
      <c r="E256" s="158" t="s">
        <v>582</v>
      </c>
      <c r="F256" s="159" t="s">
        <v>583</v>
      </c>
      <c r="G256" s="160" t="s">
        <v>128</v>
      </c>
      <c r="H256" s="161">
        <v>40</v>
      </c>
      <c r="I256" s="162"/>
      <c r="J256" s="162">
        <f>ROUND(I256*H256,2)</f>
        <v>0</v>
      </c>
      <c r="K256" s="163"/>
      <c r="L256" s="27"/>
      <c r="M256" s="164" t="s">
        <v>1</v>
      </c>
      <c r="N256" s="165" t="s">
        <v>36</v>
      </c>
      <c r="O256" s="149">
        <v>5.0999999999999997E-2</v>
      </c>
      <c r="P256" s="149">
        <f>O256*H256</f>
        <v>2.04</v>
      </c>
      <c r="Q256" s="149">
        <v>3.0000000000000001E-5</v>
      </c>
      <c r="R256" s="149">
        <f>Q256*H256</f>
        <v>1.2000000000000001E-3</v>
      </c>
      <c r="S256" s="149">
        <v>0</v>
      </c>
      <c r="T256" s="150">
        <f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1" t="s">
        <v>425</v>
      </c>
      <c r="AT256" s="151" t="s">
        <v>141</v>
      </c>
      <c r="AU256" s="151" t="s">
        <v>81</v>
      </c>
      <c r="AY256" s="14" t="s">
        <v>122</v>
      </c>
      <c r="BE256" s="152">
        <f>IF(N256="základní",J256,0)</f>
        <v>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4" t="s">
        <v>79</v>
      </c>
      <c r="BK256" s="152">
        <f>ROUND(I256*H256,2)</f>
        <v>0</v>
      </c>
      <c r="BL256" s="14" t="s">
        <v>425</v>
      </c>
      <c r="BM256" s="151" t="s">
        <v>584</v>
      </c>
    </row>
    <row r="257" spans="1:65" s="2" customFormat="1">
      <c r="A257" s="26"/>
      <c r="B257" s="27"/>
      <c r="C257" s="26"/>
      <c r="D257" s="153" t="s">
        <v>132</v>
      </c>
      <c r="E257" s="26"/>
      <c r="F257" s="154" t="s">
        <v>585</v>
      </c>
      <c r="G257" s="26"/>
      <c r="H257" s="26"/>
      <c r="I257" s="26"/>
      <c r="J257" s="26"/>
      <c r="K257" s="26"/>
      <c r="L257" s="27"/>
      <c r="M257" s="155"/>
      <c r="N257" s="156"/>
      <c r="O257" s="52"/>
      <c r="P257" s="52"/>
      <c r="Q257" s="52"/>
      <c r="R257" s="52"/>
      <c r="S257" s="52"/>
      <c r="T257" s="53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T257" s="14" t="s">
        <v>132</v>
      </c>
      <c r="AU257" s="14" t="s">
        <v>81</v>
      </c>
    </row>
    <row r="258" spans="1:65" s="2" customFormat="1" ht="16.5" customHeight="1">
      <c r="A258" s="26"/>
      <c r="B258" s="138"/>
      <c r="C258" s="157" t="s">
        <v>586</v>
      </c>
      <c r="D258" s="157" t="s">
        <v>141</v>
      </c>
      <c r="E258" s="158" t="s">
        <v>587</v>
      </c>
      <c r="F258" s="159" t="s">
        <v>588</v>
      </c>
      <c r="G258" s="160" t="s">
        <v>128</v>
      </c>
      <c r="H258" s="161">
        <v>4</v>
      </c>
      <c r="I258" s="162"/>
      <c r="J258" s="162">
        <f>ROUND(I258*H258,2)</f>
        <v>0</v>
      </c>
      <c r="K258" s="163"/>
      <c r="L258" s="27"/>
      <c r="M258" s="164" t="s">
        <v>1</v>
      </c>
      <c r="N258" s="165" t="s">
        <v>36</v>
      </c>
      <c r="O258" s="149">
        <v>6.2E-2</v>
      </c>
      <c r="P258" s="149">
        <f>O258*H258</f>
        <v>0.248</v>
      </c>
      <c r="Q258" s="149">
        <v>3.0000000000000001E-5</v>
      </c>
      <c r="R258" s="149">
        <f>Q258*H258</f>
        <v>1.2E-4</v>
      </c>
      <c r="S258" s="149">
        <v>0</v>
      </c>
      <c r="T258" s="150">
        <f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1" t="s">
        <v>425</v>
      </c>
      <c r="AT258" s="151" t="s">
        <v>141</v>
      </c>
      <c r="AU258" s="151" t="s">
        <v>81</v>
      </c>
      <c r="AY258" s="14" t="s">
        <v>122</v>
      </c>
      <c r="BE258" s="152">
        <f>IF(N258="základní",J258,0)</f>
        <v>0</v>
      </c>
      <c r="BF258" s="152">
        <f>IF(N258="snížená",J258,0)</f>
        <v>0</v>
      </c>
      <c r="BG258" s="152">
        <f>IF(N258="zákl. přenesená",J258,0)</f>
        <v>0</v>
      </c>
      <c r="BH258" s="152">
        <f>IF(N258="sníž. přenesená",J258,0)</f>
        <v>0</v>
      </c>
      <c r="BI258" s="152">
        <f>IF(N258="nulová",J258,0)</f>
        <v>0</v>
      </c>
      <c r="BJ258" s="14" t="s">
        <v>79</v>
      </c>
      <c r="BK258" s="152">
        <f>ROUND(I258*H258,2)</f>
        <v>0</v>
      </c>
      <c r="BL258" s="14" t="s">
        <v>425</v>
      </c>
      <c r="BM258" s="151" t="s">
        <v>589</v>
      </c>
    </row>
    <row r="259" spans="1:65" s="2" customFormat="1">
      <c r="A259" s="26"/>
      <c r="B259" s="27"/>
      <c r="C259" s="26"/>
      <c r="D259" s="153" t="s">
        <v>132</v>
      </c>
      <c r="E259" s="26"/>
      <c r="F259" s="154" t="s">
        <v>590</v>
      </c>
      <c r="G259" s="26"/>
      <c r="H259" s="26"/>
      <c r="I259" s="26"/>
      <c r="J259" s="26"/>
      <c r="K259" s="26"/>
      <c r="L259" s="27"/>
      <c r="M259" s="155"/>
      <c r="N259" s="156"/>
      <c r="O259" s="52"/>
      <c r="P259" s="52"/>
      <c r="Q259" s="52"/>
      <c r="R259" s="52"/>
      <c r="S259" s="52"/>
      <c r="T259" s="53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T259" s="14" t="s">
        <v>132</v>
      </c>
      <c r="AU259" s="14" t="s">
        <v>81</v>
      </c>
    </row>
    <row r="260" spans="1:65" s="2" customFormat="1" ht="16.5" customHeight="1">
      <c r="A260" s="26"/>
      <c r="B260" s="138"/>
      <c r="C260" s="157" t="s">
        <v>591</v>
      </c>
      <c r="D260" s="157" t="s">
        <v>141</v>
      </c>
      <c r="E260" s="158" t="s">
        <v>592</v>
      </c>
      <c r="F260" s="159" t="s">
        <v>593</v>
      </c>
      <c r="G260" s="160" t="s">
        <v>128</v>
      </c>
      <c r="H260" s="161">
        <v>18</v>
      </c>
      <c r="I260" s="162"/>
      <c r="J260" s="162">
        <f>ROUND(I260*H260,2)</f>
        <v>0</v>
      </c>
      <c r="K260" s="163"/>
      <c r="L260" s="27"/>
      <c r="M260" s="164" t="s">
        <v>1</v>
      </c>
      <c r="N260" s="165" t="s">
        <v>36</v>
      </c>
      <c r="O260" s="149">
        <v>0.16500000000000001</v>
      </c>
      <c r="P260" s="149">
        <f>O260*H260</f>
        <v>2.97</v>
      </c>
      <c r="Q260" s="149">
        <v>8.0000000000000007E-5</v>
      </c>
      <c r="R260" s="149">
        <f>Q260*H260</f>
        <v>1.4400000000000001E-3</v>
      </c>
      <c r="S260" s="149">
        <v>0</v>
      </c>
      <c r="T260" s="150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1" t="s">
        <v>425</v>
      </c>
      <c r="AT260" s="151" t="s">
        <v>141</v>
      </c>
      <c r="AU260" s="151" t="s">
        <v>81</v>
      </c>
      <c r="AY260" s="14" t="s">
        <v>122</v>
      </c>
      <c r="BE260" s="152">
        <f>IF(N260="základní",J260,0)</f>
        <v>0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14" t="s">
        <v>79</v>
      </c>
      <c r="BK260" s="152">
        <f>ROUND(I260*H260,2)</f>
        <v>0</v>
      </c>
      <c r="BL260" s="14" t="s">
        <v>425</v>
      </c>
      <c r="BM260" s="151" t="s">
        <v>594</v>
      </c>
    </row>
    <row r="261" spans="1:65" s="2" customFormat="1">
      <c r="A261" s="26"/>
      <c r="B261" s="27"/>
      <c r="C261" s="26"/>
      <c r="D261" s="153" t="s">
        <v>132</v>
      </c>
      <c r="E261" s="26"/>
      <c r="F261" s="154" t="s">
        <v>595</v>
      </c>
      <c r="G261" s="26"/>
      <c r="H261" s="26"/>
      <c r="I261" s="26"/>
      <c r="J261" s="26"/>
      <c r="K261" s="26"/>
      <c r="L261" s="27"/>
      <c r="M261" s="155"/>
      <c r="N261" s="156"/>
      <c r="O261" s="52"/>
      <c r="P261" s="52"/>
      <c r="Q261" s="52"/>
      <c r="R261" s="52"/>
      <c r="S261" s="52"/>
      <c r="T261" s="53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T261" s="14" t="s">
        <v>132</v>
      </c>
      <c r="AU261" s="14" t="s">
        <v>81</v>
      </c>
    </row>
    <row r="262" spans="1:65" s="2" customFormat="1" ht="16.5" customHeight="1">
      <c r="A262" s="26"/>
      <c r="B262" s="138"/>
      <c r="C262" s="157" t="s">
        <v>596</v>
      </c>
      <c r="D262" s="157" t="s">
        <v>141</v>
      </c>
      <c r="E262" s="158" t="s">
        <v>597</v>
      </c>
      <c r="F262" s="159" t="s">
        <v>598</v>
      </c>
      <c r="G262" s="160" t="s">
        <v>128</v>
      </c>
      <c r="H262" s="161">
        <v>2</v>
      </c>
      <c r="I262" s="162"/>
      <c r="J262" s="162">
        <f>ROUND(I262*H262,2)</f>
        <v>0</v>
      </c>
      <c r="K262" s="163"/>
      <c r="L262" s="27"/>
      <c r="M262" s="164" t="s">
        <v>1</v>
      </c>
      <c r="N262" s="165" t="s">
        <v>36</v>
      </c>
      <c r="O262" s="149">
        <v>0.35</v>
      </c>
      <c r="P262" s="149">
        <f>O262*H262</f>
        <v>0.7</v>
      </c>
      <c r="Q262" s="149">
        <v>2.4000000000000001E-4</v>
      </c>
      <c r="R262" s="149">
        <f>Q262*H262</f>
        <v>4.8000000000000001E-4</v>
      </c>
      <c r="S262" s="149">
        <v>0</v>
      </c>
      <c r="T262" s="150">
        <f>S262*H262</f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1" t="s">
        <v>425</v>
      </c>
      <c r="AT262" s="151" t="s">
        <v>141</v>
      </c>
      <c r="AU262" s="151" t="s">
        <v>81</v>
      </c>
      <c r="AY262" s="14" t="s">
        <v>122</v>
      </c>
      <c r="BE262" s="152">
        <f>IF(N262="základní",J262,0)</f>
        <v>0</v>
      </c>
      <c r="BF262" s="152">
        <f>IF(N262="snížená",J262,0)</f>
        <v>0</v>
      </c>
      <c r="BG262" s="152">
        <f>IF(N262="zákl. přenesená",J262,0)</f>
        <v>0</v>
      </c>
      <c r="BH262" s="152">
        <f>IF(N262="sníž. přenesená",J262,0)</f>
        <v>0</v>
      </c>
      <c r="BI262" s="152">
        <f>IF(N262="nulová",J262,0)</f>
        <v>0</v>
      </c>
      <c r="BJ262" s="14" t="s">
        <v>79</v>
      </c>
      <c r="BK262" s="152">
        <f>ROUND(I262*H262,2)</f>
        <v>0</v>
      </c>
      <c r="BL262" s="14" t="s">
        <v>425</v>
      </c>
      <c r="BM262" s="151" t="s">
        <v>599</v>
      </c>
    </row>
    <row r="263" spans="1:65" s="2" customFormat="1">
      <c r="A263" s="26"/>
      <c r="B263" s="27"/>
      <c r="C263" s="26"/>
      <c r="D263" s="153" t="s">
        <v>132</v>
      </c>
      <c r="E263" s="26"/>
      <c r="F263" s="154" t="s">
        <v>600</v>
      </c>
      <c r="G263" s="26"/>
      <c r="H263" s="26"/>
      <c r="I263" s="26"/>
      <c r="J263" s="26"/>
      <c r="K263" s="26"/>
      <c r="L263" s="27"/>
      <c r="M263" s="155"/>
      <c r="N263" s="156"/>
      <c r="O263" s="52"/>
      <c r="P263" s="52"/>
      <c r="Q263" s="52"/>
      <c r="R263" s="52"/>
      <c r="S263" s="52"/>
      <c r="T263" s="53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T263" s="14" t="s">
        <v>132</v>
      </c>
      <c r="AU263" s="14" t="s">
        <v>81</v>
      </c>
    </row>
    <row r="264" spans="1:65" s="2" customFormat="1" ht="16.5" customHeight="1">
      <c r="A264" s="26"/>
      <c r="B264" s="138"/>
      <c r="C264" s="157" t="s">
        <v>601</v>
      </c>
      <c r="D264" s="157" t="s">
        <v>141</v>
      </c>
      <c r="E264" s="158" t="s">
        <v>602</v>
      </c>
      <c r="F264" s="159" t="s">
        <v>603</v>
      </c>
      <c r="G264" s="160" t="s">
        <v>128</v>
      </c>
      <c r="H264" s="161">
        <v>2</v>
      </c>
      <c r="I264" s="162"/>
      <c r="J264" s="162">
        <f>ROUND(I264*H264,2)</f>
        <v>0</v>
      </c>
      <c r="K264" s="163"/>
      <c r="L264" s="27"/>
      <c r="M264" s="164" t="s">
        <v>1</v>
      </c>
      <c r="N264" s="165" t="s">
        <v>36</v>
      </c>
      <c r="O264" s="149">
        <v>0.42199999999999999</v>
      </c>
      <c r="P264" s="149">
        <f>O264*H264</f>
        <v>0.84399999999999997</v>
      </c>
      <c r="Q264" s="149">
        <v>3.3E-4</v>
      </c>
      <c r="R264" s="149">
        <f>Q264*H264</f>
        <v>6.6E-4</v>
      </c>
      <c r="S264" s="149">
        <v>0</v>
      </c>
      <c r="T264" s="150">
        <f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1" t="s">
        <v>425</v>
      </c>
      <c r="AT264" s="151" t="s">
        <v>141</v>
      </c>
      <c r="AU264" s="151" t="s">
        <v>81</v>
      </c>
      <c r="AY264" s="14" t="s">
        <v>122</v>
      </c>
      <c r="BE264" s="152">
        <f>IF(N264="základní",J264,0)</f>
        <v>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4" t="s">
        <v>79</v>
      </c>
      <c r="BK264" s="152">
        <f>ROUND(I264*H264,2)</f>
        <v>0</v>
      </c>
      <c r="BL264" s="14" t="s">
        <v>425</v>
      </c>
      <c r="BM264" s="151" t="s">
        <v>604</v>
      </c>
    </row>
    <row r="265" spans="1:65" s="2" customFormat="1">
      <c r="A265" s="26"/>
      <c r="B265" s="27"/>
      <c r="C265" s="26"/>
      <c r="D265" s="153" t="s">
        <v>132</v>
      </c>
      <c r="E265" s="26"/>
      <c r="F265" s="154" t="s">
        <v>605</v>
      </c>
      <c r="G265" s="26"/>
      <c r="H265" s="26"/>
      <c r="I265" s="26"/>
      <c r="J265" s="26"/>
      <c r="K265" s="26"/>
      <c r="L265" s="27"/>
      <c r="M265" s="155"/>
      <c r="N265" s="156"/>
      <c r="O265" s="52"/>
      <c r="P265" s="52"/>
      <c r="Q265" s="52"/>
      <c r="R265" s="52"/>
      <c r="S265" s="52"/>
      <c r="T265" s="53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T265" s="14" t="s">
        <v>132</v>
      </c>
      <c r="AU265" s="14" t="s">
        <v>81</v>
      </c>
    </row>
    <row r="266" spans="1:65" s="2" customFormat="1" ht="24.2" customHeight="1">
      <c r="A266" s="26"/>
      <c r="B266" s="138"/>
      <c r="C266" s="157" t="s">
        <v>606</v>
      </c>
      <c r="D266" s="157" t="s">
        <v>141</v>
      </c>
      <c r="E266" s="158" t="s">
        <v>236</v>
      </c>
      <c r="F266" s="159" t="s">
        <v>237</v>
      </c>
      <c r="G266" s="160" t="s">
        <v>190</v>
      </c>
      <c r="H266" s="161">
        <v>6158.7070000000003</v>
      </c>
      <c r="I266" s="162"/>
      <c r="J266" s="162">
        <f>ROUND(I266*H266,2)</f>
        <v>0</v>
      </c>
      <c r="K266" s="163"/>
      <c r="L266" s="27"/>
      <c r="M266" s="164" t="s">
        <v>1</v>
      </c>
      <c r="N266" s="165" t="s">
        <v>36</v>
      </c>
      <c r="O266" s="149">
        <v>0</v>
      </c>
      <c r="P266" s="149">
        <f>O266*H266</f>
        <v>0</v>
      </c>
      <c r="Q266" s="149">
        <v>0</v>
      </c>
      <c r="R266" s="149">
        <f>Q266*H266</f>
        <v>0</v>
      </c>
      <c r="S266" s="149">
        <v>0</v>
      </c>
      <c r="T266" s="150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1" t="s">
        <v>130</v>
      </c>
      <c r="AT266" s="151" t="s">
        <v>141</v>
      </c>
      <c r="AU266" s="151" t="s">
        <v>81</v>
      </c>
      <c r="AY266" s="14" t="s">
        <v>122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4" t="s">
        <v>79</v>
      </c>
      <c r="BK266" s="152">
        <f>ROUND(I266*H266,2)</f>
        <v>0</v>
      </c>
      <c r="BL266" s="14" t="s">
        <v>130</v>
      </c>
      <c r="BM266" s="151" t="s">
        <v>607</v>
      </c>
    </row>
    <row r="267" spans="1:65" s="2" customFormat="1" ht="19.5">
      <c r="A267" s="26"/>
      <c r="B267" s="27"/>
      <c r="C267" s="26"/>
      <c r="D267" s="153" t="s">
        <v>132</v>
      </c>
      <c r="E267" s="26"/>
      <c r="F267" s="154" t="s">
        <v>239</v>
      </c>
      <c r="G267" s="26"/>
      <c r="H267" s="26"/>
      <c r="I267" s="26"/>
      <c r="J267" s="26"/>
      <c r="K267" s="26"/>
      <c r="L267" s="27"/>
      <c r="M267" s="155"/>
      <c r="N267" s="156"/>
      <c r="O267" s="52"/>
      <c r="P267" s="52"/>
      <c r="Q267" s="52"/>
      <c r="R267" s="52"/>
      <c r="S267" s="52"/>
      <c r="T267" s="53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T267" s="14" t="s">
        <v>132</v>
      </c>
      <c r="AU267" s="14" t="s">
        <v>81</v>
      </c>
    </row>
    <row r="268" spans="1:65" s="12" customFormat="1" ht="25.9" customHeight="1">
      <c r="B268" s="126"/>
      <c r="D268" s="127" t="s">
        <v>70</v>
      </c>
      <c r="E268" s="128" t="s">
        <v>288</v>
      </c>
      <c r="F268" s="128" t="s">
        <v>289</v>
      </c>
      <c r="J268" s="129">
        <f>BK268</f>
        <v>0</v>
      </c>
      <c r="L268" s="126"/>
      <c r="M268" s="130"/>
      <c r="N268" s="131"/>
      <c r="O268" s="131"/>
      <c r="P268" s="132">
        <f>SUM(P269:P290)</f>
        <v>85.36099999999999</v>
      </c>
      <c r="Q268" s="131"/>
      <c r="R268" s="132">
        <f>SUM(R269:R290)</f>
        <v>0.19255</v>
      </c>
      <c r="S268" s="131"/>
      <c r="T268" s="133">
        <f>SUM(T269:T290)</f>
        <v>0</v>
      </c>
      <c r="AR268" s="127" t="s">
        <v>140</v>
      </c>
      <c r="AT268" s="134" t="s">
        <v>70</v>
      </c>
      <c r="AU268" s="134" t="s">
        <v>71</v>
      </c>
      <c r="AY268" s="127" t="s">
        <v>122</v>
      </c>
      <c r="BK268" s="135">
        <f>SUM(BK269:BK290)</f>
        <v>0</v>
      </c>
    </row>
    <row r="269" spans="1:65" s="2" customFormat="1" ht="24.2" customHeight="1">
      <c r="A269" s="26"/>
      <c r="B269" s="138"/>
      <c r="C269" s="157" t="s">
        <v>608</v>
      </c>
      <c r="D269" s="157" t="s">
        <v>141</v>
      </c>
      <c r="E269" s="158" t="s">
        <v>609</v>
      </c>
      <c r="F269" s="159" t="s">
        <v>610</v>
      </c>
      <c r="G269" s="160" t="s">
        <v>144</v>
      </c>
      <c r="H269" s="161">
        <v>346</v>
      </c>
      <c r="I269" s="162"/>
      <c r="J269" s="162">
        <f>ROUND(I269*H269,2)</f>
        <v>0</v>
      </c>
      <c r="K269" s="163"/>
      <c r="L269" s="27"/>
      <c r="M269" s="164" t="s">
        <v>1</v>
      </c>
      <c r="N269" s="165" t="s">
        <v>36</v>
      </c>
      <c r="O269" s="149">
        <v>0.17899999999999999</v>
      </c>
      <c r="P269" s="149">
        <f>O269*H269</f>
        <v>61.933999999999997</v>
      </c>
      <c r="Q269" s="149">
        <v>4.0000000000000002E-4</v>
      </c>
      <c r="R269" s="149">
        <f>Q269*H269</f>
        <v>0.1384</v>
      </c>
      <c r="S269" s="149">
        <v>0</v>
      </c>
      <c r="T269" s="150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1" t="s">
        <v>611</v>
      </c>
      <c r="AT269" s="151" t="s">
        <v>141</v>
      </c>
      <c r="AU269" s="151" t="s">
        <v>79</v>
      </c>
      <c r="AY269" s="14" t="s">
        <v>122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4" t="s">
        <v>79</v>
      </c>
      <c r="BK269" s="152">
        <f>ROUND(I269*H269,2)</f>
        <v>0</v>
      </c>
      <c r="BL269" s="14" t="s">
        <v>611</v>
      </c>
      <c r="BM269" s="151" t="s">
        <v>612</v>
      </c>
    </row>
    <row r="270" spans="1:65" s="2" customFormat="1" ht="29.25">
      <c r="A270" s="26"/>
      <c r="B270" s="27"/>
      <c r="C270" s="26"/>
      <c r="D270" s="153" t="s">
        <v>132</v>
      </c>
      <c r="E270" s="26"/>
      <c r="F270" s="154" t="s">
        <v>613</v>
      </c>
      <c r="G270" s="26"/>
      <c r="H270" s="26"/>
      <c r="I270" s="26"/>
      <c r="J270" s="26"/>
      <c r="K270" s="26"/>
      <c r="L270" s="27"/>
      <c r="M270" s="155"/>
      <c r="N270" s="156"/>
      <c r="O270" s="52"/>
      <c r="P270" s="52"/>
      <c r="Q270" s="52"/>
      <c r="R270" s="52"/>
      <c r="S270" s="52"/>
      <c r="T270" s="53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T270" s="14" t="s">
        <v>132</v>
      </c>
      <c r="AU270" s="14" t="s">
        <v>79</v>
      </c>
    </row>
    <row r="271" spans="1:65" s="2" customFormat="1" ht="24.2" customHeight="1">
      <c r="A271" s="26"/>
      <c r="B271" s="138"/>
      <c r="C271" s="157" t="s">
        <v>614</v>
      </c>
      <c r="D271" s="157" t="s">
        <v>141</v>
      </c>
      <c r="E271" s="158" t="s">
        <v>615</v>
      </c>
      <c r="F271" s="159" t="s">
        <v>616</v>
      </c>
      <c r="G271" s="160" t="s">
        <v>144</v>
      </c>
      <c r="H271" s="161">
        <v>57</v>
      </c>
      <c r="I271" s="162"/>
      <c r="J271" s="162">
        <f>ROUND(I271*H271,2)</f>
        <v>0</v>
      </c>
      <c r="K271" s="163"/>
      <c r="L271" s="27"/>
      <c r="M271" s="164" t="s">
        <v>1</v>
      </c>
      <c r="N271" s="165" t="s">
        <v>36</v>
      </c>
      <c r="O271" s="149">
        <v>0.41099999999999998</v>
      </c>
      <c r="P271" s="149">
        <f>O271*H271</f>
        <v>23.427</v>
      </c>
      <c r="Q271" s="149">
        <v>9.5E-4</v>
      </c>
      <c r="R271" s="149">
        <f>Q271*H271</f>
        <v>5.4149999999999997E-2</v>
      </c>
      <c r="S271" s="149">
        <v>0</v>
      </c>
      <c r="T271" s="150">
        <f>S271*H271</f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1" t="s">
        <v>611</v>
      </c>
      <c r="AT271" s="151" t="s">
        <v>141</v>
      </c>
      <c r="AU271" s="151" t="s">
        <v>79</v>
      </c>
      <c r="AY271" s="14" t="s">
        <v>122</v>
      </c>
      <c r="BE271" s="152">
        <f>IF(N271="základní",J271,0)</f>
        <v>0</v>
      </c>
      <c r="BF271" s="152">
        <f>IF(N271="snížená",J271,0)</f>
        <v>0</v>
      </c>
      <c r="BG271" s="152">
        <f>IF(N271="zákl. přenesená",J271,0)</f>
        <v>0</v>
      </c>
      <c r="BH271" s="152">
        <f>IF(N271="sníž. přenesená",J271,0)</f>
        <v>0</v>
      </c>
      <c r="BI271" s="152">
        <f>IF(N271="nulová",J271,0)</f>
        <v>0</v>
      </c>
      <c r="BJ271" s="14" t="s">
        <v>79</v>
      </c>
      <c r="BK271" s="152">
        <f>ROUND(I271*H271,2)</f>
        <v>0</v>
      </c>
      <c r="BL271" s="14" t="s">
        <v>611</v>
      </c>
      <c r="BM271" s="151" t="s">
        <v>617</v>
      </c>
    </row>
    <row r="272" spans="1:65" s="2" customFormat="1" ht="29.25">
      <c r="A272" s="26"/>
      <c r="B272" s="27"/>
      <c r="C272" s="26"/>
      <c r="D272" s="153" t="s">
        <v>132</v>
      </c>
      <c r="E272" s="26"/>
      <c r="F272" s="154" t="s">
        <v>618</v>
      </c>
      <c r="G272" s="26"/>
      <c r="H272" s="26"/>
      <c r="I272" s="26"/>
      <c r="J272" s="26"/>
      <c r="K272" s="26"/>
      <c r="L272" s="27"/>
      <c r="M272" s="155"/>
      <c r="N272" s="156"/>
      <c r="O272" s="52"/>
      <c r="P272" s="52"/>
      <c r="Q272" s="52"/>
      <c r="R272" s="52"/>
      <c r="S272" s="52"/>
      <c r="T272" s="53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T272" s="14" t="s">
        <v>132</v>
      </c>
      <c r="AU272" s="14" t="s">
        <v>79</v>
      </c>
    </row>
    <row r="273" spans="1:65" s="2" customFormat="1" ht="16.5" customHeight="1">
      <c r="A273" s="26"/>
      <c r="B273" s="138"/>
      <c r="C273" s="139" t="s">
        <v>619</v>
      </c>
      <c r="D273" s="139" t="s">
        <v>125</v>
      </c>
      <c r="E273" s="140" t="s">
        <v>620</v>
      </c>
      <c r="F273" s="141" t="s">
        <v>621</v>
      </c>
      <c r="G273" s="142" t="s">
        <v>209</v>
      </c>
      <c r="H273" s="143">
        <v>1</v>
      </c>
      <c r="I273" s="144"/>
      <c r="J273" s="144">
        <f>ROUND(I273*H273,2)</f>
        <v>0</v>
      </c>
      <c r="K273" s="145"/>
      <c r="L273" s="146"/>
      <c r="M273" s="147" t="s">
        <v>1</v>
      </c>
      <c r="N273" s="148" t="s">
        <v>36</v>
      </c>
      <c r="O273" s="149">
        <v>0</v>
      </c>
      <c r="P273" s="149">
        <f>O273*H273</f>
        <v>0</v>
      </c>
      <c r="Q273" s="149">
        <v>0</v>
      </c>
      <c r="R273" s="149">
        <f>Q273*H273</f>
        <v>0</v>
      </c>
      <c r="S273" s="149">
        <v>0</v>
      </c>
      <c r="T273" s="150">
        <f>S273*H273</f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1" t="s">
        <v>162</v>
      </c>
      <c r="AT273" s="151" t="s">
        <v>125</v>
      </c>
      <c r="AU273" s="151" t="s">
        <v>79</v>
      </c>
      <c r="AY273" s="14" t="s">
        <v>122</v>
      </c>
      <c r="BE273" s="152">
        <f>IF(N273="základní",J273,0)</f>
        <v>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4" t="s">
        <v>79</v>
      </c>
      <c r="BK273" s="152">
        <f>ROUND(I273*H273,2)</f>
        <v>0</v>
      </c>
      <c r="BL273" s="14" t="s">
        <v>140</v>
      </c>
      <c r="BM273" s="151" t="s">
        <v>622</v>
      </c>
    </row>
    <row r="274" spans="1:65" s="2" customFormat="1">
      <c r="A274" s="26"/>
      <c r="B274" s="27"/>
      <c r="C274" s="26"/>
      <c r="D274" s="153" t="s">
        <v>132</v>
      </c>
      <c r="E274" s="26"/>
      <c r="F274" s="154" t="s">
        <v>621</v>
      </c>
      <c r="G274" s="26"/>
      <c r="H274" s="26"/>
      <c r="I274" s="26"/>
      <c r="J274" s="26"/>
      <c r="K274" s="26"/>
      <c r="L274" s="27"/>
      <c r="M274" s="155"/>
      <c r="N274" s="156"/>
      <c r="O274" s="52"/>
      <c r="P274" s="52"/>
      <c r="Q274" s="52"/>
      <c r="R274" s="52"/>
      <c r="S274" s="52"/>
      <c r="T274" s="53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T274" s="14" t="s">
        <v>132</v>
      </c>
      <c r="AU274" s="14" t="s">
        <v>79</v>
      </c>
    </row>
    <row r="275" spans="1:65" s="2" customFormat="1" ht="16.5" customHeight="1">
      <c r="A275" s="26"/>
      <c r="B275" s="138"/>
      <c r="C275" s="157" t="s">
        <v>623</v>
      </c>
      <c r="D275" s="157" t="s">
        <v>141</v>
      </c>
      <c r="E275" s="158" t="s">
        <v>624</v>
      </c>
      <c r="F275" s="159" t="s">
        <v>625</v>
      </c>
      <c r="G275" s="160" t="s">
        <v>209</v>
      </c>
      <c r="H275" s="161">
        <v>1</v>
      </c>
      <c r="I275" s="162"/>
      <c r="J275" s="162">
        <f>ROUND(I275*H275,2)</f>
        <v>0</v>
      </c>
      <c r="K275" s="163"/>
      <c r="L275" s="27"/>
      <c r="M275" s="164" t="s">
        <v>1</v>
      </c>
      <c r="N275" s="165" t="s">
        <v>36</v>
      </c>
      <c r="O275" s="149">
        <v>0</v>
      </c>
      <c r="P275" s="149">
        <f>O275*H275</f>
        <v>0</v>
      </c>
      <c r="Q275" s="149">
        <v>0</v>
      </c>
      <c r="R275" s="149">
        <f>Q275*H275</f>
        <v>0</v>
      </c>
      <c r="S275" s="149">
        <v>0</v>
      </c>
      <c r="T275" s="150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1" t="s">
        <v>140</v>
      </c>
      <c r="AT275" s="151" t="s">
        <v>141</v>
      </c>
      <c r="AU275" s="151" t="s">
        <v>79</v>
      </c>
      <c r="AY275" s="14" t="s">
        <v>122</v>
      </c>
      <c r="BE275" s="152">
        <f>IF(N275="základní",J275,0)</f>
        <v>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4" t="s">
        <v>79</v>
      </c>
      <c r="BK275" s="152">
        <f>ROUND(I275*H275,2)</f>
        <v>0</v>
      </c>
      <c r="BL275" s="14" t="s">
        <v>140</v>
      </c>
      <c r="BM275" s="151" t="s">
        <v>626</v>
      </c>
    </row>
    <row r="276" spans="1:65" s="2" customFormat="1">
      <c r="A276" s="26"/>
      <c r="B276" s="27"/>
      <c r="C276" s="26"/>
      <c r="D276" s="153" t="s">
        <v>132</v>
      </c>
      <c r="E276" s="26"/>
      <c r="F276" s="154" t="s">
        <v>625</v>
      </c>
      <c r="G276" s="26"/>
      <c r="H276" s="26"/>
      <c r="I276" s="26"/>
      <c r="J276" s="26"/>
      <c r="K276" s="26"/>
      <c r="L276" s="27"/>
      <c r="M276" s="155"/>
      <c r="N276" s="156"/>
      <c r="O276" s="52"/>
      <c r="P276" s="52"/>
      <c r="Q276" s="52"/>
      <c r="R276" s="52"/>
      <c r="S276" s="52"/>
      <c r="T276" s="53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T276" s="14" t="s">
        <v>132</v>
      </c>
      <c r="AU276" s="14" t="s">
        <v>79</v>
      </c>
    </row>
    <row r="277" spans="1:65" s="2" customFormat="1" ht="16.5" customHeight="1">
      <c r="A277" s="26"/>
      <c r="B277" s="138"/>
      <c r="C277" s="157" t="s">
        <v>627</v>
      </c>
      <c r="D277" s="157" t="s">
        <v>141</v>
      </c>
      <c r="E277" s="158" t="s">
        <v>628</v>
      </c>
      <c r="F277" s="159" t="s">
        <v>305</v>
      </c>
      <c r="G277" s="160" t="s">
        <v>209</v>
      </c>
      <c r="H277" s="161">
        <v>1</v>
      </c>
      <c r="I277" s="162"/>
      <c r="J277" s="162">
        <f>ROUND(I277*H277,2)</f>
        <v>0</v>
      </c>
      <c r="K277" s="163"/>
      <c r="L277" s="27"/>
      <c r="M277" s="164" t="s">
        <v>1</v>
      </c>
      <c r="N277" s="165" t="s">
        <v>36</v>
      </c>
      <c r="O277" s="149">
        <v>0</v>
      </c>
      <c r="P277" s="149">
        <f>O277*H277</f>
        <v>0</v>
      </c>
      <c r="Q277" s="149">
        <v>0</v>
      </c>
      <c r="R277" s="149">
        <f>Q277*H277</f>
        <v>0</v>
      </c>
      <c r="S277" s="149">
        <v>0</v>
      </c>
      <c r="T277" s="150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1" t="s">
        <v>140</v>
      </c>
      <c r="AT277" s="151" t="s">
        <v>141</v>
      </c>
      <c r="AU277" s="151" t="s">
        <v>79</v>
      </c>
      <c r="AY277" s="14" t="s">
        <v>122</v>
      </c>
      <c r="BE277" s="152">
        <f>IF(N277="základní",J277,0)</f>
        <v>0</v>
      </c>
      <c r="BF277" s="152">
        <f>IF(N277="snížená",J277,0)</f>
        <v>0</v>
      </c>
      <c r="BG277" s="152">
        <f>IF(N277="zákl. přenesená",J277,0)</f>
        <v>0</v>
      </c>
      <c r="BH277" s="152">
        <f>IF(N277="sníž. přenesená",J277,0)</f>
        <v>0</v>
      </c>
      <c r="BI277" s="152">
        <f>IF(N277="nulová",J277,0)</f>
        <v>0</v>
      </c>
      <c r="BJ277" s="14" t="s">
        <v>79</v>
      </c>
      <c r="BK277" s="152">
        <f>ROUND(I277*H277,2)</f>
        <v>0</v>
      </c>
      <c r="BL277" s="14" t="s">
        <v>140</v>
      </c>
      <c r="BM277" s="151" t="s">
        <v>629</v>
      </c>
    </row>
    <row r="278" spans="1:65" s="2" customFormat="1">
      <c r="A278" s="26"/>
      <c r="B278" s="27"/>
      <c r="C278" s="26"/>
      <c r="D278" s="153" t="s">
        <v>132</v>
      </c>
      <c r="E278" s="26"/>
      <c r="F278" s="154" t="s">
        <v>630</v>
      </c>
      <c r="G278" s="26"/>
      <c r="H278" s="26"/>
      <c r="I278" s="26"/>
      <c r="J278" s="26"/>
      <c r="K278" s="26"/>
      <c r="L278" s="27"/>
      <c r="M278" s="155"/>
      <c r="N278" s="156"/>
      <c r="O278" s="52"/>
      <c r="P278" s="52"/>
      <c r="Q278" s="52"/>
      <c r="R278" s="52"/>
      <c r="S278" s="52"/>
      <c r="T278" s="53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T278" s="14" t="s">
        <v>132</v>
      </c>
      <c r="AU278" s="14" t="s">
        <v>79</v>
      </c>
    </row>
    <row r="279" spans="1:65" s="2" customFormat="1" ht="16.5" customHeight="1">
      <c r="A279" s="26"/>
      <c r="B279" s="138"/>
      <c r="C279" s="157" t="s">
        <v>631</v>
      </c>
      <c r="D279" s="157" t="s">
        <v>141</v>
      </c>
      <c r="E279" s="158" t="s">
        <v>632</v>
      </c>
      <c r="F279" s="159" t="s">
        <v>633</v>
      </c>
      <c r="G279" s="160" t="s">
        <v>201</v>
      </c>
      <c r="H279" s="161">
        <v>2</v>
      </c>
      <c r="I279" s="162"/>
      <c r="J279" s="162">
        <f>ROUND(I279*H279,2)</f>
        <v>0</v>
      </c>
      <c r="K279" s="163"/>
      <c r="L279" s="27"/>
      <c r="M279" s="164" t="s">
        <v>1</v>
      </c>
      <c r="N279" s="165" t="s">
        <v>36</v>
      </c>
      <c r="O279" s="149">
        <v>0</v>
      </c>
      <c r="P279" s="149">
        <f>O279*H279</f>
        <v>0</v>
      </c>
      <c r="Q279" s="149">
        <v>0</v>
      </c>
      <c r="R279" s="149">
        <f>Q279*H279</f>
        <v>0</v>
      </c>
      <c r="S279" s="149">
        <v>0</v>
      </c>
      <c r="T279" s="150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1" t="s">
        <v>140</v>
      </c>
      <c r="AT279" s="151" t="s">
        <v>141</v>
      </c>
      <c r="AU279" s="151" t="s">
        <v>79</v>
      </c>
      <c r="AY279" s="14" t="s">
        <v>122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4" t="s">
        <v>79</v>
      </c>
      <c r="BK279" s="152">
        <f>ROUND(I279*H279,2)</f>
        <v>0</v>
      </c>
      <c r="BL279" s="14" t="s">
        <v>140</v>
      </c>
      <c r="BM279" s="151" t="s">
        <v>634</v>
      </c>
    </row>
    <row r="280" spans="1:65" s="2" customFormat="1">
      <c r="A280" s="26"/>
      <c r="B280" s="27"/>
      <c r="C280" s="26"/>
      <c r="D280" s="153" t="s">
        <v>132</v>
      </c>
      <c r="E280" s="26"/>
      <c r="F280" s="154" t="s">
        <v>633</v>
      </c>
      <c r="G280" s="26"/>
      <c r="H280" s="26"/>
      <c r="I280" s="26"/>
      <c r="J280" s="26"/>
      <c r="K280" s="26"/>
      <c r="L280" s="27"/>
      <c r="M280" s="155"/>
      <c r="N280" s="156"/>
      <c r="O280" s="52"/>
      <c r="P280" s="52"/>
      <c r="Q280" s="52"/>
      <c r="R280" s="52"/>
      <c r="S280" s="52"/>
      <c r="T280" s="53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T280" s="14" t="s">
        <v>132</v>
      </c>
      <c r="AU280" s="14" t="s">
        <v>79</v>
      </c>
    </row>
    <row r="281" spans="1:65" s="2" customFormat="1" ht="16.5" customHeight="1">
      <c r="A281" s="26"/>
      <c r="B281" s="138"/>
      <c r="C281" s="157" t="s">
        <v>635</v>
      </c>
      <c r="D281" s="157" t="s">
        <v>141</v>
      </c>
      <c r="E281" s="158" t="s">
        <v>636</v>
      </c>
      <c r="F281" s="159" t="s">
        <v>309</v>
      </c>
      <c r="G281" s="160" t="s">
        <v>209</v>
      </c>
      <c r="H281" s="161">
        <v>1</v>
      </c>
      <c r="I281" s="162"/>
      <c r="J281" s="162">
        <f>ROUND(I281*H281,2)</f>
        <v>0</v>
      </c>
      <c r="K281" s="163"/>
      <c r="L281" s="27"/>
      <c r="M281" s="164" t="s">
        <v>1</v>
      </c>
      <c r="N281" s="165" t="s">
        <v>36</v>
      </c>
      <c r="O281" s="149">
        <v>0</v>
      </c>
      <c r="P281" s="149">
        <f>O281*H281</f>
        <v>0</v>
      </c>
      <c r="Q281" s="149">
        <v>0</v>
      </c>
      <c r="R281" s="149">
        <f>Q281*H281</f>
        <v>0</v>
      </c>
      <c r="S281" s="149">
        <v>0</v>
      </c>
      <c r="T281" s="150">
        <f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1" t="s">
        <v>140</v>
      </c>
      <c r="AT281" s="151" t="s">
        <v>141</v>
      </c>
      <c r="AU281" s="151" t="s">
        <v>79</v>
      </c>
      <c r="AY281" s="14" t="s">
        <v>122</v>
      </c>
      <c r="BE281" s="152">
        <f>IF(N281="základní",J281,0)</f>
        <v>0</v>
      </c>
      <c r="BF281" s="152">
        <f>IF(N281="snížená",J281,0)</f>
        <v>0</v>
      </c>
      <c r="BG281" s="152">
        <f>IF(N281="zákl. přenesená",J281,0)</f>
        <v>0</v>
      </c>
      <c r="BH281" s="152">
        <f>IF(N281="sníž. přenesená",J281,0)</f>
        <v>0</v>
      </c>
      <c r="BI281" s="152">
        <f>IF(N281="nulová",J281,0)</f>
        <v>0</v>
      </c>
      <c r="BJ281" s="14" t="s">
        <v>79</v>
      </c>
      <c r="BK281" s="152">
        <f>ROUND(I281*H281,2)</f>
        <v>0</v>
      </c>
      <c r="BL281" s="14" t="s">
        <v>140</v>
      </c>
      <c r="BM281" s="151" t="s">
        <v>637</v>
      </c>
    </row>
    <row r="282" spans="1:65" s="2" customFormat="1">
      <c r="A282" s="26"/>
      <c r="B282" s="27"/>
      <c r="C282" s="26"/>
      <c r="D282" s="153" t="s">
        <v>132</v>
      </c>
      <c r="E282" s="26"/>
      <c r="F282" s="154" t="s">
        <v>309</v>
      </c>
      <c r="G282" s="26"/>
      <c r="H282" s="26"/>
      <c r="I282" s="26"/>
      <c r="J282" s="26"/>
      <c r="K282" s="26"/>
      <c r="L282" s="27"/>
      <c r="M282" s="155"/>
      <c r="N282" s="156"/>
      <c r="O282" s="52"/>
      <c r="P282" s="52"/>
      <c r="Q282" s="52"/>
      <c r="R282" s="52"/>
      <c r="S282" s="52"/>
      <c r="T282" s="53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T282" s="14" t="s">
        <v>132</v>
      </c>
      <c r="AU282" s="14" t="s">
        <v>79</v>
      </c>
    </row>
    <row r="283" spans="1:65" s="2" customFormat="1" ht="16.5" customHeight="1">
      <c r="A283" s="26"/>
      <c r="B283" s="138"/>
      <c r="C283" s="157" t="s">
        <v>638</v>
      </c>
      <c r="D283" s="157" t="s">
        <v>141</v>
      </c>
      <c r="E283" s="158" t="s">
        <v>639</v>
      </c>
      <c r="F283" s="159" t="s">
        <v>640</v>
      </c>
      <c r="G283" s="160" t="s">
        <v>209</v>
      </c>
      <c r="H283" s="161">
        <v>2</v>
      </c>
      <c r="I283" s="162"/>
      <c r="J283" s="162">
        <f>ROUND(I283*H283,2)</f>
        <v>0</v>
      </c>
      <c r="K283" s="163"/>
      <c r="L283" s="27"/>
      <c r="M283" s="164" t="s">
        <v>1</v>
      </c>
      <c r="N283" s="165" t="s">
        <v>36</v>
      </c>
      <c r="O283" s="149">
        <v>0</v>
      </c>
      <c r="P283" s="149">
        <f>O283*H283</f>
        <v>0</v>
      </c>
      <c r="Q283" s="149">
        <v>0</v>
      </c>
      <c r="R283" s="149">
        <f>Q283*H283</f>
        <v>0</v>
      </c>
      <c r="S283" s="149">
        <v>0</v>
      </c>
      <c r="T283" s="150">
        <f>S283*H283</f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1" t="s">
        <v>611</v>
      </c>
      <c r="AT283" s="151" t="s">
        <v>141</v>
      </c>
      <c r="AU283" s="151" t="s">
        <v>79</v>
      </c>
      <c r="AY283" s="14" t="s">
        <v>122</v>
      </c>
      <c r="BE283" s="152">
        <f>IF(N283="základní",J283,0)</f>
        <v>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4" t="s">
        <v>79</v>
      </c>
      <c r="BK283" s="152">
        <f>ROUND(I283*H283,2)</f>
        <v>0</v>
      </c>
      <c r="BL283" s="14" t="s">
        <v>611</v>
      </c>
      <c r="BM283" s="151" t="s">
        <v>641</v>
      </c>
    </row>
    <row r="284" spans="1:65" s="2" customFormat="1" ht="107.25">
      <c r="A284" s="26"/>
      <c r="B284" s="27"/>
      <c r="C284" s="26"/>
      <c r="D284" s="153" t="s">
        <v>132</v>
      </c>
      <c r="E284" s="26"/>
      <c r="F284" s="154" t="s">
        <v>642</v>
      </c>
      <c r="G284" s="26"/>
      <c r="H284" s="26"/>
      <c r="I284" s="26"/>
      <c r="J284" s="26"/>
      <c r="K284" s="26"/>
      <c r="L284" s="27"/>
      <c r="M284" s="155"/>
      <c r="N284" s="156"/>
      <c r="O284" s="52"/>
      <c r="P284" s="52"/>
      <c r="Q284" s="52"/>
      <c r="R284" s="52"/>
      <c r="S284" s="52"/>
      <c r="T284" s="53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T284" s="14" t="s">
        <v>132</v>
      </c>
      <c r="AU284" s="14" t="s">
        <v>79</v>
      </c>
    </row>
    <row r="285" spans="1:65" s="2" customFormat="1" ht="21.75" customHeight="1">
      <c r="A285" s="26"/>
      <c r="B285" s="138"/>
      <c r="C285" s="157" t="s">
        <v>643</v>
      </c>
      <c r="D285" s="157" t="s">
        <v>141</v>
      </c>
      <c r="E285" s="158" t="s">
        <v>644</v>
      </c>
      <c r="F285" s="159" t="s">
        <v>645</v>
      </c>
      <c r="G285" s="160" t="s">
        <v>209</v>
      </c>
      <c r="H285" s="161">
        <v>2</v>
      </c>
      <c r="I285" s="162"/>
      <c r="J285" s="162">
        <f>ROUND(I285*H285,2)</f>
        <v>0</v>
      </c>
      <c r="K285" s="163"/>
      <c r="L285" s="27"/>
      <c r="M285" s="164" t="s">
        <v>1</v>
      </c>
      <c r="N285" s="165" t="s">
        <v>36</v>
      </c>
      <c r="O285" s="149">
        <v>0</v>
      </c>
      <c r="P285" s="149">
        <f>O285*H285</f>
        <v>0</v>
      </c>
      <c r="Q285" s="149">
        <v>0</v>
      </c>
      <c r="R285" s="149">
        <f>Q285*H285</f>
        <v>0</v>
      </c>
      <c r="S285" s="149">
        <v>0</v>
      </c>
      <c r="T285" s="150">
        <f>S285*H285</f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1" t="s">
        <v>611</v>
      </c>
      <c r="AT285" s="151" t="s">
        <v>141</v>
      </c>
      <c r="AU285" s="151" t="s">
        <v>79</v>
      </c>
      <c r="AY285" s="14" t="s">
        <v>122</v>
      </c>
      <c r="BE285" s="152">
        <f>IF(N285="základní",J285,0)</f>
        <v>0</v>
      </c>
      <c r="BF285" s="152">
        <f>IF(N285="snížená",J285,0)</f>
        <v>0</v>
      </c>
      <c r="BG285" s="152">
        <f>IF(N285="zákl. přenesená",J285,0)</f>
        <v>0</v>
      </c>
      <c r="BH285" s="152">
        <f>IF(N285="sníž. přenesená",J285,0)</f>
        <v>0</v>
      </c>
      <c r="BI285" s="152">
        <f>IF(N285="nulová",J285,0)</f>
        <v>0</v>
      </c>
      <c r="BJ285" s="14" t="s">
        <v>79</v>
      </c>
      <c r="BK285" s="152">
        <f>ROUND(I285*H285,2)</f>
        <v>0</v>
      </c>
      <c r="BL285" s="14" t="s">
        <v>611</v>
      </c>
      <c r="BM285" s="151" t="s">
        <v>646</v>
      </c>
    </row>
    <row r="286" spans="1:65" s="2" customFormat="1">
      <c r="A286" s="26"/>
      <c r="B286" s="27"/>
      <c r="C286" s="26"/>
      <c r="D286" s="153" t="s">
        <v>132</v>
      </c>
      <c r="E286" s="26"/>
      <c r="F286" s="154" t="s">
        <v>647</v>
      </c>
      <c r="G286" s="26"/>
      <c r="H286" s="26"/>
      <c r="I286" s="26"/>
      <c r="J286" s="26"/>
      <c r="K286" s="26"/>
      <c r="L286" s="27"/>
      <c r="M286" s="155"/>
      <c r="N286" s="156"/>
      <c r="O286" s="52"/>
      <c r="P286" s="52"/>
      <c r="Q286" s="52"/>
      <c r="R286" s="52"/>
      <c r="S286" s="52"/>
      <c r="T286" s="53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T286" s="14" t="s">
        <v>132</v>
      </c>
      <c r="AU286" s="14" t="s">
        <v>79</v>
      </c>
    </row>
    <row r="287" spans="1:65" s="2" customFormat="1" ht="16.5" customHeight="1">
      <c r="A287" s="26"/>
      <c r="B287" s="138"/>
      <c r="C287" s="157" t="s">
        <v>648</v>
      </c>
      <c r="D287" s="157" t="s">
        <v>141</v>
      </c>
      <c r="E287" s="158" t="s">
        <v>649</v>
      </c>
      <c r="F287" s="159" t="s">
        <v>650</v>
      </c>
      <c r="G287" s="160" t="s">
        <v>201</v>
      </c>
      <c r="H287" s="161">
        <v>2</v>
      </c>
      <c r="I287" s="162"/>
      <c r="J287" s="162">
        <f>ROUND(I287*H287,2)</f>
        <v>0</v>
      </c>
      <c r="K287" s="163"/>
      <c r="L287" s="27"/>
      <c r="M287" s="164" t="s">
        <v>1</v>
      </c>
      <c r="N287" s="165" t="s">
        <v>36</v>
      </c>
      <c r="O287" s="149">
        <v>0</v>
      </c>
      <c r="P287" s="149">
        <f>O287*H287</f>
        <v>0</v>
      </c>
      <c r="Q287" s="149">
        <v>0</v>
      </c>
      <c r="R287" s="149">
        <f>Q287*H287</f>
        <v>0</v>
      </c>
      <c r="S287" s="149">
        <v>0</v>
      </c>
      <c r="T287" s="150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1" t="s">
        <v>611</v>
      </c>
      <c r="AT287" s="151" t="s">
        <v>141</v>
      </c>
      <c r="AU287" s="151" t="s">
        <v>79</v>
      </c>
      <c r="AY287" s="14" t="s">
        <v>122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4" t="s">
        <v>79</v>
      </c>
      <c r="BK287" s="152">
        <f>ROUND(I287*H287,2)</f>
        <v>0</v>
      </c>
      <c r="BL287" s="14" t="s">
        <v>611</v>
      </c>
      <c r="BM287" s="151" t="s">
        <v>651</v>
      </c>
    </row>
    <row r="288" spans="1:65" s="2" customFormat="1">
      <c r="A288" s="26"/>
      <c r="B288" s="27"/>
      <c r="C288" s="26"/>
      <c r="D288" s="153" t="s">
        <v>132</v>
      </c>
      <c r="E288" s="26"/>
      <c r="F288" s="154" t="s">
        <v>650</v>
      </c>
      <c r="G288" s="26"/>
      <c r="H288" s="26"/>
      <c r="I288" s="26"/>
      <c r="J288" s="26"/>
      <c r="K288" s="26"/>
      <c r="L288" s="27"/>
      <c r="M288" s="155"/>
      <c r="N288" s="156"/>
      <c r="O288" s="52"/>
      <c r="P288" s="52"/>
      <c r="Q288" s="52"/>
      <c r="R288" s="52"/>
      <c r="S288" s="52"/>
      <c r="T288" s="53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T288" s="14" t="s">
        <v>132</v>
      </c>
      <c r="AU288" s="14" t="s">
        <v>79</v>
      </c>
    </row>
    <row r="289" spans="1:65" s="2" customFormat="1" ht="16.5" customHeight="1">
      <c r="A289" s="26"/>
      <c r="B289" s="138"/>
      <c r="C289" s="157" t="s">
        <v>652</v>
      </c>
      <c r="D289" s="157" t="s">
        <v>141</v>
      </c>
      <c r="E289" s="158" t="s">
        <v>653</v>
      </c>
      <c r="F289" s="159" t="s">
        <v>654</v>
      </c>
      <c r="G289" s="160" t="s">
        <v>201</v>
      </c>
      <c r="H289" s="161">
        <v>2</v>
      </c>
      <c r="I289" s="162"/>
      <c r="J289" s="162">
        <f>ROUND(I289*H289,2)</f>
        <v>0</v>
      </c>
      <c r="K289" s="163"/>
      <c r="L289" s="27"/>
      <c r="M289" s="164" t="s">
        <v>1</v>
      </c>
      <c r="N289" s="165" t="s">
        <v>36</v>
      </c>
      <c r="O289" s="149">
        <v>0</v>
      </c>
      <c r="P289" s="149">
        <f>O289*H289</f>
        <v>0</v>
      </c>
      <c r="Q289" s="149">
        <v>0</v>
      </c>
      <c r="R289" s="149">
        <f>Q289*H289</f>
        <v>0</v>
      </c>
      <c r="S289" s="149">
        <v>0</v>
      </c>
      <c r="T289" s="150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1" t="s">
        <v>611</v>
      </c>
      <c r="AT289" s="151" t="s">
        <v>141</v>
      </c>
      <c r="AU289" s="151" t="s">
        <v>79</v>
      </c>
      <c r="AY289" s="14" t="s">
        <v>122</v>
      </c>
      <c r="BE289" s="152">
        <f>IF(N289="základní",J289,0)</f>
        <v>0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4" t="s">
        <v>79</v>
      </c>
      <c r="BK289" s="152">
        <f>ROUND(I289*H289,2)</f>
        <v>0</v>
      </c>
      <c r="BL289" s="14" t="s">
        <v>611</v>
      </c>
      <c r="BM289" s="151" t="s">
        <v>655</v>
      </c>
    </row>
    <row r="290" spans="1:65" s="2" customFormat="1">
      <c r="A290" s="26"/>
      <c r="B290" s="27"/>
      <c r="C290" s="26"/>
      <c r="D290" s="153" t="s">
        <v>132</v>
      </c>
      <c r="E290" s="26"/>
      <c r="F290" s="154" t="s">
        <v>650</v>
      </c>
      <c r="G290" s="26"/>
      <c r="H290" s="26"/>
      <c r="I290" s="26"/>
      <c r="J290" s="26"/>
      <c r="K290" s="26"/>
      <c r="L290" s="27"/>
      <c r="M290" s="170"/>
      <c r="N290" s="171"/>
      <c r="O290" s="172"/>
      <c r="P290" s="172"/>
      <c r="Q290" s="172"/>
      <c r="R290" s="172"/>
      <c r="S290" s="172"/>
      <c r="T290" s="173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T290" s="14" t="s">
        <v>132</v>
      </c>
      <c r="AU290" s="14" t="s">
        <v>79</v>
      </c>
    </row>
    <row r="291" spans="1:65" s="2" customFormat="1" ht="6.95" customHeight="1">
      <c r="A291" s="26"/>
      <c r="B291" s="41"/>
      <c r="C291" s="42"/>
      <c r="D291" s="42"/>
      <c r="E291" s="42"/>
      <c r="F291" s="42"/>
      <c r="G291" s="42"/>
      <c r="H291" s="42"/>
      <c r="I291" s="42"/>
      <c r="J291" s="42"/>
      <c r="K291" s="42"/>
      <c r="L291" s="27"/>
      <c r="M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</row>
  </sheetData>
  <autoFilter ref="C119:K29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9"/>
  <sheetViews>
    <sheetView showGridLines="0" topLeftCell="A65" workbookViewId="0">
      <selection activeCell="I205" sqref="I205:I2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9" t="str">
        <f>'Rekapitulace stavby'!K6</f>
        <v>Šamorín projektantský rozpočet</v>
      </c>
      <c r="F7" s="210"/>
      <c r="G7" s="210"/>
      <c r="H7" s="210"/>
      <c r="L7" s="17"/>
    </row>
    <row r="8" spans="1:46" s="2" customFormat="1" ht="12" customHeight="1">
      <c r="A8" s="26"/>
      <c r="B8" s="27"/>
      <c r="C8" s="26"/>
      <c r="D8" s="23" t="s">
        <v>95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9" t="s">
        <v>656</v>
      </c>
      <c r="F9" s="208"/>
      <c r="G9" s="208"/>
      <c r="H9" s="208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3. 1. 2022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25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3" t="str">
        <f>'Rekapitulace stavby'!E14</f>
        <v xml:space="preserve"> </v>
      </c>
      <c r="F18" s="183"/>
      <c r="G18" s="183"/>
      <c r="H18" s="183"/>
      <c r="I18" s="23" t="s">
        <v>25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25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25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85" t="s">
        <v>1</v>
      </c>
      <c r="F27" s="185"/>
      <c r="G27" s="185"/>
      <c r="H27" s="18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31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35</v>
      </c>
      <c r="E33" s="23" t="s">
        <v>36</v>
      </c>
      <c r="F33" s="94">
        <f>ROUND((SUM(BE119:BE208)),  2)</f>
        <v>0</v>
      </c>
      <c r="G33" s="26"/>
      <c r="H33" s="26"/>
      <c r="I33" s="95">
        <v>0.21</v>
      </c>
      <c r="J33" s="94">
        <f>ROUND(((SUM(BE119:BE208))*I33),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37</v>
      </c>
      <c r="F34" s="94">
        <f>ROUND((SUM(BF119:BF208)),  2)</f>
        <v>0</v>
      </c>
      <c r="G34" s="26"/>
      <c r="H34" s="26"/>
      <c r="I34" s="95">
        <v>0.15</v>
      </c>
      <c r="J34" s="94">
        <f>ROUND(((SUM(BF119:BF208))*I34),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4">
        <f>ROUND((SUM(BG119:BG208)),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4">
        <f>ROUND((SUM(BH119:BH208)),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4">
        <f>ROUND((SUM(BI119:BI208)),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41</v>
      </c>
      <c r="E39" s="54"/>
      <c r="F39" s="54"/>
      <c r="G39" s="98" t="s">
        <v>42</v>
      </c>
      <c r="H39" s="99" t="s">
        <v>43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46</v>
      </c>
      <c r="E61" s="29"/>
      <c r="F61" s="102" t="s">
        <v>47</v>
      </c>
      <c r="G61" s="39" t="s">
        <v>46</v>
      </c>
      <c r="H61" s="29"/>
      <c r="I61" s="29"/>
      <c r="J61" s="103" t="s">
        <v>47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48</v>
      </c>
      <c r="E65" s="40"/>
      <c r="F65" s="40"/>
      <c r="G65" s="37" t="s">
        <v>49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46</v>
      </c>
      <c r="E76" s="29"/>
      <c r="F76" s="102" t="s">
        <v>47</v>
      </c>
      <c r="G76" s="39" t="s">
        <v>46</v>
      </c>
      <c r="H76" s="29"/>
      <c r="I76" s="29"/>
      <c r="J76" s="103" t="s">
        <v>47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9" t="str">
        <f>E7</f>
        <v>Šamorín projektantský rozpočet</v>
      </c>
      <c r="F85" s="210"/>
      <c r="G85" s="210"/>
      <c r="H85" s="210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9" t="str">
        <f>E9</f>
        <v>D.1.4.3/1 - Vzduchotechnika</v>
      </c>
      <c r="F87" s="208"/>
      <c r="G87" s="208"/>
      <c r="H87" s="208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Kotelna Šamorín</v>
      </c>
      <c r="G89" s="26"/>
      <c r="H89" s="26"/>
      <c r="I89" s="23" t="s">
        <v>20</v>
      </c>
      <c r="J89" s="49" t="str">
        <f>IF(J12="","",J12)</f>
        <v>3. 1. 2022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27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26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98</v>
      </c>
      <c r="D94" s="96"/>
      <c r="E94" s="96"/>
      <c r="F94" s="96"/>
      <c r="G94" s="96"/>
      <c r="H94" s="96"/>
      <c r="I94" s="96"/>
      <c r="J94" s="105" t="s">
        <v>99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100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101</v>
      </c>
    </row>
    <row r="97" spans="1:31" s="9" customFormat="1" ht="24.95" customHeight="1">
      <c r="B97" s="107"/>
      <c r="D97" s="108" t="s">
        <v>657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9" customFormat="1" ht="24.95" customHeight="1">
      <c r="B98" s="107"/>
      <c r="D98" s="108" t="s">
        <v>658</v>
      </c>
      <c r="E98" s="109"/>
      <c r="F98" s="109"/>
      <c r="G98" s="109"/>
      <c r="H98" s="109"/>
      <c r="I98" s="109"/>
      <c r="J98" s="110">
        <f>J171</f>
        <v>0</v>
      </c>
      <c r="L98" s="107"/>
    </row>
    <row r="99" spans="1:31" s="9" customFormat="1" ht="24.95" customHeight="1">
      <c r="B99" s="107"/>
      <c r="D99" s="108" t="s">
        <v>659</v>
      </c>
      <c r="E99" s="109"/>
      <c r="F99" s="109"/>
      <c r="G99" s="109"/>
      <c r="H99" s="109"/>
      <c r="I99" s="109"/>
      <c r="J99" s="110">
        <f>J204</f>
        <v>0</v>
      </c>
      <c r="L99" s="107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107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09" t="str">
        <f>E7</f>
        <v>Šamorín projektantský rozpočet</v>
      </c>
      <c r="F109" s="210"/>
      <c r="G109" s="210"/>
      <c r="H109" s="210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95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9" t="str">
        <f>E9</f>
        <v>D.1.4.3/1 - Vzduchotechnika</v>
      </c>
      <c r="F111" s="208"/>
      <c r="G111" s="208"/>
      <c r="H111" s="208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18</v>
      </c>
      <c r="D113" s="26"/>
      <c r="E113" s="26"/>
      <c r="F113" s="21" t="str">
        <f>F12</f>
        <v>Kotelna Šamorín</v>
      </c>
      <c r="G113" s="26"/>
      <c r="H113" s="26"/>
      <c r="I113" s="23" t="s">
        <v>20</v>
      </c>
      <c r="J113" s="49" t="str">
        <f>IF(J12="","",J12)</f>
        <v>3. 1. 2022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22</v>
      </c>
      <c r="D115" s="26"/>
      <c r="E115" s="26"/>
      <c r="F115" s="21" t="str">
        <f>E15</f>
        <v xml:space="preserve"> </v>
      </c>
      <c r="G115" s="26"/>
      <c r="H115" s="26"/>
      <c r="I115" s="23" t="s">
        <v>27</v>
      </c>
      <c r="J115" s="24" t="str">
        <f>E21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26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29</v>
      </c>
      <c r="J116" s="24" t="str">
        <f>E24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108</v>
      </c>
      <c r="D118" s="118" t="s">
        <v>56</v>
      </c>
      <c r="E118" s="118" t="s">
        <v>52</v>
      </c>
      <c r="F118" s="118" t="s">
        <v>53</v>
      </c>
      <c r="G118" s="118" t="s">
        <v>109</v>
      </c>
      <c r="H118" s="118" t="s">
        <v>110</v>
      </c>
      <c r="I118" s="118" t="s">
        <v>111</v>
      </c>
      <c r="J118" s="119" t="s">
        <v>99</v>
      </c>
      <c r="K118" s="120" t="s">
        <v>112</v>
      </c>
      <c r="L118" s="121"/>
      <c r="M118" s="56" t="s">
        <v>1</v>
      </c>
      <c r="N118" s="57" t="s">
        <v>35</v>
      </c>
      <c r="O118" s="57" t="s">
        <v>113</v>
      </c>
      <c r="P118" s="57" t="s">
        <v>114</v>
      </c>
      <c r="Q118" s="57" t="s">
        <v>115</v>
      </c>
      <c r="R118" s="57" t="s">
        <v>116</v>
      </c>
      <c r="S118" s="57" t="s">
        <v>117</v>
      </c>
      <c r="T118" s="58" t="s">
        <v>118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119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P120+P171+P204</f>
        <v>0</v>
      </c>
      <c r="Q119" s="60"/>
      <c r="R119" s="123">
        <f>R120+R171+R204</f>
        <v>0</v>
      </c>
      <c r="S119" s="60"/>
      <c r="T119" s="124">
        <f>T120+T171+T204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70</v>
      </c>
      <c r="AU119" s="14" t="s">
        <v>101</v>
      </c>
      <c r="BK119" s="125">
        <f>BK120+BK171+BK204</f>
        <v>0</v>
      </c>
    </row>
    <row r="120" spans="1:65" s="12" customFormat="1" ht="25.9" customHeight="1">
      <c r="B120" s="126"/>
      <c r="D120" s="127" t="s">
        <v>70</v>
      </c>
      <c r="E120" s="128" t="s">
        <v>660</v>
      </c>
      <c r="F120" s="128" t="s">
        <v>661</v>
      </c>
      <c r="J120" s="129">
        <f>BK120</f>
        <v>0</v>
      </c>
      <c r="L120" s="126"/>
      <c r="M120" s="130"/>
      <c r="N120" s="131"/>
      <c r="O120" s="131"/>
      <c r="P120" s="132">
        <f>SUM(P121:P170)</f>
        <v>0</v>
      </c>
      <c r="Q120" s="131"/>
      <c r="R120" s="132">
        <f>SUM(R121:R170)</f>
        <v>0</v>
      </c>
      <c r="S120" s="131"/>
      <c r="T120" s="133">
        <f>SUM(T121:T170)</f>
        <v>0</v>
      </c>
      <c r="AR120" s="127" t="s">
        <v>79</v>
      </c>
      <c r="AT120" s="134" t="s">
        <v>70</v>
      </c>
      <c r="AU120" s="134" t="s">
        <v>71</v>
      </c>
      <c r="AY120" s="127" t="s">
        <v>122</v>
      </c>
      <c r="BK120" s="135">
        <f>SUM(BK121:BK170)</f>
        <v>0</v>
      </c>
    </row>
    <row r="121" spans="1:65" s="2" customFormat="1" ht="16.5" customHeight="1">
      <c r="A121" s="26"/>
      <c r="B121" s="138"/>
      <c r="C121" s="139" t="s">
        <v>79</v>
      </c>
      <c r="D121" s="139" t="s">
        <v>125</v>
      </c>
      <c r="E121" s="140" t="s">
        <v>662</v>
      </c>
      <c r="F121" s="141" t="s">
        <v>663</v>
      </c>
      <c r="G121" s="142" t="s">
        <v>201</v>
      </c>
      <c r="H121" s="143">
        <v>2</v>
      </c>
      <c r="I121" s="144"/>
      <c r="J121" s="144">
        <f>ROUND(I121*H121,2)</f>
        <v>0</v>
      </c>
      <c r="K121" s="145"/>
      <c r="L121" s="146"/>
      <c r="M121" s="147" t="s">
        <v>1</v>
      </c>
      <c r="N121" s="148" t="s">
        <v>36</v>
      </c>
      <c r="O121" s="149">
        <v>0</v>
      </c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1" t="s">
        <v>162</v>
      </c>
      <c r="AT121" s="151" t="s">
        <v>125</v>
      </c>
      <c r="AU121" s="151" t="s">
        <v>79</v>
      </c>
      <c r="AY121" s="14" t="s">
        <v>122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4" t="s">
        <v>79</v>
      </c>
      <c r="BK121" s="152">
        <f>ROUND(I121*H121,2)</f>
        <v>0</v>
      </c>
      <c r="BL121" s="14" t="s">
        <v>140</v>
      </c>
      <c r="BM121" s="151" t="s">
        <v>664</v>
      </c>
    </row>
    <row r="122" spans="1:65" s="2" customFormat="1">
      <c r="A122" s="26"/>
      <c r="B122" s="27"/>
      <c r="C122" s="26"/>
      <c r="D122" s="153" t="s">
        <v>132</v>
      </c>
      <c r="E122" s="26"/>
      <c r="F122" s="154" t="s">
        <v>663</v>
      </c>
      <c r="G122" s="26"/>
      <c r="H122" s="26"/>
      <c r="I122" s="26"/>
      <c r="J122" s="26"/>
      <c r="K122" s="26"/>
      <c r="L122" s="27"/>
      <c r="M122" s="155"/>
      <c r="N122" s="156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132</v>
      </c>
      <c r="AU122" s="14" t="s">
        <v>79</v>
      </c>
    </row>
    <row r="123" spans="1:65" s="2" customFormat="1" ht="16.5" customHeight="1">
      <c r="A123" s="26"/>
      <c r="B123" s="138"/>
      <c r="C123" s="139" t="s">
        <v>81</v>
      </c>
      <c r="D123" s="139" t="s">
        <v>125</v>
      </c>
      <c r="E123" s="140" t="s">
        <v>665</v>
      </c>
      <c r="F123" s="141" t="s">
        <v>666</v>
      </c>
      <c r="G123" s="142" t="s">
        <v>201</v>
      </c>
      <c r="H123" s="143">
        <v>2</v>
      </c>
      <c r="I123" s="144"/>
      <c r="J123" s="144">
        <f>ROUND(I123*H123,2)</f>
        <v>0</v>
      </c>
      <c r="K123" s="145"/>
      <c r="L123" s="146"/>
      <c r="M123" s="147" t="s">
        <v>1</v>
      </c>
      <c r="N123" s="148" t="s">
        <v>36</v>
      </c>
      <c r="O123" s="149">
        <v>0</v>
      </c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1" t="s">
        <v>162</v>
      </c>
      <c r="AT123" s="151" t="s">
        <v>125</v>
      </c>
      <c r="AU123" s="151" t="s">
        <v>79</v>
      </c>
      <c r="AY123" s="14" t="s">
        <v>122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4" t="s">
        <v>79</v>
      </c>
      <c r="BK123" s="152">
        <f>ROUND(I123*H123,2)</f>
        <v>0</v>
      </c>
      <c r="BL123" s="14" t="s">
        <v>140</v>
      </c>
      <c r="BM123" s="151" t="s">
        <v>667</v>
      </c>
    </row>
    <row r="124" spans="1:65" s="2" customFormat="1">
      <c r="A124" s="26"/>
      <c r="B124" s="27"/>
      <c r="C124" s="26"/>
      <c r="D124" s="153" t="s">
        <v>132</v>
      </c>
      <c r="E124" s="26"/>
      <c r="F124" s="154" t="s">
        <v>666</v>
      </c>
      <c r="G124" s="26"/>
      <c r="H124" s="26"/>
      <c r="I124" s="26"/>
      <c r="J124" s="26"/>
      <c r="K124" s="26"/>
      <c r="L124" s="27"/>
      <c r="M124" s="155"/>
      <c r="N124" s="156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79</v>
      </c>
    </row>
    <row r="125" spans="1:65" s="2" customFormat="1" ht="16.5" customHeight="1">
      <c r="A125" s="26"/>
      <c r="B125" s="138"/>
      <c r="C125" s="139" t="s">
        <v>136</v>
      </c>
      <c r="D125" s="139" t="s">
        <v>125</v>
      </c>
      <c r="E125" s="140" t="s">
        <v>668</v>
      </c>
      <c r="F125" s="141" t="s">
        <v>669</v>
      </c>
      <c r="G125" s="142" t="s">
        <v>201</v>
      </c>
      <c r="H125" s="143">
        <v>2</v>
      </c>
      <c r="I125" s="144"/>
      <c r="J125" s="144">
        <f>ROUND(I125*H125,2)</f>
        <v>0</v>
      </c>
      <c r="K125" s="145"/>
      <c r="L125" s="146"/>
      <c r="M125" s="147" t="s">
        <v>1</v>
      </c>
      <c r="N125" s="148" t="s">
        <v>36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1" t="s">
        <v>162</v>
      </c>
      <c r="AT125" s="151" t="s">
        <v>125</v>
      </c>
      <c r="AU125" s="151" t="s">
        <v>79</v>
      </c>
      <c r="AY125" s="14" t="s">
        <v>122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4" t="s">
        <v>79</v>
      </c>
      <c r="BK125" s="152">
        <f>ROUND(I125*H125,2)</f>
        <v>0</v>
      </c>
      <c r="BL125" s="14" t="s">
        <v>140</v>
      </c>
      <c r="BM125" s="151" t="s">
        <v>670</v>
      </c>
    </row>
    <row r="126" spans="1:65" s="2" customFormat="1">
      <c r="A126" s="26"/>
      <c r="B126" s="27"/>
      <c r="C126" s="26"/>
      <c r="D126" s="153" t="s">
        <v>132</v>
      </c>
      <c r="E126" s="26"/>
      <c r="F126" s="154" t="s">
        <v>669</v>
      </c>
      <c r="G126" s="26"/>
      <c r="H126" s="26"/>
      <c r="I126" s="26"/>
      <c r="J126" s="26"/>
      <c r="K126" s="26"/>
      <c r="L126" s="27"/>
      <c r="M126" s="155"/>
      <c r="N126" s="156"/>
      <c r="O126" s="52"/>
      <c r="P126" s="52"/>
      <c r="Q126" s="52"/>
      <c r="R126" s="52"/>
      <c r="S126" s="52"/>
      <c r="T126" s="5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79</v>
      </c>
    </row>
    <row r="127" spans="1:65" s="2" customFormat="1" ht="16.5" customHeight="1">
      <c r="A127" s="26"/>
      <c r="B127" s="138"/>
      <c r="C127" s="139" t="s">
        <v>140</v>
      </c>
      <c r="D127" s="139" t="s">
        <v>125</v>
      </c>
      <c r="E127" s="140" t="s">
        <v>671</v>
      </c>
      <c r="F127" s="141" t="s">
        <v>672</v>
      </c>
      <c r="G127" s="142" t="s">
        <v>201</v>
      </c>
      <c r="H127" s="143">
        <v>2</v>
      </c>
      <c r="I127" s="144"/>
      <c r="J127" s="144">
        <f>ROUND(I127*H127,2)</f>
        <v>0</v>
      </c>
      <c r="K127" s="145"/>
      <c r="L127" s="146"/>
      <c r="M127" s="147" t="s">
        <v>1</v>
      </c>
      <c r="N127" s="148" t="s">
        <v>36</v>
      </c>
      <c r="O127" s="149">
        <v>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1" t="s">
        <v>162</v>
      </c>
      <c r="AT127" s="151" t="s">
        <v>125</v>
      </c>
      <c r="AU127" s="151" t="s">
        <v>79</v>
      </c>
      <c r="AY127" s="14" t="s">
        <v>122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4" t="s">
        <v>79</v>
      </c>
      <c r="BK127" s="152">
        <f>ROUND(I127*H127,2)</f>
        <v>0</v>
      </c>
      <c r="BL127" s="14" t="s">
        <v>140</v>
      </c>
      <c r="BM127" s="151" t="s">
        <v>673</v>
      </c>
    </row>
    <row r="128" spans="1:65" s="2" customFormat="1">
      <c r="A128" s="26"/>
      <c r="B128" s="27"/>
      <c r="C128" s="26"/>
      <c r="D128" s="153" t="s">
        <v>132</v>
      </c>
      <c r="E128" s="26"/>
      <c r="F128" s="154" t="s">
        <v>672</v>
      </c>
      <c r="G128" s="26"/>
      <c r="H128" s="26"/>
      <c r="I128" s="26"/>
      <c r="J128" s="26"/>
      <c r="K128" s="26"/>
      <c r="L128" s="27"/>
      <c r="M128" s="155"/>
      <c r="N128" s="156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79</v>
      </c>
    </row>
    <row r="129" spans="1:65" s="2" customFormat="1" ht="16.5" customHeight="1">
      <c r="A129" s="26"/>
      <c r="B129" s="138"/>
      <c r="C129" s="139" t="s">
        <v>147</v>
      </c>
      <c r="D129" s="139" t="s">
        <v>125</v>
      </c>
      <c r="E129" s="140" t="s">
        <v>674</v>
      </c>
      <c r="F129" s="141" t="s">
        <v>675</v>
      </c>
      <c r="G129" s="142" t="s">
        <v>201</v>
      </c>
      <c r="H129" s="143">
        <v>2</v>
      </c>
      <c r="I129" s="144"/>
      <c r="J129" s="144">
        <f>ROUND(I129*H129,2)</f>
        <v>0</v>
      </c>
      <c r="K129" s="145"/>
      <c r="L129" s="146"/>
      <c r="M129" s="147" t="s">
        <v>1</v>
      </c>
      <c r="N129" s="148" t="s">
        <v>36</v>
      </c>
      <c r="O129" s="149">
        <v>0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1" t="s">
        <v>162</v>
      </c>
      <c r="AT129" s="151" t="s">
        <v>125</v>
      </c>
      <c r="AU129" s="151" t="s">
        <v>79</v>
      </c>
      <c r="AY129" s="14" t="s">
        <v>122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4" t="s">
        <v>79</v>
      </c>
      <c r="BK129" s="152">
        <f>ROUND(I129*H129,2)</f>
        <v>0</v>
      </c>
      <c r="BL129" s="14" t="s">
        <v>140</v>
      </c>
      <c r="BM129" s="151" t="s">
        <v>676</v>
      </c>
    </row>
    <row r="130" spans="1:65" s="2" customFormat="1">
      <c r="A130" s="26"/>
      <c r="B130" s="27"/>
      <c r="C130" s="26"/>
      <c r="D130" s="153" t="s">
        <v>132</v>
      </c>
      <c r="E130" s="26"/>
      <c r="F130" s="154" t="s">
        <v>675</v>
      </c>
      <c r="G130" s="26"/>
      <c r="H130" s="26"/>
      <c r="I130" s="26"/>
      <c r="J130" s="26"/>
      <c r="K130" s="26"/>
      <c r="L130" s="27"/>
      <c r="M130" s="155"/>
      <c r="N130" s="156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79</v>
      </c>
    </row>
    <row r="131" spans="1:65" s="2" customFormat="1" ht="16.5" customHeight="1">
      <c r="A131" s="26"/>
      <c r="B131" s="138"/>
      <c r="C131" s="139" t="s">
        <v>152</v>
      </c>
      <c r="D131" s="139" t="s">
        <v>125</v>
      </c>
      <c r="E131" s="140" t="s">
        <v>677</v>
      </c>
      <c r="F131" s="141" t="s">
        <v>678</v>
      </c>
      <c r="G131" s="142" t="s">
        <v>201</v>
      </c>
      <c r="H131" s="143">
        <v>4</v>
      </c>
      <c r="I131" s="144"/>
      <c r="J131" s="144">
        <f>ROUND(I131*H131,2)</f>
        <v>0</v>
      </c>
      <c r="K131" s="145"/>
      <c r="L131" s="146"/>
      <c r="M131" s="147" t="s">
        <v>1</v>
      </c>
      <c r="N131" s="148" t="s">
        <v>36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1" t="s">
        <v>162</v>
      </c>
      <c r="AT131" s="151" t="s">
        <v>125</v>
      </c>
      <c r="AU131" s="151" t="s">
        <v>79</v>
      </c>
      <c r="AY131" s="14" t="s">
        <v>122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4" t="s">
        <v>79</v>
      </c>
      <c r="BK131" s="152">
        <f>ROUND(I131*H131,2)</f>
        <v>0</v>
      </c>
      <c r="BL131" s="14" t="s">
        <v>140</v>
      </c>
      <c r="BM131" s="151" t="s">
        <v>679</v>
      </c>
    </row>
    <row r="132" spans="1:65" s="2" customFormat="1">
      <c r="A132" s="26"/>
      <c r="B132" s="27"/>
      <c r="C132" s="26"/>
      <c r="D132" s="153" t="s">
        <v>132</v>
      </c>
      <c r="E132" s="26"/>
      <c r="F132" s="154" t="s">
        <v>678</v>
      </c>
      <c r="G132" s="26"/>
      <c r="H132" s="26"/>
      <c r="I132" s="26"/>
      <c r="J132" s="26"/>
      <c r="K132" s="26"/>
      <c r="L132" s="27"/>
      <c r="M132" s="155"/>
      <c r="N132" s="156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79</v>
      </c>
    </row>
    <row r="133" spans="1:65" s="2" customFormat="1" ht="16.5" customHeight="1">
      <c r="A133" s="26"/>
      <c r="B133" s="138"/>
      <c r="C133" s="139" t="s">
        <v>157</v>
      </c>
      <c r="D133" s="139" t="s">
        <v>125</v>
      </c>
      <c r="E133" s="140" t="s">
        <v>680</v>
      </c>
      <c r="F133" s="141" t="s">
        <v>681</v>
      </c>
      <c r="G133" s="142" t="s">
        <v>201</v>
      </c>
      <c r="H133" s="143">
        <v>72</v>
      </c>
      <c r="I133" s="144"/>
      <c r="J133" s="144">
        <f>ROUND(I133*H133,2)</f>
        <v>0</v>
      </c>
      <c r="K133" s="145"/>
      <c r="L133" s="146"/>
      <c r="M133" s="147" t="s">
        <v>1</v>
      </c>
      <c r="N133" s="148" t="s">
        <v>36</v>
      </c>
      <c r="O133" s="149">
        <v>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1" t="s">
        <v>162</v>
      </c>
      <c r="AT133" s="151" t="s">
        <v>125</v>
      </c>
      <c r="AU133" s="151" t="s">
        <v>79</v>
      </c>
      <c r="AY133" s="14" t="s">
        <v>122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4" t="s">
        <v>79</v>
      </c>
      <c r="BK133" s="152">
        <f>ROUND(I133*H133,2)</f>
        <v>0</v>
      </c>
      <c r="BL133" s="14" t="s">
        <v>140</v>
      </c>
      <c r="BM133" s="151" t="s">
        <v>682</v>
      </c>
    </row>
    <row r="134" spans="1:65" s="2" customFormat="1">
      <c r="A134" s="26"/>
      <c r="B134" s="27"/>
      <c r="C134" s="26"/>
      <c r="D134" s="153" t="s">
        <v>132</v>
      </c>
      <c r="E134" s="26"/>
      <c r="F134" s="154" t="s">
        <v>681</v>
      </c>
      <c r="G134" s="26"/>
      <c r="H134" s="26"/>
      <c r="I134" s="26"/>
      <c r="J134" s="26"/>
      <c r="K134" s="26"/>
      <c r="L134" s="27"/>
      <c r="M134" s="155"/>
      <c r="N134" s="156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79</v>
      </c>
    </row>
    <row r="135" spans="1:65" s="2" customFormat="1" ht="24.2" customHeight="1">
      <c r="A135" s="26"/>
      <c r="B135" s="138"/>
      <c r="C135" s="139" t="s">
        <v>162</v>
      </c>
      <c r="D135" s="139" t="s">
        <v>125</v>
      </c>
      <c r="E135" s="140" t="s">
        <v>683</v>
      </c>
      <c r="F135" s="141" t="s">
        <v>684</v>
      </c>
      <c r="G135" s="142" t="s">
        <v>201</v>
      </c>
      <c r="H135" s="143">
        <v>1</v>
      </c>
      <c r="I135" s="144"/>
      <c r="J135" s="144">
        <f>ROUND(I135*H135,2)</f>
        <v>0</v>
      </c>
      <c r="K135" s="145"/>
      <c r="L135" s="146"/>
      <c r="M135" s="147" t="s">
        <v>1</v>
      </c>
      <c r="N135" s="148" t="s">
        <v>36</v>
      </c>
      <c r="O135" s="149">
        <v>0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1" t="s">
        <v>162</v>
      </c>
      <c r="AT135" s="151" t="s">
        <v>125</v>
      </c>
      <c r="AU135" s="151" t="s">
        <v>79</v>
      </c>
      <c r="AY135" s="14" t="s">
        <v>122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4" t="s">
        <v>79</v>
      </c>
      <c r="BK135" s="152">
        <f>ROUND(I135*H135,2)</f>
        <v>0</v>
      </c>
      <c r="BL135" s="14" t="s">
        <v>140</v>
      </c>
      <c r="BM135" s="151" t="s">
        <v>685</v>
      </c>
    </row>
    <row r="136" spans="1:65" s="2" customFormat="1">
      <c r="A136" s="26"/>
      <c r="B136" s="27"/>
      <c r="C136" s="26"/>
      <c r="D136" s="153" t="s">
        <v>132</v>
      </c>
      <c r="E136" s="26"/>
      <c r="F136" s="154" t="s">
        <v>684</v>
      </c>
      <c r="G136" s="26"/>
      <c r="H136" s="26"/>
      <c r="I136" s="26"/>
      <c r="J136" s="26"/>
      <c r="K136" s="26"/>
      <c r="L136" s="27"/>
      <c r="M136" s="155"/>
      <c r="N136" s="156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79</v>
      </c>
    </row>
    <row r="137" spans="1:65" s="2" customFormat="1" ht="16.5" customHeight="1">
      <c r="A137" s="26"/>
      <c r="B137" s="138"/>
      <c r="C137" s="139" t="s">
        <v>167</v>
      </c>
      <c r="D137" s="139" t="s">
        <v>125</v>
      </c>
      <c r="E137" s="140" t="s">
        <v>686</v>
      </c>
      <c r="F137" s="141" t="s">
        <v>687</v>
      </c>
      <c r="G137" s="142" t="s">
        <v>201</v>
      </c>
      <c r="H137" s="143">
        <v>1</v>
      </c>
      <c r="I137" s="144"/>
      <c r="J137" s="144">
        <f>ROUND(I137*H137,2)</f>
        <v>0</v>
      </c>
      <c r="K137" s="145"/>
      <c r="L137" s="146"/>
      <c r="M137" s="147" t="s">
        <v>1</v>
      </c>
      <c r="N137" s="148" t="s">
        <v>36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1" t="s">
        <v>162</v>
      </c>
      <c r="AT137" s="151" t="s">
        <v>125</v>
      </c>
      <c r="AU137" s="151" t="s">
        <v>79</v>
      </c>
      <c r="AY137" s="14" t="s">
        <v>122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4" t="s">
        <v>79</v>
      </c>
      <c r="BK137" s="152">
        <f>ROUND(I137*H137,2)</f>
        <v>0</v>
      </c>
      <c r="BL137" s="14" t="s">
        <v>140</v>
      </c>
      <c r="BM137" s="151" t="s">
        <v>688</v>
      </c>
    </row>
    <row r="138" spans="1:65" s="2" customFormat="1">
      <c r="A138" s="26"/>
      <c r="B138" s="27"/>
      <c r="C138" s="26"/>
      <c r="D138" s="153" t="s">
        <v>132</v>
      </c>
      <c r="E138" s="26"/>
      <c r="F138" s="154" t="s">
        <v>687</v>
      </c>
      <c r="G138" s="26"/>
      <c r="H138" s="26"/>
      <c r="I138" s="26"/>
      <c r="J138" s="26"/>
      <c r="K138" s="26"/>
      <c r="L138" s="27"/>
      <c r="M138" s="155"/>
      <c r="N138" s="156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79</v>
      </c>
    </row>
    <row r="139" spans="1:65" s="2" customFormat="1" ht="21.75" customHeight="1">
      <c r="A139" s="26"/>
      <c r="B139" s="138"/>
      <c r="C139" s="139" t="s">
        <v>172</v>
      </c>
      <c r="D139" s="139" t="s">
        <v>125</v>
      </c>
      <c r="E139" s="140" t="s">
        <v>689</v>
      </c>
      <c r="F139" s="141" t="s">
        <v>690</v>
      </c>
      <c r="G139" s="142" t="s">
        <v>201</v>
      </c>
      <c r="H139" s="143">
        <v>2</v>
      </c>
      <c r="I139" s="144"/>
      <c r="J139" s="144">
        <f>ROUND(I139*H139,2)</f>
        <v>0</v>
      </c>
      <c r="K139" s="145"/>
      <c r="L139" s="146"/>
      <c r="M139" s="147" t="s">
        <v>1</v>
      </c>
      <c r="N139" s="148" t="s">
        <v>36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1" t="s">
        <v>162</v>
      </c>
      <c r="AT139" s="151" t="s">
        <v>125</v>
      </c>
      <c r="AU139" s="151" t="s">
        <v>79</v>
      </c>
      <c r="AY139" s="14" t="s">
        <v>122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4" t="s">
        <v>79</v>
      </c>
      <c r="BK139" s="152">
        <f>ROUND(I139*H139,2)</f>
        <v>0</v>
      </c>
      <c r="BL139" s="14" t="s">
        <v>140</v>
      </c>
      <c r="BM139" s="151" t="s">
        <v>691</v>
      </c>
    </row>
    <row r="140" spans="1:65" s="2" customFormat="1">
      <c r="A140" s="26"/>
      <c r="B140" s="27"/>
      <c r="C140" s="26"/>
      <c r="D140" s="153" t="s">
        <v>132</v>
      </c>
      <c r="E140" s="26"/>
      <c r="F140" s="154" t="s">
        <v>690</v>
      </c>
      <c r="G140" s="26"/>
      <c r="H140" s="26"/>
      <c r="I140" s="26"/>
      <c r="J140" s="26"/>
      <c r="K140" s="26"/>
      <c r="L140" s="27"/>
      <c r="M140" s="155"/>
      <c r="N140" s="156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79</v>
      </c>
    </row>
    <row r="141" spans="1:65" s="2" customFormat="1" ht="16.5" customHeight="1">
      <c r="A141" s="26"/>
      <c r="B141" s="138"/>
      <c r="C141" s="139" t="s">
        <v>177</v>
      </c>
      <c r="D141" s="139" t="s">
        <v>125</v>
      </c>
      <c r="E141" s="140" t="s">
        <v>692</v>
      </c>
      <c r="F141" s="141" t="s">
        <v>693</v>
      </c>
      <c r="G141" s="142" t="s">
        <v>201</v>
      </c>
      <c r="H141" s="143">
        <v>1</v>
      </c>
      <c r="I141" s="144"/>
      <c r="J141" s="144">
        <f>ROUND(I141*H141,2)</f>
        <v>0</v>
      </c>
      <c r="K141" s="145"/>
      <c r="L141" s="146"/>
      <c r="M141" s="147" t="s">
        <v>1</v>
      </c>
      <c r="N141" s="148" t="s">
        <v>36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1" t="s">
        <v>162</v>
      </c>
      <c r="AT141" s="151" t="s">
        <v>125</v>
      </c>
      <c r="AU141" s="151" t="s">
        <v>79</v>
      </c>
      <c r="AY141" s="14" t="s">
        <v>122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4" t="s">
        <v>79</v>
      </c>
      <c r="BK141" s="152">
        <f>ROUND(I141*H141,2)</f>
        <v>0</v>
      </c>
      <c r="BL141" s="14" t="s">
        <v>140</v>
      </c>
      <c r="BM141" s="151" t="s">
        <v>694</v>
      </c>
    </row>
    <row r="142" spans="1:65" s="2" customFormat="1">
      <c r="A142" s="26"/>
      <c r="B142" s="27"/>
      <c r="C142" s="26"/>
      <c r="D142" s="153" t="s">
        <v>132</v>
      </c>
      <c r="E142" s="26"/>
      <c r="F142" s="154" t="s">
        <v>693</v>
      </c>
      <c r="G142" s="26"/>
      <c r="H142" s="26"/>
      <c r="I142" s="26"/>
      <c r="J142" s="26"/>
      <c r="K142" s="26"/>
      <c r="L142" s="27"/>
      <c r="M142" s="155"/>
      <c r="N142" s="156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79</v>
      </c>
    </row>
    <row r="143" spans="1:65" s="2" customFormat="1" ht="16.5" customHeight="1">
      <c r="A143" s="26"/>
      <c r="B143" s="138"/>
      <c r="C143" s="139" t="s">
        <v>182</v>
      </c>
      <c r="D143" s="139" t="s">
        <v>125</v>
      </c>
      <c r="E143" s="140" t="s">
        <v>695</v>
      </c>
      <c r="F143" s="141" t="s">
        <v>696</v>
      </c>
      <c r="G143" s="142" t="s">
        <v>201</v>
      </c>
      <c r="H143" s="143">
        <v>1</v>
      </c>
      <c r="I143" s="144"/>
      <c r="J143" s="144">
        <f>ROUND(I143*H143,2)</f>
        <v>0</v>
      </c>
      <c r="K143" s="145"/>
      <c r="L143" s="146"/>
      <c r="M143" s="147" t="s">
        <v>1</v>
      </c>
      <c r="N143" s="148" t="s">
        <v>36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1" t="s">
        <v>162</v>
      </c>
      <c r="AT143" s="151" t="s">
        <v>125</v>
      </c>
      <c r="AU143" s="151" t="s">
        <v>79</v>
      </c>
      <c r="AY143" s="14" t="s">
        <v>122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4" t="s">
        <v>79</v>
      </c>
      <c r="BK143" s="152">
        <f>ROUND(I143*H143,2)</f>
        <v>0</v>
      </c>
      <c r="BL143" s="14" t="s">
        <v>140</v>
      </c>
      <c r="BM143" s="151" t="s">
        <v>697</v>
      </c>
    </row>
    <row r="144" spans="1:65" s="2" customFormat="1">
      <c r="A144" s="26"/>
      <c r="B144" s="27"/>
      <c r="C144" s="26"/>
      <c r="D144" s="153" t="s">
        <v>132</v>
      </c>
      <c r="E144" s="26"/>
      <c r="F144" s="154" t="s">
        <v>696</v>
      </c>
      <c r="G144" s="26"/>
      <c r="H144" s="26"/>
      <c r="I144" s="26"/>
      <c r="J144" s="26"/>
      <c r="K144" s="26"/>
      <c r="L144" s="27"/>
      <c r="M144" s="155"/>
      <c r="N144" s="156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79</v>
      </c>
    </row>
    <row r="145" spans="1:65" s="2" customFormat="1" ht="16.5" customHeight="1">
      <c r="A145" s="26"/>
      <c r="B145" s="138"/>
      <c r="C145" s="139" t="s">
        <v>187</v>
      </c>
      <c r="D145" s="139" t="s">
        <v>125</v>
      </c>
      <c r="E145" s="140" t="s">
        <v>698</v>
      </c>
      <c r="F145" s="141" t="s">
        <v>699</v>
      </c>
      <c r="G145" s="142" t="s">
        <v>201</v>
      </c>
      <c r="H145" s="143">
        <v>4</v>
      </c>
      <c r="I145" s="144"/>
      <c r="J145" s="144">
        <f>ROUND(I145*H145,2)</f>
        <v>0</v>
      </c>
      <c r="K145" s="145"/>
      <c r="L145" s="146"/>
      <c r="M145" s="147" t="s">
        <v>1</v>
      </c>
      <c r="N145" s="148" t="s">
        <v>36</v>
      </c>
      <c r="O145" s="149">
        <v>0</v>
      </c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1" t="s">
        <v>162</v>
      </c>
      <c r="AT145" s="151" t="s">
        <v>125</v>
      </c>
      <c r="AU145" s="151" t="s">
        <v>79</v>
      </c>
      <c r="AY145" s="14" t="s">
        <v>122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4" t="s">
        <v>79</v>
      </c>
      <c r="BK145" s="152">
        <f>ROUND(I145*H145,2)</f>
        <v>0</v>
      </c>
      <c r="BL145" s="14" t="s">
        <v>140</v>
      </c>
      <c r="BM145" s="151" t="s">
        <v>700</v>
      </c>
    </row>
    <row r="146" spans="1:65" s="2" customFormat="1">
      <c r="A146" s="26"/>
      <c r="B146" s="27"/>
      <c r="C146" s="26"/>
      <c r="D146" s="153" t="s">
        <v>132</v>
      </c>
      <c r="E146" s="26"/>
      <c r="F146" s="154" t="s">
        <v>699</v>
      </c>
      <c r="G146" s="26"/>
      <c r="H146" s="26"/>
      <c r="I146" s="26"/>
      <c r="J146" s="26"/>
      <c r="K146" s="26"/>
      <c r="L146" s="27"/>
      <c r="M146" s="155"/>
      <c r="N146" s="156"/>
      <c r="O146" s="52"/>
      <c r="P146" s="52"/>
      <c r="Q146" s="52"/>
      <c r="R146" s="52"/>
      <c r="S146" s="52"/>
      <c r="T146" s="5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79</v>
      </c>
    </row>
    <row r="147" spans="1:65" s="2" customFormat="1" ht="16.5" customHeight="1">
      <c r="A147" s="26"/>
      <c r="B147" s="138"/>
      <c r="C147" s="139" t="s">
        <v>195</v>
      </c>
      <c r="D147" s="139" t="s">
        <v>125</v>
      </c>
      <c r="E147" s="140" t="s">
        <v>701</v>
      </c>
      <c r="F147" s="141" t="s">
        <v>702</v>
      </c>
      <c r="G147" s="142" t="s">
        <v>201</v>
      </c>
      <c r="H147" s="143">
        <v>4</v>
      </c>
      <c r="I147" s="144"/>
      <c r="J147" s="144">
        <f>ROUND(I147*H147,2)</f>
        <v>0</v>
      </c>
      <c r="K147" s="145"/>
      <c r="L147" s="146"/>
      <c r="M147" s="147" t="s">
        <v>1</v>
      </c>
      <c r="N147" s="148" t="s">
        <v>36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1" t="s">
        <v>162</v>
      </c>
      <c r="AT147" s="151" t="s">
        <v>125</v>
      </c>
      <c r="AU147" s="151" t="s">
        <v>79</v>
      </c>
      <c r="AY147" s="14" t="s">
        <v>122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4" t="s">
        <v>79</v>
      </c>
      <c r="BK147" s="152">
        <f>ROUND(I147*H147,2)</f>
        <v>0</v>
      </c>
      <c r="BL147" s="14" t="s">
        <v>140</v>
      </c>
      <c r="BM147" s="151" t="s">
        <v>703</v>
      </c>
    </row>
    <row r="148" spans="1:65" s="2" customFormat="1">
      <c r="A148" s="26"/>
      <c r="B148" s="27"/>
      <c r="C148" s="26"/>
      <c r="D148" s="153" t="s">
        <v>132</v>
      </c>
      <c r="E148" s="26"/>
      <c r="F148" s="154" t="s">
        <v>702</v>
      </c>
      <c r="G148" s="26"/>
      <c r="H148" s="26"/>
      <c r="I148" s="26"/>
      <c r="J148" s="26"/>
      <c r="K148" s="26"/>
      <c r="L148" s="27"/>
      <c r="M148" s="155"/>
      <c r="N148" s="156"/>
      <c r="O148" s="52"/>
      <c r="P148" s="52"/>
      <c r="Q148" s="52"/>
      <c r="R148" s="52"/>
      <c r="S148" s="52"/>
      <c r="T148" s="5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79</v>
      </c>
    </row>
    <row r="149" spans="1:65" s="2" customFormat="1" ht="16.5" customHeight="1">
      <c r="A149" s="26"/>
      <c r="B149" s="138"/>
      <c r="C149" s="139" t="s">
        <v>8</v>
      </c>
      <c r="D149" s="139" t="s">
        <v>125</v>
      </c>
      <c r="E149" s="140" t="s">
        <v>704</v>
      </c>
      <c r="F149" s="141" t="s">
        <v>705</v>
      </c>
      <c r="G149" s="142" t="s">
        <v>201</v>
      </c>
      <c r="H149" s="143">
        <v>2</v>
      </c>
      <c r="I149" s="144"/>
      <c r="J149" s="144">
        <f>ROUND(I149*H149,2)</f>
        <v>0</v>
      </c>
      <c r="K149" s="145"/>
      <c r="L149" s="146"/>
      <c r="M149" s="147" t="s">
        <v>1</v>
      </c>
      <c r="N149" s="148" t="s">
        <v>36</v>
      </c>
      <c r="O149" s="149">
        <v>0</v>
      </c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1" t="s">
        <v>162</v>
      </c>
      <c r="AT149" s="151" t="s">
        <v>125</v>
      </c>
      <c r="AU149" s="151" t="s">
        <v>79</v>
      </c>
      <c r="AY149" s="14" t="s">
        <v>122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4" t="s">
        <v>79</v>
      </c>
      <c r="BK149" s="152">
        <f>ROUND(I149*H149,2)</f>
        <v>0</v>
      </c>
      <c r="BL149" s="14" t="s">
        <v>140</v>
      </c>
      <c r="BM149" s="151" t="s">
        <v>706</v>
      </c>
    </row>
    <row r="150" spans="1:65" s="2" customFormat="1">
      <c r="A150" s="26"/>
      <c r="B150" s="27"/>
      <c r="C150" s="26"/>
      <c r="D150" s="153" t="s">
        <v>132</v>
      </c>
      <c r="E150" s="26"/>
      <c r="F150" s="154" t="s">
        <v>705</v>
      </c>
      <c r="G150" s="26"/>
      <c r="H150" s="26"/>
      <c r="I150" s="26"/>
      <c r="J150" s="26"/>
      <c r="K150" s="26"/>
      <c r="L150" s="27"/>
      <c r="M150" s="155"/>
      <c r="N150" s="156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79</v>
      </c>
    </row>
    <row r="151" spans="1:65" s="2" customFormat="1" ht="21.75" customHeight="1">
      <c r="A151" s="26"/>
      <c r="B151" s="138"/>
      <c r="C151" s="139" t="s">
        <v>130</v>
      </c>
      <c r="D151" s="139" t="s">
        <v>125</v>
      </c>
      <c r="E151" s="140" t="s">
        <v>707</v>
      </c>
      <c r="F151" s="141" t="s">
        <v>708</v>
      </c>
      <c r="G151" s="142" t="s">
        <v>201</v>
      </c>
      <c r="H151" s="143">
        <v>12</v>
      </c>
      <c r="I151" s="144"/>
      <c r="J151" s="144">
        <f>ROUND(I151*H151,2)</f>
        <v>0</v>
      </c>
      <c r="K151" s="145"/>
      <c r="L151" s="146"/>
      <c r="M151" s="147" t="s">
        <v>1</v>
      </c>
      <c r="N151" s="148" t="s">
        <v>36</v>
      </c>
      <c r="O151" s="149">
        <v>0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1" t="s">
        <v>162</v>
      </c>
      <c r="AT151" s="151" t="s">
        <v>125</v>
      </c>
      <c r="AU151" s="151" t="s">
        <v>79</v>
      </c>
      <c r="AY151" s="14" t="s">
        <v>122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4" t="s">
        <v>79</v>
      </c>
      <c r="BK151" s="152">
        <f>ROUND(I151*H151,2)</f>
        <v>0</v>
      </c>
      <c r="BL151" s="14" t="s">
        <v>140</v>
      </c>
      <c r="BM151" s="151" t="s">
        <v>709</v>
      </c>
    </row>
    <row r="152" spans="1:65" s="2" customFormat="1">
      <c r="A152" s="26"/>
      <c r="B152" s="27"/>
      <c r="C152" s="26"/>
      <c r="D152" s="153" t="s">
        <v>132</v>
      </c>
      <c r="E152" s="26"/>
      <c r="F152" s="154" t="s">
        <v>708</v>
      </c>
      <c r="G152" s="26"/>
      <c r="H152" s="26"/>
      <c r="I152" s="26"/>
      <c r="J152" s="26"/>
      <c r="K152" s="26"/>
      <c r="L152" s="27"/>
      <c r="M152" s="155"/>
      <c r="N152" s="156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79</v>
      </c>
    </row>
    <row r="153" spans="1:65" s="2" customFormat="1" ht="16.5" customHeight="1">
      <c r="A153" s="26"/>
      <c r="B153" s="138"/>
      <c r="C153" s="139" t="s">
        <v>206</v>
      </c>
      <c r="D153" s="139" t="s">
        <v>125</v>
      </c>
      <c r="E153" s="140" t="s">
        <v>710</v>
      </c>
      <c r="F153" s="141" t="s">
        <v>711</v>
      </c>
      <c r="G153" s="142" t="s">
        <v>201</v>
      </c>
      <c r="H153" s="143">
        <v>1</v>
      </c>
      <c r="I153" s="144"/>
      <c r="J153" s="144">
        <f>ROUND(I153*H153,2)</f>
        <v>0</v>
      </c>
      <c r="K153" s="145"/>
      <c r="L153" s="146"/>
      <c r="M153" s="147" t="s">
        <v>1</v>
      </c>
      <c r="N153" s="148" t="s">
        <v>36</v>
      </c>
      <c r="O153" s="149">
        <v>0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1" t="s">
        <v>162</v>
      </c>
      <c r="AT153" s="151" t="s">
        <v>125</v>
      </c>
      <c r="AU153" s="151" t="s">
        <v>79</v>
      </c>
      <c r="AY153" s="14" t="s">
        <v>122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4" t="s">
        <v>79</v>
      </c>
      <c r="BK153" s="152">
        <f>ROUND(I153*H153,2)</f>
        <v>0</v>
      </c>
      <c r="BL153" s="14" t="s">
        <v>140</v>
      </c>
      <c r="BM153" s="151" t="s">
        <v>712</v>
      </c>
    </row>
    <row r="154" spans="1:65" s="2" customFormat="1">
      <c r="A154" s="26"/>
      <c r="B154" s="27"/>
      <c r="C154" s="26"/>
      <c r="D154" s="153" t="s">
        <v>132</v>
      </c>
      <c r="E154" s="26"/>
      <c r="F154" s="154" t="s">
        <v>711</v>
      </c>
      <c r="G154" s="26"/>
      <c r="H154" s="26"/>
      <c r="I154" s="26"/>
      <c r="J154" s="26"/>
      <c r="K154" s="26"/>
      <c r="L154" s="27"/>
      <c r="M154" s="155"/>
      <c r="N154" s="156"/>
      <c r="O154" s="52"/>
      <c r="P154" s="52"/>
      <c r="Q154" s="52"/>
      <c r="R154" s="52"/>
      <c r="S154" s="52"/>
      <c r="T154" s="5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79</v>
      </c>
    </row>
    <row r="155" spans="1:65" s="2" customFormat="1" ht="16.5" customHeight="1">
      <c r="A155" s="26"/>
      <c r="B155" s="138"/>
      <c r="C155" s="139" t="s">
        <v>211</v>
      </c>
      <c r="D155" s="139" t="s">
        <v>125</v>
      </c>
      <c r="E155" s="140" t="s">
        <v>713</v>
      </c>
      <c r="F155" s="141" t="s">
        <v>714</v>
      </c>
      <c r="G155" s="142" t="s">
        <v>201</v>
      </c>
      <c r="H155" s="143">
        <v>4</v>
      </c>
      <c r="I155" s="144"/>
      <c r="J155" s="144">
        <f>ROUND(I155*H155,2)</f>
        <v>0</v>
      </c>
      <c r="K155" s="145"/>
      <c r="L155" s="146"/>
      <c r="M155" s="147" t="s">
        <v>1</v>
      </c>
      <c r="N155" s="148" t="s">
        <v>36</v>
      </c>
      <c r="O155" s="149">
        <v>0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1" t="s">
        <v>162</v>
      </c>
      <c r="AT155" s="151" t="s">
        <v>125</v>
      </c>
      <c r="AU155" s="151" t="s">
        <v>79</v>
      </c>
      <c r="AY155" s="14" t="s">
        <v>122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4" t="s">
        <v>79</v>
      </c>
      <c r="BK155" s="152">
        <f>ROUND(I155*H155,2)</f>
        <v>0</v>
      </c>
      <c r="BL155" s="14" t="s">
        <v>140</v>
      </c>
      <c r="BM155" s="151" t="s">
        <v>715</v>
      </c>
    </row>
    <row r="156" spans="1:65" s="2" customFormat="1">
      <c r="A156" s="26"/>
      <c r="B156" s="27"/>
      <c r="C156" s="26"/>
      <c r="D156" s="153" t="s">
        <v>132</v>
      </c>
      <c r="E156" s="26"/>
      <c r="F156" s="154" t="s">
        <v>714</v>
      </c>
      <c r="G156" s="26"/>
      <c r="H156" s="26"/>
      <c r="I156" s="26"/>
      <c r="J156" s="26"/>
      <c r="K156" s="26"/>
      <c r="L156" s="27"/>
      <c r="M156" s="155"/>
      <c r="N156" s="156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79</v>
      </c>
    </row>
    <row r="157" spans="1:65" s="2" customFormat="1" ht="16.5" customHeight="1">
      <c r="A157" s="26"/>
      <c r="B157" s="138"/>
      <c r="C157" s="139" t="s">
        <v>215</v>
      </c>
      <c r="D157" s="139" t="s">
        <v>125</v>
      </c>
      <c r="E157" s="140" t="s">
        <v>716</v>
      </c>
      <c r="F157" s="141" t="s">
        <v>717</v>
      </c>
      <c r="G157" s="142" t="s">
        <v>201</v>
      </c>
      <c r="H157" s="143">
        <v>1</v>
      </c>
      <c r="I157" s="144"/>
      <c r="J157" s="144">
        <f>ROUND(I157*H157,2)</f>
        <v>0</v>
      </c>
      <c r="K157" s="145"/>
      <c r="L157" s="146"/>
      <c r="M157" s="147" t="s">
        <v>1</v>
      </c>
      <c r="N157" s="148" t="s">
        <v>36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1" t="s">
        <v>162</v>
      </c>
      <c r="AT157" s="151" t="s">
        <v>125</v>
      </c>
      <c r="AU157" s="151" t="s">
        <v>79</v>
      </c>
      <c r="AY157" s="14" t="s">
        <v>122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4" t="s">
        <v>79</v>
      </c>
      <c r="BK157" s="152">
        <f>ROUND(I157*H157,2)</f>
        <v>0</v>
      </c>
      <c r="BL157" s="14" t="s">
        <v>140</v>
      </c>
      <c r="BM157" s="151" t="s">
        <v>718</v>
      </c>
    </row>
    <row r="158" spans="1:65" s="2" customFormat="1">
      <c r="A158" s="26"/>
      <c r="B158" s="27"/>
      <c r="C158" s="26"/>
      <c r="D158" s="153" t="s">
        <v>132</v>
      </c>
      <c r="E158" s="26"/>
      <c r="F158" s="154" t="s">
        <v>717</v>
      </c>
      <c r="G158" s="26"/>
      <c r="H158" s="26"/>
      <c r="I158" s="26"/>
      <c r="J158" s="26"/>
      <c r="K158" s="26"/>
      <c r="L158" s="27"/>
      <c r="M158" s="155"/>
      <c r="N158" s="156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79</v>
      </c>
    </row>
    <row r="159" spans="1:65" s="2" customFormat="1" ht="24.2" customHeight="1">
      <c r="A159" s="26"/>
      <c r="B159" s="138"/>
      <c r="C159" s="139" t="s">
        <v>220</v>
      </c>
      <c r="D159" s="139" t="s">
        <v>125</v>
      </c>
      <c r="E159" s="140" t="s">
        <v>719</v>
      </c>
      <c r="F159" s="141" t="s">
        <v>720</v>
      </c>
      <c r="G159" s="142" t="s">
        <v>201</v>
      </c>
      <c r="H159" s="143">
        <v>1</v>
      </c>
      <c r="I159" s="144"/>
      <c r="J159" s="144">
        <f>ROUND(I159*H159,2)</f>
        <v>0</v>
      </c>
      <c r="K159" s="145"/>
      <c r="L159" s="146"/>
      <c r="M159" s="147" t="s">
        <v>1</v>
      </c>
      <c r="N159" s="148" t="s">
        <v>36</v>
      </c>
      <c r="O159" s="149">
        <v>0</v>
      </c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1" t="s">
        <v>162</v>
      </c>
      <c r="AT159" s="151" t="s">
        <v>125</v>
      </c>
      <c r="AU159" s="151" t="s">
        <v>79</v>
      </c>
      <c r="AY159" s="14" t="s">
        <v>122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4" t="s">
        <v>79</v>
      </c>
      <c r="BK159" s="152">
        <f>ROUND(I159*H159,2)</f>
        <v>0</v>
      </c>
      <c r="BL159" s="14" t="s">
        <v>140</v>
      </c>
      <c r="BM159" s="151" t="s">
        <v>721</v>
      </c>
    </row>
    <row r="160" spans="1:65" s="2" customFormat="1">
      <c r="A160" s="26"/>
      <c r="B160" s="27"/>
      <c r="C160" s="26"/>
      <c r="D160" s="153" t="s">
        <v>132</v>
      </c>
      <c r="E160" s="26"/>
      <c r="F160" s="154" t="s">
        <v>720</v>
      </c>
      <c r="G160" s="26"/>
      <c r="H160" s="26"/>
      <c r="I160" s="26"/>
      <c r="J160" s="26"/>
      <c r="K160" s="26"/>
      <c r="L160" s="27"/>
      <c r="M160" s="155"/>
      <c r="N160" s="156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79</v>
      </c>
    </row>
    <row r="161" spans="1:65" s="2" customFormat="1" ht="16.5" customHeight="1">
      <c r="A161" s="26"/>
      <c r="B161" s="138"/>
      <c r="C161" s="139" t="s">
        <v>7</v>
      </c>
      <c r="D161" s="139" t="s">
        <v>125</v>
      </c>
      <c r="E161" s="140" t="s">
        <v>722</v>
      </c>
      <c r="F161" s="141" t="s">
        <v>714</v>
      </c>
      <c r="G161" s="142" t="s">
        <v>201</v>
      </c>
      <c r="H161" s="143">
        <v>1</v>
      </c>
      <c r="I161" s="144"/>
      <c r="J161" s="144">
        <f>ROUND(I161*H161,2)</f>
        <v>0</v>
      </c>
      <c r="K161" s="145"/>
      <c r="L161" s="146"/>
      <c r="M161" s="147" t="s">
        <v>1</v>
      </c>
      <c r="N161" s="148" t="s">
        <v>36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1" t="s">
        <v>162</v>
      </c>
      <c r="AT161" s="151" t="s">
        <v>125</v>
      </c>
      <c r="AU161" s="151" t="s">
        <v>79</v>
      </c>
      <c r="AY161" s="14" t="s">
        <v>122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4" t="s">
        <v>79</v>
      </c>
      <c r="BK161" s="152">
        <f>ROUND(I161*H161,2)</f>
        <v>0</v>
      </c>
      <c r="BL161" s="14" t="s">
        <v>140</v>
      </c>
      <c r="BM161" s="151" t="s">
        <v>723</v>
      </c>
    </row>
    <row r="162" spans="1:65" s="2" customFormat="1">
      <c r="A162" s="26"/>
      <c r="B162" s="27"/>
      <c r="C162" s="26"/>
      <c r="D162" s="153" t="s">
        <v>132</v>
      </c>
      <c r="E162" s="26"/>
      <c r="F162" s="154" t="s">
        <v>714</v>
      </c>
      <c r="G162" s="26"/>
      <c r="H162" s="26"/>
      <c r="I162" s="26"/>
      <c r="J162" s="26"/>
      <c r="K162" s="26"/>
      <c r="L162" s="27"/>
      <c r="M162" s="155"/>
      <c r="N162" s="156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79</v>
      </c>
    </row>
    <row r="163" spans="1:65" s="2" customFormat="1" ht="16.5" customHeight="1">
      <c r="A163" s="26"/>
      <c r="B163" s="138"/>
      <c r="C163" s="139" t="s">
        <v>229</v>
      </c>
      <c r="D163" s="139" t="s">
        <v>125</v>
      </c>
      <c r="E163" s="140" t="s">
        <v>724</v>
      </c>
      <c r="F163" s="141" t="s">
        <v>717</v>
      </c>
      <c r="G163" s="142" t="s">
        <v>201</v>
      </c>
      <c r="H163" s="143">
        <v>1</v>
      </c>
      <c r="I163" s="144"/>
      <c r="J163" s="144">
        <f>ROUND(I163*H163,2)</f>
        <v>0</v>
      </c>
      <c r="K163" s="145"/>
      <c r="L163" s="146"/>
      <c r="M163" s="147" t="s">
        <v>1</v>
      </c>
      <c r="N163" s="148" t="s">
        <v>36</v>
      </c>
      <c r="O163" s="149">
        <v>0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1" t="s">
        <v>162</v>
      </c>
      <c r="AT163" s="151" t="s">
        <v>125</v>
      </c>
      <c r="AU163" s="151" t="s">
        <v>79</v>
      </c>
      <c r="AY163" s="14" t="s">
        <v>122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4" t="s">
        <v>79</v>
      </c>
      <c r="BK163" s="152">
        <f>ROUND(I163*H163,2)</f>
        <v>0</v>
      </c>
      <c r="BL163" s="14" t="s">
        <v>140</v>
      </c>
      <c r="BM163" s="151" t="s">
        <v>725</v>
      </c>
    </row>
    <row r="164" spans="1:65" s="2" customFormat="1">
      <c r="A164" s="26"/>
      <c r="B164" s="27"/>
      <c r="C164" s="26"/>
      <c r="D164" s="153" t="s">
        <v>132</v>
      </c>
      <c r="E164" s="26"/>
      <c r="F164" s="154" t="s">
        <v>717</v>
      </c>
      <c r="G164" s="26"/>
      <c r="H164" s="26"/>
      <c r="I164" s="26"/>
      <c r="J164" s="26"/>
      <c r="K164" s="26"/>
      <c r="L164" s="27"/>
      <c r="M164" s="155"/>
      <c r="N164" s="156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79</v>
      </c>
    </row>
    <row r="165" spans="1:65" s="2" customFormat="1" ht="21.75" customHeight="1">
      <c r="A165" s="26"/>
      <c r="B165" s="138"/>
      <c r="C165" s="139" t="s">
        <v>235</v>
      </c>
      <c r="D165" s="139" t="s">
        <v>125</v>
      </c>
      <c r="E165" s="140" t="s">
        <v>726</v>
      </c>
      <c r="F165" s="141" t="s">
        <v>727</v>
      </c>
      <c r="G165" s="142" t="s">
        <v>201</v>
      </c>
      <c r="H165" s="143">
        <v>1</v>
      </c>
      <c r="I165" s="144"/>
      <c r="J165" s="144">
        <f>ROUND(I165*H165,2)</f>
        <v>0</v>
      </c>
      <c r="K165" s="145"/>
      <c r="L165" s="146"/>
      <c r="M165" s="147" t="s">
        <v>1</v>
      </c>
      <c r="N165" s="148" t="s">
        <v>36</v>
      </c>
      <c r="O165" s="149">
        <v>0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1" t="s">
        <v>162</v>
      </c>
      <c r="AT165" s="151" t="s">
        <v>125</v>
      </c>
      <c r="AU165" s="151" t="s">
        <v>79</v>
      </c>
      <c r="AY165" s="14" t="s">
        <v>122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4" t="s">
        <v>79</v>
      </c>
      <c r="BK165" s="152">
        <f>ROUND(I165*H165,2)</f>
        <v>0</v>
      </c>
      <c r="BL165" s="14" t="s">
        <v>140</v>
      </c>
      <c r="BM165" s="151" t="s">
        <v>728</v>
      </c>
    </row>
    <row r="166" spans="1:65" s="2" customFormat="1">
      <c r="A166" s="26"/>
      <c r="B166" s="27"/>
      <c r="C166" s="26"/>
      <c r="D166" s="153" t="s">
        <v>132</v>
      </c>
      <c r="E166" s="26"/>
      <c r="F166" s="154" t="s">
        <v>727</v>
      </c>
      <c r="G166" s="26"/>
      <c r="H166" s="26"/>
      <c r="I166" s="26"/>
      <c r="J166" s="26"/>
      <c r="K166" s="26"/>
      <c r="L166" s="27"/>
      <c r="M166" s="155"/>
      <c r="N166" s="156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79</v>
      </c>
    </row>
    <row r="167" spans="1:65" s="2" customFormat="1" ht="16.5" customHeight="1">
      <c r="A167" s="26"/>
      <c r="B167" s="138"/>
      <c r="C167" s="139" t="s">
        <v>242</v>
      </c>
      <c r="D167" s="139" t="s">
        <v>125</v>
      </c>
      <c r="E167" s="140" t="s">
        <v>729</v>
      </c>
      <c r="F167" s="141" t="s">
        <v>730</v>
      </c>
      <c r="G167" s="142" t="s">
        <v>201</v>
      </c>
      <c r="H167" s="143">
        <v>2</v>
      </c>
      <c r="I167" s="144"/>
      <c r="J167" s="144">
        <f>ROUND(I167*H167,2)</f>
        <v>0</v>
      </c>
      <c r="K167" s="145"/>
      <c r="L167" s="146"/>
      <c r="M167" s="147" t="s">
        <v>1</v>
      </c>
      <c r="N167" s="148" t="s">
        <v>36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1" t="s">
        <v>162</v>
      </c>
      <c r="AT167" s="151" t="s">
        <v>125</v>
      </c>
      <c r="AU167" s="151" t="s">
        <v>79</v>
      </c>
      <c r="AY167" s="14" t="s">
        <v>122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4" t="s">
        <v>79</v>
      </c>
      <c r="BK167" s="152">
        <f>ROUND(I167*H167,2)</f>
        <v>0</v>
      </c>
      <c r="BL167" s="14" t="s">
        <v>140</v>
      </c>
      <c r="BM167" s="151" t="s">
        <v>731</v>
      </c>
    </row>
    <row r="168" spans="1:65" s="2" customFormat="1">
      <c r="A168" s="26"/>
      <c r="B168" s="27"/>
      <c r="C168" s="26"/>
      <c r="D168" s="153" t="s">
        <v>132</v>
      </c>
      <c r="E168" s="26"/>
      <c r="F168" s="154" t="s">
        <v>730</v>
      </c>
      <c r="G168" s="26"/>
      <c r="H168" s="26"/>
      <c r="I168" s="26"/>
      <c r="J168" s="26"/>
      <c r="K168" s="26"/>
      <c r="L168" s="27"/>
      <c r="M168" s="155"/>
      <c r="N168" s="156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79</v>
      </c>
    </row>
    <row r="169" spans="1:65" s="2" customFormat="1" ht="21.75" customHeight="1">
      <c r="A169" s="26"/>
      <c r="B169" s="138"/>
      <c r="C169" s="139" t="s">
        <v>246</v>
      </c>
      <c r="D169" s="139" t="s">
        <v>125</v>
      </c>
      <c r="E169" s="140" t="s">
        <v>732</v>
      </c>
      <c r="F169" s="141" t="s">
        <v>733</v>
      </c>
      <c r="G169" s="142" t="s">
        <v>201</v>
      </c>
      <c r="H169" s="143">
        <v>2</v>
      </c>
      <c r="I169" s="144"/>
      <c r="J169" s="144">
        <f>ROUND(I169*H169,2)</f>
        <v>0</v>
      </c>
      <c r="K169" s="145"/>
      <c r="L169" s="146"/>
      <c r="M169" s="147" t="s">
        <v>1</v>
      </c>
      <c r="N169" s="148" t="s">
        <v>36</v>
      </c>
      <c r="O169" s="149">
        <v>0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1" t="s">
        <v>162</v>
      </c>
      <c r="AT169" s="151" t="s">
        <v>125</v>
      </c>
      <c r="AU169" s="151" t="s">
        <v>79</v>
      </c>
      <c r="AY169" s="14" t="s">
        <v>122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4" t="s">
        <v>79</v>
      </c>
      <c r="BK169" s="152">
        <f>ROUND(I169*H169,2)</f>
        <v>0</v>
      </c>
      <c r="BL169" s="14" t="s">
        <v>140</v>
      </c>
      <c r="BM169" s="151" t="s">
        <v>734</v>
      </c>
    </row>
    <row r="170" spans="1:65" s="2" customFormat="1">
      <c r="A170" s="26"/>
      <c r="B170" s="27"/>
      <c r="C170" s="26"/>
      <c r="D170" s="153" t="s">
        <v>132</v>
      </c>
      <c r="E170" s="26"/>
      <c r="F170" s="154" t="s">
        <v>733</v>
      </c>
      <c r="G170" s="26"/>
      <c r="H170" s="26"/>
      <c r="I170" s="26"/>
      <c r="J170" s="26"/>
      <c r="K170" s="26"/>
      <c r="L170" s="27"/>
      <c r="M170" s="155"/>
      <c r="N170" s="156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79</v>
      </c>
    </row>
    <row r="171" spans="1:65" s="12" customFormat="1" ht="25.9" customHeight="1">
      <c r="B171" s="126"/>
      <c r="D171" s="127" t="s">
        <v>70</v>
      </c>
      <c r="E171" s="128" t="s">
        <v>735</v>
      </c>
      <c r="F171" s="128" t="s">
        <v>736</v>
      </c>
      <c r="J171" s="129">
        <f>BK171</f>
        <v>0</v>
      </c>
      <c r="L171" s="126"/>
      <c r="M171" s="130"/>
      <c r="N171" s="131"/>
      <c r="O171" s="131"/>
      <c r="P171" s="132">
        <f>SUM(P172:P203)</f>
        <v>0</v>
      </c>
      <c r="Q171" s="131"/>
      <c r="R171" s="132">
        <f>SUM(R172:R203)</f>
        <v>0</v>
      </c>
      <c r="S171" s="131"/>
      <c r="T171" s="133">
        <f>SUM(T172:T203)</f>
        <v>0</v>
      </c>
      <c r="AR171" s="127" t="s">
        <v>79</v>
      </c>
      <c r="AT171" s="134" t="s">
        <v>70</v>
      </c>
      <c r="AU171" s="134" t="s">
        <v>71</v>
      </c>
      <c r="AY171" s="127" t="s">
        <v>122</v>
      </c>
      <c r="BK171" s="135">
        <f>SUM(BK172:BK203)</f>
        <v>0</v>
      </c>
    </row>
    <row r="172" spans="1:65" s="2" customFormat="1" ht="16.5" customHeight="1">
      <c r="A172" s="26"/>
      <c r="B172" s="138"/>
      <c r="C172" s="139" t="s">
        <v>250</v>
      </c>
      <c r="D172" s="139" t="s">
        <v>125</v>
      </c>
      <c r="E172" s="140" t="s">
        <v>737</v>
      </c>
      <c r="F172" s="141" t="s">
        <v>738</v>
      </c>
      <c r="G172" s="142" t="s">
        <v>201</v>
      </c>
      <c r="H172" s="143">
        <v>2</v>
      </c>
      <c r="I172" s="144"/>
      <c r="J172" s="144">
        <f>ROUND(I172*H172,2)</f>
        <v>0</v>
      </c>
      <c r="K172" s="145"/>
      <c r="L172" s="146"/>
      <c r="M172" s="147" t="s">
        <v>1</v>
      </c>
      <c r="N172" s="148" t="s">
        <v>36</v>
      </c>
      <c r="O172" s="149">
        <v>0</v>
      </c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1" t="s">
        <v>162</v>
      </c>
      <c r="AT172" s="151" t="s">
        <v>125</v>
      </c>
      <c r="AU172" s="151" t="s">
        <v>79</v>
      </c>
      <c r="AY172" s="14" t="s">
        <v>122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4" t="s">
        <v>79</v>
      </c>
      <c r="BK172" s="152">
        <f>ROUND(I172*H172,2)</f>
        <v>0</v>
      </c>
      <c r="BL172" s="14" t="s">
        <v>140</v>
      </c>
      <c r="BM172" s="151" t="s">
        <v>739</v>
      </c>
    </row>
    <row r="173" spans="1:65" s="2" customFormat="1">
      <c r="A173" s="26"/>
      <c r="B173" s="27"/>
      <c r="C173" s="26"/>
      <c r="D173" s="153" t="s">
        <v>132</v>
      </c>
      <c r="E173" s="26"/>
      <c r="F173" s="154" t="s">
        <v>738</v>
      </c>
      <c r="G173" s="26"/>
      <c r="H173" s="26"/>
      <c r="I173" s="26"/>
      <c r="J173" s="26"/>
      <c r="K173" s="26"/>
      <c r="L173" s="27"/>
      <c r="M173" s="155"/>
      <c r="N173" s="156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132</v>
      </c>
      <c r="AU173" s="14" t="s">
        <v>79</v>
      </c>
    </row>
    <row r="174" spans="1:65" s="2" customFormat="1" ht="16.5" customHeight="1">
      <c r="A174" s="26"/>
      <c r="B174" s="138"/>
      <c r="C174" s="139" t="s">
        <v>255</v>
      </c>
      <c r="D174" s="139" t="s">
        <v>125</v>
      </c>
      <c r="E174" s="140" t="s">
        <v>674</v>
      </c>
      <c r="F174" s="141" t="s">
        <v>675</v>
      </c>
      <c r="G174" s="142" t="s">
        <v>201</v>
      </c>
      <c r="H174" s="143">
        <v>2</v>
      </c>
      <c r="I174" s="144"/>
      <c r="J174" s="144">
        <f>ROUND(I174*H174,2)</f>
        <v>0</v>
      </c>
      <c r="K174" s="145"/>
      <c r="L174" s="146"/>
      <c r="M174" s="147" t="s">
        <v>1</v>
      </c>
      <c r="N174" s="148" t="s">
        <v>36</v>
      </c>
      <c r="O174" s="149">
        <v>0</v>
      </c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1" t="s">
        <v>162</v>
      </c>
      <c r="AT174" s="151" t="s">
        <v>125</v>
      </c>
      <c r="AU174" s="151" t="s">
        <v>79</v>
      </c>
      <c r="AY174" s="14" t="s">
        <v>122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4" t="s">
        <v>79</v>
      </c>
      <c r="BK174" s="152">
        <f>ROUND(I174*H174,2)</f>
        <v>0</v>
      </c>
      <c r="BL174" s="14" t="s">
        <v>140</v>
      </c>
      <c r="BM174" s="151" t="s">
        <v>740</v>
      </c>
    </row>
    <row r="175" spans="1:65" s="2" customFormat="1">
      <c r="A175" s="26"/>
      <c r="B175" s="27"/>
      <c r="C175" s="26"/>
      <c r="D175" s="153" t="s">
        <v>132</v>
      </c>
      <c r="E175" s="26"/>
      <c r="F175" s="154" t="s">
        <v>675</v>
      </c>
      <c r="G175" s="26"/>
      <c r="H175" s="26"/>
      <c r="I175" s="26"/>
      <c r="J175" s="26"/>
      <c r="K175" s="26"/>
      <c r="L175" s="27"/>
      <c r="M175" s="155"/>
      <c r="N175" s="156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132</v>
      </c>
      <c r="AU175" s="14" t="s">
        <v>79</v>
      </c>
    </row>
    <row r="176" spans="1:65" s="2" customFormat="1" ht="16.5" customHeight="1">
      <c r="A176" s="26"/>
      <c r="B176" s="138"/>
      <c r="C176" s="139" t="s">
        <v>260</v>
      </c>
      <c r="D176" s="139" t="s">
        <v>125</v>
      </c>
      <c r="E176" s="140" t="s">
        <v>741</v>
      </c>
      <c r="F176" s="141" t="s">
        <v>678</v>
      </c>
      <c r="G176" s="142" t="s">
        <v>201</v>
      </c>
      <c r="H176" s="143">
        <v>6</v>
      </c>
      <c r="I176" s="144"/>
      <c r="J176" s="144">
        <f>ROUND(I176*H176,2)</f>
        <v>0</v>
      </c>
      <c r="K176" s="145"/>
      <c r="L176" s="146"/>
      <c r="M176" s="147" t="s">
        <v>1</v>
      </c>
      <c r="N176" s="148" t="s">
        <v>36</v>
      </c>
      <c r="O176" s="149">
        <v>0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1" t="s">
        <v>162</v>
      </c>
      <c r="AT176" s="151" t="s">
        <v>125</v>
      </c>
      <c r="AU176" s="151" t="s">
        <v>79</v>
      </c>
      <c r="AY176" s="14" t="s">
        <v>122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4" t="s">
        <v>79</v>
      </c>
      <c r="BK176" s="152">
        <f>ROUND(I176*H176,2)</f>
        <v>0</v>
      </c>
      <c r="BL176" s="14" t="s">
        <v>140</v>
      </c>
      <c r="BM176" s="151" t="s">
        <v>742</v>
      </c>
    </row>
    <row r="177" spans="1:65" s="2" customFormat="1">
      <c r="A177" s="26"/>
      <c r="B177" s="27"/>
      <c r="C177" s="26"/>
      <c r="D177" s="153" t="s">
        <v>132</v>
      </c>
      <c r="E177" s="26"/>
      <c r="F177" s="154" t="s">
        <v>678</v>
      </c>
      <c r="G177" s="26"/>
      <c r="H177" s="26"/>
      <c r="I177" s="26"/>
      <c r="J177" s="26"/>
      <c r="K177" s="26"/>
      <c r="L177" s="27"/>
      <c r="M177" s="155"/>
      <c r="N177" s="156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132</v>
      </c>
      <c r="AU177" s="14" t="s">
        <v>79</v>
      </c>
    </row>
    <row r="178" spans="1:65" s="2" customFormat="1" ht="16.5" customHeight="1">
      <c r="A178" s="26"/>
      <c r="B178" s="138"/>
      <c r="C178" s="139" t="s">
        <v>265</v>
      </c>
      <c r="D178" s="139" t="s">
        <v>125</v>
      </c>
      <c r="E178" s="140" t="s">
        <v>680</v>
      </c>
      <c r="F178" s="141" t="s">
        <v>681</v>
      </c>
      <c r="G178" s="142" t="s">
        <v>201</v>
      </c>
      <c r="H178" s="143">
        <v>108</v>
      </c>
      <c r="I178" s="144"/>
      <c r="J178" s="144">
        <f>ROUND(I178*H178,2)</f>
        <v>0</v>
      </c>
      <c r="K178" s="145"/>
      <c r="L178" s="146"/>
      <c r="M178" s="147" t="s">
        <v>1</v>
      </c>
      <c r="N178" s="148" t="s">
        <v>36</v>
      </c>
      <c r="O178" s="149">
        <v>0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1" t="s">
        <v>162</v>
      </c>
      <c r="AT178" s="151" t="s">
        <v>125</v>
      </c>
      <c r="AU178" s="151" t="s">
        <v>79</v>
      </c>
      <c r="AY178" s="14" t="s">
        <v>122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4" t="s">
        <v>79</v>
      </c>
      <c r="BK178" s="152">
        <f>ROUND(I178*H178,2)</f>
        <v>0</v>
      </c>
      <c r="BL178" s="14" t="s">
        <v>140</v>
      </c>
      <c r="BM178" s="151" t="s">
        <v>743</v>
      </c>
    </row>
    <row r="179" spans="1:65" s="2" customFormat="1">
      <c r="A179" s="26"/>
      <c r="B179" s="27"/>
      <c r="C179" s="26"/>
      <c r="D179" s="153" t="s">
        <v>132</v>
      </c>
      <c r="E179" s="26"/>
      <c r="F179" s="154" t="s">
        <v>681</v>
      </c>
      <c r="G179" s="26"/>
      <c r="H179" s="26"/>
      <c r="I179" s="26"/>
      <c r="J179" s="26"/>
      <c r="K179" s="26"/>
      <c r="L179" s="27"/>
      <c r="M179" s="155"/>
      <c r="N179" s="156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132</v>
      </c>
      <c r="AU179" s="14" t="s">
        <v>79</v>
      </c>
    </row>
    <row r="180" spans="1:65" s="2" customFormat="1" ht="16.5" customHeight="1">
      <c r="A180" s="26"/>
      <c r="B180" s="138"/>
      <c r="C180" s="139" t="s">
        <v>270</v>
      </c>
      <c r="D180" s="139" t="s">
        <v>125</v>
      </c>
      <c r="E180" s="140" t="s">
        <v>698</v>
      </c>
      <c r="F180" s="141" t="s">
        <v>699</v>
      </c>
      <c r="G180" s="142" t="s">
        <v>201</v>
      </c>
      <c r="H180" s="143">
        <v>4</v>
      </c>
      <c r="I180" s="144"/>
      <c r="J180" s="144">
        <f>ROUND(I180*H180,2)</f>
        <v>0</v>
      </c>
      <c r="K180" s="145"/>
      <c r="L180" s="146"/>
      <c r="M180" s="147" t="s">
        <v>1</v>
      </c>
      <c r="N180" s="148" t="s">
        <v>36</v>
      </c>
      <c r="O180" s="149">
        <v>0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1" t="s">
        <v>162</v>
      </c>
      <c r="AT180" s="151" t="s">
        <v>125</v>
      </c>
      <c r="AU180" s="151" t="s">
        <v>79</v>
      </c>
      <c r="AY180" s="14" t="s">
        <v>122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4" t="s">
        <v>79</v>
      </c>
      <c r="BK180" s="152">
        <f>ROUND(I180*H180,2)</f>
        <v>0</v>
      </c>
      <c r="BL180" s="14" t="s">
        <v>140</v>
      </c>
      <c r="BM180" s="151" t="s">
        <v>744</v>
      </c>
    </row>
    <row r="181" spans="1:65" s="2" customFormat="1">
      <c r="A181" s="26"/>
      <c r="B181" s="27"/>
      <c r="C181" s="26"/>
      <c r="D181" s="153" t="s">
        <v>132</v>
      </c>
      <c r="E181" s="26"/>
      <c r="F181" s="154" t="s">
        <v>699</v>
      </c>
      <c r="G181" s="26"/>
      <c r="H181" s="26"/>
      <c r="I181" s="26"/>
      <c r="J181" s="26"/>
      <c r="K181" s="26"/>
      <c r="L181" s="27"/>
      <c r="M181" s="155"/>
      <c r="N181" s="156"/>
      <c r="O181" s="52"/>
      <c r="P181" s="52"/>
      <c r="Q181" s="52"/>
      <c r="R181" s="52"/>
      <c r="S181" s="52"/>
      <c r="T181" s="53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T181" s="14" t="s">
        <v>132</v>
      </c>
      <c r="AU181" s="14" t="s">
        <v>79</v>
      </c>
    </row>
    <row r="182" spans="1:65" s="2" customFormat="1" ht="16.5" customHeight="1">
      <c r="A182" s="26"/>
      <c r="B182" s="138"/>
      <c r="C182" s="139" t="s">
        <v>275</v>
      </c>
      <c r="D182" s="139" t="s">
        <v>125</v>
      </c>
      <c r="E182" s="140" t="s">
        <v>745</v>
      </c>
      <c r="F182" s="141" t="s">
        <v>746</v>
      </c>
      <c r="G182" s="142" t="s">
        <v>201</v>
      </c>
      <c r="H182" s="143">
        <v>4</v>
      </c>
      <c r="I182" s="144"/>
      <c r="J182" s="144">
        <f>ROUND(I182*H182,2)</f>
        <v>0</v>
      </c>
      <c r="K182" s="145"/>
      <c r="L182" s="146"/>
      <c r="M182" s="147" t="s">
        <v>1</v>
      </c>
      <c r="N182" s="148" t="s">
        <v>36</v>
      </c>
      <c r="O182" s="149">
        <v>0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1" t="s">
        <v>162</v>
      </c>
      <c r="AT182" s="151" t="s">
        <v>125</v>
      </c>
      <c r="AU182" s="151" t="s">
        <v>79</v>
      </c>
      <c r="AY182" s="14" t="s">
        <v>122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4" t="s">
        <v>79</v>
      </c>
      <c r="BK182" s="152">
        <f>ROUND(I182*H182,2)</f>
        <v>0</v>
      </c>
      <c r="BL182" s="14" t="s">
        <v>140</v>
      </c>
      <c r="BM182" s="151" t="s">
        <v>747</v>
      </c>
    </row>
    <row r="183" spans="1:65" s="2" customFormat="1">
      <c r="A183" s="26"/>
      <c r="B183" s="27"/>
      <c r="C183" s="26"/>
      <c r="D183" s="153" t="s">
        <v>132</v>
      </c>
      <c r="E183" s="26"/>
      <c r="F183" s="154" t="s">
        <v>746</v>
      </c>
      <c r="G183" s="26"/>
      <c r="H183" s="26"/>
      <c r="I183" s="26"/>
      <c r="J183" s="26"/>
      <c r="K183" s="26"/>
      <c r="L183" s="27"/>
      <c r="M183" s="155"/>
      <c r="N183" s="156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132</v>
      </c>
      <c r="AU183" s="14" t="s">
        <v>79</v>
      </c>
    </row>
    <row r="184" spans="1:65" s="2" customFormat="1" ht="21.75" customHeight="1">
      <c r="A184" s="26"/>
      <c r="B184" s="138"/>
      <c r="C184" s="139" t="s">
        <v>129</v>
      </c>
      <c r="D184" s="139" t="s">
        <v>125</v>
      </c>
      <c r="E184" s="140" t="s">
        <v>748</v>
      </c>
      <c r="F184" s="141" t="s">
        <v>749</v>
      </c>
      <c r="G184" s="142" t="s">
        <v>201</v>
      </c>
      <c r="H184" s="143">
        <v>4</v>
      </c>
      <c r="I184" s="144"/>
      <c r="J184" s="144">
        <f>ROUND(I184*H184,2)</f>
        <v>0</v>
      </c>
      <c r="K184" s="145"/>
      <c r="L184" s="146"/>
      <c r="M184" s="147" t="s">
        <v>1</v>
      </c>
      <c r="N184" s="148" t="s">
        <v>36</v>
      </c>
      <c r="O184" s="149">
        <v>0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1" t="s">
        <v>162</v>
      </c>
      <c r="AT184" s="151" t="s">
        <v>125</v>
      </c>
      <c r="AU184" s="151" t="s">
        <v>79</v>
      </c>
      <c r="AY184" s="14" t="s">
        <v>122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4" t="s">
        <v>79</v>
      </c>
      <c r="BK184" s="152">
        <f>ROUND(I184*H184,2)</f>
        <v>0</v>
      </c>
      <c r="BL184" s="14" t="s">
        <v>140</v>
      </c>
      <c r="BM184" s="151" t="s">
        <v>750</v>
      </c>
    </row>
    <row r="185" spans="1:65" s="2" customFormat="1">
      <c r="A185" s="26"/>
      <c r="B185" s="27"/>
      <c r="C185" s="26"/>
      <c r="D185" s="153" t="s">
        <v>132</v>
      </c>
      <c r="E185" s="26"/>
      <c r="F185" s="154" t="s">
        <v>749</v>
      </c>
      <c r="G185" s="26"/>
      <c r="H185" s="26"/>
      <c r="I185" s="26"/>
      <c r="J185" s="26"/>
      <c r="K185" s="26"/>
      <c r="L185" s="27"/>
      <c r="M185" s="155"/>
      <c r="N185" s="156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132</v>
      </c>
      <c r="AU185" s="14" t="s">
        <v>79</v>
      </c>
    </row>
    <row r="186" spans="1:65" s="2" customFormat="1" ht="16.5" customHeight="1">
      <c r="A186" s="26"/>
      <c r="B186" s="138"/>
      <c r="C186" s="139" t="s">
        <v>284</v>
      </c>
      <c r="D186" s="139" t="s">
        <v>125</v>
      </c>
      <c r="E186" s="140" t="s">
        <v>751</v>
      </c>
      <c r="F186" s="141" t="s">
        <v>752</v>
      </c>
      <c r="G186" s="142" t="s">
        <v>201</v>
      </c>
      <c r="H186" s="143">
        <v>4</v>
      </c>
      <c r="I186" s="144"/>
      <c r="J186" s="144">
        <f>ROUND(I186*H186,2)</f>
        <v>0</v>
      </c>
      <c r="K186" s="145"/>
      <c r="L186" s="146"/>
      <c r="M186" s="147" t="s">
        <v>1</v>
      </c>
      <c r="N186" s="148" t="s">
        <v>36</v>
      </c>
      <c r="O186" s="149">
        <v>0</v>
      </c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1" t="s">
        <v>162</v>
      </c>
      <c r="AT186" s="151" t="s">
        <v>125</v>
      </c>
      <c r="AU186" s="151" t="s">
        <v>79</v>
      </c>
      <c r="AY186" s="14" t="s">
        <v>122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4" t="s">
        <v>79</v>
      </c>
      <c r="BK186" s="152">
        <f>ROUND(I186*H186,2)</f>
        <v>0</v>
      </c>
      <c r="BL186" s="14" t="s">
        <v>140</v>
      </c>
      <c r="BM186" s="151" t="s">
        <v>753</v>
      </c>
    </row>
    <row r="187" spans="1:65" s="2" customFormat="1">
      <c r="A187" s="26"/>
      <c r="B187" s="27"/>
      <c r="C187" s="26"/>
      <c r="D187" s="153" t="s">
        <v>132</v>
      </c>
      <c r="E187" s="26"/>
      <c r="F187" s="154" t="s">
        <v>752</v>
      </c>
      <c r="G187" s="26"/>
      <c r="H187" s="26"/>
      <c r="I187" s="26"/>
      <c r="J187" s="26"/>
      <c r="K187" s="26"/>
      <c r="L187" s="27"/>
      <c r="M187" s="155"/>
      <c r="N187" s="156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4" t="s">
        <v>132</v>
      </c>
      <c r="AU187" s="14" t="s">
        <v>79</v>
      </c>
    </row>
    <row r="188" spans="1:65" s="2" customFormat="1" ht="21.75" customHeight="1">
      <c r="A188" s="26"/>
      <c r="B188" s="138"/>
      <c r="C188" s="139" t="s">
        <v>290</v>
      </c>
      <c r="D188" s="139" t="s">
        <v>125</v>
      </c>
      <c r="E188" s="140" t="s">
        <v>754</v>
      </c>
      <c r="F188" s="141" t="s">
        <v>755</v>
      </c>
      <c r="G188" s="142" t="s">
        <v>201</v>
      </c>
      <c r="H188" s="143">
        <v>4</v>
      </c>
      <c r="I188" s="144"/>
      <c r="J188" s="144">
        <f>ROUND(I188*H188,2)</f>
        <v>0</v>
      </c>
      <c r="K188" s="145"/>
      <c r="L188" s="146"/>
      <c r="M188" s="147" t="s">
        <v>1</v>
      </c>
      <c r="N188" s="148" t="s">
        <v>36</v>
      </c>
      <c r="O188" s="149">
        <v>0</v>
      </c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1" t="s">
        <v>162</v>
      </c>
      <c r="AT188" s="151" t="s">
        <v>125</v>
      </c>
      <c r="AU188" s="151" t="s">
        <v>79</v>
      </c>
      <c r="AY188" s="14" t="s">
        <v>122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4" t="s">
        <v>79</v>
      </c>
      <c r="BK188" s="152">
        <f>ROUND(I188*H188,2)</f>
        <v>0</v>
      </c>
      <c r="BL188" s="14" t="s">
        <v>140</v>
      </c>
      <c r="BM188" s="151" t="s">
        <v>756</v>
      </c>
    </row>
    <row r="189" spans="1:65" s="2" customFormat="1">
      <c r="A189" s="26"/>
      <c r="B189" s="27"/>
      <c r="C189" s="26"/>
      <c r="D189" s="153" t="s">
        <v>132</v>
      </c>
      <c r="E189" s="26"/>
      <c r="F189" s="154" t="s">
        <v>755</v>
      </c>
      <c r="G189" s="26"/>
      <c r="H189" s="26"/>
      <c r="I189" s="26"/>
      <c r="J189" s="26"/>
      <c r="K189" s="26"/>
      <c r="L189" s="27"/>
      <c r="M189" s="155"/>
      <c r="N189" s="156"/>
      <c r="O189" s="52"/>
      <c r="P189" s="52"/>
      <c r="Q189" s="52"/>
      <c r="R189" s="52"/>
      <c r="S189" s="52"/>
      <c r="T189" s="53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T189" s="14" t="s">
        <v>132</v>
      </c>
      <c r="AU189" s="14" t="s">
        <v>79</v>
      </c>
    </row>
    <row r="190" spans="1:65" s="2" customFormat="1" ht="24.2" customHeight="1">
      <c r="A190" s="26"/>
      <c r="B190" s="138"/>
      <c r="C190" s="139" t="s">
        <v>295</v>
      </c>
      <c r="D190" s="139" t="s">
        <v>125</v>
      </c>
      <c r="E190" s="140" t="s">
        <v>757</v>
      </c>
      <c r="F190" s="141" t="s">
        <v>758</v>
      </c>
      <c r="G190" s="142" t="s">
        <v>201</v>
      </c>
      <c r="H190" s="143">
        <v>1</v>
      </c>
      <c r="I190" s="144"/>
      <c r="J190" s="144">
        <f>ROUND(I190*H190,2)</f>
        <v>0</v>
      </c>
      <c r="K190" s="145"/>
      <c r="L190" s="146"/>
      <c r="M190" s="147" t="s">
        <v>1</v>
      </c>
      <c r="N190" s="148" t="s">
        <v>36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1" t="s">
        <v>162</v>
      </c>
      <c r="AT190" s="151" t="s">
        <v>125</v>
      </c>
      <c r="AU190" s="151" t="s">
        <v>79</v>
      </c>
      <c r="AY190" s="14" t="s">
        <v>122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4" t="s">
        <v>79</v>
      </c>
      <c r="BK190" s="152">
        <f>ROUND(I190*H190,2)</f>
        <v>0</v>
      </c>
      <c r="BL190" s="14" t="s">
        <v>140</v>
      </c>
      <c r="BM190" s="151" t="s">
        <v>759</v>
      </c>
    </row>
    <row r="191" spans="1:65" s="2" customFormat="1">
      <c r="A191" s="26"/>
      <c r="B191" s="27"/>
      <c r="C191" s="26"/>
      <c r="D191" s="153" t="s">
        <v>132</v>
      </c>
      <c r="E191" s="26"/>
      <c r="F191" s="154" t="s">
        <v>758</v>
      </c>
      <c r="G191" s="26"/>
      <c r="H191" s="26"/>
      <c r="I191" s="26"/>
      <c r="J191" s="26"/>
      <c r="K191" s="26"/>
      <c r="L191" s="27"/>
      <c r="M191" s="155"/>
      <c r="N191" s="156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4" t="s">
        <v>132</v>
      </c>
      <c r="AU191" s="14" t="s">
        <v>79</v>
      </c>
    </row>
    <row r="192" spans="1:65" s="2" customFormat="1" ht="16.5" customHeight="1">
      <c r="A192" s="26"/>
      <c r="B192" s="138"/>
      <c r="C192" s="139" t="s">
        <v>299</v>
      </c>
      <c r="D192" s="139" t="s">
        <v>125</v>
      </c>
      <c r="E192" s="140" t="s">
        <v>760</v>
      </c>
      <c r="F192" s="141" t="s">
        <v>761</v>
      </c>
      <c r="G192" s="142" t="s">
        <v>201</v>
      </c>
      <c r="H192" s="143">
        <v>1</v>
      </c>
      <c r="I192" s="144"/>
      <c r="J192" s="144">
        <f>ROUND(I192*H192,2)</f>
        <v>0</v>
      </c>
      <c r="K192" s="145"/>
      <c r="L192" s="146"/>
      <c r="M192" s="147" t="s">
        <v>1</v>
      </c>
      <c r="N192" s="148" t="s">
        <v>36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1" t="s">
        <v>162</v>
      </c>
      <c r="AT192" s="151" t="s">
        <v>125</v>
      </c>
      <c r="AU192" s="151" t="s">
        <v>79</v>
      </c>
      <c r="AY192" s="14" t="s">
        <v>122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4" t="s">
        <v>79</v>
      </c>
      <c r="BK192" s="152">
        <f>ROUND(I192*H192,2)</f>
        <v>0</v>
      </c>
      <c r="BL192" s="14" t="s">
        <v>140</v>
      </c>
      <c r="BM192" s="151" t="s">
        <v>762</v>
      </c>
    </row>
    <row r="193" spans="1:65" s="2" customFormat="1">
      <c r="A193" s="26"/>
      <c r="B193" s="27"/>
      <c r="C193" s="26"/>
      <c r="D193" s="153" t="s">
        <v>132</v>
      </c>
      <c r="E193" s="26"/>
      <c r="F193" s="154" t="s">
        <v>761</v>
      </c>
      <c r="G193" s="26"/>
      <c r="H193" s="26"/>
      <c r="I193" s="26"/>
      <c r="J193" s="26"/>
      <c r="K193" s="26"/>
      <c r="L193" s="27"/>
      <c r="M193" s="155"/>
      <c r="N193" s="156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132</v>
      </c>
      <c r="AU193" s="14" t="s">
        <v>79</v>
      </c>
    </row>
    <row r="194" spans="1:65" s="2" customFormat="1" ht="16.5" customHeight="1">
      <c r="A194" s="26"/>
      <c r="B194" s="138"/>
      <c r="C194" s="139" t="s">
        <v>303</v>
      </c>
      <c r="D194" s="139" t="s">
        <v>125</v>
      </c>
      <c r="E194" s="140" t="s">
        <v>763</v>
      </c>
      <c r="F194" s="141" t="s">
        <v>764</v>
      </c>
      <c r="G194" s="142" t="s">
        <v>201</v>
      </c>
      <c r="H194" s="143">
        <v>2</v>
      </c>
      <c r="I194" s="144"/>
      <c r="J194" s="144">
        <f>ROUND(I194*H194,2)</f>
        <v>0</v>
      </c>
      <c r="K194" s="145"/>
      <c r="L194" s="146"/>
      <c r="M194" s="147" t="s">
        <v>1</v>
      </c>
      <c r="N194" s="148" t="s">
        <v>36</v>
      </c>
      <c r="O194" s="149">
        <v>0</v>
      </c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1" t="s">
        <v>162</v>
      </c>
      <c r="AT194" s="151" t="s">
        <v>125</v>
      </c>
      <c r="AU194" s="151" t="s">
        <v>79</v>
      </c>
      <c r="AY194" s="14" t="s">
        <v>122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4" t="s">
        <v>79</v>
      </c>
      <c r="BK194" s="152">
        <f>ROUND(I194*H194,2)</f>
        <v>0</v>
      </c>
      <c r="BL194" s="14" t="s">
        <v>140</v>
      </c>
      <c r="BM194" s="151" t="s">
        <v>765</v>
      </c>
    </row>
    <row r="195" spans="1:65" s="2" customFormat="1">
      <c r="A195" s="26"/>
      <c r="B195" s="27"/>
      <c r="C195" s="26"/>
      <c r="D195" s="153" t="s">
        <v>132</v>
      </c>
      <c r="E195" s="26"/>
      <c r="F195" s="154" t="s">
        <v>764</v>
      </c>
      <c r="G195" s="26"/>
      <c r="H195" s="26"/>
      <c r="I195" s="26"/>
      <c r="J195" s="26"/>
      <c r="K195" s="26"/>
      <c r="L195" s="27"/>
      <c r="M195" s="155"/>
      <c r="N195" s="156"/>
      <c r="O195" s="52"/>
      <c r="P195" s="52"/>
      <c r="Q195" s="52"/>
      <c r="R195" s="52"/>
      <c r="S195" s="52"/>
      <c r="T195" s="53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T195" s="14" t="s">
        <v>132</v>
      </c>
      <c r="AU195" s="14" t="s">
        <v>79</v>
      </c>
    </row>
    <row r="196" spans="1:65" s="2" customFormat="1" ht="16.5" customHeight="1">
      <c r="A196" s="26"/>
      <c r="B196" s="138"/>
      <c r="C196" s="139" t="s">
        <v>307</v>
      </c>
      <c r="D196" s="139" t="s">
        <v>125</v>
      </c>
      <c r="E196" s="140" t="s">
        <v>766</v>
      </c>
      <c r="F196" s="141" t="s">
        <v>767</v>
      </c>
      <c r="G196" s="142" t="s">
        <v>201</v>
      </c>
      <c r="H196" s="143">
        <v>2</v>
      </c>
      <c r="I196" s="144"/>
      <c r="J196" s="144">
        <f>ROUND(I196*H196,2)</f>
        <v>0</v>
      </c>
      <c r="K196" s="145"/>
      <c r="L196" s="146"/>
      <c r="M196" s="147" t="s">
        <v>1</v>
      </c>
      <c r="N196" s="148" t="s">
        <v>36</v>
      </c>
      <c r="O196" s="149">
        <v>0</v>
      </c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1" t="s">
        <v>162</v>
      </c>
      <c r="AT196" s="151" t="s">
        <v>125</v>
      </c>
      <c r="AU196" s="151" t="s">
        <v>79</v>
      </c>
      <c r="AY196" s="14" t="s">
        <v>122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4" t="s">
        <v>79</v>
      </c>
      <c r="BK196" s="152">
        <f>ROUND(I196*H196,2)</f>
        <v>0</v>
      </c>
      <c r="BL196" s="14" t="s">
        <v>140</v>
      </c>
      <c r="BM196" s="151" t="s">
        <v>768</v>
      </c>
    </row>
    <row r="197" spans="1:65" s="2" customFormat="1">
      <c r="A197" s="26"/>
      <c r="B197" s="27"/>
      <c r="C197" s="26"/>
      <c r="D197" s="153" t="s">
        <v>132</v>
      </c>
      <c r="E197" s="26"/>
      <c r="F197" s="154" t="s">
        <v>767</v>
      </c>
      <c r="G197" s="26"/>
      <c r="H197" s="26"/>
      <c r="I197" s="26"/>
      <c r="J197" s="26"/>
      <c r="K197" s="26"/>
      <c r="L197" s="27"/>
      <c r="M197" s="155"/>
      <c r="N197" s="156"/>
      <c r="O197" s="52"/>
      <c r="P197" s="52"/>
      <c r="Q197" s="52"/>
      <c r="R197" s="52"/>
      <c r="S197" s="52"/>
      <c r="T197" s="53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T197" s="14" t="s">
        <v>132</v>
      </c>
      <c r="AU197" s="14" t="s">
        <v>79</v>
      </c>
    </row>
    <row r="198" spans="1:65" s="2" customFormat="1" ht="16.5" customHeight="1">
      <c r="A198" s="26"/>
      <c r="B198" s="138"/>
      <c r="C198" s="139" t="s">
        <v>311</v>
      </c>
      <c r="D198" s="139" t="s">
        <v>125</v>
      </c>
      <c r="E198" s="140" t="s">
        <v>769</v>
      </c>
      <c r="F198" s="141" t="s">
        <v>770</v>
      </c>
      <c r="G198" s="142" t="s">
        <v>201</v>
      </c>
      <c r="H198" s="143">
        <v>2</v>
      </c>
      <c r="I198" s="144"/>
      <c r="J198" s="144">
        <f>ROUND(I198*H198,2)</f>
        <v>0</v>
      </c>
      <c r="K198" s="145"/>
      <c r="L198" s="146"/>
      <c r="M198" s="147" t="s">
        <v>1</v>
      </c>
      <c r="N198" s="148" t="s">
        <v>36</v>
      </c>
      <c r="O198" s="149">
        <v>0</v>
      </c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1" t="s">
        <v>162</v>
      </c>
      <c r="AT198" s="151" t="s">
        <v>125</v>
      </c>
      <c r="AU198" s="151" t="s">
        <v>79</v>
      </c>
      <c r="AY198" s="14" t="s">
        <v>122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4" t="s">
        <v>79</v>
      </c>
      <c r="BK198" s="152">
        <f>ROUND(I198*H198,2)</f>
        <v>0</v>
      </c>
      <c r="BL198" s="14" t="s">
        <v>140</v>
      </c>
      <c r="BM198" s="151" t="s">
        <v>771</v>
      </c>
    </row>
    <row r="199" spans="1:65" s="2" customFormat="1">
      <c r="A199" s="26"/>
      <c r="B199" s="27"/>
      <c r="C199" s="26"/>
      <c r="D199" s="153" t="s">
        <v>132</v>
      </c>
      <c r="E199" s="26"/>
      <c r="F199" s="154" t="s">
        <v>770</v>
      </c>
      <c r="G199" s="26"/>
      <c r="H199" s="26"/>
      <c r="I199" s="26"/>
      <c r="J199" s="26"/>
      <c r="K199" s="26"/>
      <c r="L199" s="27"/>
      <c r="M199" s="155"/>
      <c r="N199" s="156"/>
      <c r="O199" s="52"/>
      <c r="P199" s="52"/>
      <c r="Q199" s="52"/>
      <c r="R199" s="52"/>
      <c r="S199" s="52"/>
      <c r="T199" s="53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T199" s="14" t="s">
        <v>132</v>
      </c>
      <c r="AU199" s="14" t="s">
        <v>79</v>
      </c>
    </row>
    <row r="200" spans="1:65" s="2" customFormat="1" ht="24.2" customHeight="1">
      <c r="A200" s="26"/>
      <c r="B200" s="138"/>
      <c r="C200" s="139" t="s">
        <v>315</v>
      </c>
      <c r="D200" s="139" t="s">
        <v>125</v>
      </c>
      <c r="E200" s="140" t="s">
        <v>772</v>
      </c>
      <c r="F200" s="141" t="s">
        <v>773</v>
      </c>
      <c r="G200" s="142" t="s">
        <v>201</v>
      </c>
      <c r="H200" s="143">
        <v>1</v>
      </c>
      <c r="I200" s="144"/>
      <c r="J200" s="144">
        <f>ROUND(I200*H200,2)</f>
        <v>0</v>
      </c>
      <c r="K200" s="145"/>
      <c r="L200" s="146"/>
      <c r="M200" s="147" t="s">
        <v>1</v>
      </c>
      <c r="N200" s="148" t="s">
        <v>36</v>
      </c>
      <c r="O200" s="149">
        <v>0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1" t="s">
        <v>162</v>
      </c>
      <c r="AT200" s="151" t="s">
        <v>125</v>
      </c>
      <c r="AU200" s="151" t="s">
        <v>79</v>
      </c>
      <c r="AY200" s="14" t="s">
        <v>122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4" t="s">
        <v>79</v>
      </c>
      <c r="BK200" s="152">
        <f>ROUND(I200*H200,2)</f>
        <v>0</v>
      </c>
      <c r="BL200" s="14" t="s">
        <v>140</v>
      </c>
      <c r="BM200" s="151" t="s">
        <v>774</v>
      </c>
    </row>
    <row r="201" spans="1:65" s="2" customFormat="1">
      <c r="A201" s="26"/>
      <c r="B201" s="27"/>
      <c r="C201" s="26"/>
      <c r="D201" s="153" t="s">
        <v>132</v>
      </c>
      <c r="E201" s="26"/>
      <c r="F201" s="154" t="s">
        <v>773</v>
      </c>
      <c r="G201" s="26"/>
      <c r="H201" s="26"/>
      <c r="I201" s="26"/>
      <c r="J201" s="26"/>
      <c r="K201" s="26"/>
      <c r="L201" s="27"/>
      <c r="M201" s="155"/>
      <c r="N201" s="156"/>
      <c r="O201" s="52"/>
      <c r="P201" s="52"/>
      <c r="Q201" s="52"/>
      <c r="R201" s="52"/>
      <c r="S201" s="52"/>
      <c r="T201" s="53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T201" s="14" t="s">
        <v>132</v>
      </c>
      <c r="AU201" s="14" t="s">
        <v>79</v>
      </c>
    </row>
    <row r="202" spans="1:65" s="2" customFormat="1" ht="16.5" customHeight="1">
      <c r="A202" s="26"/>
      <c r="B202" s="138"/>
      <c r="C202" s="139" t="s">
        <v>319</v>
      </c>
      <c r="D202" s="139" t="s">
        <v>125</v>
      </c>
      <c r="E202" s="140" t="s">
        <v>775</v>
      </c>
      <c r="F202" s="141" t="s">
        <v>776</v>
      </c>
      <c r="G202" s="142" t="s">
        <v>201</v>
      </c>
      <c r="H202" s="143">
        <v>1</v>
      </c>
      <c r="I202" s="144"/>
      <c r="J202" s="144">
        <f>ROUND(I202*H202,2)</f>
        <v>0</v>
      </c>
      <c r="K202" s="145"/>
      <c r="L202" s="146"/>
      <c r="M202" s="147" t="s">
        <v>1</v>
      </c>
      <c r="N202" s="148" t="s">
        <v>36</v>
      </c>
      <c r="O202" s="149">
        <v>0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1" t="s">
        <v>162</v>
      </c>
      <c r="AT202" s="151" t="s">
        <v>125</v>
      </c>
      <c r="AU202" s="151" t="s">
        <v>79</v>
      </c>
      <c r="AY202" s="14" t="s">
        <v>122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4" t="s">
        <v>79</v>
      </c>
      <c r="BK202" s="152">
        <f>ROUND(I202*H202,2)</f>
        <v>0</v>
      </c>
      <c r="BL202" s="14" t="s">
        <v>140</v>
      </c>
      <c r="BM202" s="151" t="s">
        <v>777</v>
      </c>
    </row>
    <row r="203" spans="1:65" s="2" customFormat="1">
      <c r="A203" s="26"/>
      <c r="B203" s="27"/>
      <c r="C203" s="26"/>
      <c r="D203" s="153" t="s">
        <v>132</v>
      </c>
      <c r="E203" s="26"/>
      <c r="F203" s="154" t="s">
        <v>776</v>
      </c>
      <c r="G203" s="26"/>
      <c r="H203" s="26"/>
      <c r="I203" s="26"/>
      <c r="J203" s="26"/>
      <c r="K203" s="26"/>
      <c r="L203" s="27"/>
      <c r="M203" s="155"/>
      <c r="N203" s="156"/>
      <c r="O203" s="52"/>
      <c r="P203" s="52"/>
      <c r="Q203" s="52"/>
      <c r="R203" s="52"/>
      <c r="S203" s="52"/>
      <c r="T203" s="53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T203" s="14" t="s">
        <v>132</v>
      </c>
      <c r="AU203" s="14" t="s">
        <v>79</v>
      </c>
    </row>
    <row r="204" spans="1:65" s="12" customFormat="1" ht="25.9" customHeight="1">
      <c r="B204" s="126"/>
      <c r="D204" s="127" t="s">
        <v>70</v>
      </c>
      <c r="E204" s="128" t="s">
        <v>778</v>
      </c>
      <c r="F204" s="128" t="s">
        <v>289</v>
      </c>
      <c r="J204" s="129">
        <f>BK204</f>
        <v>0</v>
      </c>
      <c r="L204" s="126"/>
      <c r="M204" s="130"/>
      <c r="N204" s="131"/>
      <c r="O204" s="131"/>
      <c r="P204" s="132">
        <f>SUM(P205:P208)</f>
        <v>0</v>
      </c>
      <c r="Q204" s="131"/>
      <c r="R204" s="132">
        <f>SUM(R205:R208)</f>
        <v>0</v>
      </c>
      <c r="S204" s="131"/>
      <c r="T204" s="133">
        <f>SUM(T205:T208)</f>
        <v>0</v>
      </c>
      <c r="AR204" s="127" t="s">
        <v>79</v>
      </c>
      <c r="AT204" s="134" t="s">
        <v>70</v>
      </c>
      <c r="AU204" s="134" t="s">
        <v>71</v>
      </c>
      <c r="AY204" s="127" t="s">
        <v>122</v>
      </c>
      <c r="BK204" s="135">
        <f>SUM(BK205:BK208)</f>
        <v>0</v>
      </c>
    </row>
    <row r="205" spans="1:65" s="2" customFormat="1" ht="16.5" customHeight="1">
      <c r="A205" s="26"/>
      <c r="B205" s="138"/>
      <c r="C205" s="157" t="s">
        <v>323</v>
      </c>
      <c r="D205" s="157" t="s">
        <v>141</v>
      </c>
      <c r="E205" s="158" t="s">
        <v>779</v>
      </c>
      <c r="F205" s="159" t="s">
        <v>780</v>
      </c>
      <c r="G205" s="160" t="s">
        <v>209</v>
      </c>
      <c r="H205" s="161">
        <v>1</v>
      </c>
      <c r="I205" s="162"/>
      <c r="J205" s="162">
        <f>ROUND(I205*H205,2)</f>
        <v>0</v>
      </c>
      <c r="K205" s="163"/>
      <c r="L205" s="27"/>
      <c r="M205" s="164" t="s">
        <v>1</v>
      </c>
      <c r="N205" s="165" t="s">
        <v>36</v>
      </c>
      <c r="O205" s="149">
        <v>0</v>
      </c>
      <c r="P205" s="149">
        <f>O205*H205</f>
        <v>0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1" t="s">
        <v>140</v>
      </c>
      <c r="AT205" s="151" t="s">
        <v>141</v>
      </c>
      <c r="AU205" s="151" t="s">
        <v>79</v>
      </c>
      <c r="AY205" s="14" t="s">
        <v>122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4" t="s">
        <v>79</v>
      </c>
      <c r="BK205" s="152">
        <f>ROUND(I205*H205,2)</f>
        <v>0</v>
      </c>
      <c r="BL205" s="14" t="s">
        <v>140</v>
      </c>
      <c r="BM205" s="151" t="s">
        <v>781</v>
      </c>
    </row>
    <row r="206" spans="1:65" s="2" customFormat="1" ht="19.5">
      <c r="A206" s="26"/>
      <c r="B206" s="27"/>
      <c r="C206" s="26"/>
      <c r="D206" s="153" t="s">
        <v>132</v>
      </c>
      <c r="E206" s="26"/>
      <c r="F206" s="154" t="s">
        <v>782</v>
      </c>
      <c r="G206" s="26"/>
      <c r="H206" s="26"/>
      <c r="I206" s="26"/>
      <c r="J206" s="26"/>
      <c r="K206" s="26"/>
      <c r="L206" s="27"/>
      <c r="M206" s="155"/>
      <c r="N206" s="156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4" t="s">
        <v>132</v>
      </c>
      <c r="AU206" s="14" t="s">
        <v>79</v>
      </c>
    </row>
    <row r="207" spans="1:65" s="2" customFormat="1" ht="16.5" customHeight="1">
      <c r="A207" s="26"/>
      <c r="B207" s="138"/>
      <c r="C207" s="157" t="s">
        <v>327</v>
      </c>
      <c r="D207" s="157" t="s">
        <v>141</v>
      </c>
      <c r="E207" s="158" t="s">
        <v>783</v>
      </c>
      <c r="F207" s="159" t="s">
        <v>784</v>
      </c>
      <c r="G207" s="160" t="s">
        <v>209</v>
      </c>
      <c r="H207" s="161">
        <v>1</v>
      </c>
      <c r="I207" s="162"/>
      <c r="J207" s="162">
        <f>ROUND(I207*H207,2)</f>
        <v>0</v>
      </c>
      <c r="K207" s="163"/>
      <c r="L207" s="27"/>
      <c r="M207" s="164" t="s">
        <v>1</v>
      </c>
      <c r="N207" s="165" t="s">
        <v>36</v>
      </c>
      <c r="O207" s="149">
        <v>0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1" t="s">
        <v>140</v>
      </c>
      <c r="AT207" s="151" t="s">
        <v>141</v>
      </c>
      <c r="AU207" s="151" t="s">
        <v>79</v>
      </c>
      <c r="AY207" s="14" t="s">
        <v>122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4" t="s">
        <v>79</v>
      </c>
      <c r="BK207" s="152">
        <f>ROUND(I207*H207,2)</f>
        <v>0</v>
      </c>
      <c r="BL207" s="14" t="s">
        <v>140</v>
      </c>
      <c r="BM207" s="151" t="s">
        <v>785</v>
      </c>
    </row>
    <row r="208" spans="1:65" s="2" customFormat="1" ht="19.5">
      <c r="A208" s="26"/>
      <c r="B208" s="27"/>
      <c r="C208" s="26"/>
      <c r="D208" s="153" t="s">
        <v>132</v>
      </c>
      <c r="E208" s="26"/>
      <c r="F208" s="154" t="s">
        <v>786</v>
      </c>
      <c r="G208" s="26"/>
      <c r="H208" s="26"/>
      <c r="I208" s="26"/>
      <c r="J208" s="26"/>
      <c r="K208" s="26"/>
      <c r="L208" s="27"/>
      <c r="M208" s="170"/>
      <c r="N208" s="171"/>
      <c r="O208" s="172"/>
      <c r="P208" s="172"/>
      <c r="Q208" s="172"/>
      <c r="R208" s="172"/>
      <c r="S208" s="172"/>
      <c r="T208" s="17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4" t="s">
        <v>132</v>
      </c>
      <c r="AU208" s="14" t="s">
        <v>79</v>
      </c>
    </row>
    <row r="209" spans="1:31" s="2" customFormat="1" ht="6.95" customHeight="1">
      <c r="A209" s="26"/>
      <c r="B209" s="41"/>
      <c r="C209" s="42"/>
      <c r="D209" s="42"/>
      <c r="E209" s="42"/>
      <c r="F209" s="42"/>
      <c r="G209" s="42"/>
      <c r="H209" s="42"/>
      <c r="I209" s="42"/>
      <c r="J209" s="42"/>
      <c r="K209" s="42"/>
      <c r="L209" s="27"/>
      <c r="M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</row>
  </sheetData>
  <autoFilter ref="C118:K20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5"/>
  <sheetViews>
    <sheetView showGridLines="0" workbookViewId="0">
      <selection activeCell="I157" sqref="I157:I18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9" t="str">
        <f>'Rekapitulace stavby'!K6</f>
        <v>Šamorín projektantský rozpočet</v>
      </c>
      <c r="F7" s="210"/>
      <c r="G7" s="210"/>
      <c r="H7" s="210"/>
      <c r="L7" s="17"/>
    </row>
    <row r="8" spans="1:46" s="2" customFormat="1" ht="12" customHeight="1">
      <c r="A8" s="26"/>
      <c r="B8" s="27"/>
      <c r="C8" s="26"/>
      <c r="D8" s="23" t="s">
        <v>95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9" t="s">
        <v>787</v>
      </c>
      <c r="F9" s="208"/>
      <c r="G9" s="208"/>
      <c r="H9" s="208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3. 1. 2022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25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3" t="str">
        <f>'Rekapitulace stavby'!E14</f>
        <v xml:space="preserve"> </v>
      </c>
      <c r="F18" s="183"/>
      <c r="G18" s="183"/>
      <c r="H18" s="183"/>
      <c r="I18" s="23" t="s">
        <v>25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25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25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85" t="s">
        <v>1</v>
      </c>
      <c r="F27" s="185"/>
      <c r="G27" s="185"/>
      <c r="H27" s="18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31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35</v>
      </c>
      <c r="E33" s="23" t="s">
        <v>36</v>
      </c>
      <c r="F33" s="94">
        <f>ROUND((SUM(BE121:BE184)),  2)</f>
        <v>0</v>
      </c>
      <c r="G33" s="26"/>
      <c r="H33" s="26"/>
      <c r="I33" s="95">
        <v>0.21</v>
      </c>
      <c r="J33" s="94">
        <f>ROUND(((SUM(BE121:BE184))*I33),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37</v>
      </c>
      <c r="F34" s="94">
        <f>ROUND((SUM(BF121:BF184)),  2)</f>
        <v>0</v>
      </c>
      <c r="G34" s="26"/>
      <c r="H34" s="26"/>
      <c r="I34" s="95">
        <v>0.15</v>
      </c>
      <c r="J34" s="94">
        <f>ROUND(((SUM(BF121:BF184))*I34),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4">
        <f>ROUND((SUM(BG121:BG184)),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4">
        <f>ROUND((SUM(BH121:BH184)),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4">
        <f>ROUND((SUM(BI121:BI184)),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41</v>
      </c>
      <c r="E39" s="54"/>
      <c r="F39" s="54"/>
      <c r="G39" s="98" t="s">
        <v>42</v>
      </c>
      <c r="H39" s="99" t="s">
        <v>43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46</v>
      </c>
      <c r="E61" s="29"/>
      <c r="F61" s="102" t="s">
        <v>47</v>
      </c>
      <c r="G61" s="39" t="s">
        <v>46</v>
      </c>
      <c r="H61" s="29"/>
      <c r="I61" s="29"/>
      <c r="J61" s="103" t="s">
        <v>47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48</v>
      </c>
      <c r="E65" s="40"/>
      <c r="F65" s="40"/>
      <c r="G65" s="37" t="s">
        <v>49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46</v>
      </c>
      <c r="E76" s="29"/>
      <c r="F76" s="102" t="s">
        <v>47</v>
      </c>
      <c r="G76" s="39" t="s">
        <v>46</v>
      </c>
      <c r="H76" s="29"/>
      <c r="I76" s="29"/>
      <c r="J76" s="103" t="s">
        <v>47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9" t="str">
        <f>E7</f>
        <v>Šamorín projektantský rozpočet</v>
      </c>
      <c r="F85" s="210"/>
      <c r="G85" s="210"/>
      <c r="H85" s="210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9" t="str">
        <f>E9</f>
        <v>D.1.4.3/2 - Odvod spalin</v>
      </c>
      <c r="F87" s="208"/>
      <c r="G87" s="208"/>
      <c r="H87" s="208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Kotelna Šamorín</v>
      </c>
      <c r="G89" s="26"/>
      <c r="H89" s="26"/>
      <c r="I89" s="23" t="s">
        <v>20</v>
      </c>
      <c r="J89" s="49" t="str">
        <f>IF(J12="","",J12)</f>
        <v>3. 1. 2022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27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26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98</v>
      </c>
      <c r="D94" s="96"/>
      <c r="E94" s="96"/>
      <c r="F94" s="96"/>
      <c r="G94" s="96"/>
      <c r="H94" s="96"/>
      <c r="I94" s="96"/>
      <c r="J94" s="105" t="s">
        <v>99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100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101</v>
      </c>
    </row>
    <row r="97" spans="1:31" s="9" customFormat="1" ht="24.95" customHeight="1">
      <c r="B97" s="107"/>
      <c r="D97" s="108" t="s">
        <v>788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1" s="9" customFormat="1" ht="24.95" customHeight="1">
      <c r="B98" s="107"/>
      <c r="D98" s="108" t="s">
        <v>789</v>
      </c>
      <c r="E98" s="109"/>
      <c r="F98" s="109"/>
      <c r="G98" s="109"/>
      <c r="H98" s="109"/>
      <c r="I98" s="109"/>
      <c r="J98" s="110">
        <f>J145</f>
        <v>0</v>
      </c>
      <c r="L98" s="107"/>
    </row>
    <row r="99" spans="1:31" s="9" customFormat="1" ht="24.95" customHeight="1">
      <c r="B99" s="107"/>
      <c r="D99" s="108" t="s">
        <v>790</v>
      </c>
      <c r="E99" s="109"/>
      <c r="F99" s="109"/>
      <c r="G99" s="109"/>
      <c r="H99" s="109"/>
      <c r="I99" s="109"/>
      <c r="J99" s="110">
        <f>J156</f>
        <v>0</v>
      </c>
      <c r="L99" s="107"/>
    </row>
    <row r="100" spans="1:31" s="9" customFormat="1" ht="24.95" customHeight="1">
      <c r="B100" s="107"/>
      <c r="D100" s="108" t="s">
        <v>791</v>
      </c>
      <c r="E100" s="109"/>
      <c r="F100" s="109"/>
      <c r="G100" s="109"/>
      <c r="H100" s="109"/>
      <c r="I100" s="109"/>
      <c r="J100" s="110">
        <f>J175</f>
        <v>0</v>
      </c>
      <c r="L100" s="107"/>
    </row>
    <row r="101" spans="1:31" s="9" customFormat="1" ht="24.95" customHeight="1">
      <c r="B101" s="107"/>
      <c r="D101" s="108" t="s">
        <v>106</v>
      </c>
      <c r="E101" s="109"/>
      <c r="F101" s="109"/>
      <c r="G101" s="109"/>
      <c r="H101" s="109"/>
      <c r="I101" s="109"/>
      <c r="J101" s="110">
        <f>J180</f>
        <v>0</v>
      </c>
      <c r="L101" s="107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107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09" t="str">
        <f>E7</f>
        <v>Šamorín projektantský rozpočet</v>
      </c>
      <c r="F111" s="210"/>
      <c r="G111" s="210"/>
      <c r="H111" s="210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95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9" t="str">
        <f>E9</f>
        <v>D.1.4.3/2 - Odvod spalin</v>
      </c>
      <c r="F113" s="208"/>
      <c r="G113" s="208"/>
      <c r="H113" s="208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F12</f>
        <v>Kotelna Šamorín</v>
      </c>
      <c r="G115" s="26"/>
      <c r="H115" s="26"/>
      <c r="I115" s="23" t="s">
        <v>20</v>
      </c>
      <c r="J115" s="49" t="str">
        <f>IF(J12="","",J12)</f>
        <v>3. 1. 2022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22</v>
      </c>
      <c r="D117" s="26"/>
      <c r="E117" s="26"/>
      <c r="F117" s="21" t="str">
        <f>E15</f>
        <v xml:space="preserve"> </v>
      </c>
      <c r="G117" s="26"/>
      <c r="H117" s="26"/>
      <c r="I117" s="23" t="s">
        <v>27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29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108</v>
      </c>
      <c r="D120" s="118" t="s">
        <v>56</v>
      </c>
      <c r="E120" s="118" t="s">
        <v>52</v>
      </c>
      <c r="F120" s="118" t="s">
        <v>53</v>
      </c>
      <c r="G120" s="118" t="s">
        <v>109</v>
      </c>
      <c r="H120" s="118" t="s">
        <v>110</v>
      </c>
      <c r="I120" s="118" t="s">
        <v>111</v>
      </c>
      <c r="J120" s="119" t="s">
        <v>99</v>
      </c>
      <c r="K120" s="120" t="s">
        <v>112</v>
      </c>
      <c r="L120" s="121"/>
      <c r="M120" s="56" t="s">
        <v>1</v>
      </c>
      <c r="N120" s="57" t="s">
        <v>35</v>
      </c>
      <c r="O120" s="57" t="s">
        <v>113</v>
      </c>
      <c r="P120" s="57" t="s">
        <v>114</v>
      </c>
      <c r="Q120" s="57" t="s">
        <v>115</v>
      </c>
      <c r="R120" s="57" t="s">
        <v>116</v>
      </c>
      <c r="S120" s="57" t="s">
        <v>117</v>
      </c>
      <c r="T120" s="58" t="s">
        <v>118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119</v>
      </c>
      <c r="D121" s="26"/>
      <c r="E121" s="26"/>
      <c r="F121" s="26"/>
      <c r="G121" s="26"/>
      <c r="H121" s="26"/>
      <c r="I121" s="26"/>
      <c r="J121" s="122">
        <f>BK121</f>
        <v>0</v>
      </c>
      <c r="K121" s="26"/>
      <c r="L121" s="27"/>
      <c r="M121" s="59"/>
      <c r="N121" s="50"/>
      <c r="O121" s="60"/>
      <c r="P121" s="123">
        <f>P122+P145+P156+P175+P180</f>
        <v>0</v>
      </c>
      <c r="Q121" s="60"/>
      <c r="R121" s="123">
        <f>R122+R145+R156+R175+R180</f>
        <v>0</v>
      </c>
      <c r="S121" s="60"/>
      <c r="T121" s="124">
        <f>T122+T145+T156+T175+T180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70</v>
      </c>
      <c r="AU121" s="14" t="s">
        <v>101</v>
      </c>
      <c r="BK121" s="125">
        <f>BK122+BK145+BK156+BK175+BK180</f>
        <v>0</v>
      </c>
    </row>
    <row r="122" spans="1:65" s="12" customFormat="1" ht="25.9" customHeight="1">
      <c r="B122" s="126"/>
      <c r="D122" s="127" t="s">
        <v>70</v>
      </c>
      <c r="E122" s="128" t="s">
        <v>660</v>
      </c>
      <c r="F122" s="128" t="s">
        <v>792</v>
      </c>
      <c r="J122" s="129">
        <f>BK122</f>
        <v>0</v>
      </c>
      <c r="L122" s="126"/>
      <c r="M122" s="130"/>
      <c r="N122" s="131"/>
      <c r="O122" s="131"/>
      <c r="P122" s="132">
        <f>SUM(P123:P144)</f>
        <v>0</v>
      </c>
      <c r="Q122" s="131"/>
      <c r="R122" s="132">
        <f>SUM(R123:R144)</f>
        <v>0</v>
      </c>
      <c r="S122" s="131"/>
      <c r="T122" s="133">
        <f>SUM(T123:T144)</f>
        <v>0</v>
      </c>
      <c r="AR122" s="127" t="s">
        <v>79</v>
      </c>
      <c r="AT122" s="134" t="s">
        <v>70</v>
      </c>
      <c r="AU122" s="134" t="s">
        <v>71</v>
      </c>
      <c r="AY122" s="127" t="s">
        <v>122</v>
      </c>
      <c r="BK122" s="135">
        <f>SUM(BK123:BK144)</f>
        <v>0</v>
      </c>
    </row>
    <row r="123" spans="1:65" s="2" customFormat="1" ht="16.5" customHeight="1">
      <c r="A123" s="26"/>
      <c r="B123" s="138"/>
      <c r="C123" s="157" t="s">
        <v>79</v>
      </c>
      <c r="D123" s="157" t="s">
        <v>141</v>
      </c>
      <c r="E123" s="158" t="s">
        <v>793</v>
      </c>
      <c r="F123" s="159" t="s">
        <v>794</v>
      </c>
      <c r="G123" s="160" t="s">
        <v>201</v>
      </c>
      <c r="H123" s="161">
        <v>2</v>
      </c>
      <c r="I123" s="162"/>
      <c r="J123" s="162">
        <f>ROUND(I123*H123,2)</f>
        <v>0</v>
      </c>
      <c r="K123" s="163"/>
      <c r="L123" s="27"/>
      <c r="M123" s="164" t="s">
        <v>1</v>
      </c>
      <c r="N123" s="165" t="s">
        <v>36</v>
      </c>
      <c r="O123" s="149">
        <v>0</v>
      </c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1" t="s">
        <v>130</v>
      </c>
      <c r="AT123" s="151" t="s">
        <v>141</v>
      </c>
      <c r="AU123" s="151" t="s">
        <v>79</v>
      </c>
      <c r="AY123" s="14" t="s">
        <v>122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4" t="s">
        <v>79</v>
      </c>
      <c r="BK123" s="152">
        <f>ROUND(I123*H123,2)</f>
        <v>0</v>
      </c>
      <c r="BL123" s="14" t="s">
        <v>130</v>
      </c>
      <c r="BM123" s="151" t="s">
        <v>795</v>
      </c>
    </row>
    <row r="124" spans="1:65" s="2" customFormat="1" ht="19.5">
      <c r="A124" s="26"/>
      <c r="B124" s="27"/>
      <c r="C124" s="26"/>
      <c r="D124" s="153" t="s">
        <v>132</v>
      </c>
      <c r="E124" s="26"/>
      <c r="F124" s="154" t="s">
        <v>796</v>
      </c>
      <c r="G124" s="26"/>
      <c r="H124" s="26"/>
      <c r="I124" s="26"/>
      <c r="J124" s="26"/>
      <c r="K124" s="26"/>
      <c r="L124" s="27"/>
      <c r="M124" s="155"/>
      <c r="N124" s="156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79</v>
      </c>
    </row>
    <row r="125" spans="1:65" s="2" customFormat="1" ht="16.5" customHeight="1">
      <c r="A125" s="26"/>
      <c r="B125" s="138"/>
      <c r="C125" s="157" t="s">
        <v>81</v>
      </c>
      <c r="D125" s="157" t="s">
        <v>141</v>
      </c>
      <c r="E125" s="158" t="s">
        <v>797</v>
      </c>
      <c r="F125" s="159" t="s">
        <v>798</v>
      </c>
      <c r="G125" s="160" t="s">
        <v>144</v>
      </c>
      <c r="H125" s="161">
        <v>3</v>
      </c>
      <c r="I125" s="162"/>
      <c r="J125" s="162">
        <f>ROUND(I125*H125,2)</f>
        <v>0</v>
      </c>
      <c r="K125" s="163"/>
      <c r="L125" s="27"/>
      <c r="M125" s="164" t="s">
        <v>1</v>
      </c>
      <c r="N125" s="165" t="s">
        <v>36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1" t="s">
        <v>130</v>
      </c>
      <c r="AT125" s="151" t="s">
        <v>141</v>
      </c>
      <c r="AU125" s="151" t="s">
        <v>79</v>
      </c>
      <c r="AY125" s="14" t="s">
        <v>122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4" t="s">
        <v>79</v>
      </c>
      <c r="BK125" s="152">
        <f>ROUND(I125*H125,2)</f>
        <v>0</v>
      </c>
      <c r="BL125" s="14" t="s">
        <v>130</v>
      </c>
      <c r="BM125" s="151" t="s">
        <v>799</v>
      </c>
    </row>
    <row r="126" spans="1:65" s="2" customFormat="1" ht="19.5">
      <c r="A126" s="26"/>
      <c r="B126" s="27"/>
      <c r="C126" s="26"/>
      <c r="D126" s="153" t="s">
        <v>132</v>
      </c>
      <c r="E126" s="26"/>
      <c r="F126" s="154" t="s">
        <v>800</v>
      </c>
      <c r="G126" s="26"/>
      <c r="H126" s="26"/>
      <c r="I126" s="26"/>
      <c r="J126" s="26"/>
      <c r="K126" s="26"/>
      <c r="L126" s="27"/>
      <c r="M126" s="155"/>
      <c r="N126" s="156"/>
      <c r="O126" s="52"/>
      <c r="P126" s="52"/>
      <c r="Q126" s="52"/>
      <c r="R126" s="52"/>
      <c r="S126" s="52"/>
      <c r="T126" s="5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79</v>
      </c>
    </row>
    <row r="127" spans="1:65" s="2" customFormat="1" ht="16.5" customHeight="1">
      <c r="A127" s="26"/>
      <c r="B127" s="138"/>
      <c r="C127" s="157" t="s">
        <v>136</v>
      </c>
      <c r="D127" s="157" t="s">
        <v>141</v>
      </c>
      <c r="E127" s="158" t="s">
        <v>801</v>
      </c>
      <c r="F127" s="159" t="s">
        <v>802</v>
      </c>
      <c r="G127" s="160" t="s">
        <v>201</v>
      </c>
      <c r="H127" s="161">
        <v>4</v>
      </c>
      <c r="I127" s="162"/>
      <c r="J127" s="162">
        <f>ROUND(I127*H127,2)</f>
        <v>0</v>
      </c>
      <c r="K127" s="163"/>
      <c r="L127" s="27"/>
      <c r="M127" s="164" t="s">
        <v>1</v>
      </c>
      <c r="N127" s="165" t="s">
        <v>36</v>
      </c>
      <c r="O127" s="149">
        <v>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1" t="s">
        <v>130</v>
      </c>
      <c r="AT127" s="151" t="s">
        <v>141</v>
      </c>
      <c r="AU127" s="151" t="s">
        <v>79</v>
      </c>
      <c r="AY127" s="14" t="s">
        <v>122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4" t="s">
        <v>79</v>
      </c>
      <c r="BK127" s="152">
        <f>ROUND(I127*H127,2)</f>
        <v>0</v>
      </c>
      <c r="BL127" s="14" t="s">
        <v>130</v>
      </c>
      <c r="BM127" s="151" t="s">
        <v>803</v>
      </c>
    </row>
    <row r="128" spans="1:65" s="2" customFormat="1" ht="19.5">
      <c r="A128" s="26"/>
      <c r="B128" s="27"/>
      <c r="C128" s="26"/>
      <c r="D128" s="153" t="s">
        <v>132</v>
      </c>
      <c r="E128" s="26"/>
      <c r="F128" s="154" t="s">
        <v>804</v>
      </c>
      <c r="G128" s="26"/>
      <c r="H128" s="26"/>
      <c r="I128" s="26"/>
      <c r="J128" s="26"/>
      <c r="K128" s="26"/>
      <c r="L128" s="27"/>
      <c r="M128" s="155"/>
      <c r="N128" s="156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79</v>
      </c>
    </row>
    <row r="129" spans="1:65" s="2" customFormat="1" ht="21.75" customHeight="1">
      <c r="A129" s="26"/>
      <c r="B129" s="138"/>
      <c r="C129" s="157" t="s">
        <v>140</v>
      </c>
      <c r="D129" s="157" t="s">
        <v>141</v>
      </c>
      <c r="E129" s="158" t="s">
        <v>805</v>
      </c>
      <c r="F129" s="159" t="s">
        <v>806</v>
      </c>
      <c r="G129" s="160" t="s">
        <v>201</v>
      </c>
      <c r="H129" s="161">
        <v>2</v>
      </c>
      <c r="I129" s="162"/>
      <c r="J129" s="162">
        <f>ROUND(I129*H129,2)</f>
        <v>0</v>
      </c>
      <c r="K129" s="163"/>
      <c r="L129" s="27"/>
      <c r="M129" s="164" t="s">
        <v>1</v>
      </c>
      <c r="N129" s="165" t="s">
        <v>36</v>
      </c>
      <c r="O129" s="149">
        <v>0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1" t="s">
        <v>130</v>
      </c>
      <c r="AT129" s="151" t="s">
        <v>141</v>
      </c>
      <c r="AU129" s="151" t="s">
        <v>79</v>
      </c>
      <c r="AY129" s="14" t="s">
        <v>122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4" t="s">
        <v>79</v>
      </c>
      <c r="BK129" s="152">
        <f>ROUND(I129*H129,2)</f>
        <v>0</v>
      </c>
      <c r="BL129" s="14" t="s">
        <v>130</v>
      </c>
      <c r="BM129" s="151" t="s">
        <v>807</v>
      </c>
    </row>
    <row r="130" spans="1:65" s="2" customFormat="1">
      <c r="A130" s="26"/>
      <c r="B130" s="27"/>
      <c r="C130" s="26"/>
      <c r="D130" s="153" t="s">
        <v>132</v>
      </c>
      <c r="E130" s="26"/>
      <c r="F130" s="154" t="s">
        <v>806</v>
      </c>
      <c r="G130" s="26"/>
      <c r="H130" s="26"/>
      <c r="I130" s="26"/>
      <c r="J130" s="26"/>
      <c r="K130" s="26"/>
      <c r="L130" s="27"/>
      <c r="M130" s="155"/>
      <c r="N130" s="156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79</v>
      </c>
    </row>
    <row r="131" spans="1:65" s="2" customFormat="1" ht="24.2" customHeight="1">
      <c r="A131" s="26"/>
      <c r="B131" s="138"/>
      <c r="C131" s="157" t="s">
        <v>147</v>
      </c>
      <c r="D131" s="157" t="s">
        <v>141</v>
      </c>
      <c r="E131" s="158" t="s">
        <v>808</v>
      </c>
      <c r="F131" s="159" t="s">
        <v>809</v>
      </c>
      <c r="G131" s="160" t="s">
        <v>201</v>
      </c>
      <c r="H131" s="161">
        <v>2</v>
      </c>
      <c r="I131" s="162"/>
      <c r="J131" s="162">
        <f>ROUND(I131*H131,2)</f>
        <v>0</v>
      </c>
      <c r="K131" s="163"/>
      <c r="L131" s="27"/>
      <c r="M131" s="164" t="s">
        <v>1</v>
      </c>
      <c r="N131" s="165" t="s">
        <v>36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1" t="s">
        <v>130</v>
      </c>
      <c r="AT131" s="151" t="s">
        <v>141</v>
      </c>
      <c r="AU131" s="151" t="s">
        <v>79</v>
      </c>
      <c r="AY131" s="14" t="s">
        <v>122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4" t="s">
        <v>79</v>
      </c>
      <c r="BK131" s="152">
        <f>ROUND(I131*H131,2)</f>
        <v>0</v>
      </c>
      <c r="BL131" s="14" t="s">
        <v>130</v>
      </c>
      <c r="BM131" s="151" t="s">
        <v>810</v>
      </c>
    </row>
    <row r="132" spans="1:65" s="2" customFormat="1" ht="19.5">
      <c r="A132" s="26"/>
      <c r="B132" s="27"/>
      <c r="C132" s="26"/>
      <c r="D132" s="153" t="s">
        <v>132</v>
      </c>
      <c r="E132" s="26"/>
      <c r="F132" s="154" t="s">
        <v>811</v>
      </c>
      <c r="G132" s="26"/>
      <c r="H132" s="26"/>
      <c r="I132" s="26"/>
      <c r="J132" s="26"/>
      <c r="K132" s="26"/>
      <c r="L132" s="27"/>
      <c r="M132" s="155"/>
      <c r="N132" s="156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79</v>
      </c>
    </row>
    <row r="133" spans="1:65" s="2" customFormat="1" ht="21.75" customHeight="1">
      <c r="A133" s="26"/>
      <c r="B133" s="138"/>
      <c r="C133" s="157" t="s">
        <v>152</v>
      </c>
      <c r="D133" s="157" t="s">
        <v>141</v>
      </c>
      <c r="E133" s="158" t="s">
        <v>812</v>
      </c>
      <c r="F133" s="159" t="s">
        <v>813</v>
      </c>
      <c r="G133" s="160" t="s">
        <v>201</v>
      </c>
      <c r="H133" s="161">
        <v>2</v>
      </c>
      <c r="I133" s="162"/>
      <c r="J133" s="162">
        <f>ROUND(I133*H133,2)</f>
        <v>0</v>
      </c>
      <c r="K133" s="163"/>
      <c r="L133" s="27"/>
      <c r="M133" s="164" t="s">
        <v>1</v>
      </c>
      <c r="N133" s="165" t="s">
        <v>36</v>
      </c>
      <c r="O133" s="149">
        <v>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1" t="s">
        <v>130</v>
      </c>
      <c r="AT133" s="151" t="s">
        <v>141</v>
      </c>
      <c r="AU133" s="151" t="s">
        <v>79</v>
      </c>
      <c r="AY133" s="14" t="s">
        <v>122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4" t="s">
        <v>79</v>
      </c>
      <c r="BK133" s="152">
        <f>ROUND(I133*H133,2)</f>
        <v>0</v>
      </c>
      <c r="BL133" s="14" t="s">
        <v>130</v>
      </c>
      <c r="BM133" s="151" t="s">
        <v>814</v>
      </c>
    </row>
    <row r="134" spans="1:65" s="2" customFormat="1">
      <c r="A134" s="26"/>
      <c r="B134" s="27"/>
      <c r="C134" s="26"/>
      <c r="D134" s="153" t="s">
        <v>132</v>
      </c>
      <c r="E134" s="26"/>
      <c r="F134" s="154" t="s">
        <v>813</v>
      </c>
      <c r="G134" s="26"/>
      <c r="H134" s="26"/>
      <c r="I134" s="26"/>
      <c r="J134" s="26"/>
      <c r="K134" s="26"/>
      <c r="L134" s="27"/>
      <c r="M134" s="155"/>
      <c r="N134" s="156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79</v>
      </c>
    </row>
    <row r="135" spans="1:65" s="2" customFormat="1" ht="24.2" customHeight="1">
      <c r="A135" s="26"/>
      <c r="B135" s="138"/>
      <c r="C135" s="157" t="s">
        <v>157</v>
      </c>
      <c r="D135" s="157" t="s">
        <v>141</v>
      </c>
      <c r="E135" s="158" t="s">
        <v>815</v>
      </c>
      <c r="F135" s="159" t="s">
        <v>816</v>
      </c>
      <c r="G135" s="160" t="s">
        <v>201</v>
      </c>
      <c r="H135" s="161">
        <v>2</v>
      </c>
      <c r="I135" s="162"/>
      <c r="J135" s="162">
        <f>ROUND(I135*H135,2)</f>
        <v>0</v>
      </c>
      <c r="K135" s="163"/>
      <c r="L135" s="27"/>
      <c r="M135" s="164" t="s">
        <v>1</v>
      </c>
      <c r="N135" s="165" t="s">
        <v>36</v>
      </c>
      <c r="O135" s="149">
        <v>0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1" t="s">
        <v>130</v>
      </c>
      <c r="AT135" s="151" t="s">
        <v>141</v>
      </c>
      <c r="AU135" s="151" t="s">
        <v>79</v>
      </c>
      <c r="AY135" s="14" t="s">
        <v>122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4" t="s">
        <v>79</v>
      </c>
      <c r="BK135" s="152">
        <f>ROUND(I135*H135,2)</f>
        <v>0</v>
      </c>
      <c r="BL135" s="14" t="s">
        <v>130</v>
      </c>
      <c r="BM135" s="151" t="s">
        <v>817</v>
      </c>
    </row>
    <row r="136" spans="1:65" s="2" customFormat="1" ht="19.5">
      <c r="A136" s="26"/>
      <c r="B136" s="27"/>
      <c r="C136" s="26"/>
      <c r="D136" s="153" t="s">
        <v>132</v>
      </c>
      <c r="E136" s="26"/>
      <c r="F136" s="154" t="s">
        <v>818</v>
      </c>
      <c r="G136" s="26"/>
      <c r="H136" s="26"/>
      <c r="I136" s="26"/>
      <c r="J136" s="26"/>
      <c r="K136" s="26"/>
      <c r="L136" s="27"/>
      <c r="M136" s="155"/>
      <c r="N136" s="156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79</v>
      </c>
    </row>
    <row r="137" spans="1:65" s="2" customFormat="1" ht="24.2" customHeight="1">
      <c r="A137" s="26"/>
      <c r="B137" s="138"/>
      <c r="C137" s="157" t="s">
        <v>162</v>
      </c>
      <c r="D137" s="157" t="s">
        <v>141</v>
      </c>
      <c r="E137" s="158" t="s">
        <v>819</v>
      </c>
      <c r="F137" s="159" t="s">
        <v>820</v>
      </c>
      <c r="G137" s="160" t="s">
        <v>201</v>
      </c>
      <c r="H137" s="161">
        <v>2</v>
      </c>
      <c r="I137" s="162"/>
      <c r="J137" s="162">
        <f>ROUND(I137*H137,2)</f>
        <v>0</v>
      </c>
      <c r="K137" s="163"/>
      <c r="L137" s="27"/>
      <c r="M137" s="164" t="s">
        <v>1</v>
      </c>
      <c r="N137" s="165" t="s">
        <v>36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1" t="s">
        <v>130</v>
      </c>
      <c r="AT137" s="151" t="s">
        <v>141</v>
      </c>
      <c r="AU137" s="151" t="s">
        <v>79</v>
      </c>
      <c r="AY137" s="14" t="s">
        <v>122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4" t="s">
        <v>79</v>
      </c>
      <c r="BK137" s="152">
        <f>ROUND(I137*H137,2)</f>
        <v>0</v>
      </c>
      <c r="BL137" s="14" t="s">
        <v>130</v>
      </c>
      <c r="BM137" s="151" t="s">
        <v>821</v>
      </c>
    </row>
    <row r="138" spans="1:65" s="2" customFormat="1">
      <c r="A138" s="26"/>
      <c r="B138" s="27"/>
      <c r="C138" s="26"/>
      <c r="D138" s="153" t="s">
        <v>132</v>
      </c>
      <c r="E138" s="26"/>
      <c r="F138" s="154" t="s">
        <v>820</v>
      </c>
      <c r="G138" s="26"/>
      <c r="H138" s="26"/>
      <c r="I138" s="26"/>
      <c r="J138" s="26"/>
      <c r="K138" s="26"/>
      <c r="L138" s="27"/>
      <c r="M138" s="155"/>
      <c r="N138" s="156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79</v>
      </c>
    </row>
    <row r="139" spans="1:65" s="2" customFormat="1" ht="24.2" customHeight="1">
      <c r="A139" s="26"/>
      <c r="B139" s="138"/>
      <c r="C139" s="157" t="s">
        <v>167</v>
      </c>
      <c r="D139" s="157" t="s">
        <v>141</v>
      </c>
      <c r="E139" s="158" t="s">
        <v>822</v>
      </c>
      <c r="F139" s="159" t="s">
        <v>823</v>
      </c>
      <c r="G139" s="160" t="s">
        <v>201</v>
      </c>
      <c r="H139" s="161">
        <v>6</v>
      </c>
      <c r="I139" s="162"/>
      <c r="J139" s="162">
        <f>ROUND(I139*H139,2)</f>
        <v>0</v>
      </c>
      <c r="K139" s="163"/>
      <c r="L139" s="27"/>
      <c r="M139" s="164" t="s">
        <v>1</v>
      </c>
      <c r="N139" s="165" t="s">
        <v>36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1" t="s">
        <v>130</v>
      </c>
      <c r="AT139" s="151" t="s">
        <v>141</v>
      </c>
      <c r="AU139" s="151" t="s">
        <v>79</v>
      </c>
      <c r="AY139" s="14" t="s">
        <v>122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4" t="s">
        <v>79</v>
      </c>
      <c r="BK139" s="152">
        <f>ROUND(I139*H139,2)</f>
        <v>0</v>
      </c>
      <c r="BL139" s="14" t="s">
        <v>130</v>
      </c>
      <c r="BM139" s="151" t="s">
        <v>824</v>
      </c>
    </row>
    <row r="140" spans="1:65" s="2" customFormat="1">
      <c r="A140" s="26"/>
      <c r="B140" s="27"/>
      <c r="C140" s="26"/>
      <c r="D140" s="153" t="s">
        <v>132</v>
      </c>
      <c r="E140" s="26"/>
      <c r="F140" s="154" t="s">
        <v>823</v>
      </c>
      <c r="G140" s="26"/>
      <c r="H140" s="26"/>
      <c r="I140" s="26"/>
      <c r="J140" s="26"/>
      <c r="K140" s="26"/>
      <c r="L140" s="27"/>
      <c r="M140" s="155"/>
      <c r="N140" s="156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79</v>
      </c>
    </row>
    <row r="141" spans="1:65" s="2" customFormat="1" ht="24.2" customHeight="1">
      <c r="A141" s="26"/>
      <c r="B141" s="138"/>
      <c r="C141" s="157" t="s">
        <v>172</v>
      </c>
      <c r="D141" s="157" t="s">
        <v>141</v>
      </c>
      <c r="E141" s="158" t="s">
        <v>825</v>
      </c>
      <c r="F141" s="159" t="s">
        <v>826</v>
      </c>
      <c r="G141" s="160" t="s">
        <v>201</v>
      </c>
      <c r="H141" s="161">
        <v>2</v>
      </c>
      <c r="I141" s="162"/>
      <c r="J141" s="162">
        <f>ROUND(I141*H141,2)</f>
        <v>0</v>
      </c>
      <c r="K141" s="163"/>
      <c r="L141" s="27"/>
      <c r="M141" s="164" t="s">
        <v>1</v>
      </c>
      <c r="N141" s="165" t="s">
        <v>36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1" t="s">
        <v>130</v>
      </c>
      <c r="AT141" s="151" t="s">
        <v>141</v>
      </c>
      <c r="AU141" s="151" t="s">
        <v>79</v>
      </c>
      <c r="AY141" s="14" t="s">
        <v>122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4" t="s">
        <v>79</v>
      </c>
      <c r="BK141" s="152">
        <f>ROUND(I141*H141,2)</f>
        <v>0</v>
      </c>
      <c r="BL141" s="14" t="s">
        <v>130</v>
      </c>
      <c r="BM141" s="151" t="s">
        <v>827</v>
      </c>
    </row>
    <row r="142" spans="1:65" s="2" customFormat="1">
      <c r="A142" s="26"/>
      <c r="B142" s="27"/>
      <c r="C142" s="26"/>
      <c r="D142" s="153" t="s">
        <v>132</v>
      </c>
      <c r="E142" s="26"/>
      <c r="F142" s="154" t="s">
        <v>826</v>
      </c>
      <c r="G142" s="26"/>
      <c r="H142" s="26"/>
      <c r="I142" s="26"/>
      <c r="J142" s="26"/>
      <c r="K142" s="26"/>
      <c r="L142" s="27"/>
      <c r="M142" s="155"/>
      <c r="N142" s="156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79</v>
      </c>
    </row>
    <row r="143" spans="1:65" s="2" customFormat="1" ht="16.5" customHeight="1">
      <c r="A143" s="26"/>
      <c r="B143" s="138"/>
      <c r="C143" s="157" t="s">
        <v>177</v>
      </c>
      <c r="D143" s="157" t="s">
        <v>141</v>
      </c>
      <c r="E143" s="158" t="s">
        <v>828</v>
      </c>
      <c r="F143" s="159" t="s">
        <v>829</v>
      </c>
      <c r="G143" s="160" t="s">
        <v>201</v>
      </c>
      <c r="H143" s="161">
        <v>2</v>
      </c>
      <c r="I143" s="162"/>
      <c r="J143" s="162">
        <f>ROUND(I143*H143,2)</f>
        <v>0</v>
      </c>
      <c r="K143" s="163"/>
      <c r="L143" s="27"/>
      <c r="M143" s="164" t="s">
        <v>1</v>
      </c>
      <c r="N143" s="165" t="s">
        <v>36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1" t="s">
        <v>130</v>
      </c>
      <c r="AT143" s="151" t="s">
        <v>141</v>
      </c>
      <c r="AU143" s="151" t="s">
        <v>79</v>
      </c>
      <c r="AY143" s="14" t="s">
        <v>122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4" t="s">
        <v>79</v>
      </c>
      <c r="BK143" s="152">
        <f>ROUND(I143*H143,2)</f>
        <v>0</v>
      </c>
      <c r="BL143" s="14" t="s">
        <v>130</v>
      </c>
      <c r="BM143" s="151" t="s">
        <v>830</v>
      </c>
    </row>
    <row r="144" spans="1:65" s="2" customFormat="1" ht="39">
      <c r="A144" s="26"/>
      <c r="B144" s="27"/>
      <c r="C144" s="26"/>
      <c r="D144" s="153" t="s">
        <v>132</v>
      </c>
      <c r="E144" s="26"/>
      <c r="F144" s="154" t="s">
        <v>831</v>
      </c>
      <c r="G144" s="26"/>
      <c r="H144" s="26"/>
      <c r="I144" s="26"/>
      <c r="J144" s="26"/>
      <c r="K144" s="26"/>
      <c r="L144" s="27"/>
      <c r="M144" s="155"/>
      <c r="N144" s="156"/>
      <c r="O144" s="52"/>
      <c r="P144" s="52"/>
      <c r="Q144" s="52"/>
      <c r="R144" s="52"/>
      <c r="S144" s="52"/>
      <c r="T144" s="53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79</v>
      </c>
    </row>
    <row r="145" spans="1:65" s="12" customFormat="1" ht="25.9" customHeight="1">
      <c r="B145" s="126"/>
      <c r="D145" s="127" t="s">
        <v>70</v>
      </c>
      <c r="E145" s="128" t="s">
        <v>735</v>
      </c>
      <c r="F145" s="128" t="s">
        <v>832</v>
      </c>
      <c r="J145" s="129">
        <f>BK145</f>
        <v>0</v>
      </c>
      <c r="L145" s="126"/>
      <c r="M145" s="130"/>
      <c r="N145" s="131"/>
      <c r="O145" s="131"/>
      <c r="P145" s="132">
        <f>SUM(P146:P155)</f>
        <v>0</v>
      </c>
      <c r="Q145" s="131"/>
      <c r="R145" s="132">
        <f>SUM(R146:R155)</f>
        <v>0</v>
      </c>
      <c r="S145" s="131"/>
      <c r="T145" s="133">
        <f>SUM(T146:T155)</f>
        <v>0</v>
      </c>
      <c r="AR145" s="127" t="s">
        <v>79</v>
      </c>
      <c r="AT145" s="134" t="s">
        <v>70</v>
      </c>
      <c r="AU145" s="134" t="s">
        <v>71</v>
      </c>
      <c r="AY145" s="127" t="s">
        <v>122</v>
      </c>
      <c r="BK145" s="135">
        <f>SUM(BK146:BK155)</f>
        <v>0</v>
      </c>
    </row>
    <row r="146" spans="1:65" s="2" customFormat="1" ht="16.5" customHeight="1">
      <c r="A146" s="26"/>
      <c r="B146" s="138"/>
      <c r="C146" s="157" t="s">
        <v>182</v>
      </c>
      <c r="D146" s="157" t="s">
        <v>141</v>
      </c>
      <c r="E146" s="158" t="s">
        <v>833</v>
      </c>
      <c r="F146" s="159" t="s">
        <v>834</v>
      </c>
      <c r="G146" s="160" t="s">
        <v>144</v>
      </c>
      <c r="H146" s="161">
        <v>1</v>
      </c>
      <c r="I146" s="162"/>
      <c r="J146" s="162">
        <f>ROUND(I146*H146,2)</f>
        <v>0</v>
      </c>
      <c r="K146" s="163"/>
      <c r="L146" s="27"/>
      <c r="M146" s="164" t="s">
        <v>1</v>
      </c>
      <c r="N146" s="165" t="s">
        <v>36</v>
      </c>
      <c r="O146" s="149">
        <v>0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1" t="s">
        <v>130</v>
      </c>
      <c r="AT146" s="151" t="s">
        <v>141</v>
      </c>
      <c r="AU146" s="151" t="s">
        <v>79</v>
      </c>
      <c r="AY146" s="14" t="s">
        <v>122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4" t="s">
        <v>79</v>
      </c>
      <c r="BK146" s="152">
        <f>ROUND(I146*H146,2)</f>
        <v>0</v>
      </c>
      <c r="BL146" s="14" t="s">
        <v>130</v>
      </c>
      <c r="BM146" s="151" t="s">
        <v>835</v>
      </c>
    </row>
    <row r="147" spans="1:65" s="2" customFormat="1">
      <c r="A147" s="26"/>
      <c r="B147" s="27"/>
      <c r="C147" s="26"/>
      <c r="D147" s="153" t="s">
        <v>132</v>
      </c>
      <c r="E147" s="26"/>
      <c r="F147" s="154" t="s">
        <v>836</v>
      </c>
      <c r="G147" s="26"/>
      <c r="H147" s="26"/>
      <c r="I147" s="26"/>
      <c r="J147" s="26"/>
      <c r="K147" s="26"/>
      <c r="L147" s="27"/>
      <c r="M147" s="155"/>
      <c r="N147" s="156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132</v>
      </c>
      <c r="AU147" s="14" t="s">
        <v>79</v>
      </c>
    </row>
    <row r="148" spans="1:65" s="2" customFormat="1" ht="21.75" customHeight="1">
      <c r="A148" s="26"/>
      <c r="B148" s="138"/>
      <c r="C148" s="157" t="s">
        <v>187</v>
      </c>
      <c r="D148" s="157" t="s">
        <v>141</v>
      </c>
      <c r="E148" s="158" t="s">
        <v>837</v>
      </c>
      <c r="F148" s="159" t="s">
        <v>838</v>
      </c>
      <c r="G148" s="160" t="s">
        <v>201</v>
      </c>
      <c r="H148" s="161">
        <v>2</v>
      </c>
      <c r="I148" s="162"/>
      <c r="J148" s="162">
        <f>ROUND(I148*H148,2)</f>
        <v>0</v>
      </c>
      <c r="K148" s="163"/>
      <c r="L148" s="27"/>
      <c r="M148" s="164" t="s">
        <v>1</v>
      </c>
      <c r="N148" s="165" t="s">
        <v>36</v>
      </c>
      <c r="O148" s="149">
        <v>0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1" t="s">
        <v>130</v>
      </c>
      <c r="AT148" s="151" t="s">
        <v>141</v>
      </c>
      <c r="AU148" s="151" t="s">
        <v>79</v>
      </c>
      <c r="AY148" s="14" t="s">
        <v>122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4" t="s">
        <v>79</v>
      </c>
      <c r="BK148" s="152">
        <f>ROUND(I148*H148,2)</f>
        <v>0</v>
      </c>
      <c r="BL148" s="14" t="s">
        <v>130</v>
      </c>
      <c r="BM148" s="151" t="s">
        <v>839</v>
      </c>
    </row>
    <row r="149" spans="1:65" s="2" customFormat="1">
      <c r="A149" s="26"/>
      <c r="B149" s="27"/>
      <c r="C149" s="26"/>
      <c r="D149" s="153" t="s">
        <v>132</v>
      </c>
      <c r="E149" s="26"/>
      <c r="F149" s="154" t="s">
        <v>840</v>
      </c>
      <c r="G149" s="26"/>
      <c r="H149" s="26"/>
      <c r="I149" s="26"/>
      <c r="J149" s="26"/>
      <c r="K149" s="26"/>
      <c r="L149" s="27"/>
      <c r="M149" s="155"/>
      <c r="N149" s="156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132</v>
      </c>
      <c r="AU149" s="14" t="s">
        <v>79</v>
      </c>
    </row>
    <row r="150" spans="1:65" s="2" customFormat="1" ht="24.2" customHeight="1">
      <c r="A150" s="26"/>
      <c r="B150" s="138"/>
      <c r="C150" s="157" t="s">
        <v>195</v>
      </c>
      <c r="D150" s="157" t="s">
        <v>141</v>
      </c>
      <c r="E150" s="158" t="s">
        <v>841</v>
      </c>
      <c r="F150" s="159" t="s">
        <v>823</v>
      </c>
      <c r="G150" s="160" t="s">
        <v>201</v>
      </c>
      <c r="H150" s="161">
        <v>2</v>
      </c>
      <c r="I150" s="162"/>
      <c r="J150" s="162">
        <f>ROUND(I150*H150,2)</f>
        <v>0</v>
      </c>
      <c r="K150" s="163"/>
      <c r="L150" s="27"/>
      <c r="M150" s="164" t="s">
        <v>1</v>
      </c>
      <c r="N150" s="165" t="s">
        <v>36</v>
      </c>
      <c r="O150" s="149">
        <v>0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1" t="s">
        <v>130</v>
      </c>
      <c r="AT150" s="151" t="s">
        <v>141</v>
      </c>
      <c r="AU150" s="151" t="s">
        <v>79</v>
      </c>
      <c r="AY150" s="14" t="s">
        <v>122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4" t="s">
        <v>79</v>
      </c>
      <c r="BK150" s="152">
        <f>ROUND(I150*H150,2)</f>
        <v>0</v>
      </c>
      <c r="BL150" s="14" t="s">
        <v>130</v>
      </c>
      <c r="BM150" s="151" t="s">
        <v>842</v>
      </c>
    </row>
    <row r="151" spans="1:65" s="2" customFormat="1">
      <c r="A151" s="26"/>
      <c r="B151" s="27"/>
      <c r="C151" s="26"/>
      <c r="D151" s="153" t="s">
        <v>132</v>
      </c>
      <c r="E151" s="26"/>
      <c r="F151" s="154" t="s">
        <v>823</v>
      </c>
      <c r="G151" s="26"/>
      <c r="H151" s="26"/>
      <c r="I151" s="26"/>
      <c r="J151" s="26"/>
      <c r="K151" s="26"/>
      <c r="L151" s="27"/>
      <c r="M151" s="155"/>
      <c r="N151" s="156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132</v>
      </c>
      <c r="AU151" s="14" t="s">
        <v>79</v>
      </c>
    </row>
    <row r="152" spans="1:65" s="2" customFormat="1" ht="21.75" customHeight="1">
      <c r="A152" s="26"/>
      <c r="B152" s="138"/>
      <c r="C152" s="157" t="s">
        <v>8</v>
      </c>
      <c r="D152" s="157" t="s">
        <v>141</v>
      </c>
      <c r="E152" s="158" t="s">
        <v>843</v>
      </c>
      <c r="F152" s="159" t="s">
        <v>844</v>
      </c>
      <c r="G152" s="160" t="s">
        <v>201</v>
      </c>
      <c r="H152" s="161">
        <v>2</v>
      </c>
      <c r="I152" s="162"/>
      <c r="J152" s="162">
        <f>ROUND(I152*H152,2)</f>
        <v>0</v>
      </c>
      <c r="K152" s="163"/>
      <c r="L152" s="27"/>
      <c r="M152" s="164" t="s">
        <v>1</v>
      </c>
      <c r="N152" s="165" t="s">
        <v>36</v>
      </c>
      <c r="O152" s="149">
        <v>0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1" t="s">
        <v>130</v>
      </c>
      <c r="AT152" s="151" t="s">
        <v>141</v>
      </c>
      <c r="AU152" s="151" t="s">
        <v>79</v>
      </c>
      <c r="AY152" s="14" t="s">
        <v>122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4" t="s">
        <v>79</v>
      </c>
      <c r="BK152" s="152">
        <f>ROUND(I152*H152,2)</f>
        <v>0</v>
      </c>
      <c r="BL152" s="14" t="s">
        <v>130</v>
      </c>
      <c r="BM152" s="151" t="s">
        <v>845</v>
      </c>
    </row>
    <row r="153" spans="1:65" s="2" customFormat="1">
      <c r="A153" s="26"/>
      <c r="B153" s="27"/>
      <c r="C153" s="26"/>
      <c r="D153" s="153" t="s">
        <v>132</v>
      </c>
      <c r="E153" s="26"/>
      <c r="F153" s="154" t="s">
        <v>844</v>
      </c>
      <c r="G153" s="26"/>
      <c r="H153" s="26"/>
      <c r="I153" s="26"/>
      <c r="J153" s="26"/>
      <c r="K153" s="26"/>
      <c r="L153" s="27"/>
      <c r="M153" s="155"/>
      <c r="N153" s="156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132</v>
      </c>
      <c r="AU153" s="14" t="s">
        <v>79</v>
      </c>
    </row>
    <row r="154" spans="1:65" s="2" customFormat="1" ht="16.5" customHeight="1">
      <c r="A154" s="26"/>
      <c r="B154" s="138"/>
      <c r="C154" s="157" t="s">
        <v>130</v>
      </c>
      <c r="D154" s="157" t="s">
        <v>141</v>
      </c>
      <c r="E154" s="158" t="s">
        <v>846</v>
      </c>
      <c r="F154" s="159" t="s">
        <v>847</v>
      </c>
      <c r="G154" s="160" t="s">
        <v>209</v>
      </c>
      <c r="H154" s="161">
        <v>2</v>
      </c>
      <c r="I154" s="162"/>
      <c r="J154" s="162">
        <f>ROUND(I154*H154,2)</f>
        <v>0</v>
      </c>
      <c r="K154" s="163"/>
      <c r="L154" s="27"/>
      <c r="M154" s="164" t="s">
        <v>1</v>
      </c>
      <c r="N154" s="165" t="s">
        <v>36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1" t="s">
        <v>130</v>
      </c>
      <c r="AT154" s="151" t="s">
        <v>141</v>
      </c>
      <c r="AU154" s="151" t="s">
        <v>79</v>
      </c>
      <c r="AY154" s="14" t="s">
        <v>122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4" t="s">
        <v>79</v>
      </c>
      <c r="BK154" s="152">
        <f>ROUND(I154*H154,2)</f>
        <v>0</v>
      </c>
      <c r="BL154" s="14" t="s">
        <v>130</v>
      </c>
      <c r="BM154" s="151" t="s">
        <v>848</v>
      </c>
    </row>
    <row r="155" spans="1:65" s="2" customFormat="1" ht="19.5">
      <c r="A155" s="26"/>
      <c r="B155" s="27"/>
      <c r="C155" s="26"/>
      <c r="D155" s="153" t="s">
        <v>132</v>
      </c>
      <c r="E155" s="26"/>
      <c r="F155" s="154" t="s">
        <v>849</v>
      </c>
      <c r="G155" s="26"/>
      <c r="H155" s="26"/>
      <c r="I155" s="26"/>
      <c r="J155" s="26"/>
      <c r="K155" s="26"/>
      <c r="L155" s="27"/>
      <c r="M155" s="155"/>
      <c r="N155" s="156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132</v>
      </c>
      <c r="AU155" s="14" t="s">
        <v>79</v>
      </c>
    </row>
    <row r="156" spans="1:65" s="12" customFormat="1" ht="25.9" customHeight="1">
      <c r="B156" s="126"/>
      <c r="D156" s="127" t="s">
        <v>70</v>
      </c>
      <c r="E156" s="128" t="s">
        <v>778</v>
      </c>
      <c r="F156" s="128" t="s">
        <v>850</v>
      </c>
      <c r="J156" s="129">
        <f>BK156</f>
        <v>0</v>
      </c>
      <c r="L156" s="126"/>
      <c r="M156" s="130"/>
      <c r="N156" s="131"/>
      <c r="O156" s="131"/>
      <c r="P156" s="132">
        <f>SUM(P157:P174)</f>
        <v>0</v>
      </c>
      <c r="Q156" s="131"/>
      <c r="R156" s="132">
        <f>SUM(R157:R174)</f>
        <v>0</v>
      </c>
      <c r="S156" s="131"/>
      <c r="T156" s="133">
        <f>SUM(T157:T174)</f>
        <v>0</v>
      </c>
      <c r="AR156" s="127" t="s">
        <v>79</v>
      </c>
      <c r="AT156" s="134" t="s">
        <v>70</v>
      </c>
      <c r="AU156" s="134" t="s">
        <v>71</v>
      </c>
      <c r="AY156" s="127" t="s">
        <v>122</v>
      </c>
      <c r="BK156" s="135">
        <f>SUM(BK157:BK174)</f>
        <v>0</v>
      </c>
    </row>
    <row r="157" spans="1:65" s="2" customFormat="1" ht="16.5" customHeight="1">
      <c r="A157" s="26"/>
      <c r="B157" s="138"/>
      <c r="C157" s="157" t="s">
        <v>206</v>
      </c>
      <c r="D157" s="157" t="s">
        <v>141</v>
      </c>
      <c r="E157" s="158" t="s">
        <v>851</v>
      </c>
      <c r="F157" s="159" t="s">
        <v>852</v>
      </c>
      <c r="G157" s="160" t="s">
        <v>144</v>
      </c>
      <c r="H157" s="161">
        <v>11.5</v>
      </c>
      <c r="I157" s="162"/>
      <c r="J157" s="162">
        <f>ROUND(I157*H157,2)</f>
        <v>0</v>
      </c>
      <c r="K157" s="163"/>
      <c r="L157" s="27"/>
      <c r="M157" s="164" t="s">
        <v>1</v>
      </c>
      <c r="N157" s="165" t="s">
        <v>36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1" t="s">
        <v>130</v>
      </c>
      <c r="AT157" s="151" t="s">
        <v>141</v>
      </c>
      <c r="AU157" s="151" t="s">
        <v>79</v>
      </c>
      <c r="AY157" s="14" t="s">
        <v>122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4" t="s">
        <v>79</v>
      </c>
      <c r="BK157" s="152">
        <f>ROUND(I157*H157,2)</f>
        <v>0</v>
      </c>
      <c r="BL157" s="14" t="s">
        <v>130</v>
      </c>
      <c r="BM157" s="151" t="s">
        <v>853</v>
      </c>
    </row>
    <row r="158" spans="1:65" s="2" customFormat="1">
      <c r="A158" s="26"/>
      <c r="B158" s="27"/>
      <c r="C158" s="26"/>
      <c r="D158" s="153" t="s">
        <v>132</v>
      </c>
      <c r="E158" s="26"/>
      <c r="F158" s="154" t="s">
        <v>854</v>
      </c>
      <c r="G158" s="26"/>
      <c r="H158" s="26"/>
      <c r="I158" s="26"/>
      <c r="J158" s="26"/>
      <c r="K158" s="26"/>
      <c r="L158" s="27"/>
      <c r="M158" s="155"/>
      <c r="N158" s="156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79</v>
      </c>
    </row>
    <row r="159" spans="1:65" s="2" customFormat="1" ht="16.5" customHeight="1">
      <c r="A159" s="26"/>
      <c r="B159" s="138"/>
      <c r="C159" s="157" t="s">
        <v>211</v>
      </c>
      <c r="D159" s="157" t="s">
        <v>141</v>
      </c>
      <c r="E159" s="158" t="s">
        <v>855</v>
      </c>
      <c r="F159" s="159" t="s">
        <v>856</v>
      </c>
      <c r="G159" s="160" t="s">
        <v>144</v>
      </c>
      <c r="H159" s="161">
        <v>2</v>
      </c>
      <c r="I159" s="162"/>
      <c r="J159" s="162">
        <f>ROUND(I159*H159,2)</f>
        <v>0</v>
      </c>
      <c r="K159" s="163"/>
      <c r="L159" s="27"/>
      <c r="M159" s="164" t="s">
        <v>1</v>
      </c>
      <c r="N159" s="165" t="s">
        <v>36</v>
      </c>
      <c r="O159" s="149">
        <v>0</v>
      </c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1" t="s">
        <v>130</v>
      </c>
      <c r="AT159" s="151" t="s">
        <v>141</v>
      </c>
      <c r="AU159" s="151" t="s">
        <v>79</v>
      </c>
      <c r="AY159" s="14" t="s">
        <v>122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4" t="s">
        <v>79</v>
      </c>
      <c r="BK159" s="152">
        <f>ROUND(I159*H159,2)</f>
        <v>0</v>
      </c>
      <c r="BL159" s="14" t="s">
        <v>130</v>
      </c>
      <c r="BM159" s="151" t="s">
        <v>857</v>
      </c>
    </row>
    <row r="160" spans="1:65" s="2" customFormat="1">
      <c r="A160" s="26"/>
      <c r="B160" s="27"/>
      <c r="C160" s="26"/>
      <c r="D160" s="153" t="s">
        <v>132</v>
      </c>
      <c r="E160" s="26"/>
      <c r="F160" s="154" t="s">
        <v>858</v>
      </c>
      <c r="G160" s="26"/>
      <c r="H160" s="26"/>
      <c r="I160" s="26"/>
      <c r="J160" s="26"/>
      <c r="K160" s="26"/>
      <c r="L160" s="27"/>
      <c r="M160" s="155"/>
      <c r="N160" s="156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79</v>
      </c>
    </row>
    <row r="161" spans="1:65" s="2" customFormat="1" ht="21.75" customHeight="1">
      <c r="A161" s="26"/>
      <c r="B161" s="138"/>
      <c r="C161" s="157" t="s">
        <v>215</v>
      </c>
      <c r="D161" s="157" t="s">
        <v>141</v>
      </c>
      <c r="E161" s="158" t="s">
        <v>859</v>
      </c>
      <c r="F161" s="159" t="s">
        <v>838</v>
      </c>
      <c r="G161" s="160" t="s">
        <v>201</v>
      </c>
      <c r="H161" s="161">
        <v>4</v>
      </c>
      <c r="I161" s="162"/>
      <c r="J161" s="162">
        <f>ROUND(I161*H161,2)</f>
        <v>0</v>
      </c>
      <c r="K161" s="163"/>
      <c r="L161" s="27"/>
      <c r="M161" s="164" t="s">
        <v>1</v>
      </c>
      <c r="N161" s="165" t="s">
        <v>36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1" t="s">
        <v>130</v>
      </c>
      <c r="AT161" s="151" t="s">
        <v>141</v>
      </c>
      <c r="AU161" s="151" t="s">
        <v>79</v>
      </c>
      <c r="AY161" s="14" t="s">
        <v>122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4" t="s">
        <v>79</v>
      </c>
      <c r="BK161" s="152">
        <f>ROUND(I161*H161,2)</f>
        <v>0</v>
      </c>
      <c r="BL161" s="14" t="s">
        <v>130</v>
      </c>
      <c r="BM161" s="151" t="s">
        <v>860</v>
      </c>
    </row>
    <row r="162" spans="1:65" s="2" customFormat="1">
      <c r="A162" s="26"/>
      <c r="B162" s="27"/>
      <c r="C162" s="26"/>
      <c r="D162" s="153" t="s">
        <v>132</v>
      </c>
      <c r="E162" s="26"/>
      <c r="F162" s="154" t="s">
        <v>861</v>
      </c>
      <c r="G162" s="26"/>
      <c r="H162" s="26"/>
      <c r="I162" s="26"/>
      <c r="J162" s="26"/>
      <c r="K162" s="26"/>
      <c r="L162" s="27"/>
      <c r="M162" s="155"/>
      <c r="N162" s="156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79</v>
      </c>
    </row>
    <row r="163" spans="1:65" s="2" customFormat="1" ht="21.75" customHeight="1">
      <c r="A163" s="26"/>
      <c r="B163" s="138"/>
      <c r="C163" s="157" t="s">
        <v>220</v>
      </c>
      <c r="D163" s="157" t="s">
        <v>141</v>
      </c>
      <c r="E163" s="158" t="s">
        <v>862</v>
      </c>
      <c r="F163" s="159" t="s">
        <v>863</v>
      </c>
      <c r="G163" s="160" t="s">
        <v>201</v>
      </c>
      <c r="H163" s="161">
        <v>3</v>
      </c>
      <c r="I163" s="162"/>
      <c r="J163" s="162">
        <f>ROUND(I163*H163,2)</f>
        <v>0</v>
      </c>
      <c r="K163" s="163"/>
      <c r="L163" s="27"/>
      <c r="M163" s="164" t="s">
        <v>1</v>
      </c>
      <c r="N163" s="165" t="s">
        <v>36</v>
      </c>
      <c r="O163" s="149">
        <v>0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1" t="s">
        <v>130</v>
      </c>
      <c r="AT163" s="151" t="s">
        <v>141</v>
      </c>
      <c r="AU163" s="151" t="s">
        <v>79</v>
      </c>
      <c r="AY163" s="14" t="s">
        <v>122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4" t="s">
        <v>79</v>
      </c>
      <c r="BK163" s="152">
        <f>ROUND(I163*H163,2)</f>
        <v>0</v>
      </c>
      <c r="BL163" s="14" t="s">
        <v>130</v>
      </c>
      <c r="BM163" s="151" t="s">
        <v>864</v>
      </c>
    </row>
    <row r="164" spans="1:65" s="2" customFormat="1">
      <c r="A164" s="26"/>
      <c r="B164" s="27"/>
      <c r="C164" s="26"/>
      <c r="D164" s="153" t="s">
        <v>132</v>
      </c>
      <c r="E164" s="26"/>
      <c r="F164" s="154" t="s">
        <v>865</v>
      </c>
      <c r="G164" s="26"/>
      <c r="H164" s="26"/>
      <c r="I164" s="26"/>
      <c r="J164" s="26"/>
      <c r="K164" s="26"/>
      <c r="L164" s="27"/>
      <c r="M164" s="155"/>
      <c r="N164" s="156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79</v>
      </c>
    </row>
    <row r="165" spans="1:65" s="2" customFormat="1" ht="21.75" customHeight="1">
      <c r="A165" s="26"/>
      <c r="B165" s="138"/>
      <c r="C165" s="157" t="s">
        <v>7</v>
      </c>
      <c r="D165" s="157" t="s">
        <v>141</v>
      </c>
      <c r="E165" s="158" t="s">
        <v>866</v>
      </c>
      <c r="F165" s="159" t="s">
        <v>867</v>
      </c>
      <c r="G165" s="160" t="s">
        <v>201</v>
      </c>
      <c r="H165" s="161">
        <v>2</v>
      </c>
      <c r="I165" s="162"/>
      <c r="J165" s="162">
        <f>ROUND(I165*H165,2)</f>
        <v>0</v>
      </c>
      <c r="K165" s="163"/>
      <c r="L165" s="27"/>
      <c r="M165" s="164" t="s">
        <v>1</v>
      </c>
      <c r="N165" s="165" t="s">
        <v>36</v>
      </c>
      <c r="O165" s="149">
        <v>0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1" t="s">
        <v>130</v>
      </c>
      <c r="AT165" s="151" t="s">
        <v>141</v>
      </c>
      <c r="AU165" s="151" t="s">
        <v>79</v>
      </c>
      <c r="AY165" s="14" t="s">
        <v>122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4" t="s">
        <v>79</v>
      </c>
      <c r="BK165" s="152">
        <f>ROUND(I165*H165,2)</f>
        <v>0</v>
      </c>
      <c r="BL165" s="14" t="s">
        <v>130</v>
      </c>
      <c r="BM165" s="151" t="s">
        <v>868</v>
      </c>
    </row>
    <row r="166" spans="1:65" s="2" customFormat="1">
      <c r="A166" s="26"/>
      <c r="B166" s="27"/>
      <c r="C166" s="26"/>
      <c r="D166" s="153" t="s">
        <v>132</v>
      </c>
      <c r="E166" s="26"/>
      <c r="F166" s="154" t="s">
        <v>869</v>
      </c>
      <c r="G166" s="26"/>
      <c r="H166" s="26"/>
      <c r="I166" s="26"/>
      <c r="J166" s="26"/>
      <c r="K166" s="26"/>
      <c r="L166" s="27"/>
      <c r="M166" s="155"/>
      <c r="N166" s="156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79</v>
      </c>
    </row>
    <row r="167" spans="1:65" s="2" customFormat="1" ht="24.2" customHeight="1">
      <c r="A167" s="26"/>
      <c r="B167" s="138"/>
      <c r="C167" s="157" t="s">
        <v>229</v>
      </c>
      <c r="D167" s="157" t="s">
        <v>141</v>
      </c>
      <c r="E167" s="158" t="s">
        <v>870</v>
      </c>
      <c r="F167" s="159" t="s">
        <v>823</v>
      </c>
      <c r="G167" s="160" t="s">
        <v>201</v>
      </c>
      <c r="H167" s="161">
        <v>4</v>
      </c>
      <c r="I167" s="162"/>
      <c r="J167" s="162">
        <f>ROUND(I167*H167,2)</f>
        <v>0</v>
      </c>
      <c r="K167" s="163"/>
      <c r="L167" s="27"/>
      <c r="M167" s="164" t="s">
        <v>1</v>
      </c>
      <c r="N167" s="165" t="s">
        <v>36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1" t="s">
        <v>130</v>
      </c>
      <c r="AT167" s="151" t="s">
        <v>141</v>
      </c>
      <c r="AU167" s="151" t="s">
        <v>79</v>
      </c>
      <c r="AY167" s="14" t="s">
        <v>122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4" t="s">
        <v>79</v>
      </c>
      <c r="BK167" s="152">
        <f>ROUND(I167*H167,2)</f>
        <v>0</v>
      </c>
      <c r="BL167" s="14" t="s">
        <v>130</v>
      </c>
      <c r="BM167" s="151" t="s">
        <v>871</v>
      </c>
    </row>
    <row r="168" spans="1:65" s="2" customFormat="1">
      <c r="A168" s="26"/>
      <c r="B168" s="27"/>
      <c r="C168" s="26"/>
      <c r="D168" s="153" t="s">
        <v>132</v>
      </c>
      <c r="E168" s="26"/>
      <c r="F168" s="154" t="s">
        <v>823</v>
      </c>
      <c r="G168" s="26"/>
      <c r="H168" s="26"/>
      <c r="I168" s="26"/>
      <c r="J168" s="26"/>
      <c r="K168" s="26"/>
      <c r="L168" s="27"/>
      <c r="M168" s="155"/>
      <c r="N168" s="156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79</v>
      </c>
    </row>
    <row r="169" spans="1:65" s="2" customFormat="1" ht="24.2" customHeight="1">
      <c r="A169" s="26"/>
      <c r="B169" s="138"/>
      <c r="C169" s="157" t="s">
        <v>235</v>
      </c>
      <c r="D169" s="157" t="s">
        <v>141</v>
      </c>
      <c r="E169" s="158" t="s">
        <v>872</v>
      </c>
      <c r="F169" s="159" t="s">
        <v>820</v>
      </c>
      <c r="G169" s="160" t="s">
        <v>201</v>
      </c>
      <c r="H169" s="161">
        <v>2</v>
      </c>
      <c r="I169" s="162"/>
      <c r="J169" s="162">
        <f>ROUND(I169*H169,2)</f>
        <v>0</v>
      </c>
      <c r="K169" s="163"/>
      <c r="L169" s="27"/>
      <c r="M169" s="164" t="s">
        <v>1</v>
      </c>
      <c r="N169" s="165" t="s">
        <v>36</v>
      </c>
      <c r="O169" s="149">
        <v>0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1" t="s">
        <v>130</v>
      </c>
      <c r="AT169" s="151" t="s">
        <v>141</v>
      </c>
      <c r="AU169" s="151" t="s">
        <v>79</v>
      </c>
      <c r="AY169" s="14" t="s">
        <v>122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4" t="s">
        <v>79</v>
      </c>
      <c r="BK169" s="152">
        <f>ROUND(I169*H169,2)</f>
        <v>0</v>
      </c>
      <c r="BL169" s="14" t="s">
        <v>130</v>
      </c>
      <c r="BM169" s="151" t="s">
        <v>873</v>
      </c>
    </row>
    <row r="170" spans="1:65" s="2" customFormat="1">
      <c r="A170" s="26"/>
      <c r="B170" s="27"/>
      <c r="C170" s="26"/>
      <c r="D170" s="153" t="s">
        <v>132</v>
      </c>
      <c r="E170" s="26"/>
      <c r="F170" s="154" t="s">
        <v>820</v>
      </c>
      <c r="G170" s="26"/>
      <c r="H170" s="26"/>
      <c r="I170" s="26"/>
      <c r="J170" s="26"/>
      <c r="K170" s="26"/>
      <c r="L170" s="27"/>
      <c r="M170" s="155"/>
      <c r="N170" s="156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79</v>
      </c>
    </row>
    <row r="171" spans="1:65" s="2" customFormat="1" ht="33" customHeight="1">
      <c r="A171" s="26"/>
      <c r="B171" s="138"/>
      <c r="C171" s="157" t="s">
        <v>242</v>
      </c>
      <c r="D171" s="157" t="s">
        <v>141</v>
      </c>
      <c r="E171" s="158" t="s">
        <v>874</v>
      </c>
      <c r="F171" s="159" t="s">
        <v>875</v>
      </c>
      <c r="G171" s="160" t="s">
        <v>201</v>
      </c>
      <c r="H171" s="161">
        <v>2</v>
      </c>
      <c r="I171" s="162"/>
      <c r="J171" s="162">
        <f>ROUND(I171*H171,2)</f>
        <v>0</v>
      </c>
      <c r="K171" s="163"/>
      <c r="L171" s="27"/>
      <c r="M171" s="164" t="s">
        <v>1</v>
      </c>
      <c r="N171" s="165" t="s">
        <v>36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1" t="s">
        <v>130</v>
      </c>
      <c r="AT171" s="151" t="s">
        <v>141</v>
      </c>
      <c r="AU171" s="151" t="s">
        <v>79</v>
      </c>
      <c r="AY171" s="14" t="s">
        <v>122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4" t="s">
        <v>79</v>
      </c>
      <c r="BK171" s="152">
        <f>ROUND(I171*H171,2)</f>
        <v>0</v>
      </c>
      <c r="BL171" s="14" t="s">
        <v>130</v>
      </c>
      <c r="BM171" s="151" t="s">
        <v>876</v>
      </c>
    </row>
    <row r="172" spans="1:65" s="2" customFormat="1" ht="19.5">
      <c r="A172" s="26"/>
      <c r="B172" s="27"/>
      <c r="C172" s="26"/>
      <c r="D172" s="153" t="s">
        <v>132</v>
      </c>
      <c r="E172" s="26"/>
      <c r="F172" s="154" t="s">
        <v>875</v>
      </c>
      <c r="G172" s="26"/>
      <c r="H172" s="26"/>
      <c r="I172" s="26"/>
      <c r="J172" s="26"/>
      <c r="K172" s="26"/>
      <c r="L172" s="27"/>
      <c r="M172" s="155"/>
      <c r="N172" s="156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132</v>
      </c>
      <c r="AU172" s="14" t="s">
        <v>79</v>
      </c>
    </row>
    <row r="173" spans="1:65" s="2" customFormat="1" ht="16.5" customHeight="1">
      <c r="A173" s="26"/>
      <c r="B173" s="138"/>
      <c r="C173" s="157" t="s">
        <v>246</v>
      </c>
      <c r="D173" s="157" t="s">
        <v>141</v>
      </c>
      <c r="E173" s="158" t="s">
        <v>877</v>
      </c>
      <c r="F173" s="159" t="s">
        <v>878</v>
      </c>
      <c r="G173" s="160" t="s">
        <v>209</v>
      </c>
      <c r="H173" s="161">
        <v>2</v>
      </c>
      <c r="I173" s="162"/>
      <c r="J173" s="162">
        <f>ROUND(I173*H173,2)</f>
        <v>0</v>
      </c>
      <c r="K173" s="163"/>
      <c r="L173" s="27"/>
      <c r="M173" s="164" t="s">
        <v>1</v>
      </c>
      <c r="N173" s="165" t="s">
        <v>36</v>
      </c>
      <c r="O173" s="149">
        <v>0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1" t="s">
        <v>130</v>
      </c>
      <c r="AT173" s="151" t="s">
        <v>141</v>
      </c>
      <c r="AU173" s="151" t="s">
        <v>79</v>
      </c>
      <c r="AY173" s="14" t="s">
        <v>122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4" t="s">
        <v>79</v>
      </c>
      <c r="BK173" s="152">
        <f>ROUND(I173*H173,2)</f>
        <v>0</v>
      </c>
      <c r="BL173" s="14" t="s">
        <v>130</v>
      </c>
      <c r="BM173" s="151" t="s">
        <v>879</v>
      </c>
    </row>
    <row r="174" spans="1:65" s="2" customFormat="1" ht="19.5">
      <c r="A174" s="26"/>
      <c r="B174" s="27"/>
      <c r="C174" s="26"/>
      <c r="D174" s="153" t="s">
        <v>132</v>
      </c>
      <c r="E174" s="26"/>
      <c r="F174" s="154" t="s">
        <v>880</v>
      </c>
      <c r="G174" s="26"/>
      <c r="H174" s="26"/>
      <c r="I174" s="26"/>
      <c r="J174" s="26"/>
      <c r="K174" s="26"/>
      <c r="L174" s="27"/>
      <c r="M174" s="155"/>
      <c r="N174" s="156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132</v>
      </c>
      <c r="AU174" s="14" t="s">
        <v>79</v>
      </c>
    </row>
    <row r="175" spans="1:65" s="12" customFormat="1" ht="25.9" customHeight="1">
      <c r="B175" s="126"/>
      <c r="D175" s="127" t="s">
        <v>70</v>
      </c>
      <c r="E175" s="128" t="s">
        <v>881</v>
      </c>
      <c r="F175" s="128" t="s">
        <v>882</v>
      </c>
      <c r="J175" s="129">
        <f>BK175</f>
        <v>0</v>
      </c>
      <c r="L175" s="126"/>
      <c r="M175" s="130"/>
      <c r="N175" s="131"/>
      <c r="O175" s="131"/>
      <c r="P175" s="132">
        <f>SUM(P176:P179)</f>
        <v>0</v>
      </c>
      <c r="Q175" s="131"/>
      <c r="R175" s="132">
        <f>SUM(R176:R179)</f>
        <v>0</v>
      </c>
      <c r="S175" s="131"/>
      <c r="T175" s="133">
        <f>SUM(T176:T179)</f>
        <v>0</v>
      </c>
      <c r="AR175" s="127" t="s">
        <v>79</v>
      </c>
      <c r="AT175" s="134" t="s">
        <v>70</v>
      </c>
      <c r="AU175" s="134" t="s">
        <v>71</v>
      </c>
      <c r="AY175" s="127" t="s">
        <v>122</v>
      </c>
      <c r="BK175" s="135">
        <f>SUM(BK176:BK179)</f>
        <v>0</v>
      </c>
    </row>
    <row r="176" spans="1:65" s="2" customFormat="1" ht="16.5" customHeight="1">
      <c r="A176" s="26"/>
      <c r="B176" s="138"/>
      <c r="C176" s="157" t="s">
        <v>250</v>
      </c>
      <c r="D176" s="157" t="s">
        <v>141</v>
      </c>
      <c r="E176" s="158" t="s">
        <v>883</v>
      </c>
      <c r="F176" s="159" t="s">
        <v>884</v>
      </c>
      <c r="G176" s="160" t="s">
        <v>144</v>
      </c>
      <c r="H176" s="161">
        <v>22</v>
      </c>
      <c r="I176" s="162"/>
      <c r="J176" s="162">
        <f>ROUND(I176*H176,2)</f>
        <v>0</v>
      </c>
      <c r="K176" s="163"/>
      <c r="L176" s="27"/>
      <c r="M176" s="164" t="s">
        <v>1</v>
      </c>
      <c r="N176" s="165" t="s">
        <v>36</v>
      </c>
      <c r="O176" s="149">
        <v>0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1" t="s">
        <v>130</v>
      </c>
      <c r="AT176" s="151" t="s">
        <v>141</v>
      </c>
      <c r="AU176" s="151" t="s">
        <v>79</v>
      </c>
      <c r="AY176" s="14" t="s">
        <v>122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4" t="s">
        <v>79</v>
      </c>
      <c r="BK176" s="152">
        <f>ROUND(I176*H176,2)</f>
        <v>0</v>
      </c>
      <c r="BL176" s="14" t="s">
        <v>130</v>
      </c>
      <c r="BM176" s="151" t="s">
        <v>885</v>
      </c>
    </row>
    <row r="177" spans="1:65" s="2" customFormat="1">
      <c r="A177" s="26"/>
      <c r="B177" s="27"/>
      <c r="C177" s="26"/>
      <c r="D177" s="153" t="s">
        <v>132</v>
      </c>
      <c r="E177" s="26"/>
      <c r="F177" s="154" t="s">
        <v>884</v>
      </c>
      <c r="G177" s="26"/>
      <c r="H177" s="26"/>
      <c r="I177" s="26"/>
      <c r="J177" s="26"/>
      <c r="K177" s="26"/>
      <c r="L177" s="27"/>
      <c r="M177" s="155"/>
      <c r="N177" s="156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132</v>
      </c>
      <c r="AU177" s="14" t="s">
        <v>79</v>
      </c>
    </row>
    <row r="178" spans="1:65" s="2" customFormat="1" ht="16.5" customHeight="1">
      <c r="A178" s="26"/>
      <c r="B178" s="138"/>
      <c r="C178" s="157" t="s">
        <v>255</v>
      </c>
      <c r="D178" s="157" t="s">
        <v>141</v>
      </c>
      <c r="E178" s="158" t="s">
        <v>886</v>
      </c>
      <c r="F178" s="159" t="s">
        <v>887</v>
      </c>
      <c r="G178" s="160" t="s">
        <v>209</v>
      </c>
      <c r="H178" s="161">
        <v>1</v>
      </c>
      <c r="I178" s="162"/>
      <c r="J178" s="162">
        <f>ROUND(I178*H178,2)</f>
        <v>0</v>
      </c>
      <c r="K178" s="163"/>
      <c r="L178" s="27"/>
      <c r="M178" s="164" t="s">
        <v>1</v>
      </c>
      <c r="N178" s="165" t="s">
        <v>36</v>
      </c>
      <c r="O178" s="149">
        <v>0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1" t="s">
        <v>130</v>
      </c>
      <c r="AT178" s="151" t="s">
        <v>141</v>
      </c>
      <c r="AU178" s="151" t="s">
        <v>79</v>
      </c>
      <c r="AY178" s="14" t="s">
        <v>122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4" t="s">
        <v>79</v>
      </c>
      <c r="BK178" s="152">
        <f>ROUND(I178*H178,2)</f>
        <v>0</v>
      </c>
      <c r="BL178" s="14" t="s">
        <v>130</v>
      </c>
      <c r="BM178" s="151" t="s">
        <v>888</v>
      </c>
    </row>
    <row r="179" spans="1:65" s="2" customFormat="1">
      <c r="A179" s="26"/>
      <c r="B179" s="27"/>
      <c r="C179" s="26"/>
      <c r="D179" s="153" t="s">
        <v>132</v>
      </c>
      <c r="E179" s="26"/>
      <c r="F179" s="154" t="s">
        <v>887</v>
      </c>
      <c r="G179" s="26"/>
      <c r="H179" s="26"/>
      <c r="I179" s="26"/>
      <c r="J179" s="26"/>
      <c r="K179" s="26"/>
      <c r="L179" s="27"/>
      <c r="M179" s="155"/>
      <c r="N179" s="156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132</v>
      </c>
      <c r="AU179" s="14" t="s">
        <v>79</v>
      </c>
    </row>
    <row r="180" spans="1:65" s="12" customFormat="1" ht="25.9" customHeight="1">
      <c r="B180" s="126"/>
      <c r="D180" s="127" t="s">
        <v>70</v>
      </c>
      <c r="E180" s="128" t="s">
        <v>288</v>
      </c>
      <c r="F180" s="128" t="s">
        <v>289</v>
      </c>
      <c r="J180" s="129">
        <f>BK180</f>
        <v>0</v>
      </c>
      <c r="L180" s="126"/>
      <c r="M180" s="130"/>
      <c r="N180" s="131"/>
      <c r="O180" s="131"/>
      <c r="P180" s="132">
        <f>SUM(P181:P184)</f>
        <v>0</v>
      </c>
      <c r="Q180" s="131"/>
      <c r="R180" s="132">
        <f>SUM(R181:R184)</f>
        <v>0</v>
      </c>
      <c r="S180" s="131"/>
      <c r="T180" s="133">
        <f>SUM(T181:T184)</f>
        <v>0</v>
      </c>
      <c r="AR180" s="127" t="s">
        <v>140</v>
      </c>
      <c r="AT180" s="134" t="s">
        <v>70</v>
      </c>
      <c r="AU180" s="134" t="s">
        <v>71</v>
      </c>
      <c r="AY180" s="127" t="s">
        <v>122</v>
      </c>
      <c r="BK180" s="135">
        <f>SUM(BK181:BK184)</f>
        <v>0</v>
      </c>
    </row>
    <row r="181" spans="1:65" s="2" customFormat="1" ht="16.5" customHeight="1">
      <c r="A181" s="26"/>
      <c r="B181" s="138"/>
      <c r="C181" s="157" t="s">
        <v>260</v>
      </c>
      <c r="D181" s="157" t="s">
        <v>141</v>
      </c>
      <c r="E181" s="158" t="s">
        <v>779</v>
      </c>
      <c r="F181" s="159" t="s">
        <v>780</v>
      </c>
      <c r="G181" s="160" t="s">
        <v>209</v>
      </c>
      <c r="H181" s="161">
        <v>1</v>
      </c>
      <c r="I181" s="162"/>
      <c r="J181" s="162">
        <f>ROUND(I181*H181,2)</f>
        <v>0</v>
      </c>
      <c r="K181" s="163"/>
      <c r="L181" s="27"/>
      <c r="M181" s="164" t="s">
        <v>1</v>
      </c>
      <c r="N181" s="165" t="s">
        <v>36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1" t="s">
        <v>130</v>
      </c>
      <c r="AT181" s="151" t="s">
        <v>141</v>
      </c>
      <c r="AU181" s="151" t="s">
        <v>79</v>
      </c>
      <c r="AY181" s="14" t="s">
        <v>122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4" t="s">
        <v>79</v>
      </c>
      <c r="BK181" s="152">
        <f>ROUND(I181*H181,2)</f>
        <v>0</v>
      </c>
      <c r="BL181" s="14" t="s">
        <v>130</v>
      </c>
      <c r="BM181" s="151" t="s">
        <v>889</v>
      </c>
    </row>
    <row r="182" spans="1:65" s="2" customFormat="1" ht="19.5">
      <c r="A182" s="26"/>
      <c r="B182" s="27"/>
      <c r="C182" s="26"/>
      <c r="D182" s="153" t="s">
        <v>132</v>
      </c>
      <c r="E182" s="26"/>
      <c r="F182" s="154" t="s">
        <v>890</v>
      </c>
      <c r="G182" s="26"/>
      <c r="H182" s="26"/>
      <c r="I182" s="26"/>
      <c r="J182" s="26"/>
      <c r="K182" s="26"/>
      <c r="L182" s="27"/>
      <c r="M182" s="155"/>
      <c r="N182" s="156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132</v>
      </c>
      <c r="AU182" s="14" t="s">
        <v>79</v>
      </c>
    </row>
    <row r="183" spans="1:65" s="2" customFormat="1" ht="16.5" customHeight="1">
      <c r="A183" s="26"/>
      <c r="B183" s="138"/>
      <c r="C183" s="157" t="s">
        <v>265</v>
      </c>
      <c r="D183" s="157" t="s">
        <v>141</v>
      </c>
      <c r="E183" s="158" t="s">
        <v>783</v>
      </c>
      <c r="F183" s="159" t="s">
        <v>891</v>
      </c>
      <c r="G183" s="160" t="s">
        <v>209</v>
      </c>
      <c r="H183" s="161">
        <v>2</v>
      </c>
      <c r="I183" s="162"/>
      <c r="J183" s="162">
        <f>ROUND(I183*H183,2)</f>
        <v>0</v>
      </c>
      <c r="K183" s="163"/>
      <c r="L183" s="27"/>
      <c r="M183" s="164" t="s">
        <v>1</v>
      </c>
      <c r="N183" s="165" t="s">
        <v>36</v>
      </c>
      <c r="O183" s="149">
        <v>0</v>
      </c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1" t="s">
        <v>130</v>
      </c>
      <c r="AT183" s="151" t="s">
        <v>141</v>
      </c>
      <c r="AU183" s="151" t="s">
        <v>79</v>
      </c>
      <c r="AY183" s="14" t="s">
        <v>122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4" t="s">
        <v>79</v>
      </c>
      <c r="BK183" s="152">
        <f>ROUND(I183*H183,2)</f>
        <v>0</v>
      </c>
      <c r="BL183" s="14" t="s">
        <v>130</v>
      </c>
      <c r="BM183" s="151" t="s">
        <v>892</v>
      </c>
    </row>
    <row r="184" spans="1:65" s="2" customFormat="1">
      <c r="A184" s="26"/>
      <c r="B184" s="27"/>
      <c r="C184" s="26"/>
      <c r="D184" s="153" t="s">
        <v>132</v>
      </c>
      <c r="E184" s="26"/>
      <c r="F184" s="154" t="s">
        <v>891</v>
      </c>
      <c r="G184" s="26"/>
      <c r="H184" s="26"/>
      <c r="I184" s="26"/>
      <c r="J184" s="26"/>
      <c r="K184" s="26"/>
      <c r="L184" s="27"/>
      <c r="M184" s="170"/>
      <c r="N184" s="171"/>
      <c r="O184" s="172"/>
      <c r="P184" s="172"/>
      <c r="Q184" s="172"/>
      <c r="R184" s="172"/>
      <c r="S184" s="172"/>
      <c r="T184" s="17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132</v>
      </c>
      <c r="AU184" s="14" t="s">
        <v>79</v>
      </c>
    </row>
    <row r="185" spans="1:65" s="2" customFormat="1" ht="6.95" customHeight="1">
      <c r="A185" s="26"/>
      <c r="B185" s="41"/>
      <c r="C185" s="42"/>
      <c r="D185" s="42"/>
      <c r="E185" s="42"/>
      <c r="F185" s="42"/>
      <c r="G185" s="42"/>
      <c r="H185" s="42"/>
      <c r="I185" s="42"/>
      <c r="J185" s="42"/>
      <c r="K185" s="42"/>
      <c r="L185" s="27"/>
      <c r="M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</row>
  </sheetData>
  <autoFilter ref="C120:K18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1"/>
  <sheetViews>
    <sheetView showGridLines="0" workbookViewId="0">
      <selection activeCell="I181" sqref="I181:I1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4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9" t="str">
        <f>'Rekapitulace stavby'!K6</f>
        <v>Šamorín projektantský rozpočet</v>
      </c>
      <c r="F7" s="210"/>
      <c r="G7" s="210"/>
      <c r="H7" s="210"/>
      <c r="L7" s="17"/>
    </row>
    <row r="8" spans="1:46" s="2" customFormat="1" ht="12" customHeight="1">
      <c r="A8" s="26"/>
      <c r="B8" s="27"/>
      <c r="C8" s="26"/>
      <c r="D8" s="23" t="s">
        <v>95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9" t="s">
        <v>893</v>
      </c>
      <c r="F9" s="208"/>
      <c r="G9" s="208"/>
      <c r="H9" s="208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3. 1. 2022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25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83" t="str">
        <f>'Rekapitulace stavby'!E14</f>
        <v xml:space="preserve"> </v>
      </c>
      <c r="F18" s="183"/>
      <c r="G18" s="183"/>
      <c r="H18" s="183"/>
      <c r="I18" s="23" t="s">
        <v>25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25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25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85" t="s">
        <v>1</v>
      </c>
      <c r="F27" s="185"/>
      <c r="G27" s="185"/>
      <c r="H27" s="18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31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35</v>
      </c>
      <c r="E33" s="23" t="s">
        <v>36</v>
      </c>
      <c r="F33" s="94">
        <f>ROUND((SUM(BE119:BE190)),  2)</f>
        <v>0</v>
      </c>
      <c r="G33" s="26"/>
      <c r="H33" s="26"/>
      <c r="I33" s="95">
        <v>0.21</v>
      </c>
      <c r="J33" s="94">
        <f>ROUND(((SUM(BE119:BE190))*I33),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37</v>
      </c>
      <c r="F34" s="94">
        <f>ROUND((SUM(BF119:BF190)),  2)</f>
        <v>0</v>
      </c>
      <c r="G34" s="26"/>
      <c r="H34" s="26"/>
      <c r="I34" s="95">
        <v>0.15</v>
      </c>
      <c r="J34" s="94">
        <f>ROUND(((SUM(BF119:BF190))*I34),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4">
        <f>ROUND((SUM(BG119:BG190)),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4">
        <f>ROUND((SUM(BH119:BH190)),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4">
        <f>ROUND((SUM(BI119:BI190)),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41</v>
      </c>
      <c r="E39" s="54"/>
      <c r="F39" s="54"/>
      <c r="G39" s="98" t="s">
        <v>42</v>
      </c>
      <c r="H39" s="99" t="s">
        <v>43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46</v>
      </c>
      <c r="E61" s="29"/>
      <c r="F61" s="102" t="s">
        <v>47</v>
      </c>
      <c r="G61" s="39" t="s">
        <v>46</v>
      </c>
      <c r="H61" s="29"/>
      <c r="I61" s="29"/>
      <c r="J61" s="103" t="s">
        <v>47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48</v>
      </c>
      <c r="E65" s="40"/>
      <c r="F65" s="40"/>
      <c r="G65" s="37" t="s">
        <v>49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46</v>
      </c>
      <c r="E76" s="29"/>
      <c r="F76" s="102" t="s">
        <v>47</v>
      </c>
      <c r="G76" s="39" t="s">
        <v>46</v>
      </c>
      <c r="H76" s="29"/>
      <c r="I76" s="29"/>
      <c r="J76" s="103" t="s">
        <v>47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9" t="str">
        <f>E7</f>
        <v>Šamorín projektantský rozpočet</v>
      </c>
      <c r="F85" s="210"/>
      <c r="G85" s="210"/>
      <c r="H85" s="210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9" t="str">
        <f>E9</f>
        <v>D.1.4.4 - Vyvedení el. výkonu</v>
      </c>
      <c r="F87" s="208"/>
      <c r="G87" s="208"/>
      <c r="H87" s="208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Kotelna Šamorín</v>
      </c>
      <c r="G89" s="26"/>
      <c r="H89" s="26"/>
      <c r="I89" s="23" t="s">
        <v>20</v>
      </c>
      <c r="J89" s="49" t="str">
        <f>IF(J12="","",J12)</f>
        <v>3. 1. 2022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27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26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98</v>
      </c>
      <c r="D94" s="96"/>
      <c r="E94" s="96"/>
      <c r="F94" s="96"/>
      <c r="G94" s="96"/>
      <c r="H94" s="96"/>
      <c r="I94" s="96"/>
      <c r="J94" s="105" t="s">
        <v>99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100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101</v>
      </c>
    </row>
    <row r="97" spans="1:31" s="9" customFormat="1" ht="24.95" customHeight="1">
      <c r="B97" s="107"/>
      <c r="D97" s="108" t="s">
        <v>894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9" customFormat="1" ht="24.95" customHeight="1">
      <c r="B98" s="107"/>
      <c r="D98" s="108" t="s">
        <v>895</v>
      </c>
      <c r="E98" s="109"/>
      <c r="F98" s="109"/>
      <c r="G98" s="109"/>
      <c r="H98" s="109"/>
      <c r="I98" s="109"/>
      <c r="J98" s="110">
        <f>J143</f>
        <v>0</v>
      </c>
      <c r="L98" s="107"/>
    </row>
    <row r="99" spans="1:31" s="9" customFormat="1" ht="24.95" customHeight="1">
      <c r="B99" s="107"/>
      <c r="D99" s="108" t="s">
        <v>659</v>
      </c>
      <c r="E99" s="109"/>
      <c r="F99" s="109"/>
      <c r="G99" s="109"/>
      <c r="H99" s="109"/>
      <c r="I99" s="109"/>
      <c r="J99" s="110">
        <f>J162</f>
        <v>0</v>
      </c>
      <c r="L99" s="107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107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14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09" t="str">
        <f>E7</f>
        <v>Šamorín projektantský rozpočet</v>
      </c>
      <c r="F109" s="210"/>
      <c r="G109" s="210"/>
      <c r="H109" s="210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95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9" t="str">
        <f>E9</f>
        <v>D.1.4.4 - Vyvedení el. výkonu</v>
      </c>
      <c r="F111" s="208"/>
      <c r="G111" s="208"/>
      <c r="H111" s="208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18</v>
      </c>
      <c r="D113" s="26"/>
      <c r="E113" s="26"/>
      <c r="F113" s="21" t="str">
        <f>F12</f>
        <v>Kotelna Šamorín</v>
      </c>
      <c r="G113" s="26"/>
      <c r="H113" s="26"/>
      <c r="I113" s="23" t="s">
        <v>20</v>
      </c>
      <c r="J113" s="49" t="str">
        <f>IF(J12="","",J12)</f>
        <v>3. 1. 2022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22</v>
      </c>
      <c r="D115" s="26"/>
      <c r="E115" s="26"/>
      <c r="F115" s="21" t="str">
        <f>E15</f>
        <v xml:space="preserve"> </v>
      </c>
      <c r="G115" s="26"/>
      <c r="H115" s="26"/>
      <c r="I115" s="23" t="s">
        <v>27</v>
      </c>
      <c r="J115" s="24" t="str">
        <f>E21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26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29</v>
      </c>
      <c r="J116" s="24" t="str">
        <f>E24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108</v>
      </c>
      <c r="D118" s="118" t="s">
        <v>56</v>
      </c>
      <c r="E118" s="118" t="s">
        <v>52</v>
      </c>
      <c r="F118" s="118" t="s">
        <v>53</v>
      </c>
      <c r="G118" s="118" t="s">
        <v>109</v>
      </c>
      <c r="H118" s="118" t="s">
        <v>110</v>
      </c>
      <c r="I118" s="118" t="s">
        <v>111</v>
      </c>
      <c r="J118" s="119" t="s">
        <v>99</v>
      </c>
      <c r="K118" s="120" t="s">
        <v>112</v>
      </c>
      <c r="L118" s="121"/>
      <c r="M118" s="56" t="s">
        <v>1</v>
      </c>
      <c r="N118" s="57" t="s">
        <v>35</v>
      </c>
      <c r="O118" s="57" t="s">
        <v>113</v>
      </c>
      <c r="P118" s="57" t="s">
        <v>114</v>
      </c>
      <c r="Q118" s="57" t="s">
        <v>115</v>
      </c>
      <c r="R118" s="57" t="s">
        <v>116</v>
      </c>
      <c r="S118" s="57" t="s">
        <v>117</v>
      </c>
      <c r="T118" s="58" t="s">
        <v>118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119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P120+P143+P162</f>
        <v>0</v>
      </c>
      <c r="Q119" s="60"/>
      <c r="R119" s="123">
        <f>R120+R143+R162</f>
        <v>0</v>
      </c>
      <c r="S119" s="60"/>
      <c r="T119" s="124">
        <f>T120+T143+T162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70</v>
      </c>
      <c r="AU119" s="14" t="s">
        <v>101</v>
      </c>
      <c r="BK119" s="125">
        <f>BK120+BK143+BK162</f>
        <v>0</v>
      </c>
    </row>
    <row r="120" spans="1:65" s="12" customFormat="1" ht="25.9" customHeight="1">
      <c r="B120" s="126"/>
      <c r="D120" s="127" t="s">
        <v>70</v>
      </c>
      <c r="E120" s="128" t="s">
        <v>660</v>
      </c>
      <c r="F120" s="128" t="s">
        <v>896</v>
      </c>
      <c r="J120" s="129">
        <f>BK120</f>
        <v>0</v>
      </c>
      <c r="L120" s="126"/>
      <c r="M120" s="130"/>
      <c r="N120" s="131"/>
      <c r="O120" s="131"/>
      <c r="P120" s="132">
        <f>SUM(P121:P142)</f>
        <v>0</v>
      </c>
      <c r="Q120" s="131"/>
      <c r="R120" s="132">
        <f>SUM(R121:R142)</f>
        <v>0</v>
      </c>
      <c r="S120" s="131"/>
      <c r="T120" s="133">
        <f>SUM(T121:T142)</f>
        <v>0</v>
      </c>
      <c r="AR120" s="127" t="s">
        <v>79</v>
      </c>
      <c r="AT120" s="134" t="s">
        <v>70</v>
      </c>
      <c r="AU120" s="134" t="s">
        <v>71</v>
      </c>
      <c r="AY120" s="127" t="s">
        <v>122</v>
      </c>
      <c r="BK120" s="135">
        <f>SUM(BK121:BK142)</f>
        <v>0</v>
      </c>
    </row>
    <row r="121" spans="1:65" s="2" customFormat="1" ht="16.5" customHeight="1">
      <c r="A121" s="26"/>
      <c r="B121" s="138"/>
      <c r="C121" s="157" t="s">
        <v>79</v>
      </c>
      <c r="D121" s="157" t="s">
        <v>141</v>
      </c>
      <c r="E121" s="158" t="s">
        <v>793</v>
      </c>
      <c r="F121" s="159" t="s">
        <v>897</v>
      </c>
      <c r="G121" s="160" t="s">
        <v>144</v>
      </c>
      <c r="H121" s="161">
        <v>324</v>
      </c>
      <c r="I121" s="162"/>
      <c r="J121" s="162">
        <f>ROUND(I121*H121,2)</f>
        <v>0</v>
      </c>
      <c r="K121" s="163"/>
      <c r="L121" s="27"/>
      <c r="M121" s="164" t="s">
        <v>1</v>
      </c>
      <c r="N121" s="165" t="s">
        <v>36</v>
      </c>
      <c r="O121" s="149">
        <v>0</v>
      </c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1" t="s">
        <v>130</v>
      </c>
      <c r="AT121" s="151" t="s">
        <v>141</v>
      </c>
      <c r="AU121" s="151" t="s">
        <v>79</v>
      </c>
      <c r="AY121" s="14" t="s">
        <v>122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4" t="s">
        <v>79</v>
      </c>
      <c r="BK121" s="152">
        <f>ROUND(I121*H121,2)</f>
        <v>0</v>
      </c>
      <c r="BL121" s="14" t="s">
        <v>130</v>
      </c>
      <c r="BM121" s="151" t="s">
        <v>898</v>
      </c>
    </row>
    <row r="122" spans="1:65" s="2" customFormat="1">
      <c r="A122" s="26"/>
      <c r="B122" s="27"/>
      <c r="C122" s="26"/>
      <c r="D122" s="153" t="s">
        <v>132</v>
      </c>
      <c r="E122" s="26"/>
      <c r="F122" s="154" t="s">
        <v>897</v>
      </c>
      <c r="G122" s="26"/>
      <c r="H122" s="26"/>
      <c r="I122" s="26"/>
      <c r="J122" s="26"/>
      <c r="K122" s="26"/>
      <c r="L122" s="27"/>
      <c r="M122" s="155"/>
      <c r="N122" s="156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132</v>
      </c>
      <c r="AU122" s="14" t="s">
        <v>79</v>
      </c>
    </row>
    <row r="123" spans="1:65" s="2" customFormat="1" ht="16.5" customHeight="1">
      <c r="A123" s="26"/>
      <c r="B123" s="138"/>
      <c r="C123" s="157" t="s">
        <v>81</v>
      </c>
      <c r="D123" s="157" t="s">
        <v>141</v>
      </c>
      <c r="E123" s="158" t="s">
        <v>797</v>
      </c>
      <c r="F123" s="159" t="s">
        <v>899</v>
      </c>
      <c r="G123" s="160" t="s">
        <v>144</v>
      </c>
      <c r="H123" s="161">
        <v>72</v>
      </c>
      <c r="I123" s="162"/>
      <c r="J123" s="162">
        <f>ROUND(I123*H123,2)</f>
        <v>0</v>
      </c>
      <c r="K123" s="163"/>
      <c r="L123" s="27"/>
      <c r="M123" s="164" t="s">
        <v>1</v>
      </c>
      <c r="N123" s="165" t="s">
        <v>36</v>
      </c>
      <c r="O123" s="149">
        <v>0</v>
      </c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1" t="s">
        <v>130</v>
      </c>
      <c r="AT123" s="151" t="s">
        <v>141</v>
      </c>
      <c r="AU123" s="151" t="s">
        <v>79</v>
      </c>
      <c r="AY123" s="14" t="s">
        <v>122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4" t="s">
        <v>79</v>
      </c>
      <c r="BK123" s="152">
        <f>ROUND(I123*H123,2)</f>
        <v>0</v>
      </c>
      <c r="BL123" s="14" t="s">
        <v>130</v>
      </c>
      <c r="BM123" s="151" t="s">
        <v>900</v>
      </c>
    </row>
    <row r="124" spans="1:65" s="2" customFormat="1">
      <c r="A124" s="26"/>
      <c r="B124" s="27"/>
      <c r="C124" s="26"/>
      <c r="D124" s="153" t="s">
        <v>132</v>
      </c>
      <c r="E124" s="26"/>
      <c r="F124" s="154" t="s">
        <v>899</v>
      </c>
      <c r="G124" s="26"/>
      <c r="H124" s="26"/>
      <c r="I124" s="26"/>
      <c r="J124" s="26"/>
      <c r="K124" s="26"/>
      <c r="L124" s="27"/>
      <c r="M124" s="155"/>
      <c r="N124" s="156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79</v>
      </c>
    </row>
    <row r="125" spans="1:65" s="2" customFormat="1" ht="21.75" customHeight="1">
      <c r="A125" s="26"/>
      <c r="B125" s="138"/>
      <c r="C125" s="157" t="s">
        <v>136</v>
      </c>
      <c r="D125" s="157" t="s">
        <v>141</v>
      </c>
      <c r="E125" s="158" t="s">
        <v>801</v>
      </c>
      <c r="F125" s="159" t="s">
        <v>901</v>
      </c>
      <c r="G125" s="160" t="s">
        <v>201</v>
      </c>
      <c r="H125" s="161">
        <v>44</v>
      </c>
      <c r="I125" s="162"/>
      <c r="J125" s="162">
        <f>ROUND(I125*H125,2)</f>
        <v>0</v>
      </c>
      <c r="K125" s="163"/>
      <c r="L125" s="27"/>
      <c r="M125" s="164" t="s">
        <v>1</v>
      </c>
      <c r="N125" s="165" t="s">
        <v>36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1" t="s">
        <v>130</v>
      </c>
      <c r="AT125" s="151" t="s">
        <v>141</v>
      </c>
      <c r="AU125" s="151" t="s">
        <v>79</v>
      </c>
      <c r="AY125" s="14" t="s">
        <v>122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4" t="s">
        <v>79</v>
      </c>
      <c r="BK125" s="152">
        <f>ROUND(I125*H125,2)</f>
        <v>0</v>
      </c>
      <c r="BL125" s="14" t="s">
        <v>130</v>
      </c>
      <c r="BM125" s="151" t="s">
        <v>902</v>
      </c>
    </row>
    <row r="126" spans="1:65" s="2" customFormat="1">
      <c r="A126" s="26"/>
      <c r="B126" s="27"/>
      <c r="C126" s="26"/>
      <c r="D126" s="153" t="s">
        <v>132</v>
      </c>
      <c r="E126" s="26"/>
      <c r="F126" s="154" t="s">
        <v>901</v>
      </c>
      <c r="G126" s="26"/>
      <c r="H126" s="26"/>
      <c r="I126" s="26"/>
      <c r="J126" s="26"/>
      <c r="K126" s="26"/>
      <c r="L126" s="27"/>
      <c r="M126" s="155"/>
      <c r="N126" s="156"/>
      <c r="O126" s="52"/>
      <c r="P126" s="52"/>
      <c r="Q126" s="52"/>
      <c r="R126" s="52"/>
      <c r="S126" s="52"/>
      <c r="T126" s="5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79</v>
      </c>
    </row>
    <row r="127" spans="1:65" s="2" customFormat="1" ht="16.5" customHeight="1">
      <c r="A127" s="26"/>
      <c r="B127" s="138"/>
      <c r="C127" s="157" t="s">
        <v>140</v>
      </c>
      <c r="D127" s="157" t="s">
        <v>141</v>
      </c>
      <c r="E127" s="158" t="s">
        <v>805</v>
      </c>
      <c r="F127" s="159" t="s">
        <v>903</v>
      </c>
      <c r="G127" s="160" t="s">
        <v>144</v>
      </c>
      <c r="H127" s="161">
        <v>26</v>
      </c>
      <c r="I127" s="162"/>
      <c r="J127" s="162">
        <f>ROUND(I127*H127,2)</f>
        <v>0</v>
      </c>
      <c r="K127" s="163"/>
      <c r="L127" s="27"/>
      <c r="M127" s="164" t="s">
        <v>1</v>
      </c>
      <c r="N127" s="165" t="s">
        <v>36</v>
      </c>
      <c r="O127" s="149">
        <v>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1" t="s">
        <v>130</v>
      </c>
      <c r="AT127" s="151" t="s">
        <v>141</v>
      </c>
      <c r="AU127" s="151" t="s">
        <v>79</v>
      </c>
      <c r="AY127" s="14" t="s">
        <v>122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4" t="s">
        <v>79</v>
      </c>
      <c r="BK127" s="152">
        <f>ROUND(I127*H127,2)</f>
        <v>0</v>
      </c>
      <c r="BL127" s="14" t="s">
        <v>130</v>
      </c>
      <c r="BM127" s="151" t="s">
        <v>904</v>
      </c>
    </row>
    <row r="128" spans="1:65" s="2" customFormat="1">
      <c r="A128" s="26"/>
      <c r="B128" s="27"/>
      <c r="C128" s="26"/>
      <c r="D128" s="153" t="s">
        <v>132</v>
      </c>
      <c r="E128" s="26"/>
      <c r="F128" s="154" t="s">
        <v>903</v>
      </c>
      <c r="G128" s="26"/>
      <c r="H128" s="26"/>
      <c r="I128" s="26"/>
      <c r="J128" s="26"/>
      <c r="K128" s="26"/>
      <c r="L128" s="27"/>
      <c r="M128" s="155"/>
      <c r="N128" s="156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79</v>
      </c>
    </row>
    <row r="129" spans="1:65" s="2" customFormat="1" ht="16.5" customHeight="1">
      <c r="A129" s="26"/>
      <c r="B129" s="138"/>
      <c r="C129" s="157" t="s">
        <v>147</v>
      </c>
      <c r="D129" s="157" t="s">
        <v>141</v>
      </c>
      <c r="E129" s="158" t="s">
        <v>812</v>
      </c>
      <c r="F129" s="159" t="s">
        <v>905</v>
      </c>
      <c r="G129" s="160" t="s">
        <v>201</v>
      </c>
      <c r="H129" s="161">
        <v>104</v>
      </c>
      <c r="I129" s="162"/>
      <c r="J129" s="162">
        <f>ROUND(I129*H129,2)</f>
        <v>0</v>
      </c>
      <c r="K129" s="163"/>
      <c r="L129" s="27"/>
      <c r="M129" s="164" t="s">
        <v>1</v>
      </c>
      <c r="N129" s="165" t="s">
        <v>36</v>
      </c>
      <c r="O129" s="149">
        <v>0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1" t="s">
        <v>130</v>
      </c>
      <c r="AT129" s="151" t="s">
        <v>141</v>
      </c>
      <c r="AU129" s="151" t="s">
        <v>79</v>
      </c>
      <c r="AY129" s="14" t="s">
        <v>122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4" t="s">
        <v>79</v>
      </c>
      <c r="BK129" s="152">
        <f>ROUND(I129*H129,2)</f>
        <v>0</v>
      </c>
      <c r="BL129" s="14" t="s">
        <v>130</v>
      </c>
      <c r="BM129" s="151" t="s">
        <v>906</v>
      </c>
    </row>
    <row r="130" spans="1:65" s="2" customFormat="1">
      <c r="A130" s="26"/>
      <c r="B130" s="27"/>
      <c r="C130" s="26"/>
      <c r="D130" s="153" t="s">
        <v>132</v>
      </c>
      <c r="E130" s="26"/>
      <c r="F130" s="154" t="s">
        <v>905</v>
      </c>
      <c r="G130" s="26"/>
      <c r="H130" s="26"/>
      <c r="I130" s="26"/>
      <c r="J130" s="26"/>
      <c r="K130" s="26"/>
      <c r="L130" s="27"/>
      <c r="M130" s="155"/>
      <c r="N130" s="156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79</v>
      </c>
    </row>
    <row r="131" spans="1:65" s="2" customFormat="1" ht="16.5" customHeight="1">
      <c r="A131" s="26"/>
      <c r="B131" s="138"/>
      <c r="C131" s="157" t="s">
        <v>152</v>
      </c>
      <c r="D131" s="157" t="s">
        <v>141</v>
      </c>
      <c r="E131" s="158" t="s">
        <v>819</v>
      </c>
      <c r="F131" s="159" t="s">
        <v>907</v>
      </c>
      <c r="G131" s="160" t="s">
        <v>201</v>
      </c>
      <c r="H131" s="161">
        <v>22</v>
      </c>
      <c r="I131" s="162"/>
      <c r="J131" s="162">
        <f>ROUND(I131*H131,2)</f>
        <v>0</v>
      </c>
      <c r="K131" s="163"/>
      <c r="L131" s="27"/>
      <c r="M131" s="164" t="s">
        <v>1</v>
      </c>
      <c r="N131" s="165" t="s">
        <v>36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1" t="s">
        <v>130</v>
      </c>
      <c r="AT131" s="151" t="s">
        <v>141</v>
      </c>
      <c r="AU131" s="151" t="s">
        <v>79</v>
      </c>
      <c r="AY131" s="14" t="s">
        <v>122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4" t="s">
        <v>79</v>
      </c>
      <c r="BK131" s="152">
        <f>ROUND(I131*H131,2)</f>
        <v>0</v>
      </c>
      <c r="BL131" s="14" t="s">
        <v>130</v>
      </c>
      <c r="BM131" s="151" t="s">
        <v>908</v>
      </c>
    </row>
    <row r="132" spans="1:65" s="2" customFormat="1">
      <c r="A132" s="26"/>
      <c r="B132" s="27"/>
      <c r="C132" s="26"/>
      <c r="D132" s="153" t="s">
        <v>132</v>
      </c>
      <c r="E132" s="26"/>
      <c r="F132" s="154" t="s">
        <v>907</v>
      </c>
      <c r="G132" s="26"/>
      <c r="H132" s="26"/>
      <c r="I132" s="26"/>
      <c r="J132" s="26"/>
      <c r="K132" s="26"/>
      <c r="L132" s="27"/>
      <c r="M132" s="155"/>
      <c r="N132" s="156"/>
      <c r="O132" s="52"/>
      <c r="P132" s="52"/>
      <c r="Q132" s="52"/>
      <c r="R132" s="52"/>
      <c r="S132" s="52"/>
      <c r="T132" s="53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79</v>
      </c>
    </row>
    <row r="133" spans="1:65" s="2" customFormat="1" ht="16.5" customHeight="1">
      <c r="A133" s="26"/>
      <c r="B133" s="138"/>
      <c r="C133" s="157" t="s">
        <v>157</v>
      </c>
      <c r="D133" s="157" t="s">
        <v>141</v>
      </c>
      <c r="E133" s="158" t="s">
        <v>822</v>
      </c>
      <c r="F133" s="159" t="s">
        <v>909</v>
      </c>
      <c r="G133" s="160" t="s">
        <v>201</v>
      </c>
      <c r="H133" s="161">
        <v>2</v>
      </c>
      <c r="I133" s="162"/>
      <c r="J133" s="162">
        <f>ROUND(I133*H133,2)</f>
        <v>0</v>
      </c>
      <c r="K133" s="163"/>
      <c r="L133" s="27"/>
      <c r="M133" s="164" t="s">
        <v>1</v>
      </c>
      <c r="N133" s="165" t="s">
        <v>36</v>
      </c>
      <c r="O133" s="149">
        <v>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1" t="s">
        <v>130</v>
      </c>
      <c r="AT133" s="151" t="s">
        <v>141</v>
      </c>
      <c r="AU133" s="151" t="s">
        <v>79</v>
      </c>
      <c r="AY133" s="14" t="s">
        <v>122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4" t="s">
        <v>79</v>
      </c>
      <c r="BK133" s="152">
        <f>ROUND(I133*H133,2)</f>
        <v>0</v>
      </c>
      <c r="BL133" s="14" t="s">
        <v>130</v>
      </c>
      <c r="BM133" s="151" t="s">
        <v>910</v>
      </c>
    </row>
    <row r="134" spans="1:65" s="2" customFormat="1">
      <c r="A134" s="26"/>
      <c r="B134" s="27"/>
      <c r="C134" s="26"/>
      <c r="D134" s="153" t="s">
        <v>132</v>
      </c>
      <c r="E134" s="26"/>
      <c r="F134" s="154" t="s">
        <v>909</v>
      </c>
      <c r="G134" s="26"/>
      <c r="H134" s="26"/>
      <c r="I134" s="26"/>
      <c r="J134" s="26"/>
      <c r="K134" s="26"/>
      <c r="L134" s="27"/>
      <c r="M134" s="155"/>
      <c r="N134" s="156"/>
      <c r="O134" s="52"/>
      <c r="P134" s="52"/>
      <c r="Q134" s="52"/>
      <c r="R134" s="52"/>
      <c r="S134" s="52"/>
      <c r="T134" s="5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79</v>
      </c>
    </row>
    <row r="135" spans="1:65" s="2" customFormat="1" ht="24.2" customHeight="1">
      <c r="A135" s="26"/>
      <c r="B135" s="138"/>
      <c r="C135" s="157" t="s">
        <v>162</v>
      </c>
      <c r="D135" s="157" t="s">
        <v>141</v>
      </c>
      <c r="E135" s="158" t="s">
        <v>825</v>
      </c>
      <c r="F135" s="159" t="s">
        <v>911</v>
      </c>
      <c r="G135" s="160" t="s">
        <v>232</v>
      </c>
      <c r="H135" s="161">
        <v>1</v>
      </c>
      <c r="I135" s="162"/>
      <c r="J135" s="162">
        <f>ROUND(I135*H135,2)</f>
        <v>0</v>
      </c>
      <c r="K135" s="163"/>
      <c r="L135" s="27"/>
      <c r="M135" s="164" t="s">
        <v>1</v>
      </c>
      <c r="N135" s="165" t="s">
        <v>36</v>
      </c>
      <c r="O135" s="149">
        <v>0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1" t="s">
        <v>130</v>
      </c>
      <c r="AT135" s="151" t="s">
        <v>141</v>
      </c>
      <c r="AU135" s="151" t="s">
        <v>79</v>
      </c>
      <c r="AY135" s="14" t="s">
        <v>122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4" t="s">
        <v>79</v>
      </c>
      <c r="BK135" s="152">
        <f>ROUND(I135*H135,2)</f>
        <v>0</v>
      </c>
      <c r="BL135" s="14" t="s">
        <v>130</v>
      </c>
      <c r="BM135" s="151" t="s">
        <v>912</v>
      </c>
    </row>
    <row r="136" spans="1:65" s="2" customFormat="1">
      <c r="A136" s="26"/>
      <c r="B136" s="27"/>
      <c r="C136" s="26"/>
      <c r="D136" s="153" t="s">
        <v>132</v>
      </c>
      <c r="E136" s="26"/>
      <c r="F136" s="154" t="s">
        <v>911</v>
      </c>
      <c r="G136" s="26"/>
      <c r="H136" s="26"/>
      <c r="I136" s="26"/>
      <c r="J136" s="26"/>
      <c r="K136" s="26"/>
      <c r="L136" s="27"/>
      <c r="M136" s="155"/>
      <c r="N136" s="156"/>
      <c r="O136" s="52"/>
      <c r="P136" s="52"/>
      <c r="Q136" s="52"/>
      <c r="R136" s="52"/>
      <c r="S136" s="52"/>
      <c r="T136" s="5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79</v>
      </c>
    </row>
    <row r="137" spans="1:65" s="2" customFormat="1" ht="16.5" customHeight="1">
      <c r="A137" s="26"/>
      <c r="B137" s="138"/>
      <c r="C137" s="157" t="s">
        <v>167</v>
      </c>
      <c r="D137" s="157" t="s">
        <v>141</v>
      </c>
      <c r="E137" s="158" t="s">
        <v>913</v>
      </c>
      <c r="F137" s="159" t="s">
        <v>914</v>
      </c>
      <c r="G137" s="160" t="s">
        <v>232</v>
      </c>
      <c r="H137" s="161">
        <v>1</v>
      </c>
      <c r="I137" s="162"/>
      <c r="J137" s="162">
        <f>ROUND(I137*H137,2)</f>
        <v>0</v>
      </c>
      <c r="K137" s="163"/>
      <c r="L137" s="27"/>
      <c r="M137" s="164" t="s">
        <v>1</v>
      </c>
      <c r="N137" s="165" t="s">
        <v>36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1" t="s">
        <v>130</v>
      </c>
      <c r="AT137" s="151" t="s">
        <v>141</v>
      </c>
      <c r="AU137" s="151" t="s">
        <v>79</v>
      </c>
      <c r="AY137" s="14" t="s">
        <v>122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4" t="s">
        <v>79</v>
      </c>
      <c r="BK137" s="152">
        <f>ROUND(I137*H137,2)</f>
        <v>0</v>
      </c>
      <c r="BL137" s="14" t="s">
        <v>130</v>
      </c>
      <c r="BM137" s="151" t="s">
        <v>915</v>
      </c>
    </row>
    <row r="138" spans="1:65" s="2" customFormat="1">
      <c r="A138" s="26"/>
      <c r="B138" s="27"/>
      <c r="C138" s="26"/>
      <c r="D138" s="153" t="s">
        <v>132</v>
      </c>
      <c r="E138" s="26"/>
      <c r="F138" s="154" t="s">
        <v>914</v>
      </c>
      <c r="G138" s="26"/>
      <c r="H138" s="26"/>
      <c r="I138" s="26"/>
      <c r="J138" s="26"/>
      <c r="K138" s="26"/>
      <c r="L138" s="27"/>
      <c r="M138" s="155"/>
      <c r="N138" s="156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79</v>
      </c>
    </row>
    <row r="139" spans="1:65" s="2" customFormat="1" ht="21.75" customHeight="1">
      <c r="A139" s="26"/>
      <c r="B139" s="138"/>
      <c r="C139" s="157" t="s">
        <v>172</v>
      </c>
      <c r="D139" s="157" t="s">
        <v>141</v>
      </c>
      <c r="E139" s="158" t="s">
        <v>916</v>
      </c>
      <c r="F139" s="159" t="s">
        <v>917</v>
      </c>
      <c r="G139" s="160" t="s">
        <v>144</v>
      </c>
      <c r="H139" s="161">
        <v>22</v>
      </c>
      <c r="I139" s="162"/>
      <c r="J139" s="162">
        <f>ROUND(I139*H139,2)</f>
        <v>0</v>
      </c>
      <c r="K139" s="163"/>
      <c r="L139" s="27"/>
      <c r="M139" s="164" t="s">
        <v>1</v>
      </c>
      <c r="N139" s="165" t="s">
        <v>36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1" t="s">
        <v>130</v>
      </c>
      <c r="AT139" s="151" t="s">
        <v>141</v>
      </c>
      <c r="AU139" s="151" t="s">
        <v>79</v>
      </c>
      <c r="AY139" s="14" t="s">
        <v>122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4" t="s">
        <v>79</v>
      </c>
      <c r="BK139" s="152">
        <f>ROUND(I139*H139,2)</f>
        <v>0</v>
      </c>
      <c r="BL139" s="14" t="s">
        <v>130</v>
      </c>
      <c r="BM139" s="151" t="s">
        <v>918</v>
      </c>
    </row>
    <row r="140" spans="1:65" s="2" customFormat="1">
      <c r="A140" s="26"/>
      <c r="B140" s="27"/>
      <c r="C140" s="26"/>
      <c r="D140" s="153" t="s">
        <v>132</v>
      </c>
      <c r="E140" s="26"/>
      <c r="F140" s="154" t="s">
        <v>917</v>
      </c>
      <c r="G140" s="26"/>
      <c r="H140" s="26"/>
      <c r="I140" s="26"/>
      <c r="J140" s="26"/>
      <c r="K140" s="26"/>
      <c r="L140" s="27"/>
      <c r="M140" s="155"/>
      <c r="N140" s="156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79</v>
      </c>
    </row>
    <row r="141" spans="1:65" s="2" customFormat="1" ht="16.5" customHeight="1">
      <c r="A141" s="26"/>
      <c r="B141" s="138"/>
      <c r="C141" s="157" t="s">
        <v>177</v>
      </c>
      <c r="D141" s="157" t="s">
        <v>141</v>
      </c>
      <c r="E141" s="158" t="s">
        <v>919</v>
      </c>
      <c r="F141" s="159" t="s">
        <v>920</v>
      </c>
      <c r="G141" s="160" t="s">
        <v>232</v>
      </c>
      <c r="H141" s="161">
        <v>1</v>
      </c>
      <c r="I141" s="162"/>
      <c r="J141" s="162">
        <f>ROUND(I141*H141,2)</f>
        <v>0</v>
      </c>
      <c r="K141" s="163"/>
      <c r="L141" s="27"/>
      <c r="M141" s="164" t="s">
        <v>1</v>
      </c>
      <c r="N141" s="165" t="s">
        <v>36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1" t="s">
        <v>130</v>
      </c>
      <c r="AT141" s="151" t="s">
        <v>141</v>
      </c>
      <c r="AU141" s="151" t="s">
        <v>79</v>
      </c>
      <c r="AY141" s="14" t="s">
        <v>122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4" t="s">
        <v>79</v>
      </c>
      <c r="BK141" s="152">
        <f>ROUND(I141*H141,2)</f>
        <v>0</v>
      </c>
      <c r="BL141" s="14" t="s">
        <v>130</v>
      </c>
      <c r="BM141" s="151" t="s">
        <v>921</v>
      </c>
    </row>
    <row r="142" spans="1:65" s="2" customFormat="1">
      <c r="A142" s="26"/>
      <c r="B142" s="27"/>
      <c r="C142" s="26"/>
      <c r="D142" s="153" t="s">
        <v>132</v>
      </c>
      <c r="E142" s="26"/>
      <c r="F142" s="154" t="s">
        <v>920</v>
      </c>
      <c r="G142" s="26"/>
      <c r="H142" s="26"/>
      <c r="I142" s="26"/>
      <c r="J142" s="26"/>
      <c r="K142" s="26"/>
      <c r="L142" s="27"/>
      <c r="M142" s="155"/>
      <c r="N142" s="156"/>
      <c r="O142" s="52"/>
      <c r="P142" s="52"/>
      <c r="Q142" s="52"/>
      <c r="R142" s="52"/>
      <c r="S142" s="52"/>
      <c r="T142" s="5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79</v>
      </c>
    </row>
    <row r="143" spans="1:65" s="12" customFormat="1" ht="25.9" customHeight="1">
      <c r="B143" s="126"/>
      <c r="D143" s="127" t="s">
        <v>70</v>
      </c>
      <c r="E143" s="128" t="s">
        <v>735</v>
      </c>
      <c r="F143" s="128" t="s">
        <v>922</v>
      </c>
      <c r="J143" s="129">
        <f>BK143</f>
        <v>0</v>
      </c>
      <c r="L143" s="126"/>
      <c r="M143" s="130"/>
      <c r="N143" s="131"/>
      <c r="O143" s="131"/>
      <c r="P143" s="132">
        <f>SUM(P144:P161)</f>
        <v>0</v>
      </c>
      <c r="Q143" s="131"/>
      <c r="R143" s="132">
        <f>SUM(R144:R161)</f>
        <v>0</v>
      </c>
      <c r="S143" s="131"/>
      <c r="T143" s="133">
        <f>SUM(T144:T161)</f>
        <v>0</v>
      </c>
      <c r="AR143" s="127" t="s">
        <v>79</v>
      </c>
      <c r="AT143" s="134" t="s">
        <v>70</v>
      </c>
      <c r="AU143" s="134" t="s">
        <v>71</v>
      </c>
      <c r="AY143" s="127" t="s">
        <v>122</v>
      </c>
      <c r="BK143" s="135">
        <f>SUM(BK144:BK161)</f>
        <v>0</v>
      </c>
    </row>
    <row r="144" spans="1:65" s="2" customFormat="1" ht="16.5" customHeight="1">
      <c r="A144" s="26"/>
      <c r="B144" s="138"/>
      <c r="C144" s="157" t="s">
        <v>182</v>
      </c>
      <c r="D144" s="157" t="s">
        <v>141</v>
      </c>
      <c r="E144" s="158" t="s">
        <v>833</v>
      </c>
      <c r="F144" s="159" t="s">
        <v>923</v>
      </c>
      <c r="G144" s="160" t="s">
        <v>144</v>
      </c>
      <c r="H144" s="161">
        <v>44</v>
      </c>
      <c r="I144" s="162"/>
      <c r="J144" s="162">
        <f>ROUND(I144*H144,2)</f>
        <v>0</v>
      </c>
      <c r="K144" s="163"/>
      <c r="L144" s="27"/>
      <c r="M144" s="164" t="s">
        <v>1</v>
      </c>
      <c r="N144" s="165" t="s">
        <v>36</v>
      </c>
      <c r="O144" s="149">
        <v>0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1" t="s">
        <v>130</v>
      </c>
      <c r="AT144" s="151" t="s">
        <v>141</v>
      </c>
      <c r="AU144" s="151" t="s">
        <v>79</v>
      </c>
      <c r="AY144" s="14" t="s">
        <v>122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4" t="s">
        <v>79</v>
      </c>
      <c r="BK144" s="152">
        <f>ROUND(I144*H144,2)</f>
        <v>0</v>
      </c>
      <c r="BL144" s="14" t="s">
        <v>130</v>
      </c>
      <c r="BM144" s="151" t="s">
        <v>924</v>
      </c>
    </row>
    <row r="145" spans="1:65" s="2" customFormat="1">
      <c r="A145" s="26"/>
      <c r="B145" s="27"/>
      <c r="C145" s="26"/>
      <c r="D145" s="153" t="s">
        <v>132</v>
      </c>
      <c r="E145" s="26"/>
      <c r="F145" s="154" t="s">
        <v>923</v>
      </c>
      <c r="G145" s="26"/>
      <c r="H145" s="26"/>
      <c r="I145" s="26"/>
      <c r="J145" s="26"/>
      <c r="K145" s="26"/>
      <c r="L145" s="27"/>
      <c r="M145" s="155"/>
      <c r="N145" s="156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132</v>
      </c>
      <c r="AU145" s="14" t="s">
        <v>79</v>
      </c>
    </row>
    <row r="146" spans="1:65" s="2" customFormat="1" ht="16.5" customHeight="1">
      <c r="A146" s="26"/>
      <c r="B146" s="138"/>
      <c r="C146" s="157" t="s">
        <v>187</v>
      </c>
      <c r="D146" s="157" t="s">
        <v>141</v>
      </c>
      <c r="E146" s="158" t="s">
        <v>837</v>
      </c>
      <c r="F146" s="159" t="s">
        <v>925</v>
      </c>
      <c r="G146" s="160" t="s">
        <v>201</v>
      </c>
      <c r="H146" s="161">
        <v>35</v>
      </c>
      <c r="I146" s="162"/>
      <c r="J146" s="162">
        <f>ROUND(I146*H146,2)</f>
        <v>0</v>
      </c>
      <c r="K146" s="163"/>
      <c r="L146" s="27"/>
      <c r="M146" s="164" t="s">
        <v>1</v>
      </c>
      <c r="N146" s="165" t="s">
        <v>36</v>
      </c>
      <c r="O146" s="149">
        <v>0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1" t="s">
        <v>130</v>
      </c>
      <c r="AT146" s="151" t="s">
        <v>141</v>
      </c>
      <c r="AU146" s="151" t="s">
        <v>79</v>
      </c>
      <c r="AY146" s="14" t="s">
        <v>122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4" t="s">
        <v>79</v>
      </c>
      <c r="BK146" s="152">
        <f>ROUND(I146*H146,2)</f>
        <v>0</v>
      </c>
      <c r="BL146" s="14" t="s">
        <v>130</v>
      </c>
      <c r="BM146" s="151" t="s">
        <v>926</v>
      </c>
    </row>
    <row r="147" spans="1:65" s="2" customFormat="1">
      <c r="A147" s="26"/>
      <c r="B147" s="27"/>
      <c r="C147" s="26"/>
      <c r="D147" s="153" t="s">
        <v>132</v>
      </c>
      <c r="E147" s="26"/>
      <c r="F147" s="154" t="s">
        <v>925</v>
      </c>
      <c r="G147" s="26"/>
      <c r="H147" s="26"/>
      <c r="I147" s="26"/>
      <c r="J147" s="26"/>
      <c r="K147" s="26"/>
      <c r="L147" s="27"/>
      <c r="M147" s="155"/>
      <c r="N147" s="156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132</v>
      </c>
      <c r="AU147" s="14" t="s">
        <v>79</v>
      </c>
    </row>
    <row r="148" spans="1:65" s="2" customFormat="1" ht="16.5" customHeight="1">
      <c r="A148" s="26"/>
      <c r="B148" s="138"/>
      <c r="C148" s="157" t="s">
        <v>195</v>
      </c>
      <c r="D148" s="157" t="s">
        <v>141</v>
      </c>
      <c r="E148" s="158" t="s">
        <v>841</v>
      </c>
      <c r="F148" s="159" t="s">
        <v>927</v>
      </c>
      <c r="G148" s="160" t="s">
        <v>201</v>
      </c>
      <c r="H148" s="161">
        <v>15</v>
      </c>
      <c r="I148" s="162"/>
      <c r="J148" s="162">
        <f>ROUND(I148*H148,2)</f>
        <v>0</v>
      </c>
      <c r="K148" s="163"/>
      <c r="L148" s="27"/>
      <c r="M148" s="164" t="s">
        <v>1</v>
      </c>
      <c r="N148" s="165" t="s">
        <v>36</v>
      </c>
      <c r="O148" s="149">
        <v>0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1" t="s">
        <v>130</v>
      </c>
      <c r="AT148" s="151" t="s">
        <v>141</v>
      </c>
      <c r="AU148" s="151" t="s">
        <v>79</v>
      </c>
      <c r="AY148" s="14" t="s">
        <v>122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4" t="s">
        <v>79</v>
      </c>
      <c r="BK148" s="152">
        <f>ROUND(I148*H148,2)</f>
        <v>0</v>
      </c>
      <c r="BL148" s="14" t="s">
        <v>130</v>
      </c>
      <c r="BM148" s="151" t="s">
        <v>928</v>
      </c>
    </row>
    <row r="149" spans="1:65" s="2" customFormat="1">
      <c r="A149" s="26"/>
      <c r="B149" s="27"/>
      <c r="C149" s="26"/>
      <c r="D149" s="153" t="s">
        <v>132</v>
      </c>
      <c r="E149" s="26"/>
      <c r="F149" s="154" t="s">
        <v>927</v>
      </c>
      <c r="G149" s="26"/>
      <c r="H149" s="26"/>
      <c r="I149" s="26"/>
      <c r="J149" s="26"/>
      <c r="K149" s="26"/>
      <c r="L149" s="27"/>
      <c r="M149" s="155"/>
      <c r="N149" s="156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132</v>
      </c>
      <c r="AU149" s="14" t="s">
        <v>79</v>
      </c>
    </row>
    <row r="150" spans="1:65" s="2" customFormat="1" ht="16.5" customHeight="1">
      <c r="A150" s="26"/>
      <c r="B150" s="138"/>
      <c r="C150" s="157" t="s">
        <v>8</v>
      </c>
      <c r="D150" s="157" t="s">
        <v>141</v>
      </c>
      <c r="E150" s="158" t="s">
        <v>843</v>
      </c>
      <c r="F150" s="159" t="s">
        <v>929</v>
      </c>
      <c r="G150" s="160" t="s">
        <v>201</v>
      </c>
      <c r="H150" s="161">
        <v>2</v>
      </c>
      <c r="I150" s="162"/>
      <c r="J150" s="162">
        <f>ROUND(I150*H150,2)</f>
        <v>0</v>
      </c>
      <c r="K150" s="163"/>
      <c r="L150" s="27"/>
      <c r="M150" s="164" t="s">
        <v>1</v>
      </c>
      <c r="N150" s="165" t="s">
        <v>36</v>
      </c>
      <c r="O150" s="149">
        <v>0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1" t="s">
        <v>130</v>
      </c>
      <c r="AT150" s="151" t="s">
        <v>141</v>
      </c>
      <c r="AU150" s="151" t="s">
        <v>79</v>
      </c>
      <c r="AY150" s="14" t="s">
        <v>122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4" t="s">
        <v>79</v>
      </c>
      <c r="BK150" s="152">
        <f>ROUND(I150*H150,2)</f>
        <v>0</v>
      </c>
      <c r="BL150" s="14" t="s">
        <v>130</v>
      </c>
      <c r="BM150" s="151" t="s">
        <v>930</v>
      </c>
    </row>
    <row r="151" spans="1:65" s="2" customFormat="1">
      <c r="A151" s="26"/>
      <c r="B151" s="27"/>
      <c r="C151" s="26"/>
      <c r="D151" s="153" t="s">
        <v>132</v>
      </c>
      <c r="E151" s="26"/>
      <c r="F151" s="154" t="s">
        <v>929</v>
      </c>
      <c r="G151" s="26"/>
      <c r="H151" s="26"/>
      <c r="I151" s="26"/>
      <c r="J151" s="26"/>
      <c r="K151" s="26"/>
      <c r="L151" s="27"/>
      <c r="M151" s="155"/>
      <c r="N151" s="156"/>
      <c r="O151" s="52"/>
      <c r="P151" s="52"/>
      <c r="Q151" s="52"/>
      <c r="R151" s="52"/>
      <c r="S151" s="52"/>
      <c r="T151" s="5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T151" s="14" t="s">
        <v>132</v>
      </c>
      <c r="AU151" s="14" t="s">
        <v>79</v>
      </c>
    </row>
    <row r="152" spans="1:65" s="2" customFormat="1" ht="16.5" customHeight="1">
      <c r="A152" s="26"/>
      <c r="B152" s="138"/>
      <c r="C152" s="157" t="s">
        <v>130</v>
      </c>
      <c r="D152" s="157" t="s">
        <v>141</v>
      </c>
      <c r="E152" s="158" t="s">
        <v>931</v>
      </c>
      <c r="F152" s="159" t="s">
        <v>932</v>
      </c>
      <c r="G152" s="160" t="s">
        <v>933</v>
      </c>
      <c r="H152" s="161">
        <v>1</v>
      </c>
      <c r="I152" s="162"/>
      <c r="J152" s="162">
        <f>ROUND(I152*H152,2)</f>
        <v>0</v>
      </c>
      <c r="K152" s="163"/>
      <c r="L152" s="27"/>
      <c r="M152" s="164" t="s">
        <v>1</v>
      </c>
      <c r="N152" s="165" t="s">
        <v>36</v>
      </c>
      <c r="O152" s="149">
        <v>0</v>
      </c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1" t="s">
        <v>130</v>
      </c>
      <c r="AT152" s="151" t="s">
        <v>141</v>
      </c>
      <c r="AU152" s="151" t="s">
        <v>79</v>
      </c>
      <c r="AY152" s="14" t="s">
        <v>122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4" t="s">
        <v>79</v>
      </c>
      <c r="BK152" s="152">
        <f>ROUND(I152*H152,2)</f>
        <v>0</v>
      </c>
      <c r="BL152" s="14" t="s">
        <v>130</v>
      </c>
      <c r="BM152" s="151" t="s">
        <v>934</v>
      </c>
    </row>
    <row r="153" spans="1:65" s="2" customFormat="1">
      <c r="A153" s="26"/>
      <c r="B153" s="27"/>
      <c r="C153" s="26"/>
      <c r="D153" s="153" t="s">
        <v>132</v>
      </c>
      <c r="E153" s="26"/>
      <c r="F153" s="154" t="s">
        <v>932</v>
      </c>
      <c r="G153" s="26"/>
      <c r="H153" s="26"/>
      <c r="I153" s="26"/>
      <c r="J153" s="26"/>
      <c r="K153" s="26"/>
      <c r="L153" s="27"/>
      <c r="M153" s="155"/>
      <c r="N153" s="156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132</v>
      </c>
      <c r="AU153" s="14" t="s">
        <v>79</v>
      </c>
    </row>
    <row r="154" spans="1:65" s="2" customFormat="1" ht="16.5" customHeight="1">
      <c r="A154" s="26"/>
      <c r="B154" s="138"/>
      <c r="C154" s="157" t="s">
        <v>206</v>
      </c>
      <c r="D154" s="157" t="s">
        <v>141</v>
      </c>
      <c r="E154" s="158" t="s">
        <v>935</v>
      </c>
      <c r="F154" s="159" t="s">
        <v>936</v>
      </c>
      <c r="G154" s="160" t="s">
        <v>144</v>
      </c>
      <c r="H154" s="161">
        <v>15</v>
      </c>
      <c r="I154" s="162"/>
      <c r="J154" s="162">
        <f>ROUND(I154*H154,2)</f>
        <v>0</v>
      </c>
      <c r="K154" s="163"/>
      <c r="L154" s="27"/>
      <c r="M154" s="164" t="s">
        <v>1</v>
      </c>
      <c r="N154" s="165" t="s">
        <v>36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1" t="s">
        <v>130</v>
      </c>
      <c r="AT154" s="151" t="s">
        <v>141</v>
      </c>
      <c r="AU154" s="151" t="s">
        <v>79</v>
      </c>
      <c r="AY154" s="14" t="s">
        <v>122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4" t="s">
        <v>79</v>
      </c>
      <c r="BK154" s="152">
        <f>ROUND(I154*H154,2)</f>
        <v>0</v>
      </c>
      <c r="BL154" s="14" t="s">
        <v>130</v>
      </c>
      <c r="BM154" s="151" t="s">
        <v>937</v>
      </c>
    </row>
    <row r="155" spans="1:65" s="2" customFormat="1">
      <c r="A155" s="26"/>
      <c r="B155" s="27"/>
      <c r="C155" s="26"/>
      <c r="D155" s="153" t="s">
        <v>132</v>
      </c>
      <c r="E155" s="26"/>
      <c r="F155" s="154" t="s">
        <v>936</v>
      </c>
      <c r="G155" s="26"/>
      <c r="H155" s="26"/>
      <c r="I155" s="26"/>
      <c r="J155" s="26"/>
      <c r="K155" s="26"/>
      <c r="L155" s="27"/>
      <c r="M155" s="155"/>
      <c r="N155" s="156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132</v>
      </c>
      <c r="AU155" s="14" t="s">
        <v>79</v>
      </c>
    </row>
    <row r="156" spans="1:65" s="2" customFormat="1" ht="16.5" customHeight="1">
      <c r="A156" s="26"/>
      <c r="B156" s="138"/>
      <c r="C156" s="157" t="s">
        <v>211</v>
      </c>
      <c r="D156" s="157" t="s">
        <v>141</v>
      </c>
      <c r="E156" s="158" t="s">
        <v>938</v>
      </c>
      <c r="F156" s="159" t="s">
        <v>939</v>
      </c>
      <c r="G156" s="160" t="s">
        <v>232</v>
      </c>
      <c r="H156" s="161">
        <v>1</v>
      </c>
      <c r="I156" s="162"/>
      <c r="J156" s="162">
        <f>ROUND(I156*H156,2)</f>
        <v>0</v>
      </c>
      <c r="K156" s="163"/>
      <c r="L156" s="27"/>
      <c r="M156" s="164" t="s">
        <v>1</v>
      </c>
      <c r="N156" s="165" t="s">
        <v>36</v>
      </c>
      <c r="O156" s="149">
        <v>0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1" t="s">
        <v>130</v>
      </c>
      <c r="AT156" s="151" t="s">
        <v>141</v>
      </c>
      <c r="AU156" s="151" t="s">
        <v>79</v>
      </c>
      <c r="AY156" s="14" t="s">
        <v>122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4" t="s">
        <v>79</v>
      </c>
      <c r="BK156" s="152">
        <f>ROUND(I156*H156,2)</f>
        <v>0</v>
      </c>
      <c r="BL156" s="14" t="s">
        <v>130</v>
      </c>
      <c r="BM156" s="151" t="s">
        <v>940</v>
      </c>
    </row>
    <row r="157" spans="1:65" s="2" customFormat="1">
      <c r="A157" s="26"/>
      <c r="B157" s="27"/>
      <c r="C157" s="26"/>
      <c r="D157" s="153" t="s">
        <v>132</v>
      </c>
      <c r="E157" s="26"/>
      <c r="F157" s="154" t="s">
        <v>939</v>
      </c>
      <c r="G157" s="26"/>
      <c r="H157" s="26"/>
      <c r="I157" s="26"/>
      <c r="J157" s="26"/>
      <c r="K157" s="26"/>
      <c r="L157" s="27"/>
      <c r="M157" s="155"/>
      <c r="N157" s="156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132</v>
      </c>
      <c r="AU157" s="14" t="s">
        <v>79</v>
      </c>
    </row>
    <row r="158" spans="1:65" s="2" customFormat="1" ht="16.5" customHeight="1">
      <c r="A158" s="26"/>
      <c r="B158" s="138"/>
      <c r="C158" s="157" t="s">
        <v>215</v>
      </c>
      <c r="D158" s="157" t="s">
        <v>141</v>
      </c>
      <c r="E158" s="158" t="s">
        <v>941</v>
      </c>
      <c r="F158" s="159" t="s">
        <v>942</v>
      </c>
      <c r="G158" s="160" t="s">
        <v>201</v>
      </c>
      <c r="H158" s="161">
        <v>2</v>
      </c>
      <c r="I158" s="162"/>
      <c r="J158" s="162">
        <f>ROUND(I158*H158,2)</f>
        <v>0</v>
      </c>
      <c r="K158" s="163"/>
      <c r="L158" s="27"/>
      <c r="M158" s="164" t="s">
        <v>1</v>
      </c>
      <c r="N158" s="165" t="s">
        <v>36</v>
      </c>
      <c r="O158" s="149">
        <v>0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1" t="s">
        <v>130</v>
      </c>
      <c r="AT158" s="151" t="s">
        <v>141</v>
      </c>
      <c r="AU158" s="151" t="s">
        <v>79</v>
      </c>
      <c r="AY158" s="14" t="s">
        <v>122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4" t="s">
        <v>79</v>
      </c>
      <c r="BK158" s="152">
        <f>ROUND(I158*H158,2)</f>
        <v>0</v>
      </c>
      <c r="BL158" s="14" t="s">
        <v>130</v>
      </c>
      <c r="BM158" s="151" t="s">
        <v>943</v>
      </c>
    </row>
    <row r="159" spans="1:65" s="2" customFormat="1">
      <c r="A159" s="26"/>
      <c r="B159" s="27"/>
      <c r="C159" s="26"/>
      <c r="D159" s="153" t="s">
        <v>132</v>
      </c>
      <c r="E159" s="26"/>
      <c r="F159" s="154" t="s">
        <v>942</v>
      </c>
      <c r="G159" s="26"/>
      <c r="H159" s="26"/>
      <c r="I159" s="26"/>
      <c r="J159" s="26"/>
      <c r="K159" s="26"/>
      <c r="L159" s="27"/>
      <c r="M159" s="155"/>
      <c r="N159" s="156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132</v>
      </c>
      <c r="AU159" s="14" t="s">
        <v>79</v>
      </c>
    </row>
    <row r="160" spans="1:65" s="2" customFormat="1" ht="16.5" customHeight="1">
      <c r="A160" s="26"/>
      <c r="B160" s="138"/>
      <c r="C160" s="157" t="s">
        <v>220</v>
      </c>
      <c r="D160" s="157" t="s">
        <v>141</v>
      </c>
      <c r="E160" s="158" t="s">
        <v>944</v>
      </c>
      <c r="F160" s="159" t="s">
        <v>945</v>
      </c>
      <c r="G160" s="160" t="s">
        <v>201</v>
      </c>
      <c r="H160" s="161">
        <v>8</v>
      </c>
      <c r="I160" s="162"/>
      <c r="J160" s="162">
        <f>ROUND(I160*H160,2)</f>
        <v>0</v>
      </c>
      <c r="K160" s="163"/>
      <c r="L160" s="27"/>
      <c r="M160" s="164" t="s">
        <v>1</v>
      </c>
      <c r="N160" s="165" t="s">
        <v>36</v>
      </c>
      <c r="O160" s="149">
        <v>0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1" t="s">
        <v>130</v>
      </c>
      <c r="AT160" s="151" t="s">
        <v>141</v>
      </c>
      <c r="AU160" s="151" t="s">
        <v>79</v>
      </c>
      <c r="AY160" s="14" t="s">
        <v>122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4" t="s">
        <v>79</v>
      </c>
      <c r="BK160" s="152">
        <f>ROUND(I160*H160,2)</f>
        <v>0</v>
      </c>
      <c r="BL160" s="14" t="s">
        <v>130</v>
      </c>
      <c r="BM160" s="151" t="s">
        <v>946</v>
      </c>
    </row>
    <row r="161" spans="1:65" s="2" customFormat="1">
      <c r="A161" s="26"/>
      <c r="B161" s="27"/>
      <c r="C161" s="26"/>
      <c r="D161" s="153" t="s">
        <v>132</v>
      </c>
      <c r="E161" s="26"/>
      <c r="F161" s="154" t="s">
        <v>945</v>
      </c>
      <c r="G161" s="26"/>
      <c r="H161" s="26"/>
      <c r="I161" s="26"/>
      <c r="J161" s="26"/>
      <c r="K161" s="26"/>
      <c r="L161" s="27"/>
      <c r="M161" s="155"/>
      <c r="N161" s="156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132</v>
      </c>
      <c r="AU161" s="14" t="s">
        <v>79</v>
      </c>
    </row>
    <row r="162" spans="1:65" s="12" customFormat="1" ht="25.9" customHeight="1">
      <c r="B162" s="126"/>
      <c r="D162" s="127" t="s">
        <v>70</v>
      </c>
      <c r="E162" s="128" t="s">
        <v>778</v>
      </c>
      <c r="F162" s="128" t="s">
        <v>289</v>
      </c>
      <c r="J162" s="129">
        <f>BK162</f>
        <v>0</v>
      </c>
      <c r="L162" s="126"/>
      <c r="M162" s="130"/>
      <c r="N162" s="131"/>
      <c r="O162" s="131"/>
      <c r="P162" s="132">
        <f>SUM(P163:P190)</f>
        <v>0</v>
      </c>
      <c r="Q162" s="131"/>
      <c r="R162" s="132">
        <f>SUM(R163:R190)</f>
        <v>0</v>
      </c>
      <c r="S162" s="131"/>
      <c r="T162" s="133">
        <f>SUM(T163:T190)</f>
        <v>0</v>
      </c>
      <c r="AR162" s="127" t="s">
        <v>79</v>
      </c>
      <c r="AT162" s="134" t="s">
        <v>70</v>
      </c>
      <c r="AU162" s="134" t="s">
        <v>71</v>
      </c>
      <c r="AY162" s="127" t="s">
        <v>122</v>
      </c>
      <c r="BK162" s="135">
        <f>SUM(BK163:BK190)</f>
        <v>0</v>
      </c>
    </row>
    <row r="163" spans="1:65" s="2" customFormat="1" ht="16.5" customHeight="1">
      <c r="A163" s="26"/>
      <c r="B163" s="138"/>
      <c r="C163" s="157" t="s">
        <v>7</v>
      </c>
      <c r="D163" s="157" t="s">
        <v>141</v>
      </c>
      <c r="E163" s="158" t="s">
        <v>779</v>
      </c>
      <c r="F163" s="159" t="s">
        <v>947</v>
      </c>
      <c r="G163" s="160" t="s">
        <v>201</v>
      </c>
      <c r="H163" s="161">
        <v>4</v>
      </c>
      <c r="I163" s="162"/>
      <c r="J163" s="162">
        <f>ROUND(I163*H163,2)</f>
        <v>0</v>
      </c>
      <c r="K163" s="163"/>
      <c r="L163" s="27"/>
      <c r="M163" s="164" t="s">
        <v>1</v>
      </c>
      <c r="N163" s="165" t="s">
        <v>36</v>
      </c>
      <c r="O163" s="149">
        <v>0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1" t="s">
        <v>130</v>
      </c>
      <c r="AT163" s="151" t="s">
        <v>141</v>
      </c>
      <c r="AU163" s="151" t="s">
        <v>79</v>
      </c>
      <c r="AY163" s="14" t="s">
        <v>122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4" t="s">
        <v>79</v>
      </c>
      <c r="BK163" s="152">
        <f>ROUND(I163*H163,2)</f>
        <v>0</v>
      </c>
      <c r="BL163" s="14" t="s">
        <v>130</v>
      </c>
      <c r="BM163" s="151" t="s">
        <v>948</v>
      </c>
    </row>
    <row r="164" spans="1:65" s="2" customFormat="1">
      <c r="A164" s="26"/>
      <c r="B164" s="27"/>
      <c r="C164" s="26"/>
      <c r="D164" s="153" t="s">
        <v>132</v>
      </c>
      <c r="E164" s="26"/>
      <c r="F164" s="154" t="s">
        <v>947</v>
      </c>
      <c r="G164" s="26"/>
      <c r="H164" s="26"/>
      <c r="I164" s="26"/>
      <c r="J164" s="26"/>
      <c r="K164" s="26"/>
      <c r="L164" s="27"/>
      <c r="M164" s="155"/>
      <c r="N164" s="156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79</v>
      </c>
    </row>
    <row r="165" spans="1:65" s="2" customFormat="1" ht="16.5" customHeight="1">
      <c r="A165" s="26"/>
      <c r="B165" s="138"/>
      <c r="C165" s="157" t="s">
        <v>229</v>
      </c>
      <c r="D165" s="157" t="s">
        <v>141</v>
      </c>
      <c r="E165" s="158" t="s">
        <v>783</v>
      </c>
      <c r="F165" s="159" t="s">
        <v>949</v>
      </c>
      <c r="G165" s="160" t="s">
        <v>201</v>
      </c>
      <c r="H165" s="161">
        <v>1</v>
      </c>
      <c r="I165" s="162"/>
      <c r="J165" s="162">
        <f>ROUND(I165*H165,2)</f>
        <v>0</v>
      </c>
      <c r="K165" s="163"/>
      <c r="L165" s="27"/>
      <c r="M165" s="164" t="s">
        <v>1</v>
      </c>
      <c r="N165" s="165" t="s">
        <v>36</v>
      </c>
      <c r="O165" s="149">
        <v>0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1" t="s">
        <v>130</v>
      </c>
      <c r="AT165" s="151" t="s">
        <v>141</v>
      </c>
      <c r="AU165" s="151" t="s">
        <v>79</v>
      </c>
      <c r="AY165" s="14" t="s">
        <v>122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4" t="s">
        <v>79</v>
      </c>
      <c r="BK165" s="152">
        <f>ROUND(I165*H165,2)</f>
        <v>0</v>
      </c>
      <c r="BL165" s="14" t="s">
        <v>130</v>
      </c>
      <c r="BM165" s="151" t="s">
        <v>950</v>
      </c>
    </row>
    <row r="166" spans="1:65" s="2" customFormat="1">
      <c r="A166" s="26"/>
      <c r="B166" s="27"/>
      <c r="C166" s="26"/>
      <c r="D166" s="153" t="s">
        <v>132</v>
      </c>
      <c r="E166" s="26"/>
      <c r="F166" s="154" t="s">
        <v>949</v>
      </c>
      <c r="G166" s="26"/>
      <c r="H166" s="26"/>
      <c r="I166" s="26"/>
      <c r="J166" s="26"/>
      <c r="K166" s="26"/>
      <c r="L166" s="27"/>
      <c r="M166" s="155"/>
      <c r="N166" s="156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79</v>
      </c>
    </row>
    <row r="167" spans="1:65" s="2" customFormat="1" ht="16.5" customHeight="1">
      <c r="A167" s="26"/>
      <c r="B167" s="138"/>
      <c r="C167" s="157" t="s">
        <v>235</v>
      </c>
      <c r="D167" s="157" t="s">
        <v>141</v>
      </c>
      <c r="E167" s="158" t="s">
        <v>951</v>
      </c>
      <c r="F167" s="159" t="s">
        <v>952</v>
      </c>
      <c r="G167" s="160" t="s">
        <v>232</v>
      </c>
      <c r="H167" s="161">
        <v>1</v>
      </c>
      <c r="I167" s="162"/>
      <c r="J167" s="162">
        <f>ROUND(I167*H167,2)</f>
        <v>0</v>
      </c>
      <c r="K167" s="163"/>
      <c r="L167" s="27"/>
      <c r="M167" s="164" t="s">
        <v>1</v>
      </c>
      <c r="N167" s="165" t="s">
        <v>36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1" t="s">
        <v>130</v>
      </c>
      <c r="AT167" s="151" t="s">
        <v>141</v>
      </c>
      <c r="AU167" s="151" t="s">
        <v>79</v>
      </c>
      <c r="AY167" s="14" t="s">
        <v>122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4" t="s">
        <v>79</v>
      </c>
      <c r="BK167" s="152">
        <f>ROUND(I167*H167,2)</f>
        <v>0</v>
      </c>
      <c r="BL167" s="14" t="s">
        <v>130</v>
      </c>
      <c r="BM167" s="151" t="s">
        <v>953</v>
      </c>
    </row>
    <row r="168" spans="1:65" s="2" customFormat="1">
      <c r="A168" s="26"/>
      <c r="B168" s="27"/>
      <c r="C168" s="26"/>
      <c r="D168" s="153" t="s">
        <v>132</v>
      </c>
      <c r="E168" s="26"/>
      <c r="F168" s="154" t="s">
        <v>952</v>
      </c>
      <c r="G168" s="26"/>
      <c r="H168" s="26"/>
      <c r="I168" s="26"/>
      <c r="J168" s="26"/>
      <c r="K168" s="26"/>
      <c r="L168" s="27"/>
      <c r="M168" s="155"/>
      <c r="N168" s="156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79</v>
      </c>
    </row>
    <row r="169" spans="1:65" s="2" customFormat="1" ht="16.5" customHeight="1">
      <c r="A169" s="26"/>
      <c r="B169" s="138"/>
      <c r="C169" s="157" t="s">
        <v>242</v>
      </c>
      <c r="D169" s="157" t="s">
        <v>141</v>
      </c>
      <c r="E169" s="158" t="s">
        <v>954</v>
      </c>
      <c r="F169" s="159" t="s">
        <v>955</v>
      </c>
      <c r="G169" s="160" t="s">
        <v>232</v>
      </c>
      <c r="H169" s="161">
        <v>1</v>
      </c>
      <c r="I169" s="162"/>
      <c r="J169" s="162">
        <f>ROUND(I169*H169,2)</f>
        <v>0</v>
      </c>
      <c r="K169" s="163"/>
      <c r="L169" s="27"/>
      <c r="M169" s="164" t="s">
        <v>1</v>
      </c>
      <c r="N169" s="165" t="s">
        <v>36</v>
      </c>
      <c r="O169" s="149">
        <v>0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1" t="s">
        <v>130</v>
      </c>
      <c r="AT169" s="151" t="s">
        <v>141</v>
      </c>
      <c r="AU169" s="151" t="s">
        <v>79</v>
      </c>
      <c r="AY169" s="14" t="s">
        <v>122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4" t="s">
        <v>79</v>
      </c>
      <c r="BK169" s="152">
        <f>ROUND(I169*H169,2)</f>
        <v>0</v>
      </c>
      <c r="BL169" s="14" t="s">
        <v>130</v>
      </c>
      <c r="BM169" s="151" t="s">
        <v>956</v>
      </c>
    </row>
    <row r="170" spans="1:65" s="2" customFormat="1">
      <c r="A170" s="26"/>
      <c r="B170" s="27"/>
      <c r="C170" s="26"/>
      <c r="D170" s="153" t="s">
        <v>132</v>
      </c>
      <c r="E170" s="26"/>
      <c r="F170" s="154" t="s">
        <v>955</v>
      </c>
      <c r="G170" s="26"/>
      <c r="H170" s="26"/>
      <c r="I170" s="26"/>
      <c r="J170" s="26"/>
      <c r="K170" s="26"/>
      <c r="L170" s="27"/>
      <c r="M170" s="155"/>
      <c r="N170" s="156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79</v>
      </c>
    </row>
    <row r="171" spans="1:65" s="2" customFormat="1" ht="16.5" customHeight="1">
      <c r="A171" s="26"/>
      <c r="B171" s="138"/>
      <c r="C171" s="157" t="s">
        <v>246</v>
      </c>
      <c r="D171" s="157" t="s">
        <v>141</v>
      </c>
      <c r="E171" s="158" t="s">
        <v>957</v>
      </c>
      <c r="F171" s="159" t="s">
        <v>958</v>
      </c>
      <c r="G171" s="160" t="s">
        <v>232</v>
      </c>
      <c r="H171" s="161">
        <v>1</v>
      </c>
      <c r="I171" s="162"/>
      <c r="J171" s="162">
        <f>ROUND(I171*H171,2)</f>
        <v>0</v>
      </c>
      <c r="K171" s="163"/>
      <c r="L171" s="27"/>
      <c r="M171" s="164" t="s">
        <v>1</v>
      </c>
      <c r="N171" s="165" t="s">
        <v>36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1" t="s">
        <v>130</v>
      </c>
      <c r="AT171" s="151" t="s">
        <v>141</v>
      </c>
      <c r="AU171" s="151" t="s">
        <v>79</v>
      </c>
      <c r="AY171" s="14" t="s">
        <v>122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4" t="s">
        <v>79</v>
      </c>
      <c r="BK171" s="152">
        <f>ROUND(I171*H171,2)</f>
        <v>0</v>
      </c>
      <c r="BL171" s="14" t="s">
        <v>130</v>
      </c>
      <c r="BM171" s="151" t="s">
        <v>959</v>
      </c>
    </row>
    <row r="172" spans="1:65" s="2" customFormat="1">
      <c r="A172" s="26"/>
      <c r="B172" s="27"/>
      <c r="C172" s="26"/>
      <c r="D172" s="153" t="s">
        <v>132</v>
      </c>
      <c r="E172" s="26"/>
      <c r="F172" s="154" t="s">
        <v>958</v>
      </c>
      <c r="G172" s="26"/>
      <c r="H172" s="26"/>
      <c r="I172" s="26"/>
      <c r="J172" s="26"/>
      <c r="K172" s="26"/>
      <c r="L172" s="27"/>
      <c r="M172" s="155"/>
      <c r="N172" s="156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132</v>
      </c>
      <c r="AU172" s="14" t="s">
        <v>79</v>
      </c>
    </row>
    <row r="173" spans="1:65" s="2" customFormat="1" ht="16.5" customHeight="1">
      <c r="A173" s="26"/>
      <c r="B173" s="138"/>
      <c r="C173" s="157" t="s">
        <v>250</v>
      </c>
      <c r="D173" s="157" t="s">
        <v>141</v>
      </c>
      <c r="E173" s="158" t="s">
        <v>960</v>
      </c>
      <c r="F173" s="159" t="s">
        <v>961</v>
      </c>
      <c r="G173" s="160" t="s">
        <v>232</v>
      </c>
      <c r="H173" s="161">
        <v>1</v>
      </c>
      <c r="I173" s="162"/>
      <c r="J173" s="162">
        <f>ROUND(I173*H173,2)</f>
        <v>0</v>
      </c>
      <c r="K173" s="163"/>
      <c r="L173" s="27"/>
      <c r="M173" s="164" t="s">
        <v>1</v>
      </c>
      <c r="N173" s="165" t="s">
        <v>36</v>
      </c>
      <c r="O173" s="149">
        <v>0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1" t="s">
        <v>130</v>
      </c>
      <c r="AT173" s="151" t="s">
        <v>141</v>
      </c>
      <c r="AU173" s="151" t="s">
        <v>79</v>
      </c>
      <c r="AY173" s="14" t="s">
        <v>122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4" t="s">
        <v>79</v>
      </c>
      <c r="BK173" s="152">
        <f>ROUND(I173*H173,2)</f>
        <v>0</v>
      </c>
      <c r="BL173" s="14" t="s">
        <v>130</v>
      </c>
      <c r="BM173" s="151" t="s">
        <v>962</v>
      </c>
    </row>
    <row r="174" spans="1:65" s="2" customFormat="1">
      <c r="A174" s="26"/>
      <c r="B174" s="27"/>
      <c r="C174" s="26"/>
      <c r="D174" s="153" t="s">
        <v>132</v>
      </c>
      <c r="E174" s="26"/>
      <c r="F174" s="154" t="s">
        <v>961</v>
      </c>
      <c r="G174" s="26"/>
      <c r="H174" s="26"/>
      <c r="I174" s="26"/>
      <c r="J174" s="26"/>
      <c r="K174" s="26"/>
      <c r="L174" s="27"/>
      <c r="M174" s="155"/>
      <c r="N174" s="156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132</v>
      </c>
      <c r="AU174" s="14" t="s">
        <v>79</v>
      </c>
    </row>
    <row r="175" spans="1:65" s="2" customFormat="1" ht="16.5" customHeight="1">
      <c r="A175" s="26"/>
      <c r="B175" s="138"/>
      <c r="C175" s="157" t="s">
        <v>255</v>
      </c>
      <c r="D175" s="157" t="s">
        <v>141</v>
      </c>
      <c r="E175" s="158" t="s">
        <v>963</v>
      </c>
      <c r="F175" s="159" t="s">
        <v>964</v>
      </c>
      <c r="G175" s="160" t="s">
        <v>201</v>
      </c>
      <c r="H175" s="161">
        <v>1</v>
      </c>
      <c r="I175" s="162"/>
      <c r="J175" s="162">
        <f>ROUND(I175*H175,2)</f>
        <v>0</v>
      </c>
      <c r="K175" s="163"/>
      <c r="L175" s="27"/>
      <c r="M175" s="164" t="s">
        <v>1</v>
      </c>
      <c r="N175" s="165" t="s">
        <v>36</v>
      </c>
      <c r="O175" s="149">
        <v>0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1" t="s">
        <v>130</v>
      </c>
      <c r="AT175" s="151" t="s">
        <v>141</v>
      </c>
      <c r="AU175" s="151" t="s">
        <v>79</v>
      </c>
      <c r="AY175" s="14" t="s">
        <v>122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4" t="s">
        <v>79</v>
      </c>
      <c r="BK175" s="152">
        <f>ROUND(I175*H175,2)</f>
        <v>0</v>
      </c>
      <c r="BL175" s="14" t="s">
        <v>130</v>
      </c>
      <c r="BM175" s="151" t="s">
        <v>965</v>
      </c>
    </row>
    <row r="176" spans="1:65" s="2" customFormat="1">
      <c r="A176" s="26"/>
      <c r="B176" s="27"/>
      <c r="C176" s="26"/>
      <c r="D176" s="153" t="s">
        <v>132</v>
      </c>
      <c r="E176" s="26"/>
      <c r="F176" s="154" t="s">
        <v>964</v>
      </c>
      <c r="G176" s="26"/>
      <c r="H176" s="26"/>
      <c r="I176" s="26"/>
      <c r="J176" s="26"/>
      <c r="K176" s="26"/>
      <c r="L176" s="27"/>
      <c r="M176" s="155"/>
      <c r="N176" s="156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4" t="s">
        <v>132</v>
      </c>
      <c r="AU176" s="14" t="s">
        <v>79</v>
      </c>
    </row>
    <row r="177" spans="1:65" s="2" customFormat="1" ht="16.5" customHeight="1">
      <c r="A177" s="26"/>
      <c r="B177" s="138"/>
      <c r="C177" s="157" t="s">
        <v>260</v>
      </c>
      <c r="D177" s="157" t="s">
        <v>141</v>
      </c>
      <c r="E177" s="158" t="s">
        <v>966</v>
      </c>
      <c r="F177" s="159" t="s">
        <v>967</v>
      </c>
      <c r="G177" s="160" t="s">
        <v>232</v>
      </c>
      <c r="H177" s="161">
        <v>1</v>
      </c>
      <c r="I177" s="162"/>
      <c r="J177" s="162">
        <f>ROUND(I177*H177,2)</f>
        <v>0</v>
      </c>
      <c r="K177" s="163"/>
      <c r="L177" s="27"/>
      <c r="M177" s="164" t="s">
        <v>1</v>
      </c>
      <c r="N177" s="165" t="s">
        <v>36</v>
      </c>
      <c r="O177" s="149">
        <v>0</v>
      </c>
      <c r="P177" s="149">
        <f>O177*H177</f>
        <v>0</v>
      </c>
      <c r="Q177" s="149">
        <v>0</v>
      </c>
      <c r="R177" s="149">
        <f>Q177*H177</f>
        <v>0</v>
      </c>
      <c r="S177" s="149">
        <v>0</v>
      </c>
      <c r="T177" s="15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1" t="s">
        <v>130</v>
      </c>
      <c r="AT177" s="151" t="s">
        <v>141</v>
      </c>
      <c r="AU177" s="151" t="s">
        <v>79</v>
      </c>
      <c r="AY177" s="14" t="s">
        <v>122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4" t="s">
        <v>79</v>
      </c>
      <c r="BK177" s="152">
        <f>ROUND(I177*H177,2)</f>
        <v>0</v>
      </c>
      <c r="BL177" s="14" t="s">
        <v>130</v>
      </c>
      <c r="BM177" s="151" t="s">
        <v>968</v>
      </c>
    </row>
    <row r="178" spans="1:65" s="2" customFormat="1">
      <c r="A178" s="26"/>
      <c r="B178" s="27"/>
      <c r="C178" s="26"/>
      <c r="D178" s="153" t="s">
        <v>132</v>
      </c>
      <c r="E178" s="26"/>
      <c r="F178" s="154" t="s">
        <v>967</v>
      </c>
      <c r="G178" s="26"/>
      <c r="H178" s="26"/>
      <c r="I178" s="26"/>
      <c r="J178" s="26"/>
      <c r="K178" s="26"/>
      <c r="L178" s="27"/>
      <c r="M178" s="155"/>
      <c r="N178" s="156"/>
      <c r="O178" s="52"/>
      <c r="P178" s="52"/>
      <c r="Q178" s="52"/>
      <c r="R178" s="52"/>
      <c r="S178" s="52"/>
      <c r="T178" s="53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T178" s="14" t="s">
        <v>132</v>
      </c>
      <c r="AU178" s="14" t="s">
        <v>79</v>
      </c>
    </row>
    <row r="179" spans="1:65" s="2" customFormat="1" ht="16.5" customHeight="1">
      <c r="A179" s="26"/>
      <c r="B179" s="138"/>
      <c r="C179" s="157" t="s">
        <v>265</v>
      </c>
      <c r="D179" s="157" t="s">
        <v>141</v>
      </c>
      <c r="E179" s="158" t="s">
        <v>969</v>
      </c>
      <c r="F179" s="159" t="s">
        <v>970</v>
      </c>
      <c r="G179" s="160" t="s">
        <v>232</v>
      </c>
      <c r="H179" s="161">
        <v>1</v>
      </c>
      <c r="I179" s="162"/>
      <c r="J179" s="162">
        <f>ROUND(I179*H179,2)</f>
        <v>0</v>
      </c>
      <c r="K179" s="163"/>
      <c r="L179" s="27"/>
      <c r="M179" s="164" t="s">
        <v>1</v>
      </c>
      <c r="N179" s="165" t="s">
        <v>36</v>
      </c>
      <c r="O179" s="149">
        <v>0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1" t="s">
        <v>130</v>
      </c>
      <c r="AT179" s="151" t="s">
        <v>141</v>
      </c>
      <c r="AU179" s="151" t="s">
        <v>79</v>
      </c>
      <c r="AY179" s="14" t="s">
        <v>122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4" t="s">
        <v>79</v>
      </c>
      <c r="BK179" s="152">
        <f>ROUND(I179*H179,2)</f>
        <v>0</v>
      </c>
      <c r="BL179" s="14" t="s">
        <v>130</v>
      </c>
      <c r="BM179" s="151" t="s">
        <v>971</v>
      </c>
    </row>
    <row r="180" spans="1:65" s="2" customFormat="1">
      <c r="A180" s="26"/>
      <c r="B180" s="27"/>
      <c r="C180" s="26"/>
      <c r="D180" s="153" t="s">
        <v>132</v>
      </c>
      <c r="E180" s="26"/>
      <c r="F180" s="154" t="s">
        <v>970</v>
      </c>
      <c r="G180" s="26"/>
      <c r="H180" s="26"/>
      <c r="I180" s="26"/>
      <c r="J180" s="26"/>
      <c r="K180" s="26"/>
      <c r="L180" s="27"/>
      <c r="M180" s="155"/>
      <c r="N180" s="156"/>
      <c r="O180" s="52"/>
      <c r="P180" s="52"/>
      <c r="Q180" s="52"/>
      <c r="R180" s="52"/>
      <c r="S180" s="52"/>
      <c r="T180" s="53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T180" s="14" t="s">
        <v>132</v>
      </c>
      <c r="AU180" s="14" t="s">
        <v>79</v>
      </c>
    </row>
    <row r="181" spans="1:65" s="2" customFormat="1" ht="16.5" customHeight="1">
      <c r="A181" s="26"/>
      <c r="B181" s="138"/>
      <c r="C181" s="157" t="s">
        <v>270</v>
      </c>
      <c r="D181" s="157" t="s">
        <v>141</v>
      </c>
      <c r="E181" s="158" t="s">
        <v>972</v>
      </c>
      <c r="F181" s="159" t="s">
        <v>973</v>
      </c>
      <c r="G181" s="160" t="s">
        <v>232</v>
      </c>
      <c r="H181" s="161">
        <v>1</v>
      </c>
      <c r="I181" s="162"/>
      <c r="J181" s="162">
        <f>ROUND(I181*H181,2)</f>
        <v>0</v>
      </c>
      <c r="K181" s="163"/>
      <c r="L181" s="27"/>
      <c r="M181" s="164" t="s">
        <v>1</v>
      </c>
      <c r="N181" s="165" t="s">
        <v>36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1" t="s">
        <v>130</v>
      </c>
      <c r="AT181" s="151" t="s">
        <v>141</v>
      </c>
      <c r="AU181" s="151" t="s">
        <v>79</v>
      </c>
      <c r="AY181" s="14" t="s">
        <v>122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4" t="s">
        <v>79</v>
      </c>
      <c r="BK181" s="152">
        <f>ROUND(I181*H181,2)</f>
        <v>0</v>
      </c>
      <c r="BL181" s="14" t="s">
        <v>130</v>
      </c>
      <c r="BM181" s="151" t="s">
        <v>974</v>
      </c>
    </row>
    <row r="182" spans="1:65" s="2" customFormat="1">
      <c r="A182" s="26"/>
      <c r="B182" s="27"/>
      <c r="C182" s="26"/>
      <c r="D182" s="153" t="s">
        <v>132</v>
      </c>
      <c r="E182" s="26"/>
      <c r="F182" s="154" t="s">
        <v>973</v>
      </c>
      <c r="G182" s="26"/>
      <c r="H182" s="26"/>
      <c r="I182" s="26"/>
      <c r="J182" s="26"/>
      <c r="K182" s="26"/>
      <c r="L182" s="27"/>
      <c r="M182" s="155"/>
      <c r="N182" s="156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4" t="s">
        <v>132</v>
      </c>
      <c r="AU182" s="14" t="s">
        <v>79</v>
      </c>
    </row>
    <row r="183" spans="1:65" s="2" customFormat="1" ht="16.5" customHeight="1">
      <c r="A183" s="26"/>
      <c r="B183" s="138"/>
      <c r="C183" s="157" t="s">
        <v>275</v>
      </c>
      <c r="D183" s="157" t="s">
        <v>141</v>
      </c>
      <c r="E183" s="158" t="s">
        <v>975</v>
      </c>
      <c r="F183" s="159" t="s">
        <v>976</v>
      </c>
      <c r="G183" s="160" t="s">
        <v>232</v>
      </c>
      <c r="H183" s="161">
        <v>1</v>
      </c>
      <c r="I183" s="162"/>
      <c r="J183" s="162">
        <f>ROUND(I183*H183,2)</f>
        <v>0</v>
      </c>
      <c r="K183" s="163"/>
      <c r="L183" s="27"/>
      <c r="M183" s="164" t="s">
        <v>1</v>
      </c>
      <c r="N183" s="165" t="s">
        <v>36</v>
      </c>
      <c r="O183" s="149">
        <v>0</v>
      </c>
      <c r="P183" s="149">
        <f>O183*H183</f>
        <v>0</v>
      </c>
      <c r="Q183" s="149">
        <v>0</v>
      </c>
      <c r="R183" s="149">
        <f>Q183*H183</f>
        <v>0</v>
      </c>
      <c r="S183" s="149">
        <v>0</v>
      </c>
      <c r="T183" s="150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1" t="s">
        <v>130</v>
      </c>
      <c r="AT183" s="151" t="s">
        <v>141</v>
      </c>
      <c r="AU183" s="151" t="s">
        <v>79</v>
      </c>
      <c r="AY183" s="14" t="s">
        <v>122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4" t="s">
        <v>79</v>
      </c>
      <c r="BK183" s="152">
        <f>ROUND(I183*H183,2)</f>
        <v>0</v>
      </c>
      <c r="BL183" s="14" t="s">
        <v>130</v>
      </c>
      <c r="BM183" s="151" t="s">
        <v>977</v>
      </c>
    </row>
    <row r="184" spans="1:65" s="2" customFormat="1">
      <c r="A184" s="26"/>
      <c r="B184" s="27"/>
      <c r="C184" s="26"/>
      <c r="D184" s="153" t="s">
        <v>132</v>
      </c>
      <c r="E184" s="26"/>
      <c r="F184" s="154" t="s">
        <v>976</v>
      </c>
      <c r="G184" s="26"/>
      <c r="H184" s="26"/>
      <c r="I184" s="26"/>
      <c r="J184" s="26"/>
      <c r="K184" s="26"/>
      <c r="L184" s="27"/>
      <c r="M184" s="155"/>
      <c r="N184" s="156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4" t="s">
        <v>132</v>
      </c>
      <c r="AU184" s="14" t="s">
        <v>79</v>
      </c>
    </row>
    <row r="185" spans="1:65" s="2" customFormat="1" ht="16.5" customHeight="1">
      <c r="A185" s="26"/>
      <c r="B185" s="138"/>
      <c r="C185" s="157" t="s">
        <v>129</v>
      </c>
      <c r="D185" s="157" t="s">
        <v>141</v>
      </c>
      <c r="E185" s="158" t="s">
        <v>978</v>
      </c>
      <c r="F185" s="159" t="s">
        <v>979</v>
      </c>
      <c r="G185" s="160" t="s">
        <v>232</v>
      </c>
      <c r="H185" s="161">
        <v>2</v>
      </c>
      <c r="I185" s="162"/>
      <c r="J185" s="162">
        <f>ROUND(I185*H185,2)</f>
        <v>0</v>
      </c>
      <c r="K185" s="163"/>
      <c r="L185" s="27"/>
      <c r="M185" s="164" t="s">
        <v>1</v>
      </c>
      <c r="N185" s="165" t="s">
        <v>36</v>
      </c>
      <c r="O185" s="149">
        <v>0</v>
      </c>
      <c r="P185" s="149">
        <f>O185*H185</f>
        <v>0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1" t="s">
        <v>130</v>
      </c>
      <c r="AT185" s="151" t="s">
        <v>141</v>
      </c>
      <c r="AU185" s="151" t="s">
        <v>79</v>
      </c>
      <c r="AY185" s="14" t="s">
        <v>122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14" t="s">
        <v>79</v>
      </c>
      <c r="BK185" s="152">
        <f>ROUND(I185*H185,2)</f>
        <v>0</v>
      </c>
      <c r="BL185" s="14" t="s">
        <v>130</v>
      </c>
      <c r="BM185" s="151" t="s">
        <v>980</v>
      </c>
    </row>
    <row r="186" spans="1:65" s="2" customFormat="1">
      <c r="A186" s="26"/>
      <c r="B186" s="27"/>
      <c r="C186" s="26"/>
      <c r="D186" s="153" t="s">
        <v>132</v>
      </c>
      <c r="E186" s="26"/>
      <c r="F186" s="154" t="s">
        <v>979</v>
      </c>
      <c r="G186" s="26"/>
      <c r="H186" s="26"/>
      <c r="I186" s="26"/>
      <c r="J186" s="26"/>
      <c r="K186" s="26"/>
      <c r="L186" s="27"/>
      <c r="M186" s="155"/>
      <c r="N186" s="156"/>
      <c r="O186" s="52"/>
      <c r="P186" s="52"/>
      <c r="Q186" s="52"/>
      <c r="R186" s="52"/>
      <c r="S186" s="52"/>
      <c r="T186" s="53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T186" s="14" t="s">
        <v>132</v>
      </c>
      <c r="AU186" s="14" t="s">
        <v>79</v>
      </c>
    </row>
    <row r="187" spans="1:65" s="2" customFormat="1" ht="16.5" customHeight="1">
      <c r="A187" s="26"/>
      <c r="B187" s="138"/>
      <c r="C187" s="157" t="s">
        <v>284</v>
      </c>
      <c r="D187" s="157" t="s">
        <v>141</v>
      </c>
      <c r="E187" s="158" t="s">
        <v>981</v>
      </c>
      <c r="F187" s="159" t="s">
        <v>982</v>
      </c>
      <c r="G187" s="160" t="s">
        <v>232</v>
      </c>
      <c r="H187" s="161">
        <v>2</v>
      </c>
      <c r="I187" s="162"/>
      <c r="J187" s="162">
        <f>ROUND(I187*H187,2)</f>
        <v>0</v>
      </c>
      <c r="K187" s="163"/>
      <c r="L187" s="27"/>
      <c r="M187" s="164" t="s">
        <v>1</v>
      </c>
      <c r="N187" s="165" t="s">
        <v>36</v>
      </c>
      <c r="O187" s="149">
        <v>0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1" t="s">
        <v>130</v>
      </c>
      <c r="AT187" s="151" t="s">
        <v>141</v>
      </c>
      <c r="AU187" s="151" t="s">
        <v>79</v>
      </c>
      <c r="AY187" s="14" t="s">
        <v>122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4" t="s">
        <v>79</v>
      </c>
      <c r="BK187" s="152">
        <f>ROUND(I187*H187,2)</f>
        <v>0</v>
      </c>
      <c r="BL187" s="14" t="s">
        <v>130</v>
      </c>
      <c r="BM187" s="151" t="s">
        <v>983</v>
      </c>
    </row>
    <row r="188" spans="1:65" s="2" customFormat="1">
      <c r="A188" s="26"/>
      <c r="B188" s="27"/>
      <c r="C188" s="26"/>
      <c r="D188" s="153" t="s">
        <v>132</v>
      </c>
      <c r="E188" s="26"/>
      <c r="F188" s="154" t="s">
        <v>982</v>
      </c>
      <c r="G188" s="26"/>
      <c r="H188" s="26"/>
      <c r="I188" s="26"/>
      <c r="J188" s="26"/>
      <c r="K188" s="26"/>
      <c r="L188" s="27"/>
      <c r="M188" s="155"/>
      <c r="N188" s="156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4" t="s">
        <v>132</v>
      </c>
      <c r="AU188" s="14" t="s">
        <v>79</v>
      </c>
    </row>
    <row r="189" spans="1:65" s="2" customFormat="1" ht="16.5" customHeight="1">
      <c r="A189" s="26"/>
      <c r="B189" s="138"/>
      <c r="C189" s="157" t="s">
        <v>290</v>
      </c>
      <c r="D189" s="157" t="s">
        <v>141</v>
      </c>
      <c r="E189" s="158" t="s">
        <v>984</v>
      </c>
      <c r="F189" s="159" t="s">
        <v>985</v>
      </c>
      <c r="G189" s="160" t="s">
        <v>232</v>
      </c>
      <c r="H189" s="161">
        <v>2</v>
      </c>
      <c r="I189" s="162"/>
      <c r="J189" s="162">
        <f>ROUND(I189*H189,2)</f>
        <v>0</v>
      </c>
      <c r="K189" s="163"/>
      <c r="L189" s="27"/>
      <c r="M189" s="164" t="s">
        <v>1</v>
      </c>
      <c r="N189" s="165" t="s">
        <v>36</v>
      </c>
      <c r="O189" s="149">
        <v>0</v>
      </c>
      <c r="P189" s="149">
        <f>O189*H189</f>
        <v>0</v>
      </c>
      <c r="Q189" s="149">
        <v>0</v>
      </c>
      <c r="R189" s="149">
        <f>Q189*H189</f>
        <v>0</v>
      </c>
      <c r="S189" s="149">
        <v>0</v>
      </c>
      <c r="T189" s="150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1" t="s">
        <v>130</v>
      </c>
      <c r="AT189" s="151" t="s">
        <v>141</v>
      </c>
      <c r="AU189" s="151" t="s">
        <v>79</v>
      </c>
      <c r="AY189" s="14" t="s">
        <v>122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4" t="s">
        <v>79</v>
      </c>
      <c r="BK189" s="152">
        <f>ROUND(I189*H189,2)</f>
        <v>0</v>
      </c>
      <c r="BL189" s="14" t="s">
        <v>130</v>
      </c>
      <c r="BM189" s="151" t="s">
        <v>986</v>
      </c>
    </row>
    <row r="190" spans="1:65" s="2" customFormat="1">
      <c r="A190" s="26"/>
      <c r="B190" s="27"/>
      <c r="C190" s="26"/>
      <c r="D190" s="153" t="s">
        <v>132</v>
      </c>
      <c r="E190" s="26"/>
      <c r="F190" s="154" t="s">
        <v>985</v>
      </c>
      <c r="G190" s="26"/>
      <c r="H190" s="26"/>
      <c r="I190" s="26"/>
      <c r="J190" s="26"/>
      <c r="K190" s="26"/>
      <c r="L190" s="27"/>
      <c r="M190" s="170"/>
      <c r="N190" s="171"/>
      <c r="O190" s="172"/>
      <c r="P190" s="172"/>
      <c r="Q190" s="172"/>
      <c r="R190" s="172"/>
      <c r="S190" s="172"/>
      <c r="T190" s="17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132</v>
      </c>
      <c r="AU190" s="14" t="s">
        <v>79</v>
      </c>
    </row>
    <row r="191" spans="1:65" s="2" customFormat="1" ht="6.95" customHeight="1">
      <c r="A191" s="26"/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18:K19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8A5B0A8B125A4FA2B2A60DE0DDEC7E" ma:contentTypeVersion="13" ma:contentTypeDescription="Vytvoří nový dokument" ma:contentTypeScope="" ma:versionID="fa7d3b9b51d6494706c44fbc94db7c56">
  <xsd:schema xmlns:xsd="http://www.w3.org/2001/XMLSchema" xmlns:xs="http://www.w3.org/2001/XMLSchema" xmlns:p="http://schemas.microsoft.com/office/2006/metadata/properties" xmlns:ns2="936c2e90-a2bb-45f8-beb4-2015d1ca999a" xmlns:ns3="8774794c-9906-4e8b-92d7-296ad0648aba" targetNamespace="http://schemas.microsoft.com/office/2006/metadata/properties" ma:root="true" ma:fieldsID="0f4a3f9b65437bd057f7879062793497" ns2:_="" ns3:_="">
    <xsd:import namespace="936c2e90-a2bb-45f8-beb4-2015d1ca999a"/>
    <xsd:import namespace="8774794c-9906-4e8b-92d7-296ad0648a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6c2e90-a2bb-45f8-beb4-2015d1ca9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4794c-9906-4e8b-92d7-296ad0648a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08D236-BB44-42B4-A536-EC9B3BC2523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36c2e90-a2bb-45f8-beb4-2015d1ca999a"/>
    <ds:schemaRef ds:uri="8774794c-9906-4e8b-92d7-296ad0648a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D81C08F-00F3-482C-A4A9-D34C1D5D1B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6c2e90-a2bb-45f8-beb4-2015d1ca999a"/>
    <ds:schemaRef ds:uri="8774794c-9906-4e8b-92d7-296ad0648a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D822A7-804E-4A5B-BBFA-CE6363EFE8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Rekapitulace stavby</vt:lpstr>
      <vt:lpstr>D.1.4.1 -  Plynoinstalace</vt:lpstr>
      <vt:lpstr>D.1.4.2. - Vyvedení tepel...</vt:lpstr>
      <vt:lpstr>D.1.4.3-1 - Vzduchotechnika</vt:lpstr>
      <vt:lpstr>D.1.4.3-2 - Odvod spalin</vt:lpstr>
      <vt:lpstr>D.1.4.4 - Vyvedení el. vý...</vt:lpstr>
      <vt:lpstr>'D.1.4.1 -  Plynoinstalace'!Názvy_tlače</vt:lpstr>
      <vt:lpstr>'D.1.4.2. - Vyvedení tepel...'!Názvy_tlače</vt:lpstr>
      <vt:lpstr>'D.1.4.3-1 - Vzduchotechnika'!Názvy_tlače</vt:lpstr>
      <vt:lpstr>'D.1.4.3-2 - Odvod spalin'!Názvy_tlače</vt:lpstr>
      <vt:lpstr>'D.1.4.4 - Vyvedení el. vý...'!Názvy_tlače</vt:lpstr>
      <vt:lpstr>'Rekapitulace stavby'!Názvy_tlače</vt:lpstr>
      <vt:lpstr>'D.1.4.1 -  Plynoinstalace'!Oblasť_tlače</vt:lpstr>
      <vt:lpstr>'D.1.4.2. - Vyvedení tepel...'!Oblasť_tlače</vt:lpstr>
      <vt:lpstr>'D.1.4.3-1 - Vzduchotechnika'!Oblasť_tlače</vt:lpstr>
      <vt:lpstr>'D.1.4.3-2 - Odvod spalin'!Oblasť_tlače</vt:lpstr>
      <vt:lpstr>'D.1.4.4 - Vyvedení el. vý...'!Oblasť_tlače</vt:lpstr>
      <vt:lpstr>'Rekapitulace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Turic</dc:creator>
  <cp:lastModifiedBy>Kováč</cp:lastModifiedBy>
  <cp:lastPrinted>2022-02-10T10:06:56Z</cp:lastPrinted>
  <dcterms:created xsi:type="dcterms:W3CDTF">2022-01-18T06:25:55Z</dcterms:created>
  <dcterms:modified xsi:type="dcterms:W3CDTF">2022-02-10T11:19:52Z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0x010100798A5B0A8B125A4FA2B2A60DE0DDEC7E</vt:lpwstr>
  </property>
</Properties>
</file>