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tomi/Desktop/"/>
    </mc:Choice>
  </mc:AlternateContent>
  <xr:revisionPtr revIDLastSave="0" documentId="13_ncr:1_{DD16BE57-6942-7640-8A45-CB7C5502DB87}" xr6:coauthVersionLast="47" xr6:coauthVersionMax="47" xr10:uidLastSave="{00000000-0000-0000-0000-000000000000}"/>
  <bookViews>
    <workbookView xWindow="-38400" yWindow="0" windowWidth="38400" windowHeight="21600" activeTab="1" xr2:uid="{00000000-000D-0000-FFFF-FFFF00000000}"/>
  </bookViews>
  <sheets>
    <sheet name="Cena podľa etáp" sheetId="1" r:id="rId1"/>
    <sheet name="tab.č.1 &quot;NASADENIE&quot;" sheetId="2" r:id="rId2"/>
    <sheet name="tab.č.2 &quot;VÝPOČET CENY&quot;" sheetId="3" r:id="rId3"/>
    <sheet name="tab.č.3 &quot;FAKTURAČNÉ ETAPY&quot;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2" l="1"/>
  <c r="X12" i="2"/>
  <c r="X13" i="2"/>
  <c r="X14" i="2"/>
  <c r="X15" i="2"/>
  <c r="X16" i="2"/>
  <c r="X17" i="2"/>
  <c r="X10" i="2"/>
  <c r="X8" i="2"/>
  <c r="Q17" i="2"/>
  <c r="Y17" i="2" s="1"/>
  <c r="C14" i="3" s="1"/>
  <c r="Q16" i="2" l="1"/>
  <c r="Y16" i="2" s="1"/>
  <c r="C13" i="3" s="1"/>
  <c r="E13" i="3" s="1"/>
  <c r="Q15" i="2"/>
  <c r="Y15" i="2" s="1"/>
  <c r="C12" i="3" s="1"/>
  <c r="E12" i="3" s="1"/>
  <c r="Q14" i="2"/>
  <c r="Q13" i="2"/>
  <c r="Y13" i="2" s="1"/>
  <c r="C10" i="3" s="1"/>
  <c r="E10" i="3" s="1"/>
  <c r="Q12" i="2"/>
  <c r="Y12" i="2" s="1"/>
  <c r="C9" i="3" s="1"/>
  <c r="E9" i="3" s="1"/>
  <c r="Q11" i="2"/>
  <c r="Q10" i="2"/>
  <c r="Q8" i="2"/>
  <c r="X6" i="2"/>
  <c r="Q6" i="2"/>
  <c r="Y6" i="2" s="1"/>
  <c r="E5" i="2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R5" i="2" s="1"/>
  <c r="Y11" i="2" l="1"/>
  <c r="C8" i="3" s="1"/>
  <c r="E8" i="3" s="1"/>
  <c r="Y10" i="2"/>
  <c r="C7" i="3" s="1"/>
  <c r="E7" i="3" s="1"/>
  <c r="Y14" i="2"/>
  <c r="C11" i="3" s="1"/>
  <c r="E11" i="3" s="1"/>
  <c r="Y8" i="2"/>
  <c r="C5" i="3" s="1"/>
  <c r="E5" i="3" s="1"/>
  <c r="E14" i="3" l="1"/>
  <c r="E16" i="3"/>
  <c r="D5" i="4" s="1"/>
  <c r="C9" i="1" s="1"/>
  <c r="D6" i="4" l="1"/>
  <c r="C13" i="1" s="1"/>
  <c r="D4" i="4"/>
  <c r="C5" i="1" l="1"/>
  <c r="C16" i="1" s="1"/>
  <c r="C17" i="1" s="1"/>
  <c r="C18" i="1" s="1"/>
  <c r="D7" i="4"/>
  <c r="D8" i="4" s="1"/>
  <c r="D9" i="4" s="1"/>
</calcChain>
</file>

<file path=xl/sharedStrings.xml><?xml version="1.0" encoding="utf-8"?>
<sst xmlns="http://schemas.openxmlformats.org/spreadsheetml/2006/main" count="100" uniqueCount="74">
  <si>
    <t>Príloha E/3</t>
  </si>
  <si>
    <t>Verejná súťaž: „Stavebný dozor pre stavbu: „KE, Modernizácia električkových tratí MET v meste Košice, 2. etapa, UČS 17  a UČS 18</t>
  </si>
  <si>
    <t>Cena podľa etáp</t>
  </si>
  <si>
    <t xml:space="preserve"> - 1. etapa</t>
  </si>
  <si>
    <t xml:space="preserve">1.              Služby poskytované pred začatím realizácie  Diela  (Fakturačná etapa 1)        </t>
  </si>
  <si>
    <t xml:space="preserve"> - 2.etapa</t>
  </si>
  <si>
    <t xml:space="preserve">2.              Služby poskytované počas realizácie Diela - (Fakturačná etapa 2)        </t>
  </si>
  <si>
    <t xml:space="preserve"> – 3. etapa</t>
  </si>
  <si>
    <t xml:space="preserve">3.              Služby poskytované po ukončení výstavby Diela až do uplynutia skúšobnej prevádzky Diela  a Služby poskytované počas prípravy Záverečnej správy SD -  (Fakturačná etapa 3)     </t>
  </si>
  <si>
    <t>Zmluvná cena bez DPH</t>
  </si>
  <si>
    <t>DPH 20%</t>
  </si>
  <si>
    <t>Zmluvná cena vrátane DPH</t>
  </si>
  <si>
    <t>Dátum:</t>
  </si>
  <si>
    <t>Podpis uchádzača:</t>
  </si>
  <si>
    <t>I.fáza - „Fakturačná etapa 1“</t>
  </si>
  <si>
    <t>II.fáza- „Fakturačná etapa 2“</t>
  </si>
  <si>
    <t>III.fáza -  „Fakturačná etapa 3“</t>
  </si>
  <si>
    <t>PO</t>
  </si>
  <si>
    <t>ZOSTÁVAJÚCA  LEHOTA VÝSTAVBY, časť – Služby poskytované počas realizácie diela   (v mesiacoch)</t>
  </si>
  <si>
    <t>0.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</si>
  <si>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</si>
  <si>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</si>
  <si>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</si>
  <si>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</si>
  <si>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</si>
  <si>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</si>
  <si>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</si>
  <si>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</si>
  <si>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</si>
  <si>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</si>
  <si>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</si>
  <si>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</si>
  <si>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</si>
  <si>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Nasadenie počas Lehoty výstavby celkom</t>
  </si>
  <si>
    <t>6</t>
  </si>
  <si>
    <t>Nasadenie počas LOV</t>
  </si>
  <si>
    <t>Nasadenie celkom</t>
  </si>
  <si>
    <t>dni v mesiacoch (dátum začatia činnosti STD dňom účinnosti Zmluvy o dielo)</t>
  </si>
  <si>
    <t>p.č.</t>
  </si>
  <si>
    <t>kľúčoví odborníci</t>
  </si>
  <si>
    <t>vedúci tímu SD  (kľúčový odborník 1)</t>
  </si>
  <si>
    <t>nekľúčoví odborníci</t>
  </si>
  <si>
    <t xml:space="preserve">SD- železničný zvršok a spodok (nekľúčový odborník č.1): </t>
  </si>
  <si>
    <t>SD - odborník na mosty (nekľúčový odborník č.2)</t>
  </si>
  <si>
    <t>SD - odborník na elektricku trakciu a silnoprúd (nekľúčový odborník č.3)</t>
  </si>
  <si>
    <t>SD - Stavebný dozor – prekládky inžinierskych sietí (nekľúčový odborník č.4)</t>
  </si>
  <si>
    <t>Autorizovaný geodet (nekľúčový odborník č.5)</t>
  </si>
  <si>
    <t>Autorizovaný bezpečnostný technik (nekľúčový odborník č.6)</t>
  </si>
  <si>
    <t xml:space="preserve">Environmentálny dozor STD (nekľúčový odborník č. 7)  </t>
  </si>
  <si>
    <t>Inžinier pre zabezpečenie kvality (nekľúčový odborník č.8)</t>
  </si>
  <si>
    <t>Poznámka:</t>
  </si>
  <si>
    <t>Legenda:</t>
  </si>
  <si>
    <t>PREDPOKLADANÉ NASADENIE ODBORNÍKOV TÍMU SD (v dňoch)</t>
  </si>
  <si>
    <t>· za deň nasadenia sa považuje deň, v ktorom jeden odborník v danej profesii odpracuje na stavbe plnú pracovnú dobu, t.j. 8 hod, resp. jednu pracovnú zmenu (počas jedného dňa môže byť nasadený ľubovoľný počet odborníkov)</t>
  </si>
  <si>
    <t>· PO - Prechodné obdobie</t>
  </si>
  <si>
    <t>KALKULÁCIA / VÝPOČET CELKOVEJ CENY</t>
  </si>
  <si>
    <t>Personál Dodávateľa</t>
  </si>
  <si>
    <t>Nasadenie odborníkov celkom ( dni )</t>
  </si>
  <si>
    <t>Denná sadzba  ( €/deň )bez DPH</t>
  </si>
  <si>
    <t>Suma na odborníkov (€ )</t>
  </si>
  <si>
    <t>SPOLU suma v eur za všetkých odborníkov (bez DPH)  :</t>
  </si>
  <si>
    <t>Denná sadzba na jednotlivých odborníkov je suma pokrývajúca všetky náklady na činnosť jedného odborníka počas jednej 8 hodinovej pracovnej smeny vrátane všetkých rizík a nákladov súvisiacich  s poskytnutím tejto služby .</t>
  </si>
  <si>
    <t>..........................................................</t>
  </si>
  <si>
    <t>Podpis oprávnenej osoby uchádzača</t>
  </si>
  <si>
    <t xml:space="preserve"> · uchádzač vypĺňa žlté polia</t>
  </si>
  <si>
    <t>FAKTURAČNÉ ETAPY</t>
  </si>
  <si>
    <t>Fakturačné etapy</t>
  </si>
  <si>
    <t>% z ceny</t>
  </si>
  <si>
    <t>Suma (€ )</t>
  </si>
  <si>
    <t xml:space="preserve">Fakturačná etapa 1 </t>
  </si>
  <si>
    <t>Fakturačná etapa 2</t>
  </si>
  <si>
    <t>Fakturačná etapa 3</t>
  </si>
  <si>
    <t xml:space="preserve"> LEHOTA NA OZNÁMENIE VÁD A NA PRÍPRAVU ZÁVEREČNEJ SPRÁVY  (v mesiacoch)</t>
  </si>
  <si>
    <t xml:space="preserve">Žlté polia uchádzač nevypĺňa, je to požiadavka obstarávateľa na minimálne nasadenie odborníkov na stavbe.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</si>
</sst>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€&quot;_ ;_ * \(#,##0.00\)\ &quot;€&quot;_ ;_ * &quot;-&quot;??_)\ &quot;€&quot;_ ;_ @_ "/>
    <numFmt numFmtId="164" formatCode="_-* #,##0.00\ &quot;EUR&quot;_-;\-* #,##0.00\ &quot;EUR&quot;_-;_-* &quot;-&quot;??\ &quot;EUR&quot;_-;_-@_-"/>
    <numFmt numFmtId="165" formatCode="[$-41B]mmm\-yy;@"/>
    <numFmt numFmtId="166" formatCode="0.000"/>
  </numFmts>
  <fonts count="24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2"/>
      <color rgb="FF006100"/>
      <name val="Aptos Narrow"/>
      <family val="2"/>
      <charset val="238"/>
      <scheme val="minor"/>
    </font>
    <font>
      <b/>
      <i/>
      <sz val="16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u/>
      <sz val="10"/>
      <color rgb="FF000000"/>
      <name val="Calibri"/>
      <family val="2"/>
      <charset val="238"/>
    </font>
    <font>
      <sz val="10"/>
      <color rgb="FF000000"/>
      <name val="Calibri"/>
      <family val="1"/>
      <charset val="2"/>
    </font>
    <font>
      <b/>
      <i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61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4B08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0" fillId="0" borderId="9" xfId="0" applyFont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horizontal="right" vertical="center"/>
    </xf>
    <xf numFmtId="164" fontId="8" fillId="0" borderId="11" xfId="1" applyNumberFormat="1" applyFont="1" applyFill="1" applyBorder="1" applyAlignment="1">
      <alignment horizontal="right" vertical="center"/>
    </xf>
    <xf numFmtId="164" fontId="8" fillId="0" borderId="12" xfId="1" applyNumberFormat="1" applyFont="1" applyFill="1" applyBorder="1" applyAlignment="1">
      <alignment horizontal="right" vertical="center"/>
    </xf>
    <xf numFmtId="164" fontId="8" fillId="0" borderId="13" xfId="1" applyNumberFormat="1" applyFont="1" applyFill="1" applyBorder="1" applyAlignment="1">
      <alignment horizontal="right" vertical="center"/>
    </xf>
    <xf numFmtId="164" fontId="8" fillId="0" borderId="14" xfId="1" applyNumberFormat="1" applyFont="1" applyFill="1" applyBorder="1" applyAlignment="1">
      <alignment horizontal="right" vertical="center"/>
    </xf>
    <xf numFmtId="164" fontId="8" fillId="0" borderId="15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vertical="center"/>
    </xf>
    <xf numFmtId="0" fontId="11" fillId="5" borderId="18" xfId="0" applyFont="1" applyFill="1" applyBorder="1" applyAlignment="1">
      <alignment vertical="center"/>
    </xf>
    <xf numFmtId="0" fontId="14" fillId="6" borderId="19" xfId="0" applyFont="1" applyFill="1" applyBorder="1" applyAlignment="1">
      <alignment horizontal="left" vertical="center"/>
    </xf>
    <xf numFmtId="0" fontId="11" fillId="6" borderId="17" xfId="0" applyFont="1" applyFill="1" applyBorder="1" applyAlignment="1">
      <alignment horizontal="left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  <xf numFmtId="165" fontId="11" fillId="4" borderId="26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right" vertical="center" wrapText="1"/>
    </xf>
    <xf numFmtId="1" fontId="11" fillId="0" borderId="28" xfId="0" applyNumberFormat="1" applyFont="1" applyBorder="1" applyAlignment="1">
      <alignment horizontal="right" vertical="center" wrapText="1"/>
    </xf>
    <xf numFmtId="1" fontId="11" fillId="0" borderId="0" xfId="0" applyNumberFormat="1" applyFont="1" applyAlignment="1">
      <alignment horizontal="left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left" vertical="center" wrapText="1"/>
    </xf>
    <xf numFmtId="0" fontId="11" fillId="7" borderId="28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/>
    </xf>
    <xf numFmtId="1" fontId="11" fillId="9" borderId="37" xfId="0" applyNumberFormat="1" applyFont="1" applyFill="1" applyBorder="1" applyAlignment="1">
      <alignment horizontal="right" vertical="center" wrapText="1"/>
    </xf>
    <xf numFmtId="1" fontId="11" fillId="9" borderId="38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1" fillId="1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0" fillId="0" borderId="0" xfId="0" applyFont="1" applyAlignment="1">
      <alignment wrapText="1"/>
    </xf>
    <xf numFmtId="166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7" borderId="34" xfId="0" applyFont="1" applyFill="1" applyBorder="1" applyAlignment="1">
      <alignment horizontal="left" vertical="center"/>
    </xf>
    <xf numFmtId="4" fontId="11" fillId="7" borderId="21" xfId="0" applyNumberFormat="1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left" vertical="center"/>
    </xf>
    <xf numFmtId="1" fontId="11" fillId="0" borderId="12" xfId="0" applyNumberFormat="1" applyFont="1" applyBorder="1" applyAlignment="1">
      <alignment horizontal="center" vertical="center"/>
    </xf>
    <xf numFmtId="4" fontId="21" fillId="0" borderId="30" xfId="0" applyNumberFormat="1" applyFont="1" applyBorder="1" applyAlignment="1">
      <alignment horizontal="right" vertical="center"/>
    </xf>
    <xf numFmtId="0" fontId="11" fillId="7" borderId="12" xfId="0" applyFont="1" applyFill="1" applyBorder="1" applyAlignment="1">
      <alignment horizontal="left" vertical="center"/>
    </xf>
    <xf numFmtId="4" fontId="11" fillId="7" borderId="32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4" fontId="22" fillId="0" borderId="9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1" fillId="10" borderId="0" xfId="0" applyFont="1" applyFill="1" applyAlignment="1">
      <alignment horizontal="left" vertical="center"/>
    </xf>
    <xf numFmtId="0" fontId="11" fillId="4" borderId="41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left" vertical="center" wrapText="1"/>
    </xf>
    <xf numFmtId="9" fontId="11" fillId="0" borderId="32" xfId="0" applyNumberFormat="1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right" vertical="center" wrapText="1"/>
    </xf>
    <xf numFmtId="4" fontId="22" fillId="0" borderId="11" xfId="0" applyNumberFormat="1" applyFont="1" applyBorder="1" applyAlignment="1">
      <alignment horizontal="right" vertical="center" wrapText="1"/>
    </xf>
    <xf numFmtId="4" fontId="22" fillId="0" borderId="15" xfId="0" applyNumberFormat="1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4" fillId="11" borderId="6" xfId="0" applyFont="1" applyFill="1" applyBorder="1"/>
    <xf numFmtId="164" fontId="8" fillId="11" borderId="8" xfId="1" applyNumberFormat="1" applyFont="1" applyFill="1" applyBorder="1" applyAlignment="1">
      <alignment horizontal="right" vertical="center"/>
    </xf>
    <xf numFmtId="0" fontId="4" fillId="11" borderId="4" xfId="0" applyFont="1" applyFill="1" applyBorder="1"/>
    <xf numFmtId="0" fontId="7" fillId="12" borderId="5" xfId="2" applyFont="1" applyFill="1" applyBorder="1" applyAlignment="1">
      <alignment horizontal="left" vertical="center"/>
    </xf>
    <xf numFmtId="0" fontId="7" fillId="12" borderId="7" xfId="2" applyFont="1" applyFill="1" applyBorder="1" applyAlignment="1">
      <alignment horizontal="right" vertical="center"/>
    </xf>
    <xf numFmtId="0" fontId="7" fillId="12" borderId="5" xfId="2" applyFont="1" applyFill="1" applyBorder="1" applyAlignment="1">
      <alignment horizontal="right" vertical="center"/>
    </xf>
    <xf numFmtId="2" fontId="2" fillId="2" borderId="21" xfId="2" applyNumberFormat="1" applyBorder="1" applyAlignment="1" applyProtection="1">
      <alignment horizontal="right" vertical="center"/>
      <protection locked="0"/>
    </xf>
    <xf numFmtId="1" fontId="11" fillId="8" borderId="12" xfId="0" applyNumberFormat="1" applyFont="1" applyFill="1" applyBorder="1" applyAlignment="1">
      <alignment horizontal="center" vertical="center" wrapText="1"/>
    </xf>
    <xf numFmtId="1" fontId="11" fillId="8" borderId="32" xfId="0" applyNumberFormat="1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1" fontId="11" fillId="7" borderId="26" xfId="0" applyNumberFormat="1" applyFont="1" applyFill="1" applyBorder="1" applyAlignment="1">
      <alignment horizontal="center" vertical="center" wrapText="1"/>
    </xf>
    <xf numFmtId="1" fontId="11" fillId="8" borderId="20" xfId="0" applyNumberFormat="1" applyFont="1" applyFill="1" applyBorder="1" applyAlignment="1">
      <alignment horizontal="center" vertical="center" wrapText="1"/>
    </xf>
    <xf numFmtId="1" fontId="11" fillId="8" borderId="45" xfId="0" applyNumberFormat="1" applyFont="1" applyFill="1" applyBorder="1" applyAlignment="1">
      <alignment horizontal="center" vertical="center" wrapText="1"/>
    </xf>
    <xf numFmtId="1" fontId="11" fillId="9" borderId="21" xfId="0" applyNumberFormat="1" applyFont="1" applyFill="1" applyBorder="1" applyAlignment="1">
      <alignment horizontal="right" vertical="center" wrapText="1"/>
    </xf>
    <xf numFmtId="1" fontId="11" fillId="8" borderId="21" xfId="0" applyNumberFormat="1" applyFont="1" applyFill="1" applyBorder="1" applyAlignment="1">
      <alignment horizontal="center" vertical="center" wrapText="1"/>
    </xf>
    <xf numFmtId="1" fontId="11" fillId="9" borderId="33" xfId="0" applyNumberFormat="1" applyFont="1" applyFill="1" applyBorder="1" applyAlignment="1">
      <alignment horizontal="right" vertical="center" wrapText="1"/>
    </xf>
    <xf numFmtId="1" fontId="11" fillId="7" borderId="21" xfId="0" applyNumberFormat="1" applyFont="1" applyFill="1" applyBorder="1" applyAlignment="1">
      <alignment horizontal="right" vertical="center" wrapText="1"/>
    </xf>
    <xf numFmtId="1" fontId="11" fillId="7" borderId="27" xfId="0" applyNumberFormat="1" applyFont="1" applyFill="1" applyBorder="1" applyAlignment="1">
      <alignment horizontal="center" vertical="center" wrapText="1"/>
    </xf>
    <xf numFmtId="1" fontId="11" fillId="7" borderId="33" xfId="0" applyNumberFormat="1" applyFont="1" applyFill="1" applyBorder="1" applyAlignment="1">
      <alignment horizontal="right" vertical="center" wrapText="1"/>
    </xf>
    <xf numFmtId="1" fontId="11" fillId="9" borderId="22" xfId="0" applyNumberFormat="1" applyFont="1" applyFill="1" applyBorder="1" applyAlignment="1">
      <alignment horizontal="right" vertical="center" wrapText="1"/>
    </xf>
    <xf numFmtId="1" fontId="11" fillId="8" borderId="22" xfId="0" applyNumberFormat="1" applyFont="1" applyFill="1" applyBorder="1" applyAlignment="1">
      <alignment horizontal="center" vertical="center" wrapText="1"/>
    </xf>
    <xf numFmtId="1" fontId="11" fillId="9" borderId="23" xfId="0" applyNumberFormat="1" applyFont="1" applyFill="1" applyBorder="1" applyAlignment="1">
      <alignment horizontal="right" vertical="center" wrapText="1"/>
    </xf>
    <xf numFmtId="0" fontId="4" fillId="0" borderId="2" xfId="0" applyFont="1" applyBorder="1" applyProtection="1">
      <protection locked="0"/>
    </xf>
    <xf numFmtId="1" fontId="23" fillId="2" borderId="14" xfId="2" applyNumberFormat="1" applyFont="1" applyBorder="1" applyAlignment="1" applyProtection="1">
      <alignment horizontal="center" vertical="center" wrapText="1"/>
      <protection locked="0"/>
    </xf>
    <xf numFmtId="1" fontId="23" fillId="2" borderId="37" xfId="2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vertical="top"/>
    </xf>
    <xf numFmtId="0" fontId="4" fillId="0" borderId="3" xfId="0" applyFont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1" fillId="10" borderId="0" xfId="0" applyFont="1" applyFill="1" applyAlignment="1">
      <alignment horizontal="left" vertical="center" wrapText="1"/>
    </xf>
    <xf numFmtId="0" fontId="19" fillId="13" borderId="0" xfId="0" applyFont="1" applyFill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6" fillId="0" borderId="42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</cellXfs>
  <cellStyles count="3">
    <cellStyle name="Dobrá" xfId="2" builtinId="26"/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workbookViewId="0">
      <selection activeCell="B26" sqref="B26:C26"/>
    </sheetView>
  </sheetViews>
  <sheetFormatPr baseColWidth="10" defaultColWidth="8.6640625" defaultRowHeight="15" x14ac:dyDescent="0.2"/>
  <cols>
    <col min="1" max="1" width="8.6640625" style="1"/>
    <col min="2" max="2" width="82.6640625" style="4" customWidth="1"/>
    <col min="3" max="3" width="20.5" style="1" customWidth="1"/>
    <col min="4" max="16384" width="8.6640625" style="1"/>
  </cols>
  <sheetData>
    <row r="1" spans="2:9" ht="22" thickBot="1" x14ac:dyDescent="0.25">
      <c r="B1" s="117" t="s">
        <v>0</v>
      </c>
      <c r="C1" s="118"/>
    </row>
    <row r="2" spans="2:9" ht="16" thickBot="1" x14ac:dyDescent="0.25">
      <c r="B2" s="119" t="s">
        <v>1</v>
      </c>
      <c r="C2" s="120"/>
      <c r="D2" s="2"/>
      <c r="E2" s="2"/>
      <c r="F2" s="2"/>
      <c r="G2" s="2"/>
      <c r="H2" s="2"/>
      <c r="I2" s="2"/>
    </row>
    <row r="3" spans="2:9" ht="20" thickBot="1" x14ac:dyDescent="0.25">
      <c r="B3" s="3" t="s">
        <v>2</v>
      </c>
    </row>
    <row r="4" spans="2:9" x14ac:dyDescent="0.2">
      <c r="B4" s="95"/>
      <c r="C4" s="92"/>
    </row>
    <row r="5" spans="2:9" ht="17" thickBot="1" x14ac:dyDescent="0.25">
      <c r="B5" s="96" t="s">
        <v>3</v>
      </c>
      <c r="C5" s="93">
        <f>'tab.č.3 "FAKTURAČNÉ ETAPY"'!D4</f>
        <v>0</v>
      </c>
    </row>
    <row r="6" spans="2:9" ht="17" thickBot="1" x14ac:dyDescent="0.25">
      <c r="B6" s="91" t="s">
        <v>4</v>
      </c>
      <c r="C6" s="94"/>
    </row>
    <row r="7" spans="2:9" ht="16" thickBot="1" x14ac:dyDescent="0.25"/>
    <row r="8" spans="2:9" x14ac:dyDescent="0.2">
      <c r="B8" s="97"/>
      <c r="C8" s="92"/>
    </row>
    <row r="9" spans="2:9" ht="17" thickBot="1" x14ac:dyDescent="0.25">
      <c r="B9" s="96" t="s">
        <v>5</v>
      </c>
      <c r="C9" s="93">
        <f>'tab.č.3 "FAKTURAČNÉ ETAPY"'!D5</f>
        <v>0</v>
      </c>
    </row>
    <row r="10" spans="2:9" ht="17" thickBot="1" x14ac:dyDescent="0.25">
      <c r="B10" s="5" t="s">
        <v>6</v>
      </c>
      <c r="C10" s="94"/>
    </row>
    <row r="11" spans="2:9" ht="16" thickBot="1" x14ac:dyDescent="0.25"/>
    <row r="12" spans="2:9" x14ac:dyDescent="0.2">
      <c r="B12" s="97"/>
      <c r="C12" s="92"/>
    </row>
    <row r="13" spans="2:9" ht="17" thickBot="1" x14ac:dyDescent="0.25">
      <c r="B13" s="96" t="s">
        <v>7</v>
      </c>
      <c r="C13" s="93">
        <f>'tab.č.3 "FAKTURAČNÉ ETAPY"'!D6</f>
        <v>0</v>
      </c>
    </row>
    <row r="14" spans="2:9" ht="33" thickBot="1" x14ac:dyDescent="0.25">
      <c r="B14" s="5" t="s">
        <v>8</v>
      </c>
      <c r="C14" s="94"/>
    </row>
    <row r="15" spans="2:9" ht="16" thickBot="1" x14ac:dyDescent="0.25"/>
    <row r="16" spans="2:9" ht="16" x14ac:dyDescent="0.2">
      <c r="B16" s="6" t="s">
        <v>9</v>
      </c>
      <c r="C16" s="7">
        <f>SUM(C5,C9,C13)</f>
        <v>0</v>
      </c>
    </row>
    <row r="17" spans="2:3" ht="16" x14ac:dyDescent="0.2">
      <c r="B17" s="8" t="s">
        <v>10</v>
      </c>
      <c r="C17" s="9">
        <f>C16*0.2</f>
        <v>0</v>
      </c>
    </row>
    <row r="18" spans="2:3" ht="17" thickBot="1" x14ac:dyDescent="0.25">
      <c r="B18" s="10" t="s">
        <v>11</v>
      </c>
      <c r="C18" s="11">
        <f>C16+C17</f>
        <v>0</v>
      </c>
    </row>
    <row r="19" spans="2:3" ht="16" x14ac:dyDescent="0.2">
      <c r="B19" s="12"/>
      <c r="C19" s="12"/>
    </row>
    <row r="20" spans="2:3" x14ac:dyDescent="0.2">
      <c r="B20" s="2"/>
    </row>
    <row r="21" spans="2:3" ht="16" thickBot="1" x14ac:dyDescent="0.25">
      <c r="B21" s="2"/>
    </row>
    <row r="22" spans="2:3" ht="16" thickBot="1" x14ac:dyDescent="0.25">
      <c r="B22" s="13" t="s">
        <v>12</v>
      </c>
      <c r="C22" s="114"/>
    </row>
    <row r="23" spans="2:3" x14ac:dyDescent="0.2">
      <c r="B23" s="2"/>
    </row>
    <row r="24" spans="2:3" ht="16" thickBot="1" x14ac:dyDescent="0.25">
      <c r="B24" s="2"/>
    </row>
    <row r="25" spans="2:3" ht="17.25" customHeight="1" x14ac:dyDescent="0.2">
      <c r="B25" s="121" t="s">
        <v>13</v>
      </c>
      <c r="C25" s="122"/>
    </row>
    <row r="26" spans="2:3" ht="150" customHeight="1" thickBot="1" x14ac:dyDescent="0.25">
      <c r="B26" s="123"/>
      <c r="C26" s="124"/>
    </row>
  </sheetData>
  <sheetProtection sheet="1" objects="1" scenarios="1"/>
  <mergeCells count="4">
    <mergeCell ref="B1:C1"/>
    <mergeCell ref="B2:C2"/>
    <mergeCell ref="B25:C25"/>
    <mergeCell ref="B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8"/>
  <sheetViews>
    <sheetView tabSelected="1" workbookViewId="0">
      <selection activeCell="J24" sqref="J24"/>
    </sheetView>
  </sheetViews>
  <sheetFormatPr baseColWidth="10" defaultColWidth="9.33203125" defaultRowHeight="14" x14ac:dyDescent="0.2"/>
  <cols>
    <col min="1" max="1" width="7.5" style="31" customWidth="1"/>
    <col min="2" max="2" width="74.33203125" style="17" customWidth="1"/>
    <col min="3" max="3" width="15.6640625" style="17" customWidth="1"/>
    <col min="4" max="4" width="6" style="17" customWidth="1"/>
    <col min="5" max="16" width="5.6640625" style="17" customWidth="1"/>
    <col min="17" max="17" width="12.5" style="17" customWidth="1"/>
    <col min="18" max="23" width="5.6640625" style="17" customWidth="1"/>
    <col min="24" max="228" width="10.33203125" style="17" customWidth="1"/>
    <col min="229" max="16384" width="9.33203125" style="17"/>
  </cols>
  <sheetData>
    <row r="1" spans="1:26" ht="17" thickBot="1" x14ac:dyDescent="0.25">
      <c r="A1" s="14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6"/>
    </row>
    <row r="2" spans="1:26" s="19" customFormat="1" ht="61" thickBot="1" x14ac:dyDescent="0.25">
      <c r="A2" s="127" t="s">
        <v>52</v>
      </c>
      <c r="B2" s="128"/>
      <c r="C2" s="18" t="s">
        <v>14</v>
      </c>
      <c r="D2" s="129" t="s">
        <v>15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/>
      <c r="R2" s="132" t="s">
        <v>16</v>
      </c>
      <c r="S2" s="133"/>
      <c r="T2" s="133"/>
      <c r="U2" s="133"/>
      <c r="V2" s="133"/>
      <c r="W2" s="133"/>
      <c r="X2" s="133"/>
      <c r="Y2" s="134"/>
    </row>
    <row r="3" spans="1:26" ht="15" x14ac:dyDescent="0.2">
      <c r="A3" s="20"/>
      <c r="B3" s="21"/>
      <c r="C3" s="22" t="s">
        <v>17</v>
      </c>
      <c r="D3" s="23" t="s">
        <v>18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25" t="s">
        <v>72</v>
      </c>
      <c r="S3" s="26"/>
      <c r="T3" s="26"/>
      <c r="U3" s="26"/>
      <c r="V3" s="26"/>
      <c r="W3" s="26"/>
      <c r="X3" s="27"/>
      <c r="Y3" s="28"/>
    </row>
    <row r="4" spans="1:26" s="31" customFormat="1" ht="19.5" customHeight="1" x14ac:dyDescent="0.2">
      <c r="A4" s="29"/>
      <c r="B4" s="135"/>
      <c r="C4" s="137" t="s">
        <v>19</v>
      </c>
      <c r="D4" s="30" t="s">
        <v>20</v>
      </c>
      <c r="E4" s="30" t="s">
        <v>21</v>
      </c>
      <c r="F4" s="30" t="s">
        <v>22</v>
      </c>
      <c r="G4" s="30" t="s">
        <v>23</v>
      </c>
      <c r="H4" s="30" t="s">
        <v>24</v>
      </c>
      <c r="I4" s="30" t="s">
        <v>25</v>
      </c>
      <c r="J4" s="30" t="s">
        <v>26</v>
      </c>
      <c r="K4" s="30" t="s">
        <v>27</v>
      </c>
      <c r="L4" s="30" t="s">
        <v>28</v>
      </c>
      <c r="M4" s="30" t="s">
        <v>29</v>
      </c>
      <c r="N4" s="30" t="s">
        <v>30</v>
      </c>
      <c r="O4" s="30" t="s">
        <v>31</v>
      </c>
      <c r="P4" s="30" t="s">
        <v>32</v>
      </c>
      <c r="Q4" s="139" t="s">
        <v>33</v>
      </c>
      <c r="R4" s="30" t="s">
        <v>20</v>
      </c>
      <c r="S4" s="30" t="s">
        <v>21</v>
      </c>
      <c r="T4" s="30" t="s">
        <v>22</v>
      </c>
      <c r="U4" s="30" t="s">
        <v>23</v>
      </c>
      <c r="V4" s="30" t="s">
        <v>24</v>
      </c>
      <c r="W4" s="30" t="s">
        <v>34</v>
      </c>
      <c r="X4" s="139" t="s">
        <v>35</v>
      </c>
      <c r="Y4" s="141" t="s">
        <v>36</v>
      </c>
    </row>
    <row r="5" spans="1:26" s="34" customFormat="1" ht="19.5" customHeight="1" x14ac:dyDescent="0.2">
      <c r="A5" s="32"/>
      <c r="B5" s="136"/>
      <c r="C5" s="138"/>
      <c r="D5" s="33">
        <v>45536</v>
      </c>
      <c r="E5" s="33">
        <f>D5+30</f>
        <v>45566</v>
      </c>
      <c r="F5" s="33">
        <f>E5+31</f>
        <v>45597</v>
      </c>
      <c r="G5" s="33">
        <f t="shared" ref="G5:N5" si="0">F5+30</f>
        <v>45627</v>
      </c>
      <c r="H5" s="33">
        <f>G5+31</f>
        <v>45658</v>
      </c>
      <c r="I5" s="33">
        <f>H5+31</f>
        <v>45689</v>
      </c>
      <c r="J5" s="33">
        <f t="shared" si="0"/>
        <v>45719</v>
      </c>
      <c r="K5" s="33">
        <f t="shared" si="0"/>
        <v>45749</v>
      </c>
      <c r="L5" s="33">
        <f t="shared" si="0"/>
        <v>45779</v>
      </c>
      <c r="M5" s="33">
        <f t="shared" si="0"/>
        <v>45809</v>
      </c>
      <c r="N5" s="33">
        <f t="shared" si="0"/>
        <v>45839</v>
      </c>
      <c r="O5" s="33">
        <f>N5+31</f>
        <v>45870</v>
      </c>
      <c r="P5" s="33">
        <f>O5+31</f>
        <v>45901</v>
      </c>
      <c r="Q5" s="140"/>
      <c r="R5" s="33">
        <f>P5+30</f>
        <v>45931</v>
      </c>
      <c r="S5" s="33">
        <v>45962</v>
      </c>
      <c r="T5" s="33">
        <v>45992</v>
      </c>
      <c r="U5" s="33">
        <v>46023</v>
      </c>
      <c r="V5" s="33">
        <v>46054</v>
      </c>
      <c r="W5" s="33">
        <v>46082</v>
      </c>
      <c r="X5" s="140"/>
      <c r="Y5" s="142"/>
    </row>
    <row r="6" spans="1:26" ht="18.75" customHeight="1" x14ac:dyDescent="0.2">
      <c r="A6" s="35"/>
      <c r="B6" s="36" t="s">
        <v>37</v>
      </c>
      <c r="C6" s="37">
        <v>30</v>
      </c>
      <c r="D6" s="38">
        <v>30</v>
      </c>
      <c r="E6" s="38">
        <v>31</v>
      </c>
      <c r="F6" s="38">
        <v>30</v>
      </c>
      <c r="G6" s="38">
        <v>31</v>
      </c>
      <c r="H6" s="38">
        <v>31</v>
      </c>
      <c r="I6" s="38">
        <v>28</v>
      </c>
      <c r="J6" s="38">
        <v>31</v>
      </c>
      <c r="K6" s="38">
        <v>30</v>
      </c>
      <c r="L6" s="38">
        <v>31</v>
      </c>
      <c r="M6" s="38">
        <v>30</v>
      </c>
      <c r="N6" s="38">
        <v>31</v>
      </c>
      <c r="O6" s="38">
        <v>31</v>
      </c>
      <c r="P6" s="38">
        <v>30</v>
      </c>
      <c r="Q6" s="39">
        <f>SUM(D6:P6)</f>
        <v>395</v>
      </c>
      <c r="R6" s="38">
        <v>31</v>
      </c>
      <c r="S6" s="38">
        <v>30</v>
      </c>
      <c r="T6" s="38">
        <v>31</v>
      </c>
      <c r="U6" s="38">
        <v>31</v>
      </c>
      <c r="V6" s="38">
        <v>28</v>
      </c>
      <c r="W6" s="38">
        <v>31</v>
      </c>
      <c r="X6" s="39">
        <f>SUM(R6:W6)</f>
        <v>182</v>
      </c>
      <c r="Y6" s="40">
        <f>SUM(C6+Q6+X6)</f>
        <v>607</v>
      </c>
      <c r="Z6" s="41"/>
    </row>
    <row r="7" spans="1:26" ht="18.75" customHeight="1" x14ac:dyDescent="0.2">
      <c r="A7" s="42" t="s">
        <v>38</v>
      </c>
      <c r="B7" s="43" t="s">
        <v>39</v>
      </c>
      <c r="C7" s="42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</row>
    <row r="8" spans="1:26" ht="30" customHeight="1" x14ac:dyDescent="0.2">
      <c r="A8" s="46">
        <v>1</v>
      </c>
      <c r="B8" s="47" t="s">
        <v>40</v>
      </c>
      <c r="C8" s="99">
        <v>20</v>
      </c>
      <c r="D8" s="100">
        <v>21</v>
      </c>
      <c r="E8" s="100">
        <v>23</v>
      </c>
      <c r="F8" s="100">
        <v>20</v>
      </c>
      <c r="G8" s="100">
        <v>19</v>
      </c>
      <c r="H8" s="100">
        <v>21</v>
      </c>
      <c r="I8" s="100">
        <v>20</v>
      </c>
      <c r="J8" s="100">
        <v>21</v>
      </c>
      <c r="K8" s="100">
        <v>20</v>
      </c>
      <c r="L8" s="100">
        <v>20</v>
      </c>
      <c r="M8" s="100">
        <v>21</v>
      </c>
      <c r="N8" s="100">
        <v>23</v>
      </c>
      <c r="O8" s="100">
        <v>20</v>
      </c>
      <c r="P8" s="100">
        <v>21</v>
      </c>
      <c r="Q8" s="105">
        <f>SUM(D8:P8)</f>
        <v>270</v>
      </c>
      <c r="R8" s="106">
        <v>23</v>
      </c>
      <c r="S8" s="106">
        <v>19</v>
      </c>
      <c r="T8" s="106">
        <v>20</v>
      </c>
      <c r="U8" s="106">
        <v>20</v>
      </c>
      <c r="V8" s="106">
        <v>20</v>
      </c>
      <c r="W8" s="106">
        <v>22</v>
      </c>
      <c r="X8" s="105">
        <f>SUM(R8:W8)</f>
        <v>124</v>
      </c>
      <c r="Y8" s="107">
        <f>SUM(C8+Q8+X8)</f>
        <v>414</v>
      </c>
      <c r="Z8" s="41"/>
    </row>
    <row r="9" spans="1:26" ht="18.75" customHeight="1" x14ac:dyDescent="0.2">
      <c r="A9" s="42"/>
      <c r="B9" s="43" t="s">
        <v>41</v>
      </c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8"/>
      <c r="R9" s="109"/>
      <c r="S9" s="109"/>
      <c r="T9" s="109"/>
      <c r="U9" s="109"/>
      <c r="V9" s="109"/>
      <c r="W9" s="109"/>
      <c r="X9" s="108"/>
      <c r="Y9" s="110"/>
    </row>
    <row r="10" spans="1:26" ht="30" customHeight="1" x14ac:dyDescent="0.2">
      <c r="A10" s="46">
        <v>1</v>
      </c>
      <c r="B10" s="47" t="s">
        <v>42</v>
      </c>
      <c r="C10" s="99">
        <v>20</v>
      </c>
      <c r="D10" s="100">
        <v>21</v>
      </c>
      <c r="E10" s="100">
        <v>10</v>
      </c>
      <c r="F10" s="100">
        <v>10</v>
      </c>
      <c r="G10" s="100">
        <v>19</v>
      </c>
      <c r="H10" s="100">
        <v>21</v>
      </c>
      <c r="I10" s="100">
        <v>20</v>
      </c>
      <c r="J10" s="100">
        <v>21</v>
      </c>
      <c r="K10" s="100">
        <v>20</v>
      </c>
      <c r="L10" s="100">
        <v>20</v>
      </c>
      <c r="M10" s="100">
        <v>21</v>
      </c>
      <c r="N10" s="100">
        <v>23</v>
      </c>
      <c r="O10" s="100">
        <v>20</v>
      </c>
      <c r="P10" s="100">
        <v>21</v>
      </c>
      <c r="Q10" s="105">
        <f t="shared" ref="Q10:Q17" si="1">SUM(D10:P10)</f>
        <v>247</v>
      </c>
      <c r="R10" s="106">
        <v>5</v>
      </c>
      <c r="S10" s="106">
        <v>5</v>
      </c>
      <c r="T10" s="106">
        <v>5</v>
      </c>
      <c r="U10" s="106">
        <v>5</v>
      </c>
      <c r="V10" s="106">
        <v>5</v>
      </c>
      <c r="W10" s="106">
        <v>5</v>
      </c>
      <c r="X10" s="105">
        <f>SUM(R10:W10)</f>
        <v>30</v>
      </c>
      <c r="Y10" s="107">
        <f t="shared" ref="Y10:Y17" si="2">SUM(C10+Q10+X10)</f>
        <v>297</v>
      </c>
    </row>
    <row r="11" spans="1:26" ht="30" customHeight="1" x14ac:dyDescent="0.2">
      <c r="A11" s="46">
        <v>2</v>
      </c>
      <c r="B11" s="47" t="s">
        <v>43</v>
      </c>
      <c r="C11" s="99">
        <v>20</v>
      </c>
      <c r="D11" s="100">
        <v>21</v>
      </c>
      <c r="E11" s="100">
        <v>23</v>
      </c>
      <c r="F11" s="100">
        <v>20</v>
      </c>
      <c r="G11" s="100">
        <v>19</v>
      </c>
      <c r="H11" s="100">
        <v>21</v>
      </c>
      <c r="I11" s="100">
        <v>20</v>
      </c>
      <c r="J11" s="100">
        <v>21</v>
      </c>
      <c r="K11" s="100">
        <v>20</v>
      </c>
      <c r="L11" s="100">
        <v>20</v>
      </c>
      <c r="M11" s="100">
        <v>21</v>
      </c>
      <c r="N11" s="100">
        <v>23</v>
      </c>
      <c r="O11" s="100">
        <v>20</v>
      </c>
      <c r="P11" s="100">
        <v>21</v>
      </c>
      <c r="Q11" s="105">
        <f t="shared" si="1"/>
        <v>270</v>
      </c>
      <c r="R11" s="106">
        <v>5</v>
      </c>
      <c r="S11" s="106">
        <v>5</v>
      </c>
      <c r="T11" s="106">
        <v>5</v>
      </c>
      <c r="U11" s="106">
        <v>5</v>
      </c>
      <c r="V11" s="106">
        <v>5</v>
      </c>
      <c r="W11" s="106">
        <v>5</v>
      </c>
      <c r="X11" s="105">
        <f t="shared" ref="X11:X17" si="3">SUM(R11:W11)</f>
        <v>30</v>
      </c>
      <c r="Y11" s="107">
        <f t="shared" si="2"/>
        <v>320</v>
      </c>
    </row>
    <row r="12" spans="1:26" ht="30" customHeight="1" x14ac:dyDescent="0.2">
      <c r="A12" s="46">
        <v>3</v>
      </c>
      <c r="B12" s="47" t="s">
        <v>44</v>
      </c>
      <c r="C12" s="99">
        <v>20</v>
      </c>
      <c r="D12" s="100">
        <v>21</v>
      </c>
      <c r="E12" s="100">
        <v>23</v>
      </c>
      <c r="F12" s="100">
        <v>20</v>
      </c>
      <c r="G12" s="100">
        <v>10</v>
      </c>
      <c r="H12" s="100">
        <v>10</v>
      </c>
      <c r="I12" s="100">
        <v>10</v>
      </c>
      <c r="J12" s="100">
        <v>10</v>
      </c>
      <c r="K12" s="100">
        <v>10</v>
      </c>
      <c r="L12" s="100">
        <v>20</v>
      </c>
      <c r="M12" s="100">
        <v>21</v>
      </c>
      <c r="N12" s="100">
        <v>23</v>
      </c>
      <c r="O12" s="100">
        <v>20</v>
      </c>
      <c r="P12" s="100">
        <v>21</v>
      </c>
      <c r="Q12" s="105">
        <f t="shared" si="1"/>
        <v>219</v>
      </c>
      <c r="R12" s="106">
        <v>5</v>
      </c>
      <c r="S12" s="106">
        <v>5</v>
      </c>
      <c r="T12" s="106">
        <v>5</v>
      </c>
      <c r="U12" s="106">
        <v>5</v>
      </c>
      <c r="V12" s="106">
        <v>5</v>
      </c>
      <c r="W12" s="106">
        <v>5</v>
      </c>
      <c r="X12" s="105">
        <f t="shared" si="3"/>
        <v>30</v>
      </c>
      <c r="Y12" s="107">
        <f t="shared" si="2"/>
        <v>269</v>
      </c>
    </row>
    <row r="13" spans="1:26" ht="30" customHeight="1" x14ac:dyDescent="0.2">
      <c r="A13" s="46">
        <v>4</v>
      </c>
      <c r="B13" s="17" t="s">
        <v>45</v>
      </c>
      <c r="C13" s="99">
        <v>20</v>
      </c>
      <c r="D13" s="100">
        <v>21</v>
      </c>
      <c r="E13" s="100">
        <v>23</v>
      </c>
      <c r="F13" s="100">
        <v>20</v>
      </c>
      <c r="G13" s="100">
        <v>19</v>
      </c>
      <c r="H13" s="100">
        <v>21</v>
      </c>
      <c r="I13" s="100">
        <v>20</v>
      </c>
      <c r="J13" s="100">
        <v>21</v>
      </c>
      <c r="K13" s="100">
        <v>20</v>
      </c>
      <c r="L13" s="100">
        <v>20</v>
      </c>
      <c r="M13" s="100">
        <v>10</v>
      </c>
      <c r="N13" s="100">
        <v>10</v>
      </c>
      <c r="O13" s="100">
        <v>10</v>
      </c>
      <c r="P13" s="100">
        <v>10</v>
      </c>
      <c r="Q13" s="105">
        <f t="shared" si="1"/>
        <v>225</v>
      </c>
      <c r="R13" s="106">
        <v>3</v>
      </c>
      <c r="S13" s="106">
        <v>3</v>
      </c>
      <c r="T13" s="106">
        <v>3</v>
      </c>
      <c r="U13" s="106">
        <v>3</v>
      </c>
      <c r="V13" s="106">
        <v>3</v>
      </c>
      <c r="W13" s="106">
        <v>3</v>
      </c>
      <c r="X13" s="105">
        <f t="shared" si="3"/>
        <v>18</v>
      </c>
      <c r="Y13" s="107">
        <f t="shared" si="2"/>
        <v>263</v>
      </c>
    </row>
    <row r="14" spans="1:26" ht="30" customHeight="1" x14ac:dyDescent="0.2">
      <c r="A14" s="46">
        <v>5</v>
      </c>
      <c r="B14" s="47" t="s">
        <v>46</v>
      </c>
      <c r="C14" s="99">
        <v>20</v>
      </c>
      <c r="D14" s="100">
        <v>12</v>
      </c>
      <c r="E14" s="100">
        <v>12</v>
      </c>
      <c r="F14" s="100">
        <v>12</v>
      </c>
      <c r="G14" s="100">
        <v>12</v>
      </c>
      <c r="H14" s="100">
        <v>12</v>
      </c>
      <c r="I14" s="100">
        <v>12</v>
      </c>
      <c r="J14" s="100">
        <v>12</v>
      </c>
      <c r="K14" s="100">
        <v>12</v>
      </c>
      <c r="L14" s="100">
        <v>12</v>
      </c>
      <c r="M14" s="100">
        <v>12</v>
      </c>
      <c r="N14" s="100">
        <v>12</v>
      </c>
      <c r="O14" s="100">
        <v>12</v>
      </c>
      <c r="P14" s="100">
        <v>12</v>
      </c>
      <c r="Q14" s="105">
        <f t="shared" si="1"/>
        <v>156</v>
      </c>
      <c r="R14" s="106">
        <v>2</v>
      </c>
      <c r="S14" s="106">
        <v>2</v>
      </c>
      <c r="T14" s="106">
        <v>2</v>
      </c>
      <c r="U14" s="106">
        <v>2</v>
      </c>
      <c r="V14" s="106">
        <v>2</v>
      </c>
      <c r="W14" s="106">
        <v>2</v>
      </c>
      <c r="X14" s="105">
        <f t="shared" si="3"/>
        <v>12</v>
      </c>
      <c r="Y14" s="107">
        <f t="shared" si="2"/>
        <v>188</v>
      </c>
    </row>
    <row r="15" spans="1:26" ht="30" customHeight="1" x14ac:dyDescent="0.2">
      <c r="A15" s="46">
        <v>6</v>
      </c>
      <c r="B15" s="47" t="s">
        <v>47</v>
      </c>
      <c r="C15" s="99">
        <v>20</v>
      </c>
      <c r="D15" s="100">
        <v>10</v>
      </c>
      <c r="E15" s="100">
        <v>10</v>
      </c>
      <c r="F15" s="100">
        <v>10</v>
      </c>
      <c r="G15" s="100">
        <v>10</v>
      </c>
      <c r="H15" s="100">
        <v>10</v>
      </c>
      <c r="I15" s="100">
        <v>10</v>
      </c>
      <c r="J15" s="100">
        <v>10</v>
      </c>
      <c r="K15" s="100">
        <v>10</v>
      </c>
      <c r="L15" s="100">
        <v>10</v>
      </c>
      <c r="M15" s="100">
        <v>10</v>
      </c>
      <c r="N15" s="100">
        <v>10</v>
      </c>
      <c r="O15" s="100">
        <v>10</v>
      </c>
      <c r="P15" s="100">
        <v>10</v>
      </c>
      <c r="Q15" s="105">
        <f t="shared" si="1"/>
        <v>130</v>
      </c>
      <c r="R15" s="106">
        <v>2</v>
      </c>
      <c r="S15" s="106">
        <v>2</v>
      </c>
      <c r="T15" s="106">
        <v>2</v>
      </c>
      <c r="U15" s="106">
        <v>2</v>
      </c>
      <c r="V15" s="106">
        <v>2</v>
      </c>
      <c r="W15" s="106">
        <v>2</v>
      </c>
      <c r="X15" s="105">
        <f t="shared" si="3"/>
        <v>12</v>
      </c>
      <c r="Y15" s="107">
        <f t="shared" si="2"/>
        <v>162</v>
      </c>
    </row>
    <row r="16" spans="1:26" ht="30" customHeight="1" x14ac:dyDescent="0.2">
      <c r="A16" s="46">
        <v>7</v>
      </c>
      <c r="B16" s="47" t="s">
        <v>48</v>
      </c>
      <c r="C16" s="99">
        <v>20</v>
      </c>
      <c r="D16" s="100">
        <v>8</v>
      </c>
      <c r="E16" s="100">
        <v>8</v>
      </c>
      <c r="F16" s="100">
        <v>8</v>
      </c>
      <c r="G16" s="100">
        <v>8</v>
      </c>
      <c r="H16" s="100">
        <v>8</v>
      </c>
      <c r="I16" s="100">
        <v>8</v>
      </c>
      <c r="J16" s="100">
        <v>8</v>
      </c>
      <c r="K16" s="100">
        <v>8</v>
      </c>
      <c r="L16" s="100">
        <v>8</v>
      </c>
      <c r="M16" s="100">
        <v>8</v>
      </c>
      <c r="N16" s="100">
        <v>8</v>
      </c>
      <c r="O16" s="100">
        <v>8</v>
      </c>
      <c r="P16" s="100">
        <v>8</v>
      </c>
      <c r="Q16" s="105">
        <f t="shared" si="1"/>
        <v>104</v>
      </c>
      <c r="R16" s="106">
        <v>1</v>
      </c>
      <c r="S16" s="106">
        <v>1</v>
      </c>
      <c r="T16" s="106">
        <v>1</v>
      </c>
      <c r="U16" s="106">
        <v>1</v>
      </c>
      <c r="V16" s="106">
        <v>1</v>
      </c>
      <c r="W16" s="106">
        <v>1</v>
      </c>
      <c r="X16" s="105">
        <f t="shared" si="3"/>
        <v>6</v>
      </c>
      <c r="Y16" s="107">
        <f t="shared" si="2"/>
        <v>130</v>
      </c>
    </row>
    <row r="17" spans="1:25" ht="30" customHeight="1" x14ac:dyDescent="0.2">
      <c r="A17" s="89">
        <v>8</v>
      </c>
      <c r="B17" s="90" t="s">
        <v>49</v>
      </c>
      <c r="C17" s="103">
        <v>20</v>
      </c>
      <c r="D17" s="104">
        <v>12</v>
      </c>
      <c r="E17" s="104">
        <v>12</v>
      </c>
      <c r="F17" s="104">
        <v>12</v>
      </c>
      <c r="G17" s="104">
        <v>12</v>
      </c>
      <c r="H17" s="104">
        <v>12</v>
      </c>
      <c r="I17" s="104">
        <v>12</v>
      </c>
      <c r="J17" s="104">
        <v>12</v>
      </c>
      <c r="K17" s="104">
        <v>12</v>
      </c>
      <c r="L17" s="104">
        <v>12</v>
      </c>
      <c r="M17" s="104">
        <v>12</v>
      </c>
      <c r="N17" s="104">
        <v>12</v>
      </c>
      <c r="O17" s="104">
        <v>12</v>
      </c>
      <c r="P17" s="104">
        <v>12</v>
      </c>
      <c r="Q17" s="111">
        <f t="shared" si="1"/>
        <v>156</v>
      </c>
      <c r="R17" s="112">
        <v>12</v>
      </c>
      <c r="S17" s="112">
        <v>5</v>
      </c>
      <c r="T17" s="112">
        <v>5</v>
      </c>
      <c r="U17" s="112">
        <v>5</v>
      </c>
      <c r="V17" s="112">
        <v>5</v>
      </c>
      <c r="W17" s="112">
        <v>5</v>
      </c>
      <c r="X17" s="105">
        <f t="shared" si="3"/>
        <v>37</v>
      </c>
      <c r="Y17" s="113">
        <f t="shared" si="2"/>
        <v>213</v>
      </c>
    </row>
    <row r="18" spans="1:25" ht="30" customHeight="1" thickBot="1" x14ac:dyDescent="0.25">
      <c r="A18" s="48"/>
      <c r="B18" s="49"/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50"/>
      <c r="R18" s="116"/>
      <c r="S18" s="116"/>
      <c r="T18" s="116"/>
      <c r="U18" s="116"/>
      <c r="V18" s="116"/>
      <c r="W18" s="116"/>
      <c r="X18" s="50"/>
      <c r="Y18" s="51"/>
    </row>
    <row r="19" spans="1:25" ht="15" x14ac:dyDescent="0.2"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R19" s="52"/>
      <c r="S19" s="52"/>
      <c r="T19" s="52"/>
      <c r="U19" s="52"/>
      <c r="V19" s="52"/>
      <c r="W19" s="52"/>
      <c r="Y19" s="41"/>
    </row>
    <row r="20" spans="1:25" ht="15" x14ac:dyDescent="0.2">
      <c r="B20" s="53" t="s">
        <v>50</v>
      </c>
      <c r="Y20" s="41"/>
    </row>
    <row r="21" spans="1:25" ht="45" x14ac:dyDescent="0.2">
      <c r="B21" s="54" t="s">
        <v>53</v>
      </c>
      <c r="D21" s="125"/>
      <c r="E21" s="125"/>
      <c r="F21" s="125"/>
      <c r="G21" s="125"/>
      <c r="H21" s="125"/>
      <c r="I21" s="125"/>
      <c r="J21" s="55"/>
      <c r="K21" s="55"/>
      <c r="L21" s="55"/>
      <c r="M21" s="55"/>
      <c r="N21" s="55"/>
      <c r="O21" s="55"/>
      <c r="P21" s="55"/>
    </row>
    <row r="22" spans="1:25" x14ac:dyDescent="0.2">
      <c r="B22" s="126" t="s">
        <v>73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25" ht="25.5" customHeight="1" x14ac:dyDescent="0.2">
      <c r="B23" s="126"/>
      <c r="X23" s="56"/>
    </row>
    <row r="24" spans="1:25" x14ac:dyDescent="0.2">
      <c r="B24" s="57"/>
    </row>
    <row r="25" spans="1:25" ht="15" x14ac:dyDescent="0.2">
      <c r="B25" s="53" t="s">
        <v>51</v>
      </c>
      <c r="X25" s="58"/>
    </row>
    <row r="26" spans="1:25" ht="15" x14ac:dyDescent="0.2">
      <c r="B26" s="17" t="s">
        <v>54</v>
      </c>
      <c r="X26" s="58"/>
    </row>
    <row r="27" spans="1:25" x14ac:dyDescent="0.2">
      <c r="B27" s="54"/>
      <c r="X27" s="58"/>
    </row>
    <row r="28" spans="1:25" x14ac:dyDescent="0.2">
      <c r="B28" s="54"/>
    </row>
  </sheetData>
  <sheetProtection sheet="1" objects="1" scenarios="1" selectLockedCells="1" selectUnlockedCells="1"/>
  <mergeCells count="10">
    <mergeCell ref="D21:I21"/>
    <mergeCell ref="B22:B23"/>
    <mergeCell ref="A2:B2"/>
    <mergeCell ref="D2:Q2"/>
    <mergeCell ref="R2:Y2"/>
    <mergeCell ref="B4:B5"/>
    <mergeCell ref="C4:C5"/>
    <mergeCell ref="Q4:Q5"/>
    <mergeCell ref="X4:X5"/>
    <mergeCell ref="Y4:Y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topLeftCell="A3" workbookViewId="0">
      <selection activeCell="D14" sqref="D14"/>
    </sheetView>
  </sheetViews>
  <sheetFormatPr baseColWidth="10" defaultColWidth="9.33203125" defaultRowHeight="14" x14ac:dyDescent="0.2"/>
  <cols>
    <col min="1" max="1" width="5.5" style="67" customWidth="1"/>
    <col min="2" max="2" width="66.33203125" style="59" customWidth="1"/>
    <col min="3" max="3" width="31.33203125" style="59" customWidth="1"/>
    <col min="4" max="4" width="11.6640625" style="59" customWidth="1"/>
    <col min="5" max="5" width="21.5" style="59" customWidth="1"/>
    <col min="6" max="253" width="10.33203125" style="59" customWidth="1"/>
    <col min="254" max="16384" width="9.33203125" style="59"/>
  </cols>
  <sheetData>
    <row r="1" spans="1:5" ht="31.5" customHeight="1" x14ac:dyDescent="0.2">
      <c r="A1" s="143" t="s">
        <v>1</v>
      </c>
      <c r="B1" s="144"/>
      <c r="C1" s="144"/>
      <c r="D1" s="144"/>
      <c r="E1" s="144"/>
    </row>
    <row r="2" spans="1:5" s="61" customFormat="1" ht="20" thickBot="1" x14ac:dyDescent="0.25">
      <c r="A2" s="60"/>
      <c r="B2" s="61" t="s">
        <v>55</v>
      </c>
    </row>
    <row r="3" spans="1:5" s="67" customFormat="1" ht="31" thickBot="1" x14ac:dyDescent="0.25">
      <c r="A3" s="62" t="s">
        <v>38</v>
      </c>
      <c r="B3" s="63" t="s">
        <v>56</v>
      </c>
      <c r="C3" s="64" t="s">
        <v>57</v>
      </c>
      <c r="D3" s="65" t="s">
        <v>58</v>
      </c>
      <c r="E3" s="66" t="s">
        <v>59</v>
      </c>
    </row>
    <row r="4" spans="1:5" ht="15" x14ac:dyDescent="0.2">
      <c r="A4" s="42" t="s">
        <v>38</v>
      </c>
      <c r="B4" s="43" t="s">
        <v>39</v>
      </c>
      <c r="C4" s="68"/>
      <c r="D4" s="69"/>
      <c r="E4" s="70"/>
    </row>
    <row r="5" spans="1:5" ht="16" x14ac:dyDescent="0.2">
      <c r="A5" s="46">
        <v>1</v>
      </c>
      <c r="B5" s="47" t="s">
        <v>40</v>
      </c>
      <c r="C5" s="71">
        <f>'tab.č.1 "NASADENIE"'!Y8</f>
        <v>414</v>
      </c>
      <c r="D5" s="98"/>
      <c r="E5" s="72">
        <f>D5*C5</f>
        <v>0</v>
      </c>
    </row>
    <row r="6" spans="1:5" ht="15" x14ac:dyDescent="0.2">
      <c r="A6" s="42" t="s">
        <v>38</v>
      </c>
      <c r="B6" s="43" t="s">
        <v>41</v>
      </c>
      <c r="C6" s="73"/>
      <c r="D6" s="74"/>
      <c r="E6" s="70"/>
    </row>
    <row r="7" spans="1:5" ht="28.5" customHeight="1" x14ac:dyDescent="0.2">
      <c r="A7" s="46">
        <v>1</v>
      </c>
      <c r="B7" s="47" t="s">
        <v>42</v>
      </c>
      <c r="C7" s="71">
        <f>'tab.č.1 "NASADENIE"'!Y10</f>
        <v>297</v>
      </c>
      <c r="D7" s="98"/>
      <c r="E7" s="72">
        <f t="shared" ref="E7:E14" si="0">D7*C7</f>
        <v>0</v>
      </c>
    </row>
    <row r="8" spans="1:5" ht="28.5" customHeight="1" x14ac:dyDescent="0.2">
      <c r="A8" s="46">
        <v>2</v>
      </c>
      <c r="B8" s="47" t="s">
        <v>43</v>
      </c>
      <c r="C8" s="71">
        <f>'tab.č.1 "NASADENIE"'!Y11</f>
        <v>320</v>
      </c>
      <c r="D8" s="98"/>
      <c r="E8" s="72">
        <f t="shared" si="0"/>
        <v>0</v>
      </c>
    </row>
    <row r="9" spans="1:5" ht="28.5" customHeight="1" x14ac:dyDescent="0.2">
      <c r="A9" s="46">
        <v>3</v>
      </c>
      <c r="B9" s="47" t="s">
        <v>44</v>
      </c>
      <c r="C9" s="71">
        <f>'tab.č.1 "NASADENIE"'!Y12</f>
        <v>269</v>
      </c>
      <c r="D9" s="98"/>
      <c r="E9" s="72">
        <f t="shared" si="0"/>
        <v>0</v>
      </c>
    </row>
    <row r="10" spans="1:5" ht="28.5" customHeight="1" x14ac:dyDescent="0.2">
      <c r="A10" s="46">
        <v>4</v>
      </c>
      <c r="B10" s="47" t="s">
        <v>45</v>
      </c>
      <c r="C10" s="71">
        <f>'tab.č.1 "NASADENIE"'!Y13</f>
        <v>263</v>
      </c>
      <c r="D10" s="98"/>
      <c r="E10" s="72">
        <f t="shared" si="0"/>
        <v>0</v>
      </c>
    </row>
    <row r="11" spans="1:5" ht="28.5" customHeight="1" x14ac:dyDescent="0.2">
      <c r="A11" s="46">
        <v>5</v>
      </c>
      <c r="B11" s="47" t="s">
        <v>46</v>
      </c>
      <c r="C11" s="71">
        <f>'tab.č.1 "NASADENIE"'!Y14</f>
        <v>188</v>
      </c>
      <c r="D11" s="98"/>
      <c r="E11" s="72">
        <f t="shared" si="0"/>
        <v>0</v>
      </c>
    </row>
    <row r="12" spans="1:5" ht="28.5" customHeight="1" x14ac:dyDescent="0.2">
      <c r="A12" s="46">
        <v>6</v>
      </c>
      <c r="B12" s="47" t="s">
        <v>47</v>
      </c>
      <c r="C12" s="71">
        <f>'tab.č.1 "NASADENIE"'!Y15</f>
        <v>162</v>
      </c>
      <c r="D12" s="98"/>
      <c r="E12" s="72">
        <f t="shared" si="0"/>
        <v>0</v>
      </c>
    </row>
    <row r="13" spans="1:5" ht="28.5" customHeight="1" x14ac:dyDescent="0.2">
      <c r="A13" s="46">
        <v>7</v>
      </c>
      <c r="B13" s="47" t="s">
        <v>48</v>
      </c>
      <c r="C13" s="71">
        <f>'tab.č.1 "NASADENIE"'!Y16</f>
        <v>130</v>
      </c>
      <c r="D13" s="98"/>
      <c r="E13" s="72">
        <f t="shared" si="0"/>
        <v>0</v>
      </c>
    </row>
    <row r="14" spans="1:5" ht="28.5" customHeight="1" x14ac:dyDescent="0.2">
      <c r="A14" s="46">
        <v>8</v>
      </c>
      <c r="B14" s="47" t="s">
        <v>49</v>
      </c>
      <c r="C14" s="71">
        <f>'tab.č.1 "NASADENIE"'!Y17</f>
        <v>213</v>
      </c>
      <c r="D14" s="98"/>
      <c r="E14" s="72">
        <f t="shared" si="0"/>
        <v>0</v>
      </c>
    </row>
    <row r="15" spans="1:5" ht="28.5" customHeight="1" thickBot="1" x14ac:dyDescent="0.25">
      <c r="A15" s="46"/>
      <c r="B15" s="17"/>
      <c r="C15" s="71"/>
      <c r="D15" s="98"/>
      <c r="E15" s="72"/>
    </row>
    <row r="16" spans="1:5" ht="20" thickBot="1" x14ac:dyDescent="0.25">
      <c r="A16" s="75"/>
      <c r="B16" s="76" t="s">
        <v>60</v>
      </c>
      <c r="C16" s="76"/>
      <c r="D16" s="77"/>
      <c r="E16" s="78">
        <f>SUM(E7:E15,E5:E5)</f>
        <v>0</v>
      </c>
    </row>
    <row r="18" spans="1:5" x14ac:dyDescent="0.2">
      <c r="B18" s="79" t="s">
        <v>50</v>
      </c>
    </row>
    <row r="19" spans="1:5" ht="25.25" customHeight="1" x14ac:dyDescent="0.2">
      <c r="B19" s="145" t="s">
        <v>61</v>
      </c>
      <c r="C19" s="146"/>
    </row>
    <row r="21" spans="1:5" s="80" customFormat="1" x14ac:dyDescent="0.2">
      <c r="A21" s="67"/>
      <c r="B21" s="59" t="s">
        <v>64</v>
      </c>
      <c r="C21" s="59"/>
      <c r="D21" s="59"/>
      <c r="E21" s="59"/>
    </row>
    <row r="24" spans="1:5" ht="15" x14ac:dyDescent="0.2">
      <c r="D24" s="59" t="s">
        <v>62</v>
      </c>
      <c r="E24" s="2"/>
    </row>
    <row r="25" spans="1:5" ht="15" x14ac:dyDescent="0.2">
      <c r="D25" s="59" t="s">
        <v>63</v>
      </c>
      <c r="E25" s="2"/>
    </row>
  </sheetData>
  <sheetProtection sheet="1" objects="1" scenarios="1"/>
  <mergeCells count="2">
    <mergeCell ref="A1:E1"/>
    <mergeCell ref="B19:C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3"/>
  <sheetViews>
    <sheetView workbookViewId="0">
      <selection activeCell="D6" sqref="D6"/>
    </sheetView>
  </sheetViews>
  <sheetFormatPr baseColWidth="10" defaultColWidth="9.33203125" defaultRowHeight="30" customHeight="1" x14ac:dyDescent="0.2"/>
  <cols>
    <col min="1" max="1" width="9.33203125" style="17"/>
    <col min="2" max="2" width="33.6640625" style="17" customWidth="1"/>
    <col min="3" max="3" width="15" style="17" customWidth="1"/>
    <col min="4" max="4" width="26" style="17" customWidth="1"/>
    <col min="5" max="7" width="2" style="17" customWidth="1"/>
    <col min="8" max="8" width="35.1640625" style="17" customWidth="1"/>
    <col min="9" max="255" width="10.33203125" style="17" customWidth="1"/>
    <col min="256" max="16384" width="9.33203125" style="17"/>
  </cols>
  <sheetData>
    <row r="1" spans="2:9" ht="30" customHeight="1" x14ac:dyDescent="0.2">
      <c r="B1" s="143" t="s">
        <v>1</v>
      </c>
      <c r="C1" s="144"/>
      <c r="D1" s="144"/>
      <c r="E1" s="144"/>
      <c r="F1" s="144"/>
      <c r="G1" s="144"/>
      <c r="H1" s="144"/>
      <c r="I1" s="144"/>
    </row>
    <row r="2" spans="2:9" s="19" customFormat="1" ht="20" thickBot="1" x14ac:dyDescent="0.25">
      <c r="B2" s="61" t="s">
        <v>65</v>
      </c>
    </row>
    <row r="3" spans="2:9" s="31" customFormat="1" ht="15" x14ac:dyDescent="0.2">
      <c r="B3" s="81" t="s">
        <v>66</v>
      </c>
      <c r="C3" s="82" t="s">
        <v>67</v>
      </c>
      <c r="D3" s="83" t="s">
        <v>68</v>
      </c>
    </row>
    <row r="4" spans="2:9" ht="15" x14ac:dyDescent="0.2">
      <c r="B4" s="84" t="s">
        <v>69</v>
      </c>
      <c r="C4" s="85">
        <v>0.05</v>
      </c>
      <c r="D4" s="86">
        <f>'tab.č.2 "VÝPOČET CENY"'!E16*0.05</f>
        <v>0</v>
      </c>
    </row>
    <row r="5" spans="2:9" ht="15" x14ac:dyDescent="0.2">
      <c r="B5" s="84" t="s">
        <v>70</v>
      </c>
      <c r="C5" s="85">
        <v>0.85</v>
      </c>
      <c r="D5" s="86">
        <f>'tab.č.2 "VÝPOČET CENY"'!E16*0.85</f>
        <v>0</v>
      </c>
    </row>
    <row r="6" spans="2:9" ht="16" thickBot="1" x14ac:dyDescent="0.25">
      <c r="B6" s="84" t="s">
        <v>71</v>
      </c>
      <c r="C6" s="85">
        <v>0.1</v>
      </c>
      <c r="D6" s="86">
        <f>'tab.č.2 "VÝPOČET CENY"'!E16*0.1</f>
        <v>0</v>
      </c>
    </row>
    <row r="7" spans="2:9" ht="14" x14ac:dyDescent="0.2">
      <c r="B7" s="149" t="s">
        <v>9</v>
      </c>
      <c r="C7" s="150"/>
      <c r="D7" s="87">
        <f>SUM(D4:D6)</f>
        <v>0</v>
      </c>
    </row>
    <row r="8" spans="2:9" ht="14" x14ac:dyDescent="0.2">
      <c r="B8" s="151" t="s">
        <v>10</v>
      </c>
      <c r="C8" s="152"/>
      <c r="D8" s="86">
        <f>D7*0.2</f>
        <v>0</v>
      </c>
    </row>
    <row r="9" spans="2:9" ht="15" thickBot="1" x14ac:dyDescent="0.25">
      <c r="B9" s="153" t="s">
        <v>11</v>
      </c>
      <c r="C9" s="154"/>
      <c r="D9" s="88">
        <f>D7+D8</f>
        <v>0</v>
      </c>
    </row>
    <row r="12" spans="2:9" ht="15" x14ac:dyDescent="0.2">
      <c r="H12" s="147"/>
      <c r="I12" s="148"/>
    </row>
    <row r="13" spans="2:9" ht="15" x14ac:dyDescent="0.2">
      <c r="H13" s="147"/>
      <c r="I13" s="148"/>
    </row>
  </sheetData>
  <sheetProtection sheet="1" objects="1" scenarios="1"/>
  <mergeCells count="6">
    <mergeCell ref="H13:I13"/>
    <mergeCell ref="B1:I1"/>
    <mergeCell ref="B7:C7"/>
    <mergeCell ref="B8:C8"/>
    <mergeCell ref="B9:C9"/>
    <mergeCell ref="H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Cena podľa etáp</vt:lpstr>
      <vt:lpstr>tab.č.1 "NASADENIE"</vt:lpstr>
      <vt:lpstr>tab.č.2 "VÝPOČET CENY"</vt:lpstr>
      <vt:lpstr>tab.č.3 "FAKTURAČNÉ ETAPY"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Orenič</dc:creator>
  <cp:lastModifiedBy>Tomáš Orenič</cp:lastModifiedBy>
  <dcterms:created xsi:type="dcterms:W3CDTF">2024-08-22T17:38:06Z</dcterms:created>
  <dcterms:modified xsi:type="dcterms:W3CDTF">2024-12-05T12:55:15Z</dcterms:modified>
</cp:coreProperties>
</file>