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OJEKTY_rozpočty\AL Invest_Břidličná\11542-003-000_Afagen_Etapa 1\D.01_Příprava území\"/>
    </mc:Choice>
  </mc:AlternateContent>
  <bookViews>
    <workbookView xWindow="28686" yWindow="-114" windowWidth="29042" windowHeight="15840" activeTab="1"/>
  </bookViews>
  <sheets>
    <sheet name="Pokyny pro vyplnění" sheetId="11" r:id="rId1"/>
    <sheet name="Stavba" sheetId="1" r:id="rId2"/>
    <sheet name="VzorPolozky" sheetId="10" state="hidden" r:id="rId3"/>
    <sheet name="D1 _3_SO01_Zaj.jámy_R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 _3_SO01_Zaj.jámy_R3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 _3_SO01_Zaj.jámy_R3 Pol'!$A$1:$Y$296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H41" i="1" s="1"/>
  <c r="I41" i="1" s="1"/>
  <c r="F41" i="1"/>
  <c r="G39" i="1"/>
  <c r="F39" i="1"/>
  <c r="G295" i="12"/>
  <c r="BA293" i="12"/>
  <c r="BA291" i="12"/>
  <c r="BA289" i="12"/>
  <c r="BA287" i="12"/>
  <c r="BA285" i="12"/>
  <c r="BA282" i="12"/>
  <c r="BA280" i="12"/>
  <c r="BA278" i="12"/>
  <c r="BA268" i="12"/>
  <c r="BA222" i="12"/>
  <c r="BA45" i="12"/>
  <c r="BA42" i="12"/>
  <c r="BA39" i="12"/>
  <c r="BA35" i="12"/>
  <c r="BA31" i="12"/>
  <c r="BA27" i="12"/>
  <c r="BA13" i="12"/>
  <c r="BA10" i="12"/>
  <c r="G9" i="12"/>
  <c r="I9" i="12"/>
  <c r="K9" i="12"/>
  <c r="M9" i="12"/>
  <c r="O9" i="12"/>
  <c r="O8" i="12" s="1"/>
  <c r="Q9" i="12"/>
  <c r="V9" i="12"/>
  <c r="V8" i="12" s="1"/>
  <c r="G12" i="12"/>
  <c r="I12" i="12"/>
  <c r="K12" i="12"/>
  <c r="M12" i="12"/>
  <c r="O12" i="12"/>
  <c r="Q12" i="12"/>
  <c r="Q8" i="12" s="1"/>
  <c r="V12" i="12"/>
  <c r="G15" i="12"/>
  <c r="G8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6" i="12"/>
  <c r="M26" i="12" s="1"/>
  <c r="I26" i="12"/>
  <c r="I8" i="12" s="1"/>
  <c r="K26" i="12"/>
  <c r="O26" i="12"/>
  <c r="Q26" i="12"/>
  <c r="V26" i="12"/>
  <c r="G30" i="12"/>
  <c r="M30" i="12" s="1"/>
  <c r="I30" i="12"/>
  <c r="K30" i="12"/>
  <c r="K8" i="12" s="1"/>
  <c r="O30" i="12"/>
  <c r="Q30" i="12"/>
  <c r="V30" i="12"/>
  <c r="G34" i="12"/>
  <c r="I34" i="12"/>
  <c r="K34" i="12"/>
  <c r="M34" i="12"/>
  <c r="O34" i="12"/>
  <c r="Q34" i="12"/>
  <c r="V34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4" i="12"/>
  <c r="M44" i="12" s="1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52" i="12"/>
  <c r="M52" i="12" s="1"/>
  <c r="I52" i="12"/>
  <c r="K52" i="12"/>
  <c r="O52" i="12"/>
  <c r="Q52" i="12"/>
  <c r="V52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8" i="12"/>
  <c r="M88" i="12" s="1"/>
  <c r="I88" i="12"/>
  <c r="K88" i="12"/>
  <c r="O88" i="12"/>
  <c r="Q88" i="12"/>
  <c r="V88" i="12"/>
  <c r="G89" i="12"/>
  <c r="I89" i="12"/>
  <c r="G90" i="12"/>
  <c r="M90" i="12" s="1"/>
  <c r="M89" i="12" s="1"/>
  <c r="I90" i="12"/>
  <c r="K90" i="12"/>
  <c r="K89" i="12" s="1"/>
  <c r="O90" i="12"/>
  <c r="O89" i="12" s="1"/>
  <c r="Q90" i="12"/>
  <c r="Q89" i="12" s="1"/>
  <c r="V90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V89" i="12" s="1"/>
  <c r="Q96" i="12"/>
  <c r="G97" i="12"/>
  <c r="G96" i="12" s="1"/>
  <c r="I97" i="12"/>
  <c r="I96" i="12" s="1"/>
  <c r="K97" i="12"/>
  <c r="O97" i="12"/>
  <c r="Q97" i="12"/>
  <c r="V97" i="12"/>
  <c r="V96" i="12" s="1"/>
  <c r="G125" i="12"/>
  <c r="M125" i="12" s="1"/>
  <c r="I125" i="12"/>
  <c r="K125" i="12"/>
  <c r="O125" i="12"/>
  <c r="Q125" i="12"/>
  <c r="V125" i="12"/>
  <c r="G130" i="12"/>
  <c r="M130" i="12" s="1"/>
  <c r="I130" i="12"/>
  <c r="K130" i="12"/>
  <c r="K96" i="12" s="1"/>
  <c r="O130" i="12"/>
  <c r="Q130" i="12"/>
  <c r="V130" i="12"/>
  <c r="G138" i="12"/>
  <c r="M138" i="12" s="1"/>
  <c r="I138" i="12"/>
  <c r="K138" i="12"/>
  <c r="O138" i="12"/>
  <c r="Q138" i="12"/>
  <c r="V138" i="12"/>
  <c r="G145" i="12"/>
  <c r="M145" i="12" s="1"/>
  <c r="I145" i="12"/>
  <c r="K145" i="12"/>
  <c r="O145" i="12"/>
  <c r="Q145" i="12"/>
  <c r="V145" i="12"/>
  <c r="G153" i="12"/>
  <c r="I153" i="12"/>
  <c r="K153" i="12"/>
  <c r="M153" i="12"/>
  <c r="O153" i="12"/>
  <c r="Q153" i="12"/>
  <c r="V153" i="12"/>
  <c r="G156" i="12"/>
  <c r="I156" i="12"/>
  <c r="K156" i="12"/>
  <c r="M156" i="12"/>
  <c r="O156" i="12"/>
  <c r="O96" i="12" s="1"/>
  <c r="Q156" i="12"/>
  <c r="V156" i="12"/>
  <c r="G160" i="12"/>
  <c r="I160" i="12"/>
  <c r="K160" i="12"/>
  <c r="M160" i="12"/>
  <c r="O160" i="12"/>
  <c r="Q160" i="12"/>
  <c r="V160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G179" i="12"/>
  <c r="M179" i="12" s="1"/>
  <c r="I179" i="12"/>
  <c r="K179" i="12"/>
  <c r="O179" i="12"/>
  <c r="Q179" i="12"/>
  <c r="V179" i="12"/>
  <c r="G185" i="12"/>
  <c r="I185" i="12"/>
  <c r="K185" i="12"/>
  <c r="M185" i="12"/>
  <c r="G186" i="12"/>
  <c r="I186" i="12"/>
  <c r="K186" i="12"/>
  <c r="M186" i="12"/>
  <c r="O186" i="12"/>
  <c r="O185" i="12" s="1"/>
  <c r="Q186" i="12"/>
  <c r="V186" i="12"/>
  <c r="V185" i="12" s="1"/>
  <c r="G192" i="12"/>
  <c r="I192" i="12"/>
  <c r="K192" i="12"/>
  <c r="M192" i="12"/>
  <c r="O192" i="12"/>
  <c r="Q192" i="12"/>
  <c r="Q185" i="12" s="1"/>
  <c r="V192" i="12"/>
  <c r="O197" i="12"/>
  <c r="Q197" i="12"/>
  <c r="V197" i="12"/>
  <c r="G198" i="12"/>
  <c r="M198" i="12" s="1"/>
  <c r="I198" i="12"/>
  <c r="I197" i="12" s="1"/>
  <c r="K198" i="12"/>
  <c r="K197" i="12" s="1"/>
  <c r="O198" i="12"/>
  <c r="Q198" i="12"/>
  <c r="V198" i="12"/>
  <c r="G202" i="12"/>
  <c r="M202" i="12" s="1"/>
  <c r="I202" i="12"/>
  <c r="K202" i="12"/>
  <c r="O202" i="12"/>
  <c r="Q202" i="12"/>
  <c r="V202" i="12"/>
  <c r="G205" i="12"/>
  <c r="I205" i="12"/>
  <c r="V205" i="12"/>
  <c r="G206" i="12"/>
  <c r="M206" i="12" s="1"/>
  <c r="M205" i="12" s="1"/>
  <c r="I206" i="12"/>
  <c r="K206" i="12"/>
  <c r="K205" i="12" s="1"/>
  <c r="O206" i="12"/>
  <c r="O205" i="12" s="1"/>
  <c r="Q206" i="12"/>
  <c r="Q205" i="12" s="1"/>
  <c r="V206" i="12"/>
  <c r="G212" i="12"/>
  <c r="I212" i="12"/>
  <c r="K212" i="12"/>
  <c r="M212" i="12"/>
  <c r="O212" i="12"/>
  <c r="Q212" i="12"/>
  <c r="V212" i="12"/>
  <c r="G220" i="12"/>
  <c r="I220" i="12"/>
  <c r="K220" i="12"/>
  <c r="M220" i="12"/>
  <c r="O220" i="12"/>
  <c r="V220" i="12"/>
  <c r="G221" i="12"/>
  <c r="I221" i="12"/>
  <c r="K221" i="12"/>
  <c r="M221" i="12"/>
  <c r="O221" i="12"/>
  <c r="Q221" i="12"/>
  <c r="Q220" i="12" s="1"/>
  <c r="V221" i="12"/>
  <c r="O223" i="12"/>
  <c r="Q223" i="12"/>
  <c r="V223" i="12"/>
  <c r="G224" i="12"/>
  <c r="I224" i="12"/>
  <c r="I223" i="12" s="1"/>
  <c r="K224" i="12"/>
  <c r="M224" i="12"/>
  <c r="O224" i="12"/>
  <c r="Q224" i="12"/>
  <c r="V224" i="12"/>
  <c r="G230" i="12"/>
  <c r="M230" i="12" s="1"/>
  <c r="M223" i="12" s="1"/>
  <c r="I230" i="12"/>
  <c r="K230" i="12"/>
  <c r="K223" i="12" s="1"/>
  <c r="O230" i="12"/>
  <c r="Q230" i="12"/>
  <c r="V230" i="12"/>
  <c r="G234" i="12"/>
  <c r="M234" i="12" s="1"/>
  <c r="I234" i="12"/>
  <c r="K234" i="12"/>
  <c r="O234" i="12"/>
  <c r="Q234" i="12"/>
  <c r="V234" i="12"/>
  <c r="I237" i="12"/>
  <c r="K237" i="12"/>
  <c r="G238" i="12"/>
  <c r="I238" i="12"/>
  <c r="K238" i="12"/>
  <c r="M238" i="12"/>
  <c r="O238" i="12"/>
  <c r="Q238" i="12"/>
  <c r="Q237" i="12" s="1"/>
  <c r="V238" i="12"/>
  <c r="G242" i="12"/>
  <c r="I242" i="12"/>
  <c r="K242" i="12"/>
  <c r="M242" i="12"/>
  <c r="O242" i="12"/>
  <c r="O237" i="12" s="1"/>
  <c r="Q242" i="12"/>
  <c r="V242" i="12"/>
  <c r="V237" i="12" s="1"/>
  <c r="G245" i="12"/>
  <c r="I245" i="12"/>
  <c r="K245" i="12"/>
  <c r="M245" i="12"/>
  <c r="O245" i="12"/>
  <c r="Q245" i="12"/>
  <c r="V245" i="12"/>
  <c r="G249" i="12"/>
  <c r="G237" i="12" s="1"/>
  <c r="I249" i="12"/>
  <c r="K249" i="12"/>
  <c r="O249" i="12"/>
  <c r="Q249" i="12"/>
  <c r="V249" i="12"/>
  <c r="G253" i="12"/>
  <c r="I253" i="12"/>
  <c r="K253" i="12"/>
  <c r="M253" i="12"/>
  <c r="O253" i="12"/>
  <c r="Q253" i="12"/>
  <c r="V253" i="12"/>
  <c r="G258" i="12"/>
  <c r="G259" i="12"/>
  <c r="M259" i="12" s="1"/>
  <c r="I259" i="12"/>
  <c r="I258" i="12" s="1"/>
  <c r="K259" i="12"/>
  <c r="O259" i="12"/>
  <c r="Q259" i="12"/>
  <c r="V259" i="12"/>
  <c r="G263" i="12"/>
  <c r="M263" i="12" s="1"/>
  <c r="I263" i="12"/>
  <c r="K263" i="12"/>
  <c r="K258" i="12" s="1"/>
  <c r="O263" i="12"/>
  <c r="O258" i="12" s="1"/>
  <c r="Q263" i="12"/>
  <c r="V263" i="12"/>
  <c r="G265" i="12"/>
  <c r="I265" i="12"/>
  <c r="K265" i="12"/>
  <c r="M265" i="12"/>
  <c r="O265" i="12"/>
  <c r="Q265" i="12"/>
  <c r="Q258" i="12" s="1"/>
  <c r="V265" i="12"/>
  <c r="G267" i="12"/>
  <c r="I267" i="12"/>
  <c r="K267" i="12"/>
  <c r="M267" i="12"/>
  <c r="O267" i="12"/>
  <c r="Q267" i="12"/>
  <c r="V267" i="12"/>
  <c r="V258" i="12" s="1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2" i="12"/>
  <c r="I272" i="12"/>
  <c r="K272" i="12"/>
  <c r="M272" i="12"/>
  <c r="O272" i="12"/>
  <c r="Q272" i="12"/>
  <c r="V272" i="12"/>
  <c r="G274" i="12"/>
  <c r="M274" i="12" s="1"/>
  <c r="I274" i="12"/>
  <c r="K274" i="12"/>
  <c r="O274" i="12"/>
  <c r="Q274" i="12"/>
  <c r="V274" i="12"/>
  <c r="G276" i="12"/>
  <c r="I276" i="12"/>
  <c r="G277" i="12"/>
  <c r="M277" i="12" s="1"/>
  <c r="M276" i="12" s="1"/>
  <c r="I277" i="12"/>
  <c r="K277" i="12"/>
  <c r="K276" i="12" s="1"/>
  <c r="O277" i="12"/>
  <c r="O276" i="12" s="1"/>
  <c r="Q277" i="12"/>
  <c r="V277" i="12"/>
  <c r="G279" i="12"/>
  <c r="I279" i="12"/>
  <c r="K279" i="12"/>
  <c r="M279" i="12"/>
  <c r="O279" i="12"/>
  <c r="Q279" i="12"/>
  <c r="Q276" i="12" s="1"/>
  <c r="V279" i="12"/>
  <c r="G281" i="12"/>
  <c r="I281" i="12"/>
  <c r="K281" i="12"/>
  <c r="M281" i="12"/>
  <c r="O281" i="12"/>
  <c r="Q281" i="12"/>
  <c r="V281" i="12"/>
  <c r="V276" i="12" s="1"/>
  <c r="O283" i="12"/>
  <c r="Q283" i="12"/>
  <c r="G284" i="12"/>
  <c r="G283" i="12" s="1"/>
  <c r="I284" i="12"/>
  <c r="K284" i="12"/>
  <c r="O284" i="12"/>
  <c r="Q284" i="12"/>
  <c r="V284" i="12"/>
  <c r="V283" i="12" s="1"/>
  <c r="G286" i="12"/>
  <c r="I286" i="12"/>
  <c r="I283" i="12" s="1"/>
  <c r="K286" i="12"/>
  <c r="M286" i="12"/>
  <c r="O286" i="12"/>
  <c r="Q286" i="12"/>
  <c r="V286" i="12"/>
  <c r="G288" i="12"/>
  <c r="M288" i="12" s="1"/>
  <c r="I288" i="12"/>
  <c r="K288" i="12"/>
  <c r="K283" i="12" s="1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AE295" i="12"/>
  <c r="I20" i="1"/>
  <c r="I19" i="1"/>
  <c r="I18" i="1"/>
  <c r="I17" i="1"/>
  <c r="I16" i="1"/>
  <c r="I65" i="1"/>
  <c r="J62" i="1" s="1"/>
  <c r="F43" i="1"/>
  <c r="G23" i="1" s="1"/>
  <c r="G43" i="1"/>
  <c r="G25" i="1" s="1"/>
  <c r="A25" i="1" s="1"/>
  <c r="H42" i="1"/>
  <c r="I42" i="1" s="1"/>
  <c r="H40" i="1"/>
  <c r="H39" i="1"/>
  <c r="H43" i="1" s="1"/>
  <c r="J55" i="1" l="1"/>
  <c r="J59" i="1"/>
  <c r="J63" i="1"/>
  <c r="J56" i="1"/>
  <c r="J60" i="1"/>
  <c r="J64" i="1"/>
  <c r="J57" i="1"/>
  <c r="J61" i="1"/>
  <c r="J53" i="1"/>
  <c r="J54" i="1"/>
  <c r="J58" i="1"/>
  <c r="G26" i="1"/>
  <c r="A26" i="1"/>
  <c r="A23" i="1"/>
  <c r="G28" i="1"/>
  <c r="M197" i="12"/>
  <c r="M258" i="12"/>
  <c r="M237" i="12"/>
  <c r="G223" i="12"/>
  <c r="G197" i="12"/>
  <c r="M249" i="12"/>
  <c r="M97" i="12"/>
  <c r="M96" i="12" s="1"/>
  <c r="M15" i="12"/>
  <c r="M8" i="12" s="1"/>
  <c r="M284" i="12"/>
  <c r="M283" i="12" s="1"/>
  <c r="AF295" i="12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65" i="1" l="1"/>
  <c r="G24" i="1"/>
  <c r="A27" i="1" s="1"/>
  <c r="A24" i="1"/>
  <c r="J41" i="1"/>
  <c r="J39" i="1"/>
  <c r="J43" i="1" s="1"/>
  <c r="J42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<sst xmlns="http://schemas.openxmlformats.org/spreadsheetml/2006/main" count="1228" uniqueCount="430">
  <si>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</si>
  <si>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</si>
  <si>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</si>
  <si>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</si>
  <si>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</si>
  <si>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</si>
  <si>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</si>
  <si>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</si>
  <si>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</si>
  <si>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</si>
  <si>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</si>
  <si>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</si>
  <si>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</si>
  <si>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</si>
  <si>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</si>
  <si>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</si>
  <si>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</si>
  <si>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</si>
  <si>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</si>
  <si>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</si>
  <si>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</si>
  <si>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</si>
  <si>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</si>
  <si>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</si>
  <si>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</si>
  <si>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</si>
  <si>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</si>
  <si>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</si>
  <si>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</si>
  <si>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</si>
  <si>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</si>
  <si>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</si>
  <si>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</si>
  <si>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</si>
  <si>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</si>
  <si>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</si>
  <si>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</si>
  <si>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</si>
  <si>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</si>
  <si>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</si>
  <si>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</si>
  <si>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</si>
  <si>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</si>
  <si>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_3_SO01_Zaj.jámy_R3</t>
  </si>
  <si>
    <t>SO01.3 - Zajištění jámy</t>
  </si>
  <si>
    <t>D1</t>
  </si>
  <si>
    <t>SO 01 - Příprava území</t>
  </si>
  <si>
    <t>Objekt:</t>
  </si>
  <si>
    <t>Rozpočet:</t>
  </si>
  <si>
    <t>11542-003-000_R3</t>
  </si>
  <si>
    <t>ALFAGEN ETAPA 1.</t>
  </si>
  <si>
    <t>HUTNÍ PROJEKT Frýdek-Místek a.s.</t>
  </si>
  <si>
    <t>28. října 1495</t>
  </si>
  <si>
    <t>Frýdek-Místek-Místek</t>
  </si>
  <si>
    <t>73801</t>
  </si>
  <si>
    <t>45193584</t>
  </si>
  <si>
    <t>CZ45193584</t>
  </si>
  <si>
    <t>5.2.2025</t>
  </si>
  <si>
    <t>Stavba</t>
  </si>
  <si>
    <t>Stavební objekt</t>
  </si>
  <si>
    <t>Celkem za stavbu</t>
  </si>
  <si>
    <t>CZK</t>
  </si>
  <si>
    <t>#POPS</t>
  </si>
  <si>
    <t>Popis stavby: 11542-003-000_R3 - ALFAGEN ETAPA 1.</t>
  </si>
  <si>
    <t>#POPO</t>
  </si>
  <si>
    <t>Popis objektu: D1 - SO 01 - Příprava území</t>
  </si>
  <si>
    <t>#POPR</t>
  </si>
  <si>
    <t>Popis rozpočtu: _3_SO01_Zaj.jámy_R3 - SO01.3 - Zajištění jámy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</si>
  <si>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</si>
  <si>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</si>
  <si>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</si>
  <si>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</si>
  <si>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</si>
  <si>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</si>
  <si>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</si>
  <si>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</si>
  <si>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</si>
  <si>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</si>
  <si>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8</t>
  </si>
  <si>
    <t>Trubní vedení</t>
  </si>
  <si>
    <t>96</t>
  </si>
  <si>
    <t>Bourání konstrukcí</t>
  </si>
  <si>
    <t>99</t>
  </si>
  <si>
    <t>Staveništní přesun hmot</t>
  </si>
  <si>
    <t>767</t>
  </si>
  <si>
    <t>Konstrukce zámečnické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</si>
  <si>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</si>
  <si>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</si>
  <si>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</si>
  <si>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</si>
  <si>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</si>
  <si>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</si>
  <si>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</si>
  <si>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</si>
  <si>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</si>
  <si>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</si>
  <si>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</si>
  <si>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</si>
  <si>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</si>
  <si>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</si>
  <si>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</si>
  <si>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</si>
  <si>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</si>
  <si>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</si>
  <si>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</si>
  <si>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</si>
  <si>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</si>
  <si>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</si>
  <si>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</si>
  <si>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</si>
  <si>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</si>
  <si>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</si>
  <si>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</si>
  <si>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</si>
  <si>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</si>
  <si>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</si>
  <si>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</si>
  <si>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</si>
  <si>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</si>
  <si>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</si>
  <si>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</si>
  <si>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</si>
  <si>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115101201R00</t>
  </si>
  <si>
    <t>Čerpání vody na dopravní výšku do 10 m  s uvažovaným průměrným přítokem do 500 l/min</t>
  </si>
  <si>
    <t>h</t>
  </si>
  <si>
    <t>800-1</t>
  </si>
  <si>
    <t>RTS 24/ II</t>
  </si>
  <si>
    <t>Práce</t>
  </si>
  <si>
    <t>Běžná</t>
  </si>
  <si>
    <t>POL1_</t>
  </si>
  <si>
    <t>na vzdálenost od hladiny vody v jímce po výšku roviny proložené osou nejvyššího bodu výtlačného potrubí. Včetně odpadní potrubí v délce do 20 m.</t>
  </si>
  <si>
    <t>SPI</t>
  </si>
  <si>
    <t>předpoklad : 120*8</t>
  </si>
  <si>
    <t>VV</t>
  </si>
  <si>
    <t>115101301R00</t>
  </si>
  <si>
    <t>Pohotovost záložní čerpací soupravy na dopravní výšku do 10 m 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</si>
  <si>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</si>
  <si>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</si>
  <si>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předpoklad : 120</t>
  </si>
  <si>
    <t>122301103R00</t>
  </si>
  <si>
    <t>Odkopávky a  prokopávky nezapažené v hornině 4 přes 1 000 do 10 000 m3</t>
  </si>
  <si>
    <t>m3</t>
  </si>
  <si>
    <t>s přehozením výkopku na vzdálenost do 3 m nebo s naložením na dopravní prostředek,</t>
  </si>
  <si>
    <t>podkl.vrstvy zpev.ploch+zeleň, viz tabulka HTÚ : 9 643,90</t>
  </si>
  <si>
    <t>122301109R00</t>
  </si>
  <si>
    <t>Odkopávky a  prokopávky nezapažené v hornině 4 příplatek k cenám za lepivost horniny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</si>
  <si>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</si>
  <si>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</si>
  <si>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</si>
  <si>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 xml:space="preserve">"viz tabulka k-ce stavební jámy č.1a2 bourání" : </t>
  </si>
  <si>
    <t>bourání stáv.zákl.patek plynu : 9,00</t>
  </si>
  <si>
    <t>dočasný základ (2ks) (po provedení pažící kce bude základ vybourán) : 3,00</t>
  </si>
  <si>
    <t>provizorní dočasný základ (1ks) (po provedení pažící kce bude základ vybourán) : 2,25</t>
  </si>
  <si>
    <t>131301110R00</t>
  </si>
  <si>
    <t>Hloubení nezapažených jam a zářezů do 50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</si>
  <si>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</si>
  <si>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nové základy pod podpěry (6ks) : 50,00</t>
  </si>
  <si>
    <t>bourání stáv. a provizorních základů : 40,00</t>
  </si>
  <si>
    <t>131301112R00</t>
  </si>
  <si>
    <t>Hloubení nezapažených jam a zářezů do 1000 m3, v hornině 4, hloubení strojně</t>
  </si>
  <si>
    <t xml:space="preserve">"viz tabulka k-ce stavební jámy" : </t>
  </si>
  <si>
    <t>jáma č.2 (odkop prostoru pro zhotovení pažnice z úrovně +0,000 do -2,100) : 324,00</t>
  </si>
  <si>
    <t>131301113R00</t>
  </si>
  <si>
    <t>Hloubení nezapažených jam a zářezů do 10000 m3, v hornině 4, hloubení strojně</t>
  </si>
  <si>
    <t>jáma č.2 (odkop svahu po zhotovení pilot na úroveň +0,000) : 2 067,00</t>
  </si>
  <si>
    <t>131301119R00</t>
  </si>
  <si>
    <t xml:space="preserve">Hloubení nezapažených jam a zářezů příplatek za lepivost, v hornině 4,  </t>
  </si>
  <si>
    <t>"viz tabulka k-ce stavební jámy" : 90,00+324,00+2 067,00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</si>
  <si>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</si>
  <si>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</si>
  <si>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</si>
  <si>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100% z hloubení jam do 50 m3, nové základy pod podpěry (6ks) : 50,00</t>
  </si>
  <si>
    <t>161101102R00</t>
  </si>
  <si>
    <t>Svislé přemístění výkopku z horniny 1 až 4, při hloubce výkopu přes 2,5 do 4 m</t>
  </si>
  <si>
    <t>8% z hloubení jam do 1 000 m3 : 324,00*0,08</t>
  </si>
  <si>
    <t>3% z hloubení jam do 10 000 m3 : 2 067,00*0,03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</si>
  <si>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</si>
  <si>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</si>
  <si>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</si>
  <si>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"odvoz na skládku=celkového přebytku zeminy, kamení, apod." : </t>
  </si>
  <si>
    <t>objekt SO01.3 a objekt SO02 : (13 269,10-551,25)+(7 024,50-6 627,40)</t>
  </si>
  <si>
    <t xml:space="preserve">"Deponii si zajistí budoucí zhotovitel" : </t>
  </si>
  <si>
    <t xml:space="preserve">"viz tabulka HTÚ" : </t>
  </si>
  <si>
    <t>přesun z odkopávek na deponii : 9 643,90</t>
  </si>
  <si>
    <t>přesun zeminy z výkopů na deponii : 2 481,00</t>
  </si>
  <si>
    <t>přesun zeminy z vrtaných pilot na deponii : 1 144,20</t>
  </si>
  <si>
    <t>pro zpětný zásyp/násyp pro vyrovnání pilotovací úrovně : 551,25</t>
  </si>
  <si>
    <t>162701109R00</t>
  </si>
  <si>
    <t>Vodorovné přemístění výkopku příplatek k ceně za každých dalších i započatých 1 000 m přes 10 000 m  z horniny 1 až 4</t>
  </si>
  <si>
    <t>celkem odvoz na skládku do 30 km.</t>
  </si>
  <si>
    <t>POP</t>
  </si>
  <si>
    <t>13 114,95*29</t>
  </si>
  <si>
    <t>167101102R00</t>
  </si>
  <si>
    <t>Nakládání, skládání, překládání neulehlého výkopku nakládání výkopku  přes 100 m3, z horniny 1 až 4</t>
  </si>
  <si>
    <t xml:space="preserve">"pro odvoz na skládku=celkového přebytku zeminy, kamení, apod." : 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</si>
  <si>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</si>
  <si>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</si>
  <si>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</si>
  <si>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</si>
  <si>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</si>
  <si>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zpětný zásyp/násyp pro vyrovnání pilotovací úrovně : 480,00</t>
  </si>
  <si>
    <t>nové základy pod podpěry (6ks) : 50,00-18,75</t>
  </si>
  <si>
    <t>199000002R00</t>
  </si>
  <si>
    <t>Poplatky za skládku horniny 1- 4, skupina 17 05 04 z Katalogu odpadů</t>
  </si>
  <si>
    <t>113108421R00</t>
  </si>
  <si>
    <t>Odstranění podkladů nebo krytů živičných, v ploše jednotlivě nad 50 m2, tloušťka vrstvy 210 mm</t>
  </si>
  <si>
    <t>m2</t>
  </si>
  <si>
    <t>822-1</t>
  </si>
  <si>
    <t>viz tabulka HTÚ : 4 300,00</t>
  </si>
  <si>
    <t>113109415R00</t>
  </si>
  <si>
    <t>Odstranění podkladů nebo krytů z betonu prostého, v ploše jednotlivě nad 50 m2, tloušťka vrstvy 150 mm</t>
  </si>
  <si>
    <t>kamenivo zpev.cementem, viz tabulka HTÚ : 4 300,00</t>
  </si>
  <si>
    <t>113106241RTT</t>
  </si>
  <si>
    <t>Rozebrání ploch komunikací ze silničních panelů včetně odvozu a uložení</t>
  </si>
  <si>
    <t>Vlastní</t>
  </si>
  <si>
    <t>Indiv</t>
  </si>
  <si>
    <t>viz tabulka HTÚ : 2 360,00</t>
  </si>
  <si>
    <t>224311411R00</t>
  </si>
  <si>
    <t>Výplň pilot z vodostavebního betonu prostého beton XF3, bez suspenze</t>
  </si>
  <si>
    <t>800-2</t>
  </si>
  <si>
    <t xml:space="preserve">"viz tabulka kce stavební jámy č.1" : </t>
  </si>
  <si>
    <t xml:space="preserve">"Milánská stěna=trvalé pažení" : </t>
  </si>
  <si>
    <t>pro piloty D500 mm typ6 : 24*(1,00)</t>
  </si>
  <si>
    <t>pro piloty D500 mm typ7 : 45*(1,20)</t>
  </si>
  <si>
    <t>přídavek betonu po vytažení výpažnice : 3,90</t>
  </si>
  <si>
    <t>přídavek betonu na přebetonávku : 7,00</t>
  </si>
  <si>
    <t/>
  </si>
  <si>
    <t>pro piloty D620 mm typ3 : 14*(2,70)</t>
  </si>
  <si>
    <t>pro piloty D620 mm typ4 : 12*(2,40)</t>
  </si>
  <si>
    <t>pro piloty D620 mm typ5 : 12*(1,80)</t>
  </si>
  <si>
    <t>přídavek betonu po vytažení výpažnice : 4,50</t>
  </si>
  <si>
    <t>přídavek betonu na přebetonávku : 7,90</t>
  </si>
  <si>
    <t>pro piloty D750 mm typ1 : 27*(5,30)</t>
  </si>
  <si>
    <t>pro piloty D750 mm typ2 : 13*(4,40)</t>
  </si>
  <si>
    <t>přídavek betonu po vytažení výpažnice : 10,10</t>
  </si>
  <si>
    <t>přídavek betonu na přebetonávku : 14,80</t>
  </si>
  <si>
    <t xml:space="preserve">"viz tabulka kce stavební jámy č.2" : </t>
  </si>
  <si>
    <t>pro piloty D750 mm typ1 : 59*(7,42)</t>
  </si>
  <si>
    <t>pro piloty D750 mm typ2 : 11*(5,70)</t>
  </si>
  <si>
    <t>pro piloty D750 mm typ3 : 11*(4,60)</t>
  </si>
  <si>
    <t>pro piloty D750 mm typ4 : 15*(4,00)</t>
  </si>
  <si>
    <t>pro piloty D750 mm typ5 : 11*(3,40)</t>
  </si>
  <si>
    <t>přídavek betonu po vytažení výpažnice : 32,40</t>
  </si>
  <si>
    <t>přídavek betonu na přebetonávku : 48,62</t>
  </si>
  <si>
    <t>224361116R00</t>
  </si>
  <si>
    <t>Výztuž pilot betonových do země z oceli B500B, Výztuž ocelová betonářská - tyč; úprava: stříhaná, ohýbaná; povrch: žebírkový; značka: B500B (1.0439); d = 12,0 mm</t>
  </si>
  <si>
    <t>t</t>
  </si>
  <si>
    <t>pro piloty : 21 978,10/1000</t>
  </si>
  <si>
    <t>pro piloty : 43 310,70/1000</t>
  </si>
  <si>
    <t>224383111R00</t>
  </si>
  <si>
    <t>Zřízení výplně pilot ze ŽB s vytažením pažnic hloubka do 10 m, průměr přes 450 do 650 mm</t>
  </si>
  <si>
    <t>m</t>
  </si>
  <si>
    <t>svislých, zapažených,</t>
  </si>
  <si>
    <t xml:space="preserve">"viz tabulka k-ce stavební jámy č.1" : </t>
  </si>
  <si>
    <t>pro piloty typ3 D620 mm (délka pilot) : 14*9,00</t>
  </si>
  <si>
    <t>pro piloty typ4 D620 mm (délka pilot) : 12*8,00</t>
  </si>
  <si>
    <t>pro piloty typ5 D620 mm (délka pilot) : 12*6,00</t>
  </si>
  <si>
    <t>pro piloty typ6 D500 mm (délka pilot) : 24*5,00</t>
  </si>
  <si>
    <t>pro piloty typ7 D500 mm (délka pilot) : 45*6,00</t>
  </si>
  <si>
    <t>224383112R00</t>
  </si>
  <si>
    <t>Zřízení výplně pilot ze ŽB s vytažením pažnic hloubka do 10 m, průměr přes 650 do 1250 mm</t>
  </si>
  <si>
    <t>pro piloty typ2 D750 mm (délka pilot) : 13*10,00</t>
  </si>
  <si>
    <t xml:space="preserve">"viz tabulka k-ce stavební jámy č.2" : </t>
  </si>
  <si>
    <t>pro piloty typ4 D750 mm (délka pilot) : 15*9,00</t>
  </si>
  <si>
    <t>pro piloty typ5 D750 mm (délka pilot) : 11*7,70</t>
  </si>
  <si>
    <t>224383122R00</t>
  </si>
  <si>
    <t>Zřízení výplně pilot ze ŽB s vytažením pažnic hloubka do 20 m, průměr přes 650 do 1250 mm</t>
  </si>
  <si>
    <t>pro piloty typ1 D750 mm (délka pilot) : 27*12,00</t>
  </si>
  <si>
    <t>pro piloty typ1 D750 mm (délka pilot) : 59*16,80</t>
  </si>
  <si>
    <t>pro piloty typ2 D750 mm (délka pilot) : 11*12,80</t>
  </si>
  <si>
    <t>pro piloty typ3 D750 mm (délka pilot) : 11*10,40</t>
  </si>
  <si>
    <t>264041410R00</t>
  </si>
  <si>
    <t>Odpažení vrtů pro piloty průměr přes 550 do 650 mm</t>
  </si>
  <si>
    <t>pažených manipulační pažnicí,</t>
  </si>
  <si>
    <t>"viz tabulka k-ce stavební jámy č.1" : 292,10</t>
  </si>
  <si>
    <t>264041510R00</t>
  </si>
  <si>
    <t>Odpažení vrtů pro piloty průměr přes 650 do 850 mm</t>
  </si>
  <si>
    <t>"viz tabulka k-ce stavební jámy č.1" : 174,95</t>
  </si>
  <si>
    <t>"viz tabulka k-ce stavební jámy č.2" : 617,50</t>
  </si>
  <si>
    <t>264411411R00</t>
  </si>
  <si>
    <t>Vrty pro piloty nezapažené, svislé průměr přes 550 do 650 mm, hloubka 0 - 5 m, hornina třídy 4</t>
  </si>
  <si>
    <t>pro piloty D500 mm : 200,10</t>
  </si>
  <si>
    <t>pro piloty D620 mm : 191,80</t>
  </si>
  <si>
    <t>264411511R00</t>
  </si>
  <si>
    <t>Vrty pro piloty nezapažené, svislé průměr přes 650 do 850 mm, hloubka 0 - 5 m, hornina třídy 4</t>
  </si>
  <si>
    <t>pro piloty D750 mm : 279,05</t>
  </si>
  <si>
    <t>264411512R00</t>
  </si>
  <si>
    <t>Vrty pro piloty nezapažené, svislé průměr přes 650 do 850 mm, hloubka přes 5 m, hornina třídy 4</t>
  </si>
  <si>
    <t>pro piloty D750 mm : 848,60</t>
  </si>
  <si>
    <t>264421412R00</t>
  </si>
  <si>
    <t>Vrty pro piloty zapažené, svislé průměr přes 550 do 650 mm, hloubka od 0 do 10 m, hornina třídy 4</t>
  </si>
  <si>
    <t>pro piloty D500 mm : 189,90</t>
  </si>
  <si>
    <t>pro piloty D620 mm : 102,20</t>
  </si>
  <si>
    <t>264421512R00</t>
  </si>
  <si>
    <t>Vrty pro piloty zapažené, svislé průměr přes 650 do 850 mm, hloubka od 0 do 10 m, hornina třídy 4</t>
  </si>
  <si>
    <t>pro piloty D750 mm : 174,95</t>
  </si>
  <si>
    <t>pro piloty D750 mm : 617,50</t>
  </si>
  <si>
    <t>275320050RAA</t>
  </si>
  <si>
    <t>Základové patky ze železobetonu včetně bednění z betonu C 25/30 (B 30), výztuž 90 kg/m3, štěrkopískový podklad 100 mm</t>
  </si>
  <si>
    <t>AP-HSV</t>
  </si>
  <si>
    <t>Agregovaná položka</t>
  </si>
  <si>
    <t>POL2_</t>
  </si>
  <si>
    <t>výztuže, odbednění a podkladu ze štěrkopísku.</t>
  </si>
  <si>
    <t xml:space="preserve">"viz tabulka k-ce stavební jámy č.1a2 bourání a nová část plynu" : </t>
  </si>
  <si>
    <t>nové základy pod podpěry (6ks) : 13,50</t>
  </si>
  <si>
    <t>380320040RTT</t>
  </si>
  <si>
    <t>Kompletní konstrukce ze železobetonu C 25/30, bednění a odbednění, výztuž 120 kg/m3</t>
  </si>
  <si>
    <t>včetně stříkaného betonu, otvorů pro odvodnění, příslušenství, kompletní provedení.</t>
  </si>
  <si>
    <t>"Milánská stěna=trvalé pažení, Pažina typ 1 až 7 (pažnice)" : 35,50</t>
  </si>
  <si>
    <t>"Milánská stěna=trvalé pažení, Pažina typ 1 až 5 (pažnice)" : 15,10</t>
  </si>
  <si>
    <t>380320040RTY</t>
  </si>
  <si>
    <t>Kompletní konstrukce ze železobetonu C 25/30, bednění a odbednění, výztuž 150 kg/m3</t>
  </si>
  <si>
    <t>"Milánská stěna=trvalé pažení, Trámec typ 1 až 7 (hlava)" : 38,40</t>
  </si>
  <si>
    <t>"Milánská stěna=trvalé pažení, Trámec typ 1 (hlava)" : 49,20</t>
  </si>
  <si>
    <t>841230116RTT</t>
  </si>
  <si>
    <t>Plynovod z trub ocelových, DN 125 mm (montáž+dodávka včetně tvarovek, nátěru potr.,případného lešení, příslušenství) kompletní provedení</t>
  </si>
  <si>
    <t>Součástí ceny je i hlavní tlaková zkouška vzduchem.</t>
  </si>
  <si>
    <t>"Nová trasa potrubí plynu NTL DN125" : (19,20+28,50)</t>
  </si>
  <si>
    <t>"Nová trasa potrubí plynu STL DN125" : (19,20+28,50)</t>
  </si>
  <si>
    <t>841230119RTT</t>
  </si>
  <si>
    <t>Plynovod z trub ocelových, DN 400 mm (montáž+dodávka včetně tvarovek, nátěru potr.,případného lešení, příslušenství) kompletní provedení</t>
  </si>
  <si>
    <t>Součástí ceny je i hlavní tlaková zkouška vzduchem..</t>
  </si>
  <si>
    <t>"Nová trasa potrubí plynu NTL DN400" : (19,20+28,50)</t>
  </si>
  <si>
    <t>961054112R00</t>
  </si>
  <si>
    <t>Odbourání vrchní znehodnocené části výplně pilot průměr piloty přes 450 do 650 mm</t>
  </si>
  <si>
    <t>betonových,</t>
  </si>
  <si>
    <t>pro piloty D500 mm : 41,40</t>
  </si>
  <si>
    <t>pro piloty D620 mm : 34,20</t>
  </si>
  <si>
    <t>961054113R00</t>
  </si>
  <si>
    <t>Odbourání vrchní znehodnocené části výplně pilot průměr piloty přes 650 do 1250 mm</t>
  </si>
  <si>
    <t>pro piloty D750 mm : 24,00</t>
  </si>
  <si>
    <t>pro piloty D750 mm : 160,50</t>
  </si>
  <si>
    <t>998152122R00</t>
  </si>
  <si>
    <t>Přesun hmot pro oplocení a objekty zvláštní,monol. vodorovně do 50 m výšky přes 3 do 10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</si>
  <si>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</si>
  <si>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</si>
  <si>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</si>
  <si>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</si>
  <si>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767999801R00</t>
  </si>
  <si>
    <t>Demontáž ostatních doplňků staveb doplňků staveb  o hmotnosti přes 20 do 50 kg</t>
  </si>
  <si>
    <t>kg</t>
  </si>
  <si>
    <t>800-767</t>
  </si>
  <si>
    <t>dmtž stáv.potrubí NTL plynu DN125 : 45,1*35</t>
  </si>
  <si>
    <t>dmtž stáv.potrubí STL plynu DN125 : 45,1*35</t>
  </si>
  <si>
    <t>dmtž provizorního potrubí NTL plynu DN125 (potrubí bude použito do nové trasy) : 19,2*35</t>
  </si>
  <si>
    <t>dmtž provizorního potrubí STL plynu DN125 (potrubí bude použito do nové trasy) : 19,2*35</t>
  </si>
  <si>
    <t>767999803R00</t>
  </si>
  <si>
    <t>Demontáž ostatních doplňků staveb doplňků staveb  o hmotnosti přes 100 do 250 kg</t>
  </si>
  <si>
    <t>dmtž stáv.potrubí NTL plynu DN400 : 45,1*120</t>
  </si>
  <si>
    <t>dmtž provizorního potrubí NTL plynu DN400 (potrubí bude použito do nové trasy) : 19,2*120</t>
  </si>
  <si>
    <t>767200000RA0</t>
  </si>
  <si>
    <t>Zábradlí ochranné z tubek, madlo, nátěry, kotvení</t>
  </si>
  <si>
    <t>zábradlí v.1,1 m z trubek D44,5x5 mm materiál S235, včetně kotvení : 94,40</t>
  </si>
  <si>
    <t>767995106R00</t>
  </si>
  <si>
    <t>Výroba a montáž atypických kovovových doplňků staveb hmotnosti přes 100 do 250 kg</t>
  </si>
  <si>
    <t>nové ocel.podpěry potrubí plynu (9ks) : 9*250,00</t>
  </si>
  <si>
    <t>provizorní ocel.podpěra potrubí plynui (3ks) (po provedení pažící kce bude podpěra zdemontována) : 3*250,00</t>
  </si>
  <si>
    <t>767996803R00</t>
  </si>
  <si>
    <t>Demontáž ostatních doplňků staveb atypických konstrukcí  o hmotnosti přes 100 do 250 kg</t>
  </si>
  <si>
    <t>provizorní ocel.podpěra potrubí plynui (3ks) : 3*250,00</t>
  </si>
  <si>
    <t>430995000R00</t>
  </si>
  <si>
    <t>Náklady na lešení a zdvihací mechanismy</t>
  </si>
  <si>
    <t>nové ocel.podpěry potrubí plynu : 9*250,00</t>
  </si>
  <si>
    <t>430997000R00</t>
  </si>
  <si>
    <t>Náklady na "Dílenskou dokumentaci"</t>
  </si>
  <si>
    <t>55399993R</t>
  </si>
  <si>
    <t>výrobek kovový vyrobený tvarováním, svařováním, nebo šroubováním, hmotnost výrobku nad 10 kg</t>
  </si>
  <si>
    <t>SPCM</t>
  </si>
  <si>
    <t>Specifikace</t>
  </si>
  <si>
    <t>POL3_</t>
  </si>
  <si>
    <t>včetně dopravy a povrchové úpravy nátěrem.</t>
  </si>
  <si>
    <t>979951112R00</t>
  </si>
  <si>
    <t>Výkup kovů železný šrot, tloušťky nad 4 mm</t>
  </si>
  <si>
    <t>801-3</t>
  </si>
  <si>
    <t>předpoklad vyztuženost základů=90 kg/m3 betonu : 14,25*90/1000</t>
  </si>
  <si>
    <t>provizorní ocel.podpěra potrubí plynui (3ks) : 3*250,00/1000</t>
  </si>
  <si>
    <t>stáv.ocel.potrubí plynu : 12,217-0,672*2-2,304</t>
  </si>
  <si>
    <t>979999982R00</t>
  </si>
  <si>
    <t>Poplatek za recyklaci, betonu, kusovost nad 1600 cm2, skupina 17 01 01 z Katalogu odpadů</t>
  </si>
  <si>
    <t>3 938,2489-1 986,60</t>
  </si>
  <si>
    <t>979999996R00</t>
  </si>
  <si>
    <t>Poplatek za recyklaci, asfaltu, kusovost nad 1600 cm, kusovost nad 1600 cm2, skupina 17 03 02 z Katalogu odpadů</t>
  </si>
  <si>
    <t>z odstr.asf.vrstev : 1 986,60</t>
  </si>
  <si>
    <t>979012112R00</t>
  </si>
  <si>
    <t xml:space="preserve">Svislá doprava suti a vybouraných hmot svislá doprava suti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</si>
  <si>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</si>
  <si>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</si>
  <si>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</si>
  <si>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</si>
  <si>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</si>
  <si>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</si>
  <si>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</si>
  <si>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</si>
  <si>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979087212R00</t>
  </si>
  <si>
    <t>Nakládání na dopravní prostředky suti</t>
  </si>
  <si>
    <t>pro vodorovnou dopravu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</si>
  <si>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</si>
  <si>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</si>
  <si>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</si>
  <si>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</si>
  <si>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</si>
  <si>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</si>
  <si>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</si>
  <si>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</si>
  <si>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</si>
  <si>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 včetně bezpečnostních a hygienických opatření na staveništi (Provizorní oplocení celého staveniště, rozšíření komunikace=provizorní zpevnění např.štěrkodrtí/beton.recyklátem o ploše cca 100 m2).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</si>
  <si>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</si>
  <si>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</si>
  <si>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</si>
  <si>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</si>
  <si>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</si>
  <si>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prací.</t>
  </si>
  <si>
    <t>00411 R</t>
  </si>
  <si>
    <t>Přípravné a průzkumné služby či práce</t>
  </si>
  <si>
    <t>Náklady dodavatele vyplývající z povinností dodavatele stanovených obchodními podmínkami před zahájením stavebních prací. Tato skupina zahrnuje zejména náklady na přípravné činnosti.</t>
  </si>
  <si>
    <t>004111020R</t>
  </si>
  <si>
    <t xml:space="preserve">Vypracování projektové dokumentace </t>
  </si>
  <si>
    <t>Náklady na vypracování Dílenských (Výrobních) dokumentacích.....viz další požadavky na výkrese a popis v TZ.</t>
  </si>
  <si>
    <t>00511 R</t>
  </si>
  <si>
    <t xml:space="preserve">Geodetické práce </t>
  </si>
  <si>
    <t>Náklady na veškeré geodetické práce (vytýčení stáv.sítí a rozvodů, vytýčení a rozměření nového stavu, geodetické práce v průběhu výstavby, apod.)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</si>
  <si>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</si>
  <si>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</si>
  <si>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</si>
  <si>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</si>
  <si>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</si>
  <si>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 (Vyznačení změn do DPS).</t>
  </si>
  <si>
    <t>SUM</t>
  </si>
  <si>
    <t>END</t>
  </si>
  <si>
    <t>AL INVEST Břidličná,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</si>
</sst>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16" fillId="0" borderId="12" xfId="0" applyNumberFormat="1" applyFont="1" applyBorder="1" applyAlignment="1">
      <alignment vertical="center"/>
    </xf>
    <xf numFmtId="49" fontId="16" fillId="3" borderId="12" xfId="0" applyNumberFormat="1" applyFont="1" applyFill="1" applyBorder="1" applyAlignment="1">
      <alignment vertical="center" wrapText="1"/>
    </xf>
    <xf numFmtId="49" fontId="20" fillId="3" borderId="0" xfId="0" applyNumberFormat="1" applyFont="1" applyFill="1" applyAlignment="1">
      <alignment horizontal="left" vertical="center" wrapText="1"/>
    </xf>
    <xf numFmtId="49" fontId="20" fillId="3" borderId="6" xfId="0" applyNumberFormat="1" applyFont="1" applyFill="1" applyBorder="1" applyAlignment="1">
      <alignment horizontal="left" vertical="center" wrapText="1"/>
    </xf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165" fontId="16" fillId="6" borderId="40" xfId="0" applyNumberFormat="1" applyFont="1" applyFill="1" applyBorder="1" applyAlignment="1">
      <alignment vertical="top" shrinkToFit="1"/>
    </xf>
    <xf numFmtId="0" fontId="16" fillId="6" borderId="42" xfId="0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16" fillId="6" borderId="43" xfId="0" applyFont="1" applyFill="1" applyBorder="1" applyAlignment="1">
      <alignment horizontal="center" vertical="top" shrinkToFit="1"/>
    </xf>
    <xf numFmtId="165" fontId="16" fillId="6" borderId="4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8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password="E81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85" x14ac:dyDescent="0.2"/>
  <cols>
    <col min="1" max="1" width="8.375" hidden="1" customWidth="1"/>
    <col min="2" max="2" width="13.375" customWidth="1"/>
    <col min="3" max="3" width="7.375" style="51" customWidth="1"/>
    <col min="4" max="4" width="13" style="51" customWidth="1"/>
    <col min="5" max="5" width="9.75" style="51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00000000000003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12" t="s">
        <v>22</v>
      </c>
      <c r="C2" s="113"/>
      <c r="D2" s="265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.1" customHeight="1" x14ac:dyDescent="0.2">
      <c r="A3" s="2"/>
      <c r="B3" s="117" t="s">
        <v>47</v>
      </c>
      <c r="C3" s="113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" customHeight="1" x14ac:dyDescent="0.2">
      <c r="A4" s="109">
        <v>3464957</v>
      </c>
      <c r="B4" s="122" t="s">
        <v>48</v>
      </c>
      <c r="C4" s="123"/>
      <c r="D4" s="266" t="s">
        <v>43</v>
      </c>
      <c r="E4" s="124" t="s">
        <v>44</v>
      </c>
      <c r="F4" s="125"/>
      <c r="G4" s="125"/>
      <c r="H4" s="125"/>
      <c r="I4" s="125"/>
      <c r="J4" s="126"/>
    </row>
    <row r="5" spans="1:15" ht="24.1" customHeight="1" x14ac:dyDescent="0.2">
      <c r="A5" s="2"/>
      <c r="B5" s="31" t="s">
        <v>42</v>
      </c>
      <c r="D5" s="90" t="s">
        <v>429</v>
      </c>
      <c r="E5" s="91"/>
      <c r="F5" s="91"/>
      <c r="G5" s="91"/>
      <c r="H5" s="18" t="s">
        <v>40</v>
      </c>
      <c r="I5" s="22"/>
      <c r="J5" s="8"/>
    </row>
    <row r="6" spans="1:15" ht="15.7" customHeight="1" x14ac:dyDescent="0.2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.1" hidden="1" customHeight="1" x14ac:dyDescent="0.2">
      <c r="A8" s="2"/>
      <c r="B8" s="31" t="s">
        <v>20</v>
      </c>
      <c r="D8" s="111" t="s">
        <v>51</v>
      </c>
      <c r="H8" s="18" t="s">
        <v>40</v>
      </c>
      <c r="I8" s="128" t="s">
        <v>55</v>
      </c>
      <c r="J8" s="8"/>
    </row>
    <row r="9" spans="1:15" ht="15.7" hidden="1" customHeight="1" x14ac:dyDescent="0.2">
      <c r="A9" s="2"/>
      <c r="B9" s="2"/>
      <c r="D9" s="111" t="s">
        <v>52</v>
      </c>
      <c r="H9" s="18" t="s">
        <v>34</v>
      </c>
      <c r="I9" s="128" t="s">
        <v>56</v>
      </c>
      <c r="J9" s="8"/>
    </row>
    <row r="10" spans="1:15" ht="15.7" hidden="1" customHeight="1" x14ac:dyDescent="0.2">
      <c r="A10" s="2"/>
      <c r="B10" s="35"/>
      <c r="C10" s="55"/>
      <c r="D10" s="110" t="s">
        <v>54</v>
      </c>
      <c r="E10" s="127" t="s">
        <v>53</v>
      </c>
      <c r="F10" s="24"/>
      <c r="G10" s="14"/>
      <c r="H10" s="14"/>
      <c r="I10" s="36"/>
      <c r="J10" s="34"/>
    </row>
    <row r="11" spans="1:15" ht="24.1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" customHeight="1" x14ac:dyDescent="0.2">
      <c r="A12" s="2"/>
      <c r="B12" s="28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" customHeight="1" x14ac:dyDescent="0.2">
      <c r="A13" s="2"/>
      <c r="B13" s="29"/>
      <c r="C13" s="55"/>
      <c r="D13" s="133"/>
      <c r="E13" s="131"/>
      <c r="F13" s="132"/>
      <c r="G13" s="132"/>
      <c r="H13" s="19"/>
      <c r="I13" s="23"/>
      <c r="J13" s="34"/>
    </row>
    <row r="14" spans="1:15" ht="24.1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" customHeight="1" x14ac:dyDescent="0.2">
      <c r="A16" s="19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SUMIF(F53:F64,A16,I53:I64)+SUMIF(F53:F64,"PSU",I53:I64)</f>
        <v>0</v>
      </c>
      <c r="J16" s="83"/>
    </row>
    <row r="17" spans="1:10" ht="23.2" customHeight="1" x14ac:dyDescent="0.2">
      <c r="A17" s="19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SUMIF(F53:F64,A17,I53:I64)</f>
        <v>0</v>
      </c>
      <c r="J17" s="83"/>
    </row>
    <row r="18" spans="1:10" ht="23.2" customHeight="1" x14ac:dyDescent="0.2">
      <c r="A18" s="19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SUMIF(F53:F64,A18,I53:I64)</f>
        <v>0</v>
      </c>
      <c r="J18" s="83"/>
    </row>
    <row r="19" spans="1:10" ht="23.2" customHeight="1" x14ac:dyDescent="0.2">
      <c r="A19" s="196" t="s">
        <v>91</v>
      </c>
      <c r="B19" s="38" t="s">
        <v>27</v>
      </c>
      <c r="C19" s="60"/>
      <c r="D19" s="61"/>
      <c r="E19" s="81"/>
      <c r="F19" s="82"/>
      <c r="G19" s="81"/>
      <c r="H19" s="82"/>
      <c r="I19" s="81">
        <f>SUMIF(F53:F64,A19,I53:I64)</f>
        <v>0</v>
      </c>
      <c r="J19" s="83"/>
    </row>
    <row r="20" spans="1:10" ht="23.2" customHeight="1" x14ac:dyDescent="0.2">
      <c r="A20" s="196" t="s">
        <v>92</v>
      </c>
      <c r="B20" s="38" t="s">
        <v>28</v>
      </c>
      <c r="C20" s="60"/>
      <c r="D20" s="61"/>
      <c r="E20" s="81"/>
      <c r="F20" s="82"/>
      <c r="G20" s="81"/>
      <c r="H20" s="82"/>
      <c r="I20" s="81">
        <f>SUMIF(F53:F64,A20,I53:I64)</f>
        <v>0</v>
      </c>
      <c r="J20" s="83"/>
    </row>
    <row r="21" spans="1:10" ht="23.2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96">
        <f>A23</f>
        <v>0</v>
      </c>
      <c r="H24" s="97"/>
      <c r="I24" s="97"/>
      <c r="J24" s="40" t="str">
        <f t="shared" si="0"/>
        <v>CZK</v>
      </c>
    </row>
    <row r="25" spans="1:10" ht="23.2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8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8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61</v>
      </c>
    </row>
    <row r="30" spans="1:10" ht="12.85" customHeight="1" x14ac:dyDescent="0.2">
      <c r="A30" s="2"/>
      <c r="B30" s="2"/>
      <c r="J30" s="9"/>
    </row>
    <row r="31" spans="1:10" ht="29.95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8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.1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58</v>
      </c>
      <c r="C39" s="147"/>
      <c r="D39" s="147"/>
      <c r="E39" s="147"/>
      <c r="F39" s="148">
        <f>'D1 _3_SO01_Zaj.jámy_R3 Pol'!AE295</f>
        <v>0</v>
      </c>
      <c r="G39" s="149">
        <f>'D1 _3_SO01_Zaj.jámy_R3 Pol'!AF295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59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'D1 _3_SO01_Zaj.jámy_R3 Pol'!AE295</f>
        <v>0</v>
      </c>
      <c r="G41" s="155">
        <f>'D1 _3_SO01_Zaj.jámy_R3 Pol'!AF295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'D1 _3_SO01_Zaj.jámy_R3 Pol'!AE295</f>
        <v>0</v>
      </c>
      <c r="G42" s="150">
        <f>'D1 _3_SO01_Zaj.jámy_R3 Pol'!AF295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60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7" spans="1:10" x14ac:dyDescent="0.2">
      <c r="A47" t="s">
        <v>66</v>
      </c>
      <c r="B47" t="s">
        <v>67</v>
      </c>
    </row>
    <row r="50" spans="1:10" ht="15.7" x14ac:dyDescent="0.25">
      <c r="B50" s="175" t="s">
        <v>68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69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70</v>
      </c>
      <c r="C53" s="184" t="s">
        <v>71</v>
      </c>
      <c r="D53" s="185"/>
      <c r="E53" s="185"/>
      <c r="F53" s="192" t="s">
        <v>24</v>
      </c>
      <c r="G53" s="193"/>
      <c r="H53" s="193"/>
      <c r="I53" s="193">
        <f>'D1 _3_SO01_Zaj.jámy_R3 Pol'!G8</f>
        <v>0</v>
      </c>
      <c r="J53" s="189" t="str">
        <f>IF(I65=0,"",I53/I65*100)</f>
        <v/>
      </c>
    </row>
    <row r="54" spans="1:10" ht="36.75" customHeight="1" x14ac:dyDescent="0.2">
      <c r="A54" s="178"/>
      <c r="B54" s="183" t="s">
        <v>72</v>
      </c>
      <c r="C54" s="184" t="s">
        <v>73</v>
      </c>
      <c r="D54" s="185"/>
      <c r="E54" s="185"/>
      <c r="F54" s="192" t="s">
        <v>24</v>
      </c>
      <c r="G54" s="193"/>
      <c r="H54" s="193"/>
      <c r="I54" s="193">
        <f>'D1 _3_SO01_Zaj.jámy_R3 Pol'!G89</f>
        <v>0</v>
      </c>
      <c r="J54" s="189" t="str">
        <f>IF(I65=0,"",I54/I65*100)</f>
        <v/>
      </c>
    </row>
    <row r="55" spans="1:10" ht="36.75" customHeight="1" x14ac:dyDescent="0.2">
      <c r="A55" s="178"/>
      <c r="B55" s="183" t="s">
        <v>74</v>
      </c>
      <c r="C55" s="184" t="s">
        <v>75</v>
      </c>
      <c r="D55" s="185"/>
      <c r="E55" s="185"/>
      <c r="F55" s="192" t="s">
        <v>24</v>
      </c>
      <c r="G55" s="193"/>
      <c r="H55" s="193"/>
      <c r="I55" s="193">
        <f>'D1 _3_SO01_Zaj.jámy_R3 Pol'!G96</f>
        <v>0</v>
      </c>
      <c r="J55" s="189" t="str">
        <f>IF(I65=0,"",I55/I65*100)</f>
        <v/>
      </c>
    </row>
    <row r="56" spans="1:10" ht="36.75" customHeight="1" x14ac:dyDescent="0.2">
      <c r="A56" s="178"/>
      <c r="B56" s="183" t="s">
        <v>76</v>
      </c>
      <c r="C56" s="184" t="s">
        <v>77</v>
      </c>
      <c r="D56" s="185"/>
      <c r="E56" s="185"/>
      <c r="F56" s="192" t="s">
        <v>24</v>
      </c>
      <c r="G56" s="193"/>
      <c r="H56" s="193"/>
      <c r="I56" s="193">
        <f>'D1 _3_SO01_Zaj.jámy_R3 Pol'!G185</f>
        <v>0</v>
      </c>
      <c r="J56" s="189" t="str">
        <f>IF(I65=0,"",I56/I65*100)</f>
        <v/>
      </c>
    </row>
    <row r="57" spans="1:10" ht="36.75" customHeight="1" x14ac:dyDescent="0.2">
      <c r="A57" s="178"/>
      <c r="B57" s="183" t="s">
        <v>78</v>
      </c>
      <c r="C57" s="184" t="s">
        <v>79</v>
      </c>
      <c r="D57" s="185"/>
      <c r="E57" s="185"/>
      <c r="F57" s="192" t="s">
        <v>24</v>
      </c>
      <c r="G57" s="193"/>
      <c r="H57" s="193"/>
      <c r="I57" s="193">
        <f>'D1 _3_SO01_Zaj.jámy_R3 Pol'!G197</f>
        <v>0</v>
      </c>
      <c r="J57" s="189" t="str">
        <f>IF(I65=0,"",I57/I65*100)</f>
        <v/>
      </c>
    </row>
    <row r="58" spans="1:10" ht="36.75" customHeight="1" x14ac:dyDescent="0.2">
      <c r="A58" s="178"/>
      <c r="B58" s="183" t="s">
        <v>80</v>
      </c>
      <c r="C58" s="184" t="s">
        <v>81</v>
      </c>
      <c r="D58" s="185"/>
      <c r="E58" s="185"/>
      <c r="F58" s="192" t="s">
        <v>24</v>
      </c>
      <c r="G58" s="193"/>
      <c r="H58" s="193"/>
      <c r="I58" s="193">
        <f>'D1 _3_SO01_Zaj.jámy_R3 Pol'!G205</f>
        <v>0</v>
      </c>
      <c r="J58" s="189" t="str">
        <f>IF(I65=0,"",I58/I65*100)</f>
        <v/>
      </c>
    </row>
    <row r="59" spans="1:10" ht="36.75" customHeight="1" x14ac:dyDescent="0.2">
      <c r="A59" s="178"/>
      <c r="B59" s="183" t="s">
        <v>82</v>
      </c>
      <c r="C59" s="184" t="s">
        <v>83</v>
      </c>
      <c r="D59" s="185"/>
      <c r="E59" s="185"/>
      <c r="F59" s="192" t="s">
        <v>24</v>
      </c>
      <c r="G59" s="193"/>
      <c r="H59" s="193"/>
      <c r="I59" s="193">
        <f>'D1 _3_SO01_Zaj.jámy_R3 Pol'!G220</f>
        <v>0</v>
      </c>
      <c r="J59" s="189" t="str">
        <f>IF(I65=0,"",I59/I65*100)</f>
        <v/>
      </c>
    </row>
    <row r="60" spans="1:10" ht="36.75" customHeight="1" x14ac:dyDescent="0.2">
      <c r="A60" s="178"/>
      <c r="B60" s="183" t="s">
        <v>84</v>
      </c>
      <c r="C60" s="184" t="s">
        <v>85</v>
      </c>
      <c r="D60" s="185"/>
      <c r="E60" s="185"/>
      <c r="F60" s="192" t="s">
        <v>25</v>
      </c>
      <c r="G60" s="193"/>
      <c r="H60" s="193"/>
      <c r="I60" s="193">
        <f>'D1 _3_SO01_Zaj.jámy_R3 Pol'!G223</f>
        <v>0</v>
      </c>
      <c r="J60" s="189" t="str">
        <f>IF(I65=0,"",I60/I65*100)</f>
        <v/>
      </c>
    </row>
    <row r="61" spans="1:10" ht="36.75" customHeight="1" x14ac:dyDescent="0.2">
      <c r="A61" s="178"/>
      <c r="B61" s="183" t="s">
        <v>86</v>
      </c>
      <c r="C61" s="184" t="s">
        <v>87</v>
      </c>
      <c r="D61" s="185"/>
      <c r="E61" s="185"/>
      <c r="F61" s="192" t="s">
        <v>26</v>
      </c>
      <c r="G61" s="193"/>
      <c r="H61" s="193"/>
      <c r="I61" s="193">
        <f>'D1 _3_SO01_Zaj.jámy_R3 Pol'!G237</f>
        <v>0</v>
      </c>
      <c r="J61" s="189" t="str">
        <f>IF(I65=0,"",I61/I65*100)</f>
        <v/>
      </c>
    </row>
    <row r="62" spans="1:10" ht="36.75" customHeight="1" x14ac:dyDescent="0.2">
      <c r="A62" s="178"/>
      <c r="B62" s="183" t="s">
        <v>88</v>
      </c>
      <c r="C62" s="184" t="s">
        <v>89</v>
      </c>
      <c r="D62" s="185"/>
      <c r="E62" s="185"/>
      <c r="F62" s="192" t="s">
        <v>90</v>
      </c>
      <c r="G62" s="193"/>
      <c r="H62" s="193"/>
      <c r="I62" s="193">
        <f>'D1 _3_SO01_Zaj.jámy_R3 Pol'!G258</f>
        <v>0</v>
      </c>
      <c r="J62" s="189" t="str">
        <f>IF(I65=0,"",I62/I65*100)</f>
        <v/>
      </c>
    </row>
    <row r="63" spans="1:10" ht="36.75" customHeight="1" x14ac:dyDescent="0.2">
      <c r="A63" s="178"/>
      <c r="B63" s="183" t="s">
        <v>91</v>
      </c>
      <c r="C63" s="184" t="s">
        <v>27</v>
      </c>
      <c r="D63" s="185"/>
      <c r="E63" s="185"/>
      <c r="F63" s="192" t="s">
        <v>91</v>
      </c>
      <c r="G63" s="193"/>
      <c r="H63" s="193"/>
      <c r="I63" s="193">
        <f>'D1 _3_SO01_Zaj.jámy_R3 Pol'!G276</f>
        <v>0</v>
      </c>
      <c r="J63" s="189" t="str">
        <f>IF(I65=0,"",I63/I65*100)</f>
        <v/>
      </c>
    </row>
    <row r="64" spans="1:10" ht="36.75" customHeight="1" x14ac:dyDescent="0.2">
      <c r="A64" s="178"/>
      <c r="B64" s="183" t="s">
        <v>92</v>
      </c>
      <c r="C64" s="184" t="s">
        <v>28</v>
      </c>
      <c r="D64" s="185"/>
      <c r="E64" s="185"/>
      <c r="F64" s="192" t="s">
        <v>92</v>
      </c>
      <c r="G64" s="193"/>
      <c r="H64" s="193"/>
      <c r="I64" s="193">
        <f>'D1 _3_SO01_Zaj.jámy_R3 Pol'!G283</f>
        <v>0</v>
      </c>
      <c r="J64" s="189" t="str">
        <f>IF(I65=0,"",I64/I65*100)</f>
        <v/>
      </c>
    </row>
    <row r="65" spans="1:10" ht="25.5" customHeight="1" x14ac:dyDescent="0.2">
      <c r="A65" s="179"/>
      <c r="B65" s="186" t="s">
        <v>1</v>
      </c>
      <c r="C65" s="187"/>
      <c r="D65" s="188"/>
      <c r="E65" s="188"/>
      <c r="F65" s="194"/>
      <c r="G65" s="195"/>
      <c r="H65" s="195"/>
      <c r="I65" s="195">
        <f>SUM(I53:I64)</f>
        <v>0</v>
      </c>
      <c r="J65" s="190">
        <f>SUM(J53:J64)</f>
        <v>0</v>
      </c>
    </row>
    <row r="66" spans="1:10" x14ac:dyDescent="0.2">
      <c r="F66" s="135"/>
      <c r="G66" s="135"/>
      <c r="H66" s="135"/>
      <c r="I66" s="135"/>
      <c r="J66" s="191"/>
    </row>
    <row r="67" spans="1:10" x14ac:dyDescent="0.2">
      <c r="F67" s="135"/>
      <c r="G67" s="135"/>
      <c r="H67" s="135"/>
      <c r="I67" s="135"/>
      <c r="J67" s="191"/>
    </row>
    <row r="68" spans="1:10" x14ac:dyDescent="0.2">
      <c r="F68" s="135"/>
      <c r="G68" s="135"/>
      <c r="H68" s="135"/>
      <c r="I68" s="135"/>
      <c r="J68" s="191"/>
    </row>
  </sheetData>
  <sheetProtection password="E81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&amp;L&amp;8Zpracováno programem &amp;"Arial CE,Tučné"BUILDpower S,  © RTS, a.s.&amp;C&amp;8Stránka &amp;P z &amp;N&amp;R&amp;8HP4-7-51886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85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7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password="E81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A2" sqref="A2:G2"/>
      <selection pane="bottomLeft" activeCell="A8" sqref="A8"/>
    </sheetView>
  </sheetViews>
  <sheetFormatPr defaultRowHeight="12.85" outlineLevelRow="3" x14ac:dyDescent="0.2"/>
  <cols>
    <col min="1" max="1" width="3.375" customWidth="1"/>
    <col min="2" max="2" width="12.5" style="176" customWidth="1"/>
    <col min="3" max="3" width="63.25" style="176" customWidth="1"/>
    <col min="4" max="4" width="4.75" customWidth="1"/>
    <col min="5" max="5" width="10.5" customWidth="1"/>
    <col min="6" max="6" width="9.75" customWidth="1"/>
    <col min="7" max="7" width="12.625" customWidth="1"/>
    <col min="8" max="17" width="0" hidden="1" customWidth="1"/>
    <col min="18" max="18" width="6.75" customWidth="1"/>
    <col min="20" max="25" width="0" hidden="1" customWidth="1"/>
    <col min="29" max="29" width="0" hidden="1" customWidth="1"/>
    <col min="31" max="41" width="0" hidden="1" customWidth="1"/>
    <col min="53" max="53" width="98.625" customWidth="1"/>
  </cols>
  <sheetData>
    <row r="1" spans="1:60" ht="15.7" customHeight="1" x14ac:dyDescent="0.25">
      <c r="A1" s="197" t="s">
        <v>93</v>
      </c>
      <c r="B1" s="197"/>
      <c r="C1" s="197"/>
      <c r="D1" s="197"/>
      <c r="E1" s="197"/>
      <c r="F1" s="197"/>
      <c r="G1" s="197"/>
      <c r="AG1" t="s">
        <v>94</v>
      </c>
    </row>
    <row r="2" spans="1:60" ht="24.95" customHeight="1" x14ac:dyDescent="0.2">
      <c r="A2" s="198" t="s">
        <v>7</v>
      </c>
      <c r="B2" s="263" t="s">
        <v>49</v>
      </c>
      <c r="C2" s="260" t="s">
        <v>50</v>
      </c>
      <c r="D2" s="261"/>
      <c r="E2" s="261"/>
      <c r="F2" s="261"/>
      <c r="G2" s="262"/>
      <c r="AG2" t="s">
        <v>95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95</v>
      </c>
      <c r="AG3" t="s">
        <v>96</v>
      </c>
    </row>
    <row r="4" spans="1:60" ht="24.95" customHeight="1" x14ac:dyDescent="0.2">
      <c r="A4" s="202" t="s">
        <v>9</v>
      </c>
      <c r="B4" s="264" t="s">
        <v>43</v>
      </c>
      <c r="C4" s="203" t="s">
        <v>44</v>
      </c>
      <c r="D4" s="204"/>
      <c r="E4" s="204"/>
      <c r="F4" s="204"/>
      <c r="G4" s="205"/>
      <c r="AG4" t="s">
        <v>97</v>
      </c>
    </row>
    <row r="5" spans="1:60" x14ac:dyDescent="0.2">
      <c r="D5" s="10"/>
    </row>
    <row r="6" spans="1:60" ht="38.5" x14ac:dyDescent="0.2">
      <c r="A6" s="207" t="s">
        <v>98</v>
      </c>
      <c r="B6" s="209" t="s">
        <v>99</v>
      </c>
      <c r="C6" s="209" t="s">
        <v>100</v>
      </c>
      <c r="D6" s="208" t="s">
        <v>101</v>
      </c>
      <c r="E6" s="207" t="s">
        <v>102</v>
      </c>
      <c r="F6" s="206" t="s">
        <v>103</v>
      </c>
      <c r="G6" s="207" t="s">
        <v>29</v>
      </c>
      <c r="H6" s="210" t="s">
        <v>30</v>
      </c>
      <c r="I6" s="210" t="s">
        <v>104</v>
      </c>
      <c r="J6" s="210" t="s">
        <v>31</v>
      </c>
      <c r="K6" s="210" t="s">
        <v>105</v>
      </c>
      <c r="L6" s="210" t="s">
        <v>106</v>
      </c>
      <c r="M6" s="210" t="s">
        <v>107</v>
      </c>
      <c r="N6" s="210" t="s">
        <v>108</v>
      </c>
      <c r="O6" s="210" t="s">
        <v>109</v>
      </c>
      <c r="P6" s="210" t="s">
        <v>110</v>
      </c>
      <c r="Q6" s="210" t="s">
        <v>111</v>
      </c>
      <c r="R6" s="210" t="s">
        <v>112</v>
      </c>
      <c r="S6" s="210" t="s">
        <v>113</v>
      </c>
      <c r="T6" s="210" t="s">
        <v>114</v>
      </c>
      <c r="U6" s="210" t="s">
        <v>115</v>
      </c>
      <c r="V6" s="210" t="s">
        <v>116</v>
      </c>
      <c r="W6" s="210" t="s">
        <v>117</v>
      </c>
      <c r="X6" s="210" t="s">
        <v>118</v>
      </c>
      <c r="Y6" s="210" t="s">
        <v>119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25" t="s">
        <v>120</v>
      </c>
      <c r="B8" s="226" t="s">
        <v>70</v>
      </c>
      <c r="C8" s="250" t="s">
        <v>71</v>
      </c>
      <c r="D8" s="227"/>
      <c r="E8" s="228"/>
      <c r="F8" s="229"/>
      <c r="G8" s="229">
        <f>SUMIF(AG9:AG88,"&lt;&gt;NOR",G9:G88)</f>
        <v>0</v>
      </c>
      <c r="H8" s="229"/>
      <c r="I8" s="229">
        <f>SUM(I9:I88)</f>
        <v>0</v>
      </c>
      <c r="J8" s="229"/>
      <c r="K8" s="229">
        <f>SUM(K9:K88)</f>
        <v>0</v>
      </c>
      <c r="L8" s="229"/>
      <c r="M8" s="229">
        <f>SUM(M9:M88)</f>
        <v>0</v>
      </c>
      <c r="N8" s="228"/>
      <c r="O8" s="228">
        <f>SUM(O9:O88)</f>
        <v>0</v>
      </c>
      <c r="P8" s="228"/>
      <c r="Q8" s="228">
        <f>SUM(Q9:Q88)</f>
        <v>34.200000000000003</v>
      </c>
      <c r="R8" s="229"/>
      <c r="S8" s="229"/>
      <c r="T8" s="230"/>
      <c r="U8" s="224"/>
      <c r="V8" s="224">
        <f>SUM(V9:V88)</f>
        <v>4551.5099999999993</v>
      </c>
      <c r="W8" s="224"/>
      <c r="X8" s="224"/>
      <c r="Y8" s="224"/>
      <c r="AG8" t="s">
        <v>121</v>
      </c>
    </row>
    <row r="9" spans="1:60" outlineLevel="1" x14ac:dyDescent="0.2">
      <c r="A9" s="232">
        <v>1</v>
      </c>
      <c r="B9" s="233" t="s">
        <v>122</v>
      </c>
      <c r="C9" s="251" t="s">
        <v>123</v>
      </c>
      <c r="D9" s="234" t="s">
        <v>124</v>
      </c>
      <c r="E9" s="235">
        <v>960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125</v>
      </c>
      <c r="S9" s="237" t="s">
        <v>126</v>
      </c>
      <c r="T9" s="238" t="s">
        <v>126</v>
      </c>
      <c r="U9" s="221">
        <v>0.20300000000000001</v>
      </c>
      <c r="V9" s="221">
        <f>ROUND(E9*U9,2)</f>
        <v>194.88</v>
      </c>
      <c r="W9" s="221"/>
      <c r="X9" s="221" t="s">
        <v>127</v>
      </c>
      <c r="Y9" s="221" t="s">
        <v>128</v>
      </c>
      <c r="Z9" s="211"/>
      <c r="AA9" s="211"/>
      <c r="AB9" s="211"/>
      <c r="AC9" s="211"/>
      <c r="AD9" s="211"/>
      <c r="AE9" s="211"/>
      <c r="AF9" s="211"/>
      <c r="AG9" s="211" t="s">
        <v>129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18"/>
      <c r="B10" s="219"/>
      <c r="C10" s="252" t="s">
        <v>130</v>
      </c>
      <c r="D10" s="240"/>
      <c r="E10" s="240"/>
      <c r="F10" s="240"/>
      <c r="G10" s="24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131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9" t="str">
        <f>C10</f>
        <v>na vzdálenost od hladiny vody v jímce po výšku roviny proložené osou nejvyššího bodu výtlačného potrubí. Včetně odpadní potrubí v délce do 20 m.</v>
      </c>
      <c r="BB10" s="211"/>
      <c r="BC10" s="211"/>
      <c r="BD10" s="211"/>
      <c r="BE10" s="211"/>
      <c r="BF10" s="211"/>
      <c r="BG10" s="211"/>
      <c r="BH10" s="211"/>
    </row>
    <row r="11" spans="1:60" outlineLevel="2" x14ac:dyDescent="0.2">
      <c r="A11" s="218"/>
      <c r="B11" s="219"/>
      <c r="C11" s="253" t="s">
        <v>132</v>
      </c>
      <c r="D11" s="222"/>
      <c r="E11" s="223">
        <v>960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133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1.4" outlineLevel="1" x14ac:dyDescent="0.2">
      <c r="A12" s="232">
        <v>2</v>
      </c>
      <c r="B12" s="233" t="s">
        <v>134</v>
      </c>
      <c r="C12" s="251" t="s">
        <v>135</v>
      </c>
      <c r="D12" s="234" t="s">
        <v>136</v>
      </c>
      <c r="E12" s="235">
        <v>120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 t="s">
        <v>125</v>
      </c>
      <c r="S12" s="237" t="s">
        <v>126</v>
      </c>
      <c r="T12" s="238" t="s">
        <v>126</v>
      </c>
      <c r="U12" s="221">
        <v>0</v>
      </c>
      <c r="V12" s="221">
        <f>ROUND(E12*U12,2)</f>
        <v>0</v>
      </c>
      <c r="W12" s="221"/>
      <c r="X12" s="221" t="s">
        <v>127</v>
      </c>
      <c r="Y12" s="221" t="s">
        <v>128</v>
      </c>
      <c r="Z12" s="211"/>
      <c r="AA12" s="211"/>
      <c r="AB12" s="211"/>
      <c r="AC12" s="211"/>
      <c r="AD12" s="211"/>
      <c r="AE12" s="211"/>
      <c r="AF12" s="211"/>
      <c r="AG12" s="211" t="s">
        <v>129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1.4" outlineLevel="2" x14ac:dyDescent="0.2">
      <c r="A13" s="218"/>
      <c r="B13" s="219"/>
      <c r="C13" s="252" t="s">
        <v>137</v>
      </c>
      <c r="D13" s="240"/>
      <c r="E13" s="240"/>
      <c r="F13" s="240"/>
      <c r="G13" s="240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131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9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11"/>
      <c r="BC13" s="211"/>
      <c r="BD13" s="211"/>
      <c r="BE13" s="211"/>
      <c r="BF13" s="211"/>
      <c r="BG13" s="211"/>
      <c r="BH13" s="211"/>
    </row>
    <row r="14" spans="1:60" outlineLevel="2" x14ac:dyDescent="0.2">
      <c r="A14" s="218"/>
      <c r="B14" s="219"/>
      <c r="C14" s="253" t="s">
        <v>138</v>
      </c>
      <c r="D14" s="222"/>
      <c r="E14" s="223">
        <v>120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133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32">
        <v>3</v>
      </c>
      <c r="B15" s="233" t="s">
        <v>139</v>
      </c>
      <c r="C15" s="251" t="s">
        <v>140</v>
      </c>
      <c r="D15" s="234" t="s">
        <v>141</v>
      </c>
      <c r="E15" s="235">
        <v>9643.9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 t="s">
        <v>125</v>
      </c>
      <c r="S15" s="237" t="s">
        <v>126</v>
      </c>
      <c r="T15" s="238" t="s">
        <v>126</v>
      </c>
      <c r="U15" s="221">
        <v>0.157</v>
      </c>
      <c r="V15" s="221">
        <f>ROUND(E15*U15,2)</f>
        <v>1514.09</v>
      </c>
      <c r="W15" s="221"/>
      <c r="X15" s="221" t="s">
        <v>127</v>
      </c>
      <c r="Y15" s="221" t="s">
        <v>128</v>
      </c>
      <c r="Z15" s="211"/>
      <c r="AA15" s="211"/>
      <c r="AB15" s="211"/>
      <c r="AC15" s="211"/>
      <c r="AD15" s="211"/>
      <c r="AE15" s="211"/>
      <c r="AF15" s="211"/>
      <c r="AG15" s="211" t="s">
        <v>129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 x14ac:dyDescent="0.2">
      <c r="A16" s="218"/>
      <c r="B16" s="219"/>
      <c r="C16" s="252" t="s">
        <v>142</v>
      </c>
      <c r="D16" s="240"/>
      <c r="E16" s="240"/>
      <c r="F16" s="240"/>
      <c r="G16" s="240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131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">
      <c r="A17" s="218"/>
      <c r="B17" s="219"/>
      <c r="C17" s="253" t="s">
        <v>143</v>
      </c>
      <c r="D17" s="222"/>
      <c r="E17" s="223">
        <v>9643.9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133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2">
        <v>4</v>
      </c>
      <c r="B18" s="233" t="s">
        <v>144</v>
      </c>
      <c r="C18" s="251" t="s">
        <v>145</v>
      </c>
      <c r="D18" s="234" t="s">
        <v>141</v>
      </c>
      <c r="E18" s="235">
        <v>9643.9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7" t="s">
        <v>125</v>
      </c>
      <c r="S18" s="237" t="s">
        <v>126</v>
      </c>
      <c r="T18" s="238" t="s">
        <v>126</v>
      </c>
      <c r="U18" s="221">
        <v>8.1000000000000003E-2</v>
      </c>
      <c r="V18" s="221">
        <f>ROUND(E18*U18,2)</f>
        <v>781.16</v>
      </c>
      <c r="W18" s="221"/>
      <c r="X18" s="221" t="s">
        <v>127</v>
      </c>
      <c r="Y18" s="221" t="s">
        <v>128</v>
      </c>
      <c r="Z18" s="211"/>
      <c r="AA18" s="211"/>
      <c r="AB18" s="211"/>
      <c r="AC18" s="211"/>
      <c r="AD18" s="211"/>
      <c r="AE18" s="211"/>
      <c r="AF18" s="211"/>
      <c r="AG18" s="211" t="s">
        <v>129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18"/>
      <c r="B19" s="219"/>
      <c r="C19" s="252" t="s">
        <v>142</v>
      </c>
      <c r="D19" s="240"/>
      <c r="E19" s="240"/>
      <c r="F19" s="240"/>
      <c r="G19" s="240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131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1.4" outlineLevel="1" x14ac:dyDescent="0.2">
      <c r="A20" s="232">
        <v>5</v>
      </c>
      <c r="B20" s="233" t="s">
        <v>146</v>
      </c>
      <c r="C20" s="251" t="s">
        <v>147</v>
      </c>
      <c r="D20" s="234" t="s">
        <v>141</v>
      </c>
      <c r="E20" s="235">
        <v>14.25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2.4</v>
      </c>
      <c r="Q20" s="235">
        <f>ROUND(E20*P20,2)</f>
        <v>34.200000000000003</v>
      </c>
      <c r="R20" s="237" t="s">
        <v>125</v>
      </c>
      <c r="S20" s="237" t="s">
        <v>126</v>
      </c>
      <c r="T20" s="238" t="s">
        <v>126</v>
      </c>
      <c r="U20" s="221">
        <v>1.4</v>
      </c>
      <c r="V20" s="221">
        <f>ROUND(E20*U20,2)</f>
        <v>19.95</v>
      </c>
      <c r="W20" s="221"/>
      <c r="X20" s="221" t="s">
        <v>127</v>
      </c>
      <c r="Y20" s="221" t="s">
        <v>128</v>
      </c>
      <c r="Z20" s="211"/>
      <c r="AA20" s="211"/>
      <c r="AB20" s="211"/>
      <c r="AC20" s="211"/>
      <c r="AD20" s="211"/>
      <c r="AE20" s="211"/>
      <c r="AF20" s="211"/>
      <c r="AG20" s="211" t="s">
        <v>129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">
      <c r="A21" s="218"/>
      <c r="B21" s="219"/>
      <c r="C21" s="252" t="s">
        <v>148</v>
      </c>
      <c r="D21" s="240"/>
      <c r="E21" s="240"/>
      <c r="F21" s="240"/>
      <c r="G21" s="240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131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">
      <c r="A22" s="218"/>
      <c r="B22" s="219"/>
      <c r="C22" s="253" t="s">
        <v>149</v>
      </c>
      <c r="D22" s="222"/>
      <c r="E22" s="223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133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18"/>
      <c r="B23" s="219"/>
      <c r="C23" s="253" t="s">
        <v>150</v>
      </c>
      <c r="D23" s="222"/>
      <c r="E23" s="223">
        <v>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1"/>
      <c r="AA23" s="211"/>
      <c r="AB23" s="211"/>
      <c r="AC23" s="211"/>
      <c r="AD23" s="211"/>
      <c r="AE23" s="211"/>
      <c r="AF23" s="211"/>
      <c r="AG23" s="211" t="s">
        <v>133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18"/>
      <c r="B24" s="219"/>
      <c r="C24" s="253" t="s">
        <v>151</v>
      </c>
      <c r="D24" s="222"/>
      <c r="E24" s="223">
        <v>3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133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18"/>
      <c r="B25" s="219"/>
      <c r="C25" s="253" t="s">
        <v>152</v>
      </c>
      <c r="D25" s="222"/>
      <c r="E25" s="223">
        <v>2.25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133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2">
        <v>6</v>
      </c>
      <c r="B26" s="233" t="s">
        <v>153</v>
      </c>
      <c r="C26" s="251" t="s">
        <v>154</v>
      </c>
      <c r="D26" s="234" t="s">
        <v>141</v>
      </c>
      <c r="E26" s="235">
        <v>90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7" t="s">
        <v>125</v>
      </c>
      <c r="S26" s="237" t="s">
        <v>126</v>
      </c>
      <c r="T26" s="238" t="s">
        <v>126</v>
      </c>
      <c r="U26" s="221">
        <v>0.31</v>
      </c>
      <c r="V26" s="221">
        <f>ROUND(E26*U26,2)</f>
        <v>27.9</v>
      </c>
      <c r="W26" s="221"/>
      <c r="X26" s="221" t="s">
        <v>127</v>
      </c>
      <c r="Y26" s="221" t="s">
        <v>128</v>
      </c>
      <c r="Z26" s="211"/>
      <c r="AA26" s="211"/>
      <c r="AB26" s="211"/>
      <c r="AC26" s="211"/>
      <c r="AD26" s="211"/>
      <c r="AE26" s="211"/>
      <c r="AF26" s="211"/>
      <c r="AG26" s="211" t="s">
        <v>129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1.4" outlineLevel="2" x14ac:dyDescent="0.2">
      <c r="A27" s="218"/>
      <c r="B27" s="219"/>
      <c r="C27" s="252" t="s">
        <v>155</v>
      </c>
      <c r="D27" s="240"/>
      <c r="E27" s="240"/>
      <c r="F27" s="240"/>
      <c r="G27" s="240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131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39" t="str">
        <f>C27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7" s="211"/>
      <c r="BC27" s="211"/>
      <c r="BD27" s="211"/>
      <c r="BE27" s="211"/>
      <c r="BF27" s="211"/>
      <c r="BG27" s="211"/>
      <c r="BH27" s="211"/>
    </row>
    <row r="28" spans="1:60" outlineLevel="2" x14ac:dyDescent="0.2">
      <c r="A28" s="218"/>
      <c r="B28" s="219"/>
      <c r="C28" s="253" t="s">
        <v>156</v>
      </c>
      <c r="D28" s="222"/>
      <c r="E28" s="223">
        <v>50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133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 x14ac:dyDescent="0.2">
      <c r="A29" s="218"/>
      <c r="B29" s="219"/>
      <c r="C29" s="253" t="s">
        <v>157</v>
      </c>
      <c r="D29" s="222"/>
      <c r="E29" s="223">
        <v>40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133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2">
        <v>7</v>
      </c>
      <c r="B30" s="233" t="s">
        <v>158</v>
      </c>
      <c r="C30" s="251" t="s">
        <v>159</v>
      </c>
      <c r="D30" s="234" t="s">
        <v>141</v>
      </c>
      <c r="E30" s="235">
        <v>324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 t="s">
        <v>125</v>
      </c>
      <c r="S30" s="237" t="s">
        <v>126</v>
      </c>
      <c r="T30" s="238" t="s">
        <v>126</v>
      </c>
      <c r="U30" s="221">
        <v>0.155</v>
      </c>
      <c r="V30" s="221">
        <f>ROUND(E30*U30,2)</f>
        <v>50.22</v>
      </c>
      <c r="W30" s="221"/>
      <c r="X30" s="221" t="s">
        <v>127</v>
      </c>
      <c r="Y30" s="221" t="s">
        <v>128</v>
      </c>
      <c r="Z30" s="211"/>
      <c r="AA30" s="211"/>
      <c r="AB30" s="211"/>
      <c r="AC30" s="211"/>
      <c r="AD30" s="211"/>
      <c r="AE30" s="211"/>
      <c r="AF30" s="211"/>
      <c r="AG30" s="211" t="s">
        <v>129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1.4" outlineLevel="2" x14ac:dyDescent="0.2">
      <c r="A31" s="218"/>
      <c r="B31" s="219"/>
      <c r="C31" s="252" t="s">
        <v>155</v>
      </c>
      <c r="D31" s="240"/>
      <c r="E31" s="240"/>
      <c r="F31" s="240"/>
      <c r="G31" s="240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131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39" t="str">
        <f>C31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1" s="211"/>
      <c r="BC31" s="211"/>
      <c r="BD31" s="211"/>
      <c r="BE31" s="211"/>
      <c r="BF31" s="211"/>
      <c r="BG31" s="211"/>
      <c r="BH31" s="211"/>
    </row>
    <row r="32" spans="1:60" outlineLevel="2" x14ac:dyDescent="0.2">
      <c r="A32" s="218"/>
      <c r="B32" s="219"/>
      <c r="C32" s="253" t="s">
        <v>160</v>
      </c>
      <c r="D32" s="222"/>
      <c r="E32" s="223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133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">
      <c r="A33" s="218"/>
      <c r="B33" s="219"/>
      <c r="C33" s="253" t="s">
        <v>161</v>
      </c>
      <c r="D33" s="222"/>
      <c r="E33" s="223">
        <v>324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133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32">
        <v>8</v>
      </c>
      <c r="B34" s="233" t="s">
        <v>162</v>
      </c>
      <c r="C34" s="251" t="s">
        <v>163</v>
      </c>
      <c r="D34" s="234" t="s">
        <v>141</v>
      </c>
      <c r="E34" s="235">
        <v>2067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7" t="s">
        <v>125</v>
      </c>
      <c r="S34" s="237" t="s">
        <v>126</v>
      </c>
      <c r="T34" s="238" t="s">
        <v>126</v>
      </c>
      <c r="U34" s="221">
        <v>0.13400000000000001</v>
      </c>
      <c r="V34" s="221">
        <f>ROUND(E34*U34,2)</f>
        <v>276.98</v>
      </c>
      <c r="W34" s="221"/>
      <c r="X34" s="221" t="s">
        <v>127</v>
      </c>
      <c r="Y34" s="221" t="s">
        <v>128</v>
      </c>
      <c r="Z34" s="211"/>
      <c r="AA34" s="211"/>
      <c r="AB34" s="211"/>
      <c r="AC34" s="211"/>
      <c r="AD34" s="211"/>
      <c r="AE34" s="211"/>
      <c r="AF34" s="211"/>
      <c r="AG34" s="211" t="s">
        <v>129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1.4" outlineLevel="2" x14ac:dyDescent="0.2">
      <c r="A35" s="218"/>
      <c r="B35" s="219"/>
      <c r="C35" s="252" t="s">
        <v>155</v>
      </c>
      <c r="D35" s="240"/>
      <c r="E35" s="240"/>
      <c r="F35" s="240"/>
      <c r="G35" s="240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131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39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211"/>
      <c r="BC35" s="211"/>
      <c r="BD35" s="211"/>
      <c r="BE35" s="211"/>
      <c r="BF35" s="211"/>
      <c r="BG35" s="211"/>
      <c r="BH35" s="211"/>
    </row>
    <row r="36" spans="1:60" outlineLevel="2" x14ac:dyDescent="0.2">
      <c r="A36" s="218"/>
      <c r="B36" s="219"/>
      <c r="C36" s="253" t="s">
        <v>160</v>
      </c>
      <c r="D36" s="222"/>
      <c r="E36" s="223"/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133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 x14ac:dyDescent="0.2">
      <c r="A37" s="218"/>
      <c r="B37" s="219"/>
      <c r="C37" s="253" t="s">
        <v>164</v>
      </c>
      <c r="D37" s="222"/>
      <c r="E37" s="223">
        <v>2067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133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2">
        <v>9</v>
      </c>
      <c r="B38" s="233" t="s">
        <v>165</v>
      </c>
      <c r="C38" s="251" t="s">
        <v>166</v>
      </c>
      <c r="D38" s="234" t="s">
        <v>141</v>
      </c>
      <c r="E38" s="235">
        <v>2481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7" t="s">
        <v>125</v>
      </c>
      <c r="S38" s="237" t="s">
        <v>126</v>
      </c>
      <c r="T38" s="238" t="s">
        <v>126</v>
      </c>
      <c r="U38" s="221">
        <v>0.1024</v>
      </c>
      <c r="V38" s="221">
        <f>ROUND(E38*U38,2)</f>
        <v>254.05</v>
      </c>
      <c r="W38" s="221"/>
      <c r="X38" s="221" t="s">
        <v>127</v>
      </c>
      <c r="Y38" s="221" t="s">
        <v>128</v>
      </c>
      <c r="Z38" s="211"/>
      <c r="AA38" s="211"/>
      <c r="AB38" s="211"/>
      <c r="AC38" s="211"/>
      <c r="AD38" s="211"/>
      <c r="AE38" s="211"/>
      <c r="AF38" s="211"/>
      <c r="AG38" s="211" t="s">
        <v>129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1.4" outlineLevel="2" x14ac:dyDescent="0.2">
      <c r="A39" s="218"/>
      <c r="B39" s="219"/>
      <c r="C39" s="252" t="s">
        <v>155</v>
      </c>
      <c r="D39" s="240"/>
      <c r="E39" s="240"/>
      <c r="F39" s="240"/>
      <c r="G39" s="240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1"/>
      <c r="AA39" s="211"/>
      <c r="AB39" s="211"/>
      <c r="AC39" s="211"/>
      <c r="AD39" s="211"/>
      <c r="AE39" s="211"/>
      <c r="AF39" s="211"/>
      <c r="AG39" s="211" t="s">
        <v>131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39" t="str">
        <f>C39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9" s="211"/>
      <c r="BC39" s="211"/>
      <c r="BD39" s="211"/>
      <c r="BE39" s="211"/>
      <c r="BF39" s="211"/>
      <c r="BG39" s="211"/>
      <c r="BH39" s="211"/>
    </row>
    <row r="40" spans="1:60" outlineLevel="2" x14ac:dyDescent="0.2">
      <c r="A40" s="218"/>
      <c r="B40" s="219"/>
      <c r="C40" s="253" t="s">
        <v>167</v>
      </c>
      <c r="D40" s="222"/>
      <c r="E40" s="223">
        <v>2481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133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2">
        <v>10</v>
      </c>
      <c r="B41" s="233" t="s">
        <v>168</v>
      </c>
      <c r="C41" s="251" t="s">
        <v>169</v>
      </c>
      <c r="D41" s="234" t="s">
        <v>141</v>
      </c>
      <c r="E41" s="235">
        <v>50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7" t="s">
        <v>125</v>
      </c>
      <c r="S41" s="237" t="s">
        <v>126</v>
      </c>
      <c r="T41" s="238" t="s">
        <v>126</v>
      </c>
      <c r="U41" s="221">
        <v>0.34499999999999997</v>
      </c>
      <c r="V41" s="221">
        <f>ROUND(E41*U41,2)</f>
        <v>17.25</v>
      </c>
      <c r="W41" s="221"/>
      <c r="X41" s="221" t="s">
        <v>127</v>
      </c>
      <c r="Y41" s="221" t="s">
        <v>128</v>
      </c>
      <c r="Z41" s="211"/>
      <c r="AA41" s="211"/>
      <c r="AB41" s="211"/>
      <c r="AC41" s="211"/>
      <c r="AD41" s="211"/>
      <c r="AE41" s="211"/>
      <c r="AF41" s="211"/>
      <c r="AG41" s="211" t="s">
        <v>129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">
      <c r="A42" s="218"/>
      <c r="B42" s="219"/>
      <c r="C42" s="252" t="s">
        <v>170</v>
      </c>
      <c r="D42" s="240"/>
      <c r="E42" s="240"/>
      <c r="F42" s="240"/>
      <c r="G42" s="240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131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39" t="str">
        <f>C42</f>
        <v>bez naložení do dopravní nádoby, ale s vyprázdněním dopravní nádoby na hromadu nebo na dopravní prostředek,</v>
      </c>
      <c r="BB42" s="211"/>
      <c r="BC42" s="211"/>
      <c r="BD42" s="211"/>
      <c r="BE42" s="211"/>
      <c r="BF42" s="211"/>
      <c r="BG42" s="211"/>
      <c r="BH42" s="211"/>
    </row>
    <row r="43" spans="1:60" outlineLevel="2" x14ac:dyDescent="0.2">
      <c r="A43" s="218"/>
      <c r="B43" s="219"/>
      <c r="C43" s="253" t="s">
        <v>171</v>
      </c>
      <c r="D43" s="222"/>
      <c r="E43" s="223">
        <v>50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133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32">
        <v>11</v>
      </c>
      <c r="B44" s="233" t="s">
        <v>172</v>
      </c>
      <c r="C44" s="251" t="s">
        <v>173</v>
      </c>
      <c r="D44" s="234" t="s">
        <v>141</v>
      </c>
      <c r="E44" s="235">
        <v>87.93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7" t="s">
        <v>125</v>
      </c>
      <c r="S44" s="237" t="s">
        <v>126</v>
      </c>
      <c r="T44" s="238" t="s">
        <v>126</v>
      </c>
      <c r="U44" s="221">
        <v>0.51900000000000002</v>
      </c>
      <c r="V44" s="221">
        <f>ROUND(E44*U44,2)</f>
        <v>45.64</v>
      </c>
      <c r="W44" s="221"/>
      <c r="X44" s="221" t="s">
        <v>127</v>
      </c>
      <c r="Y44" s="221" t="s">
        <v>128</v>
      </c>
      <c r="Z44" s="211"/>
      <c r="AA44" s="211"/>
      <c r="AB44" s="211"/>
      <c r="AC44" s="211"/>
      <c r="AD44" s="211"/>
      <c r="AE44" s="211"/>
      <c r="AF44" s="211"/>
      <c r="AG44" s="211" t="s">
        <v>129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 x14ac:dyDescent="0.2">
      <c r="A45" s="218"/>
      <c r="B45" s="219"/>
      <c r="C45" s="252" t="s">
        <v>170</v>
      </c>
      <c r="D45" s="240"/>
      <c r="E45" s="240"/>
      <c r="F45" s="240"/>
      <c r="G45" s="240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1"/>
      <c r="AA45" s="211"/>
      <c r="AB45" s="211"/>
      <c r="AC45" s="211"/>
      <c r="AD45" s="211"/>
      <c r="AE45" s="211"/>
      <c r="AF45" s="211"/>
      <c r="AG45" s="211" t="s">
        <v>131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39" t="str">
        <f>C45</f>
        <v>bez naložení do dopravní nádoby, ale s vyprázdněním dopravní nádoby na hromadu nebo na dopravní prostředek,</v>
      </c>
      <c r="BB45" s="211"/>
      <c r="BC45" s="211"/>
      <c r="BD45" s="211"/>
      <c r="BE45" s="211"/>
      <c r="BF45" s="211"/>
      <c r="BG45" s="211"/>
      <c r="BH45" s="211"/>
    </row>
    <row r="46" spans="1:60" outlineLevel="2" x14ac:dyDescent="0.2">
      <c r="A46" s="218"/>
      <c r="B46" s="219"/>
      <c r="C46" s="253" t="s">
        <v>174</v>
      </c>
      <c r="D46" s="222"/>
      <c r="E46" s="223">
        <v>25.92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133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 x14ac:dyDescent="0.2">
      <c r="A47" s="218"/>
      <c r="B47" s="219"/>
      <c r="C47" s="253" t="s">
        <v>175</v>
      </c>
      <c r="D47" s="222"/>
      <c r="E47" s="223">
        <v>62.01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133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67">
        <v>12</v>
      </c>
      <c r="B48" s="268" t="s">
        <v>176</v>
      </c>
      <c r="C48" s="269" t="s">
        <v>177</v>
      </c>
      <c r="D48" s="270" t="s">
        <v>141</v>
      </c>
      <c r="E48" s="271">
        <v>13114.95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7" t="s">
        <v>125</v>
      </c>
      <c r="S48" s="237" t="s">
        <v>126</v>
      </c>
      <c r="T48" s="238" t="s">
        <v>126</v>
      </c>
      <c r="U48" s="221">
        <v>1.0999999999999999E-2</v>
      </c>
      <c r="V48" s="221">
        <f>ROUND(E48*U48,2)</f>
        <v>144.26</v>
      </c>
      <c r="W48" s="221"/>
      <c r="X48" s="221" t="s">
        <v>127</v>
      </c>
      <c r="Y48" s="221" t="s">
        <v>128</v>
      </c>
      <c r="Z48" s="211"/>
      <c r="AA48" s="211"/>
      <c r="AB48" s="211"/>
      <c r="AC48" s="211"/>
      <c r="AD48" s="211"/>
      <c r="AE48" s="211"/>
      <c r="AF48" s="211"/>
      <c r="AG48" s="211" t="s">
        <v>129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 x14ac:dyDescent="0.2">
      <c r="A49" s="218"/>
      <c r="B49" s="219"/>
      <c r="C49" s="252" t="s">
        <v>178</v>
      </c>
      <c r="D49" s="240"/>
      <c r="E49" s="240"/>
      <c r="F49" s="240"/>
      <c r="G49" s="240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131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">
      <c r="A50" s="218"/>
      <c r="B50" s="219"/>
      <c r="C50" s="253" t="s">
        <v>179</v>
      </c>
      <c r="D50" s="222"/>
      <c r="E50" s="223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1"/>
      <c r="AA50" s="211"/>
      <c r="AB50" s="211"/>
      <c r="AC50" s="211"/>
      <c r="AD50" s="211"/>
      <c r="AE50" s="211"/>
      <c r="AF50" s="211"/>
      <c r="AG50" s="211" t="s">
        <v>133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 x14ac:dyDescent="0.2">
      <c r="A51" s="218"/>
      <c r="B51" s="219"/>
      <c r="C51" s="253" t="s">
        <v>180</v>
      </c>
      <c r="D51" s="222"/>
      <c r="E51" s="223">
        <v>13114.95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133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32">
        <v>13</v>
      </c>
      <c r="B52" s="233" t="s">
        <v>176</v>
      </c>
      <c r="C52" s="251" t="s">
        <v>177</v>
      </c>
      <c r="D52" s="234" t="s">
        <v>141</v>
      </c>
      <c r="E52" s="235">
        <v>13269.1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7" t="s">
        <v>125</v>
      </c>
      <c r="S52" s="237" t="s">
        <v>126</v>
      </c>
      <c r="T52" s="238" t="s">
        <v>126</v>
      </c>
      <c r="U52" s="221">
        <v>1.0999999999999999E-2</v>
      </c>
      <c r="V52" s="221">
        <f>ROUND(E52*U52,2)</f>
        <v>145.96</v>
      </c>
      <c r="W52" s="221"/>
      <c r="X52" s="221" t="s">
        <v>127</v>
      </c>
      <c r="Y52" s="221" t="s">
        <v>128</v>
      </c>
      <c r="Z52" s="211"/>
      <c r="AA52" s="211"/>
      <c r="AB52" s="211"/>
      <c r="AC52" s="211"/>
      <c r="AD52" s="211"/>
      <c r="AE52" s="211"/>
      <c r="AF52" s="211"/>
      <c r="AG52" s="211" t="s">
        <v>129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">
      <c r="A53" s="218"/>
      <c r="B53" s="219"/>
      <c r="C53" s="252" t="s">
        <v>178</v>
      </c>
      <c r="D53" s="240"/>
      <c r="E53" s="240"/>
      <c r="F53" s="240"/>
      <c r="G53" s="240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131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2" x14ac:dyDescent="0.2">
      <c r="A54" s="218"/>
      <c r="B54" s="219"/>
      <c r="C54" s="253" t="s">
        <v>181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1"/>
      <c r="AA54" s="211"/>
      <c r="AB54" s="211"/>
      <c r="AC54" s="211"/>
      <c r="AD54" s="211"/>
      <c r="AE54" s="211"/>
      <c r="AF54" s="211"/>
      <c r="AG54" s="211" t="s">
        <v>133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 x14ac:dyDescent="0.2">
      <c r="A55" s="218"/>
      <c r="B55" s="219"/>
      <c r="C55" s="253" t="s">
        <v>182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133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 x14ac:dyDescent="0.2">
      <c r="A56" s="218"/>
      <c r="B56" s="219"/>
      <c r="C56" s="253" t="s">
        <v>183</v>
      </c>
      <c r="D56" s="222"/>
      <c r="E56" s="223">
        <v>9643.9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133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3" x14ac:dyDescent="0.2">
      <c r="A57" s="218"/>
      <c r="B57" s="219"/>
      <c r="C57" s="253" t="s">
        <v>160</v>
      </c>
      <c r="D57" s="222"/>
      <c r="E57" s="223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133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 x14ac:dyDescent="0.2">
      <c r="A58" s="218"/>
      <c r="B58" s="219"/>
      <c r="C58" s="253" t="s">
        <v>184</v>
      </c>
      <c r="D58" s="222"/>
      <c r="E58" s="223">
        <v>2481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1"/>
      <c r="AA58" s="211"/>
      <c r="AB58" s="211"/>
      <c r="AC58" s="211"/>
      <c r="AD58" s="211"/>
      <c r="AE58" s="211"/>
      <c r="AF58" s="211"/>
      <c r="AG58" s="211" t="s">
        <v>133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3" x14ac:dyDescent="0.2">
      <c r="A59" s="218"/>
      <c r="B59" s="219"/>
      <c r="C59" s="253" t="s">
        <v>185</v>
      </c>
      <c r="D59" s="222"/>
      <c r="E59" s="223">
        <v>1144.2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133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32">
        <v>14</v>
      </c>
      <c r="B60" s="233" t="s">
        <v>176</v>
      </c>
      <c r="C60" s="251" t="s">
        <v>177</v>
      </c>
      <c r="D60" s="234" t="s">
        <v>141</v>
      </c>
      <c r="E60" s="235">
        <v>551.25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5">
        <v>0</v>
      </c>
      <c r="O60" s="235">
        <f>ROUND(E60*N60,2)</f>
        <v>0</v>
      </c>
      <c r="P60" s="235">
        <v>0</v>
      </c>
      <c r="Q60" s="235">
        <f>ROUND(E60*P60,2)</f>
        <v>0</v>
      </c>
      <c r="R60" s="237" t="s">
        <v>125</v>
      </c>
      <c r="S60" s="237" t="s">
        <v>126</v>
      </c>
      <c r="T60" s="238" t="s">
        <v>126</v>
      </c>
      <c r="U60" s="221">
        <v>1.0999999999999999E-2</v>
      </c>
      <c r="V60" s="221">
        <f>ROUND(E60*U60,2)</f>
        <v>6.06</v>
      </c>
      <c r="W60" s="221"/>
      <c r="X60" s="221" t="s">
        <v>127</v>
      </c>
      <c r="Y60" s="221" t="s">
        <v>128</v>
      </c>
      <c r="Z60" s="211"/>
      <c r="AA60" s="211"/>
      <c r="AB60" s="211"/>
      <c r="AC60" s="211"/>
      <c r="AD60" s="211"/>
      <c r="AE60" s="211"/>
      <c r="AF60" s="211"/>
      <c r="AG60" s="211" t="s">
        <v>129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 x14ac:dyDescent="0.2">
      <c r="A61" s="218"/>
      <c r="B61" s="219"/>
      <c r="C61" s="252" t="s">
        <v>178</v>
      </c>
      <c r="D61" s="240"/>
      <c r="E61" s="240"/>
      <c r="F61" s="240"/>
      <c r="G61" s="240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131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">
      <c r="A62" s="218"/>
      <c r="B62" s="219"/>
      <c r="C62" s="253" t="s">
        <v>186</v>
      </c>
      <c r="D62" s="222"/>
      <c r="E62" s="223">
        <v>551.25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1"/>
      <c r="AA62" s="211"/>
      <c r="AB62" s="211"/>
      <c r="AC62" s="211"/>
      <c r="AD62" s="211"/>
      <c r="AE62" s="211"/>
      <c r="AF62" s="211"/>
      <c r="AG62" s="211" t="s">
        <v>133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1.4" outlineLevel="1" x14ac:dyDescent="0.2">
      <c r="A63" s="267">
        <v>15</v>
      </c>
      <c r="B63" s="268" t="s">
        <v>187</v>
      </c>
      <c r="C63" s="269" t="s">
        <v>188</v>
      </c>
      <c r="D63" s="270" t="s">
        <v>141</v>
      </c>
      <c r="E63" s="271">
        <v>380333.55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 t="s">
        <v>125</v>
      </c>
      <c r="S63" s="237" t="s">
        <v>126</v>
      </c>
      <c r="T63" s="238" t="s">
        <v>126</v>
      </c>
      <c r="U63" s="221">
        <v>0</v>
      </c>
      <c r="V63" s="221">
        <f>ROUND(E63*U63,2)</f>
        <v>0</v>
      </c>
      <c r="W63" s="221"/>
      <c r="X63" s="221" t="s">
        <v>127</v>
      </c>
      <c r="Y63" s="221" t="s">
        <v>128</v>
      </c>
      <c r="Z63" s="211"/>
      <c r="AA63" s="211"/>
      <c r="AB63" s="211"/>
      <c r="AC63" s="211"/>
      <c r="AD63" s="211"/>
      <c r="AE63" s="211"/>
      <c r="AF63" s="211"/>
      <c r="AG63" s="211" t="s">
        <v>129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">
      <c r="A64" s="218"/>
      <c r="B64" s="219"/>
      <c r="C64" s="252" t="s">
        <v>178</v>
      </c>
      <c r="D64" s="240"/>
      <c r="E64" s="240"/>
      <c r="F64" s="240"/>
      <c r="G64" s="240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1"/>
      <c r="AA64" s="211"/>
      <c r="AB64" s="211"/>
      <c r="AC64" s="211"/>
      <c r="AD64" s="211"/>
      <c r="AE64" s="211"/>
      <c r="AF64" s="211"/>
      <c r="AG64" s="211" t="s">
        <v>131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2" x14ac:dyDescent="0.2">
      <c r="A65" s="218"/>
      <c r="B65" s="219"/>
      <c r="C65" s="254" t="s">
        <v>189</v>
      </c>
      <c r="D65" s="241"/>
      <c r="E65" s="241"/>
      <c r="F65" s="241"/>
      <c r="G65" s="24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1"/>
      <c r="AA65" s="211"/>
      <c r="AB65" s="211"/>
      <c r="AC65" s="211"/>
      <c r="AD65" s="211"/>
      <c r="AE65" s="211"/>
      <c r="AF65" s="211"/>
      <c r="AG65" s="211" t="s">
        <v>190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">
      <c r="A66" s="218"/>
      <c r="B66" s="219"/>
      <c r="C66" s="253" t="s">
        <v>191</v>
      </c>
      <c r="D66" s="222"/>
      <c r="E66" s="223">
        <v>380333.55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1"/>
      <c r="AA66" s="211"/>
      <c r="AB66" s="211"/>
      <c r="AC66" s="211"/>
      <c r="AD66" s="211"/>
      <c r="AE66" s="211"/>
      <c r="AF66" s="211"/>
      <c r="AG66" s="211" t="s">
        <v>133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67">
        <v>16</v>
      </c>
      <c r="B67" s="268" t="s">
        <v>192</v>
      </c>
      <c r="C67" s="269" t="s">
        <v>193</v>
      </c>
      <c r="D67" s="270" t="s">
        <v>141</v>
      </c>
      <c r="E67" s="271">
        <v>13114.95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7" t="s">
        <v>125</v>
      </c>
      <c r="S67" s="237" t="s">
        <v>126</v>
      </c>
      <c r="T67" s="238" t="s">
        <v>126</v>
      </c>
      <c r="U67" s="221">
        <v>5.2999999999999999E-2</v>
      </c>
      <c r="V67" s="221">
        <f>ROUND(E67*U67,2)</f>
        <v>695.09</v>
      </c>
      <c r="W67" s="221"/>
      <c r="X67" s="221" t="s">
        <v>127</v>
      </c>
      <c r="Y67" s="221" t="s">
        <v>128</v>
      </c>
      <c r="Z67" s="211"/>
      <c r="AA67" s="211"/>
      <c r="AB67" s="211"/>
      <c r="AC67" s="211"/>
      <c r="AD67" s="211"/>
      <c r="AE67" s="211"/>
      <c r="AF67" s="211"/>
      <c r="AG67" s="211" t="s">
        <v>129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 x14ac:dyDescent="0.2">
      <c r="A68" s="218"/>
      <c r="B68" s="219"/>
      <c r="C68" s="253" t="s">
        <v>194</v>
      </c>
      <c r="D68" s="222"/>
      <c r="E68" s="223"/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133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 x14ac:dyDescent="0.2">
      <c r="A69" s="218"/>
      <c r="B69" s="219"/>
      <c r="C69" s="253" t="s">
        <v>180</v>
      </c>
      <c r="D69" s="222"/>
      <c r="E69" s="223">
        <v>13114.95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133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32">
        <v>17</v>
      </c>
      <c r="B70" s="233" t="s">
        <v>192</v>
      </c>
      <c r="C70" s="251" t="s">
        <v>193</v>
      </c>
      <c r="D70" s="234" t="s">
        <v>141</v>
      </c>
      <c r="E70" s="235">
        <v>551.25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5">
        <v>0</v>
      </c>
      <c r="O70" s="235">
        <f>ROUND(E70*N70,2)</f>
        <v>0</v>
      </c>
      <c r="P70" s="235">
        <v>0</v>
      </c>
      <c r="Q70" s="235">
        <f>ROUND(E70*P70,2)</f>
        <v>0</v>
      </c>
      <c r="R70" s="237" t="s">
        <v>125</v>
      </c>
      <c r="S70" s="237" t="s">
        <v>126</v>
      </c>
      <c r="T70" s="238" t="s">
        <v>126</v>
      </c>
      <c r="U70" s="221">
        <v>5.2999999999999999E-2</v>
      </c>
      <c r="V70" s="221">
        <f>ROUND(E70*U70,2)</f>
        <v>29.22</v>
      </c>
      <c r="W70" s="221"/>
      <c r="X70" s="221" t="s">
        <v>127</v>
      </c>
      <c r="Y70" s="221" t="s">
        <v>128</v>
      </c>
      <c r="Z70" s="211"/>
      <c r="AA70" s="211"/>
      <c r="AB70" s="211"/>
      <c r="AC70" s="211"/>
      <c r="AD70" s="211"/>
      <c r="AE70" s="211"/>
      <c r="AF70" s="211"/>
      <c r="AG70" s="211" t="s">
        <v>129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2" x14ac:dyDescent="0.2">
      <c r="A71" s="218"/>
      <c r="B71" s="219"/>
      <c r="C71" s="253" t="s">
        <v>186</v>
      </c>
      <c r="D71" s="222"/>
      <c r="E71" s="223">
        <v>551.25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133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1.4" outlineLevel="1" x14ac:dyDescent="0.2">
      <c r="A72" s="232">
        <v>18</v>
      </c>
      <c r="B72" s="233" t="s">
        <v>195</v>
      </c>
      <c r="C72" s="251" t="s">
        <v>196</v>
      </c>
      <c r="D72" s="234" t="s">
        <v>141</v>
      </c>
      <c r="E72" s="235">
        <v>13269.1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5">
        <v>0</v>
      </c>
      <c r="O72" s="235">
        <f>ROUND(E72*N72,2)</f>
        <v>0</v>
      </c>
      <c r="P72" s="235">
        <v>0</v>
      </c>
      <c r="Q72" s="235">
        <f>ROUND(E72*P72,2)</f>
        <v>0</v>
      </c>
      <c r="R72" s="237" t="s">
        <v>125</v>
      </c>
      <c r="S72" s="237" t="s">
        <v>126</v>
      </c>
      <c r="T72" s="238" t="s">
        <v>126</v>
      </c>
      <c r="U72" s="221">
        <v>8.9999999999999993E-3</v>
      </c>
      <c r="V72" s="221">
        <f>ROUND(E72*U72,2)</f>
        <v>119.42</v>
      </c>
      <c r="W72" s="221"/>
      <c r="X72" s="221" t="s">
        <v>127</v>
      </c>
      <c r="Y72" s="221" t="s">
        <v>128</v>
      </c>
      <c r="Z72" s="211"/>
      <c r="AA72" s="211"/>
      <c r="AB72" s="211"/>
      <c r="AC72" s="211"/>
      <c r="AD72" s="211"/>
      <c r="AE72" s="211"/>
      <c r="AF72" s="211"/>
      <c r="AG72" s="211" t="s">
        <v>129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2" x14ac:dyDescent="0.2">
      <c r="A73" s="218"/>
      <c r="B73" s="219"/>
      <c r="C73" s="253" t="s">
        <v>181</v>
      </c>
      <c r="D73" s="222"/>
      <c r="E73" s="223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1"/>
      <c r="AA73" s="211"/>
      <c r="AB73" s="211"/>
      <c r="AC73" s="211"/>
      <c r="AD73" s="211"/>
      <c r="AE73" s="211"/>
      <c r="AF73" s="211"/>
      <c r="AG73" s="211" t="s">
        <v>133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 x14ac:dyDescent="0.2">
      <c r="A74" s="218"/>
      <c r="B74" s="219"/>
      <c r="C74" s="253" t="s">
        <v>182</v>
      </c>
      <c r="D74" s="222"/>
      <c r="E74" s="223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1"/>
      <c r="AA74" s="211"/>
      <c r="AB74" s="211"/>
      <c r="AC74" s="211"/>
      <c r="AD74" s="211"/>
      <c r="AE74" s="211"/>
      <c r="AF74" s="211"/>
      <c r="AG74" s="211" t="s">
        <v>133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">
      <c r="A75" s="218"/>
      <c r="B75" s="219"/>
      <c r="C75" s="253" t="s">
        <v>183</v>
      </c>
      <c r="D75" s="222"/>
      <c r="E75" s="223">
        <v>9643.9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1"/>
      <c r="AA75" s="211"/>
      <c r="AB75" s="211"/>
      <c r="AC75" s="211"/>
      <c r="AD75" s="211"/>
      <c r="AE75" s="211"/>
      <c r="AF75" s="211"/>
      <c r="AG75" s="211" t="s">
        <v>133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">
      <c r="A76" s="218"/>
      <c r="B76" s="219"/>
      <c r="C76" s="253" t="s">
        <v>160</v>
      </c>
      <c r="D76" s="222"/>
      <c r="E76" s="223"/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133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 x14ac:dyDescent="0.2">
      <c r="A77" s="218"/>
      <c r="B77" s="219"/>
      <c r="C77" s="253" t="s">
        <v>184</v>
      </c>
      <c r="D77" s="222"/>
      <c r="E77" s="223">
        <v>2481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133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">
      <c r="A78" s="218"/>
      <c r="B78" s="219"/>
      <c r="C78" s="253" t="s">
        <v>185</v>
      </c>
      <c r="D78" s="222"/>
      <c r="E78" s="223">
        <v>1144.2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133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1.4" outlineLevel="1" x14ac:dyDescent="0.2">
      <c r="A79" s="267">
        <v>19</v>
      </c>
      <c r="B79" s="268" t="s">
        <v>195</v>
      </c>
      <c r="C79" s="269" t="s">
        <v>196</v>
      </c>
      <c r="D79" s="270" t="s">
        <v>141</v>
      </c>
      <c r="E79" s="271">
        <v>13114.95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7" t="s">
        <v>125</v>
      </c>
      <c r="S79" s="237" t="s">
        <v>126</v>
      </c>
      <c r="T79" s="238" t="s">
        <v>126</v>
      </c>
      <c r="U79" s="221">
        <v>8.9999999999999993E-3</v>
      </c>
      <c r="V79" s="221">
        <f>ROUND(E79*U79,2)</f>
        <v>118.03</v>
      </c>
      <c r="W79" s="221"/>
      <c r="X79" s="221" t="s">
        <v>127</v>
      </c>
      <c r="Y79" s="221" t="s">
        <v>128</v>
      </c>
      <c r="Z79" s="211"/>
      <c r="AA79" s="211"/>
      <c r="AB79" s="211"/>
      <c r="AC79" s="211"/>
      <c r="AD79" s="211"/>
      <c r="AE79" s="211"/>
      <c r="AF79" s="211"/>
      <c r="AG79" s="211" t="s">
        <v>129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 x14ac:dyDescent="0.2">
      <c r="A80" s="218"/>
      <c r="B80" s="219"/>
      <c r="C80" s="253" t="s">
        <v>194</v>
      </c>
      <c r="D80" s="222"/>
      <c r="E80" s="223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1"/>
      <c r="AA80" s="211"/>
      <c r="AB80" s="211"/>
      <c r="AC80" s="211"/>
      <c r="AD80" s="211"/>
      <c r="AE80" s="211"/>
      <c r="AF80" s="211"/>
      <c r="AG80" s="211" t="s">
        <v>133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">
      <c r="A81" s="218"/>
      <c r="B81" s="219"/>
      <c r="C81" s="253" t="s">
        <v>180</v>
      </c>
      <c r="D81" s="222"/>
      <c r="E81" s="223">
        <v>13114.95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1"/>
      <c r="AA81" s="211"/>
      <c r="AB81" s="211"/>
      <c r="AC81" s="211"/>
      <c r="AD81" s="211"/>
      <c r="AE81" s="211"/>
      <c r="AF81" s="211"/>
      <c r="AG81" s="211" t="s">
        <v>133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32">
        <v>20</v>
      </c>
      <c r="B82" s="233" t="s">
        <v>197</v>
      </c>
      <c r="C82" s="251" t="s">
        <v>198</v>
      </c>
      <c r="D82" s="234" t="s">
        <v>141</v>
      </c>
      <c r="E82" s="235">
        <v>551.25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7" t="s">
        <v>125</v>
      </c>
      <c r="S82" s="237" t="s">
        <v>126</v>
      </c>
      <c r="T82" s="238" t="s">
        <v>126</v>
      </c>
      <c r="U82" s="221">
        <v>0.20200000000000001</v>
      </c>
      <c r="V82" s="221">
        <f>ROUND(E82*U82,2)</f>
        <v>111.35</v>
      </c>
      <c r="W82" s="221"/>
      <c r="X82" s="221" t="s">
        <v>127</v>
      </c>
      <c r="Y82" s="221" t="s">
        <v>128</v>
      </c>
      <c r="Z82" s="211"/>
      <c r="AA82" s="211"/>
      <c r="AB82" s="211"/>
      <c r="AC82" s="211"/>
      <c r="AD82" s="211"/>
      <c r="AE82" s="211"/>
      <c r="AF82" s="211"/>
      <c r="AG82" s="211" t="s">
        <v>129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2" x14ac:dyDescent="0.2">
      <c r="A83" s="218"/>
      <c r="B83" s="219"/>
      <c r="C83" s="252" t="s">
        <v>199</v>
      </c>
      <c r="D83" s="240"/>
      <c r="E83" s="240"/>
      <c r="F83" s="240"/>
      <c r="G83" s="240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131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">
      <c r="A84" s="218"/>
      <c r="B84" s="219"/>
      <c r="C84" s="253" t="s">
        <v>160</v>
      </c>
      <c r="D84" s="222"/>
      <c r="E84" s="223"/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1"/>
      <c r="AA84" s="211"/>
      <c r="AB84" s="211"/>
      <c r="AC84" s="211"/>
      <c r="AD84" s="211"/>
      <c r="AE84" s="211"/>
      <c r="AF84" s="211"/>
      <c r="AG84" s="211" t="s">
        <v>133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 x14ac:dyDescent="0.2">
      <c r="A85" s="218"/>
      <c r="B85" s="219"/>
      <c r="C85" s="253" t="s">
        <v>200</v>
      </c>
      <c r="D85" s="222"/>
      <c r="E85" s="223">
        <v>480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1"/>
      <c r="AA85" s="211"/>
      <c r="AB85" s="211"/>
      <c r="AC85" s="211"/>
      <c r="AD85" s="211"/>
      <c r="AE85" s="211"/>
      <c r="AF85" s="211"/>
      <c r="AG85" s="211" t="s">
        <v>133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 x14ac:dyDescent="0.2">
      <c r="A86" s="218"/>
      <c r="B86" s="219"/>
      <c r="C86" s="253" t="s">
        <v>201</v>
      </c>
      <c r="D86" s="222"/>
      <c r="E86" s="223">
        <v>31.25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133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 x14ac:dyDescent="0.2">
      <c r="A87" s="218"/>
      <c r="B87" s="219"/>
      <c r="C87" s="253" t="s">
        <v>157</v>
      </c>
      <c r="D87" s="222"/>
      <c r="E87" s="223">
        <v>40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1"/>
      <c r="AA87" s="211"/>
      <c r="AB87" s="211"/>
      <c r="AC87" s="211"/>
      <c r="AD87" s="211"/>
      <c r="AE87" s="211"/>
      <c r="AF87" s="211"/>
      <c r="AG87" s="211" t="s">
        <v>133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72">
        <v>21</v>
      </c>
      <c r="B88" s="273" t="s">
        <v>202</v>
      </c>
      <c r="C88" s="274" t="s">
        <v>203</v>
      </c>
      <c r="D88" s="275" t="s">
        <v>141</v>
      </c>
      <c r="E88" s="276">
        <v>13114.95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 t="s">
        <v>125</v>
      </c>
      <c r="S88" s="247" t="s">
        <v>126</v>
      </c>
      <c r="T88" s="248" t="s">
        <v>126</v>
      </c>
      <c r="U88" s="221">
        <v>0</v>
      </c>
      <c r="V88" s="221">
        <f>ROUND(E88*U88,2)</f>
        <v>0</v>
      </c>
      <c r="W88" s="221"/>
      <c r="X88" s="221" t="s">
        <v>127</v>
      </c>
      <c r="Y88" s="221" t="s">
        <v>128</v>
      </c>
      <c r="Z88" s="211"/>
      <c r="AA88" s="211"/>
      <c r="AB88" s="211"/>
      <c r="AC88" s="211"/>
      <c r="AD88" s="211"/>
      <c r="AE88" s="211"/>
      <c r="AF88" s="211"/>
      <c r="AG88" s="211" t="s">
        <v>129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x14ac:dyDescent="0.2">
      <c r="A89" s="225" t="s">
        <v>120</v>
      </c>
      <c r="B89" s="226" t="s">
        <v>72</v>
      </c>
      <c r="C89" s="250" t="s">
        <v>73</v>
      </c>
      <c r="D89" s="227"/>
      <c r="E89" s="228"/>
      <c r="F89" s="229"/>
      <c r="G89" s="229">
        <f>SUMIF(AG90:AG95,"&lt;&gt;NOR",G90:G95)</f>
        <v>0</v>
      </c>
      <c r="H89" s="229"/>
      <c r="I89" s="229">
        <f>SUM(I90:I95)</f>
        <v>0</v>
      </c>
      <c r="J89" s="229"/>
      <c r="K89" s="229">
        <f>SUM(K90:K95)</f>
        <v>0</v>
      </c>
      <c r="L89" s="229"/>
      <c r="M89" s="229">
        <f>SUM(M90:M95)</f>
        <v>0</v>
      </c>
      <c r="N89" s="228"/>
      <c r="O89" s="228">
        <f>SUM(O90:O95)</f>
        <v>0</v>
      </c>
      <c r="P89" s="228"/>
      <c r="Q89" s="228">
        <f>SUM(Q90:Q95)</f>
        <v>3534.6</v>
      </c>
      <c r="R89" s="229"/>
      <c r="S89" s="229"/>
      <c r="T89" s="230"/>
      <c r="U89" s="224"/>
      <c r="V89" s="224">
        <f>SUM(V90:V95)</f>
        <v>1052.76</v>
      </c>
      <c r="W89" s="224"/>
      <c r="X89" s="224"/>
      <c r="Y89" s="224"/>
      <c r="AG89" t="s">
        <v>121</v>
      </c>
    </row>
    <row r="90" spans="1:60" outlineLevel="1" x14ac:dyDescent="0.2">
      <c r="A90" s="232">
        <v>22</v>
      </c>
      <c r="B90" s="233" t="s">
        <v>204</v>
      </c>
      <c r="C90" s="251" t="s">
        <v>205</v>
      </c>
      <c r="D90" s="234" t="s">
        <v>206</v>
      </c>
      <c r="E90" s="235">
        <v>4300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21</v>
      </c>
      <c r="M90" s="237">
        <f>G90*(1+L90/100)</f>
        <v>0</v>
      </c>
      <c r="N90" s="235">
        <v>0</v>
      </c>
      <c r="O90" s="235">
        <f>ROUND(E90*N90,2)</f>
        <v>0</v>
      </c>
      <c r="P90" s="235">
        <v>0.46200000000000002</v>
      </c>
      <c r="Q90" s="235">
        <f>ROUND(E90*P90,2)</f>
        <v>1986.6</v>
      </c>
      <c r="R90" s="237" t="s">
        <v>207</v>
      </c>
      <c r="S90" s="237" t="s">
        <v>126</v>
      </c>
      <c r="T90" s="238" t="s">
        <v>126</v>
      </c>
      <c r="U90" s="221">
        <v>0.1658</v>
      </c>
      <c r="V90" s="221">
        <f>ROUND(E90*U90,2)</f>
        <v>712.94</v>
      </c>
      <c r="W90" s="221"/>
      <c r="X90" s="221" t="s">
        <v>127</v>
      </c>
      <c r="Y90" s="221" t="s">
        <v>128</v>
      </c>
      <c r="Z90" s="211"/>
      <c r="AA90" s="211"/>
      <c r="AB90" s="211"/>
      <c r="AC90" s="211"/>
      <c r="AD90" s="211"/>
      <c r="AE90" s="211"/>
      <c r="AF90" s="211"/>
      <c r="AG90" s="211" t="s">
        <v>129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">
      <c r="A91" s="218"/>
      <c r="B91" s="219"/>
      <c r="C91" s="253" t="s">
        <v>208</v>
      </c>
      <c r="D91" s="222"/>
      <c r="E91" s="223">
        <v>4300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133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1.4" outlineLevel="1" x14ac:dyDescent="0.2">
      <c r="A92" s="232">
        <v>23</v>
      </c>
      <c r="B92" s="233" t="s">
        <v>209</v>
      </c>
      <c r="C92" s="251" t="s">
        <v>210</v>
      </c>
      <c r="D92" s="234" t="s">
        <v>206</v>
      </c>
      <c r="E92" s="235">
        <v>4300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5">
        <v>0</v>
      </c>
      <c r="O92" s="235">
        <f>ROUND(E92*N92,2)</f>
        <v>0</v>
      </c>
      <c r="P92" s="235">
        <v>0.36</v>
      </c>
      <c r="Q92" s="235">
        <f>ROUND(E92*P92,2)</f>
        <v>1548</v>
      </c>
      <c r="R92" s="237" t="s">
        <v>207</v>
      </c>
      <c r="S92" s="237" t="s">
        <v>126</v>
      </c>
      <c r="T92" s="238" t="s">
        <v>126</v>
      </c>
      <c r="U92" s="221">
        <v>4.4999999999999998E-2</v>
      </c>
      <c r="V92" s="221">
        <f>ROUND(E92*U92,2)</f>
        <v>193.5</v>
      </c>
      <c r="W92" s="221"/>
      <c r="X92" s="221" t="s">
        <v>127</v>
      </c>
      <c r="Y92" s="221" t="s">
        <v>128</v>
      </c>
      <c r="Z92" s="211"/>
      <c r="AA92" s="211"/>
      <c r="AB92" s="211"/>
      <c r="AC92" s="211"/>
      <c r="AD92" s="211"/>
      <c r="AE92" s="211"/>
      <c r="AF92" s="211"/>
      <c r="AG92" s="211" t="s">
        <v>129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2" x14ac:dyDescent="0.2">
      <c r="A93" s="218"/>
      <c r="B93" s="219"/>
      <c r="C93" s="253" t="s">
        <v>211</v>
      </c>
      <c r="D93" s="222"/>
      <c r="E93" s="223">
        <v>4300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1"/>
      <c r="AA93" s="211"/>
      <c r="AB93" s="211"/>
      <c r="AC93" s="211"/>
      <c r="AD93" s="211"/>
      <c r="AE93" s="211"/>
      <c r="AF93" s="211"/>
      <c r="AG93" s="211" t="s">
        <v>133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32">
        <v>24</v>
      </c>
      <c r="B94" s="233" t="s">
        <v>212</v>
      </c>
      <c r="C94" s="251" t="s">
        <v>213</v>
      </c>
      <c r="D94" s="234" t="s">
        <v>206</v>
      </c>
      <c r="E94" s="235">
        <v>2360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7"/>
      <c r="S94" s="237" t="s">
        <v>214</v>
      </c>
      <c r="T94" s="238" t="s">
        <v>215</v>
      </c>
      <c r="U94" s="221">
        <v>6.2E-2</v>
      </c>
      <c r="V94" s="221">
        <f>ROUND(E94*U94,2)</f>
        <v>146.32</v>
      </c>
      <c r="W94" s="221"/>
      <c r="X94" s="221" t="s">
        <v>127</v>
      </c>
      <c r="Y94" s="221" t="s">
        <v>128</v>
      </c>
      <c r="Z94" s="211"/>
      <c r="AA94" s="211"/>
      <c r="AB94" s="211"/>
      <c r="AC94" s="211"/>
      <c r="AD94" s="211"/>
      <c r="AE94" s="211"/>
      <c r="AF94" s="211"/>
      <c r="AG94" s="211" t="s">
        <v>129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2" x14ac:dyDescent="0.2">
      <c r="A95" s="218"/>
      <c r="B95" s="219"/>
      <c r="C95" s="253" t="s">
        <v>216</v>
      </c>
      <c r="D95" s="222"/>
      <c r="E95" s="223">
        <v>2360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1"/>
      <c r="AA95" s="211"/>
      <c r="AB95" s="211"/>
      <c r="AC95" s="211"/>
      <c r="AD95" s="211"/>
      <c r="AE95" s="211"/>
      <c r="AF95" s="211"/>
      <c r="AG95" s="211" t="s">
        <v>133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x14ac:dyDescent="0.2">
      <c r="A96" s="225" t="s">
        <v>120</v>
      </c>
      <c r="B96" s="226" t="s">
        <v>74</v>
      </c>
      <c r="C96" s="250" t="s">
        <v>75</v>
      </c>
      <c r="D96" s="227"/>
      <c r="E96" s="228"/>
      <c r="F96" s="229"/>
      <c r="G96" s="229">
        <f>SUMIF(AG97:AG184,"&lt;&gt;NOR",G97:G184)</f>
        <v>0</v>
      </c>
      <c r="H96" s="229"/>
      <c r="I96" s="229">
        <f>SUM(I97:I184)</f>
        <v>0</v>
      </c>
      <c r="J96" s="229"/>
      <c r="K96" s="229">
        <f>SUM(K97:K184)</f>
        <v>0</v>
      </c>
      <c r="L96" s="229"/>
      <c r="M96" s="229">
        <f>SUM(M97:M184)</f>
        <v>0</v>
      </c>
      <c r="N96" s="228"/>
      <c r="O96" s="228">
        <f>SUM(O97:O184)</f>
        <v>3120.1599999999994</v>
      </c>
      <c r="P96" s="228"/>
      <c r="Q96" s="228">
        <f>SUM(Q97:Q184)</f>
        <v>0</v>
      </c>
      <c r="R96" s="229"/>
      <c r="S96" s="229"/>
      <c r="T96" s="230"/>
      <c r="U96" s="224"/>
      <c r="V96" s="224">
        <f>SUM(V97:V184)</f>
        <v>10425.630000000001</v>
      </c>
      <c r="W96" s="224"/>
      <c r="X96" s="224"/>
      <c r="Y96" s="224"/>
      <c r="AG96" t="s">
        <v>121</v>
      </c>
    </row>
    <row r="97" spans="1:60" outlineLevel="1" x14ac:dyDescent="0.2">
      <c r="A97" s="232">
        <v>25</v>
      </c>
      <c r="B97" s="233" t="s">
        <v>217</v>
      </c>
      <c r="C97" s="251" t="s">
        <v>218</v>
      </c>
      <c r="D97" s="234" t="s">
        <v>141</v>
      </c>
      <c r="E97" s="235">
        <v>1144.2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5">
        <v>2.5499999999999998</v>
      </c>
      <c r="O97" s="235">
        <f>ROUND(E97*N97,2)</f>
        <v>2917.71</v>
      </c>
      <c r="P97" s="235">
        <v>0</v>
      </c>
      <c r="Q97" s="235">
        <f>ROUND(E97*P97,2)</f>
        <v>0</v>
      </c>
      <c r="R97" s="237" t="s">
        <v>219</v>
      </c>
      <c r="S97" s="237" t="s">
        <v>126</v>
      </c>
      <c r="T97" s="238" t="s">
        <v>126</v>
      </c>
      <c r="U97" s="221">
        <v>0</v>
      </c>
      <c r="V97" s="221">
        <f>ROUND(E97*U97,2)</f>
        <v>0</v>
      </c>
      <c r="W97" s="221"/>
      <c r="X97" s="221" t="s">
        <v>127</v>
      </c>
      <c r="Y97" s="221" t="s">
        <v>128</v>
      </c>
      <c r="Z97" s="211"/>
      <c r="AA97" s="211"/>
      <c r="AB97" s="211"/>
      <c r="AC97" s="211"/>
      <c r="AD97" s="211"/>
      <c r="AE97" s="211"/>
      <c r="AF97" s="211"/>
      <c r="AG97" s="211" t="s">
        <v>129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">
      <c r="A98" s="218"/>
      <c r="B98" s="219"/>
      <c r="C98" s="253" t="s">
        <v>220</v>
      </c>
      <c r="D98" s="222"/>
      <c r="E98" s="223"/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133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 x14ac:dyDescent="0.2">
      <c r="A99" s="218"/>
      <c r="B99" s="219"/>
      <c r="C99" s="253" t="s">
        <v>221</v>
      </c>
      <c r="D99" s="222"/>
      <c r="E99" s="223"/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1"/>
      <c r="AA99" s="211"/>
      <c r="AB99" s="211"/>
      <c r="AC99" s="211"/>
      <c r="AD99" s="211"/>
      <c r="AE99" s="211"/>
      <c r="AF99" s="211"/>
      <c r="AG99" s="211" t="s">
        <v>133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3" x14ac:dyDescent="0.2">
      <c r="A100" s="218"/>
      <c r="B100" s="219"/>
      <c r="C100" s="253" t="s">
        <v>222</v>
      </c>
      <c r="D100" s="222"/>
      <c r="E100" s="223">
        <v>24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133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3" x14ac:dyDescent="0.2">
      <c r="A101" s="218"/>
      <c r="B101" s="219"/>
      <c r="C101" s="253" t="s">
        <v>223</v>
      </c>
      <c r="D101" s="222"/>
      <c r="E101" s="223">
        <v>54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1"/>
      <c r="AA101" s="211"/>
      <c r="AB101" s="211"/>
      <c r="AC101" s="211"/>
      <c r="AD101" s="211"/>
      <c r="AE101" s="211"/>
      <c r="AF101" s="211"/>
      <c r="AG101" s="211" t="s">
        <v>133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3" x14ac:dyDescent="0.2">
      <c r="A102" s="218"/>
      <c r="B102" s="219"/>
      <c r="C102" s="253" t="s">
        <v>224</v>
      </c>
      <c r="D102" s="222"/>
      <c r="E102" s="223">
        <v>3.9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1"/>
      <c r="AA102" s="211"/>
      <c r="AB102" s="211"/>
      <c r="AC102" s="211"/>
      <c r="AD102" s="211"/>
      <c r="AE102" s="211"/>
      <c r="AF102" s="211"/>
      <c r="AG102" s="211" t="s">
        <v>133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3" x14ac:dyDescent="0.2">
      <c r="A103" s="218"/>
      <c r="B103" s="219"/>
      <c r="C103" s="253" t="s">
        <v>225</v>
      </c>
      <c r="D103" s="222"/>
      <c r="E103" s="223">
        <v>7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1"/>
      <c r="AA103" s="211"/>
      <c r="AB103" s="211"/>
      <c r="AC103" s="211"/>
      <c r="AD103" s="211"/>
      <c r="AE103" s="211"/>
      <c r="AF103" s="211"/>
      <c r="AG103" s="211" t="s">
        <v>133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3" x14ac:dyDescent="0.2">
      <c r="A104" s="218"/>
      <c r="B104" s="219"/>
      <c r="C104" s="253" t="s">
        <v>226</v>
      </c>
      <c r="D104" s="222"/>
      <c r="E104" s="223"/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1"/>
      <c r="AA104" s="211"/>
      <c r="AB104" s="211"/>
      <c r="AC104" s="211"/>
      <c r="AD104" s="211"/>
      <c r="AE104" s="211"/>
      <c r="AF104" s="211"/>
      <c r="AG104" s="211" t="s">
        <v>133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3" x14ac:dyDescent="0.2">
      <c r="A105" s="218"/>
      <c r="B105" s="219"/>
      <c r="C105" s="253" t="s">
        <v>227</v>
      </c>
      <c r="D105" s="222"/>
      <c r="E105" s="223">
        <v>37.799999999999997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133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 x14ac:dyDescent="0.2">
      <c r="A106" s="218"/>
      <c r="B106" s="219"/>
      <c r="C106" s="253" t="s">
        <v>228</v>
      </c>
      <c r="D106" s="222"/>
      <c r="E106" s="223">
        <v>28.8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1"/>
      <c r="AA106" s="211"/>
      <c r="AB106" s="211"/>
      <c r="AC106" s="211"/>
      <c r="AD106" s="211"/>
      <c r="AE106" s="211"/>
      <c r="AF106" s="211"/>
      <c r="AG106" s="211" t="s">
        <v>133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3" x14ac:dyDescent="0.2">
      <c r="A107" s="218"/>
      <c r="B107" s="219"/>
      <c r="C107" s="253" t="s">
        <v>229</v>
      </c>
      <c r="D107" s="222"/>
      <c r="E107" s="223">
        <v>21.6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1"/>
      <c r="AA107" s="211"/>
      <c r="AB107" s="211"/>
      <c r="AC107" s="211"/>
      <c r="AD107" s="211"/>
      <c r="AE107" s="211"/>
      <c r="AF107" s="211"/>
      <c r="AG107" s="211" t="s">
        <v>133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 x14ac:dyDescent="0.2">
      <c r="A108" s="218"/>
      <c r="B108" s="219"/>
      <c r="C108" s="253" t="s">
        <v>230</v>
      </c>
      <c r="D108" s="222"/>
      <c r="E108" s="223">
        <v>4.5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133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 x14ac:dyDescent="0.2">
      <c r="A109" s="218"/>
      <c r="B109" s="219"/>
      <c r="C109" s="253" t="s">
        <v>231</v>
      </c>
      <c r="D109" s="222"/>
      <c r="E109" s="223">
        <v>7.9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133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 x14ac:dyDescent="0.2">
      <c r="A110" s="218"/>
      <c r="B110" s="219"/>
      <c r="C110" s="253" t="s">
        <v>226</v>
      </c>
      <c r="D110" s="222"/>
      <c r="E110" s="223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1"/>
      <c r="AA110" s="211"/>
      <c r="AB110" s="211"/>
      <c r="AC110" s="211"/>
      <c r="AD110" s="211"/>
      <c r="AE110" s="211"/>
      <c r="AF110" s="211"/>
      <c r="AG110" s="211" t="s">
        <v>133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3" x14ac:dyDescent="0.2">
      <c r="A111" s="218"/>
      <c r="B111" s="219"/>
      <c r="C111" s="253" t="s">
        <v>232</v>
      </c>
      <c r="D111" s="222"/>
      <c r="E111" s="223">
        <v>143.1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1"/>
      <c r="AA111" s="211"/>
      <c r="AB111" s="211"/>
      <c r="AC111" s="211"/>
      <c r="AD111" s="211"/>
      <c r="AE111" s="211"/>
      <c r="AF111" s="211"/>
      <c r="AG111" s="211" t="s">
        <v>133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3" x14ac:dyDescent="0.2">
      <c r="A112" s="218"/>
      <c r="B112" s="219"/>
      <c r="C112" s="253" t="s">
        <v>233</v>
      </c>
      <c r="D112" s="222"/>
      <c r="E112" s="223">
        <v>57.2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1"/>
      <c r="AA112" s="211"/>
      <c r="AB112" s="211"/>
      <c r="AC112" s="211"/>
      <c r="AD112" s="211"/>
      <c r="AE112" s="211"/>
      <c r="AF112" s="211"/>
      <c r="AG112" s="211" t="s">
        <v>133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3" x14ac:dyDescent="0.2">
      <c r="A113" s="218"/>
      <c r="B113" s="219"/>
      <c r="C113" s="253" t="s">
        <v>234</v>
      </c>
      <c r="D113" s="222"/>
      <c r="E113" s="223">
        <v>10.1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133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3" x14ac:dyDescent="0.2">
      <c r="A114" s="218"/>
      <c r="B114" s="219"/>
      <c r="C114" s="253" t="s">
        <v>235</v>
      </c>
      <c r="D114" s="222"/>
      <c r="E114" s="223">
        <v>14.8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1"/>
      <c r="AA114" s="211"/>
      <c r="AB114" s="211"/>
      <c r="AC114" s="211"/>
      <c r="AD114" s="211"/>
      <c r="AE114" s="211"/>
      <c r="AF114" s="211"/>
      <c r="AG114" s="211" t="s">
        <v>133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 x14ac:dyDescent="0.2">
      <c r="A115" s="218"/>
      <c r="B115" s="219"/>
      <c r="C115" s="253" t="s">
        <v>226</v>
      </c>
      <c r="D115" s="222"/>
      <c r="E115" s="223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133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3" x14ac:dyDescent="0.2">
      <c r="A116" s="218"/>
      <c r="B116" s="219"/>
      <c r="C116" s="253" t="s">
        <v>236</v>
      </c>
      <c r="D116" s="222"/>
      <c r="E116" s="223"/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1"/>
      <c r="AA116" s="211"/>
      <c r="AB116" s="211"/>
      <c r="AC116" s="211"/>
      <c r="AD116" s="211"/>
      <c r="AE116" s="211"/>
      <c r="AF116" s="211"/>
      <c r="AG116" s="211" t="s">
        <v>133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3" x14ac:dyDescent="0.2">
      <c r="A117" s="218"/>
      <c r="B117" s="219"/>
      <c r="C117" s="253" t="s">
        <v>221</v>
      </c>
      <c r="D117" s="222"/>
      <c r="E117" s="223"/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133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3" x14ac:dyDescent="0.2">
      <c r="A118" s="218"/>
      <c r="B118" s="219"/>
      <c r="C118" s="253" t="s">
        <v>237</v>
      </c>
      <c r="D118" s="222"/>
      <c r="E118" s="223">
        <v>437.78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1"/>
      <c r="AA118" s="211"/>
      <c r="AB118" s="211"/>
      <c r="AC118" s="211"/>
      <c r="AD118" s="211"/>
      <c r="AE118" s="211"/>
      <c r="AF118" s="211"/>
      <c r="AG118" s="211" t="s">
        <v>133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 x14ac:dyDescent="0.2">
      <c r="A119" s="218"/>
      <c r="B119" s="219"/>
      <c r="C119" s="253" t="s">
        <v>238</v>
      </c>
      <c r="D119" s="222"/>
      <c r="E119" s="223">
        <v>62.7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133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 x14ac:dyDescent="0.2">
      <c r="A120" s="218"/>
      <c r="B120" s="219"/>
      <c r="C120" s="253" t="s">
        <v>239</v>
      </c>
      <c r="D120" s="222"/>
      <c r="E120" s="223">
        <v>50.6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1"/>
      <c r="AA120" s="211"/>
      <c r="AB120" s="211"/>
      <c r="AC120" s="211"/>
      <c r="AD120" s="211"/>
      <c r="AE120" s="211"/>
      <c r="AF120" s="211"/>
      <c r="AG120" s="211" t="s">
        <v>133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3" x14ac:dyDescent="0.2">
      <c r="A121" s="218"/>
      <c r="B121" s="219"/>
      <c r="C121" s="253" t="s">
        <v>240</v>
      </c>
      <c r="D121" s="222"/>
      <c r="E121" s="223">
        <v>60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1"/>
      <c r="AA121" s="211"/>
      <c r="AB121" s="211"/>
      <c r="AC121" s="211"/>
      <c r="AD121" s="211"/>
      <c r="AE121" s="211"/>
      <c r="AF121" s="211"/>
      <c r="AG121" s="211" t="s">
        <v>133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 x14ac:dyDescent="0.2">
      <c r="A122" s="218"/>
      <c r="B122" s="219"/>
      <c r="C122" s="253" t="s">
        <v>241</v>
      </c>
      <c r="D122" s="222"/>
      <c r="E122" s="223">
        <v>37.4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1"/>
      <c r="AA122" s="211"/>
      <c r="AB122" s="211"/>
      <c r="AC122" s="211"/>
      <c r="AD122" s="211"/>
      <c r="AE122" s="211"/>
      <c r="AF122" s="211"/>
      <c r="AG122" s="211" t="s">
        <v>133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3" x14ac:dyDescent="0.2">
      <c r="A123" s="218"/>
      <c r="B123" s="219"/>
      <c r="C123" s="253" t="s">
        <v>242</v>
      </c>
      <c r="D123" s="222"/>
      <c r="E123" s="223">
        <v>32.4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1"/>
      <c r="AA123" s="211"/>
      <c r="AB123" s="211"/>
      <c r="AC123" s="211"/>
      <c r="AD123" s="211"/>
      <c r="AE123" s="211"/>
      <c r="AF123" s="211"/>
      <c r="AG123" s="211" t="s">
        <v>133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3" x14ac:dyDescent="0.2">
      <c r="A124" s="218"/>
      <c r="B124" s="219"/>
      <c r="C124" s="253" t="s">
        <v>243</v>
      </c>
      <c r="D124" s="222"/>
      <c r="E124" s="223">
        <v>48.62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1"/>
      <c r="AA124" s="211"/>
      <c r="AB124" s="211"/>
      <c r="AC124" s="211"/>
      <c r="AD124" s="211"/>
      <c r="AE124" s="211"/>
      <c r="AF124" s="211"/>
      <c r="AG124" s="211" t="s">
        <v>133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1.4" outlineLevel="1" x14ac:dyDescent="0.2">
      <c r="A125" s="232">
        <v>26</v>
      </c>
      <c r="B125" s="233" t="s">
        <v>244</v>
      </c>
      <c r="C125" s="251" t="s">
        <v>245</v>
      </c>
      <c r="D125" s="234" t="s">
        <v>246</v>
      </c>
      <c r="E125" s="235">
        <v>65.288799999999995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5">
        <v>1.07521</v>
      </c>
      <c r="O125" s="235">
        <f>ROUND(E125*N125,2)</f>
        <v>70.2</v>
      </c>
      <c r="P125" s="235">
        <v>0</v>
      </c>
      <c r="Q125" s="235">
        <f>ROUND(E125*P125,2)</f>
        <v>0</v>
      </c>
      <c r="R125" s="237" t="s">
        <v>219</v>
      </c>
      <c r="S125" s="237" t="s">
        <v>126</v>
      </c>
      <c r="T125" s="238" t="s">
        <v>126</v>
      </c>
      <c r="U125" s="221">
        <v>22.321000000000002</v>
      </c>
      <c r="V125" s="221">
        <f>ROUND(E125*U125,2)</f>
        <v>1457.31</v>
      </c>
      <c r="W125" s="221"/>
      <c r="X125" s="221" t="s">
        <v>127</v>
      </c>
      <c r="Y125" s="221" t="s">
        <v>128</v>
      </c>
      <c r="Z125" s="211"/>
      <c r="AA125" s="211"/>
      <c r="AB125" s="211"/>
      <c r="AC125" s="211"/>
      <c r="AD125" s="211"/>
      <c r="AE125" s="211"/>
      <c r="AF125" s="211"/>
      <c r="AG125" s="211" t="s">
        <v>129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 x14ac:dyDescent="0.2">
      <c r="A126" s="218"/>
      <c r="B126" s="219"/>
      <c r="C126" s="253" t="s">
        <v>220</v>
      </c>
      <c r="D126" s="222"/>
      <c r="E126" s="223"/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1"/>
      <c r="AA126" s="211"/>
      <c r="AB126" s="211"/>
      <c r="AC126" s="211"/>
      <c r="AD126" s="211"/>
      <c r="AE126" s="211"/>
      <c r="AF126" s="211"/>
      <c r="AG126" s="211" t="s">
        <v>133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3" x14ac:dyDescent="0.2">
      <c r="A127" s="218"/>
      <c r="B127" s="219"/>
      <c r="C127" s="253" t="s">
        <v>247</v>
      </c>
      <c r="D127" s="222"/>
      <c r="E127" s="223">
        <v>21.978100000000001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1"/>
      <c r="AA127" s="211"/>
      <c r="AB127" s="211"/>
      <c r="AC127" s="211"/>
      <c r="AD127" s="211"/>
      <c r="AE127" s="211"/>
      <c r="AF127" s="211"/>
      <c r="AG127" s="211" t="s">
        <v>133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3" x14ac:dyDescent="0.2">
      <c r="A128" s="218"/>
      <c r="B128" s="219"/>
      <c r="C128" s="253" t="s">
        <v>236</v>
      </c>
      <c r="D128" s="222"/>
      <c r="E128" s="223"/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1"/>
      <c r="AA128" s="211"/>
      <c r="AB128" s="211"/>
      <c r="AC128" s="211"/>
      <c r="AD128" s="211"/>
      <c r="AE128" s="211"/>
      <c r="AF128" s="211"/>
      <c r="AG128" s="211" t="s">
        <v>133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 x14ac:dyDescent="0.2">
      <c r="A129" s="218"/>
      <c r="B129" s="219"/>
      <c r="C129" s="253" t="s">
        <v>248</v>
      </c>
      <c r="D129" s="222"/>
      <c r="E129" s="223">
        <v>43.310699999999997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1"/>
      <c r="AA129" s="211"/>
      <c r="AB129" s="211"/>
      <c r="AC129" s="211"/>
      <c r="AD129" s="211"/>
      <c r="AE129" s="211"/>
      <c r="AF129" s="211"/>
      <c r="AG129" s="211" t="s">
        <v>133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32">
        <v>27</v>
      </c>
      <c r="B130" s="233" t="s">
        <v>249</v>
      </c>
      <c r="C130" s="251" t="s">
        <v>250</v>
      </c>
      <c r="D130" s="234" t="s">
        <v>251</v>
      </c>
      <c r="E130" s="235">
        <v>684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5">
        <v>1.81E-3</v>
      </c>
      <c r="O130" s="235">
        <f>ROUND(E130*N130,2)</f>
        <v>1.24</v>
      </c>
      <c r="P130" s="235">
        <v>0</v>
      </c>
      <c r="Q130" s="235">
        <f>ROUND(E130*P130,2)</f>
        <v>0</v>
      </c>
      <c r="R130" s="237" t="s">
        <v>219</v>
      </c>
      <c r="S130" s="237" t="s">
        <v>126</v>
      </c>
      <c r="T130" s="238" t="s">
        <v>126</v>
      </c>
      <c r="U130" s="221">
        <v>0.748</v>
      </c>
      <c r="V130" s="221">
        <f>ROUND(E130*U130,2)</f>
        <v>511.63</v>
      </c>
      <c r="W130" s="221"/>
      <c r="X130" s="221" t="s">
        <v>127</v>
      </c>
      <c r="Y130" s="221" t="s">
        <v>128</v>
      </c>
      <c r="Z130" s="211"/>
      <c r="AA130" s="211"/>
      <c r="AB130" s="211"/>
      <c r="AC130" s="211"/>
      <c r="AD130" s="211"/>
      <c r="AE130" s="211"/>
      <c r="AF130" s="211"/>
      <c r="AG130" s="211" t="s">
        <v>129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2" x14ac:dyDescent="0.2">
      <c r="A131" s="218"/>
      <c r="B131" s="219"/>
      <c r="C131" s="252" t="s">
        <v>252</v>
      </c>
      <c r="D131" s="240"/>
      <c r="E131" s="240"/>
      <c r="F131" s="240"/>
      <c r="G131" s="240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1"/>
      <c r="AA131" s="211"/>
      <c r="AB131" s="211"/>
      <c r="AC131" s="211"/>
      <c r="AD131" s="211"/>
      <c r="AE131" s="211"/>
      <c r="AF131" s="211"/>
      <c r="AG131" s="211" t="s">
        <v>131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2" x14ac:dyDescent="0.2">
      <c r="A132" s="218"/>
      <c r="B132" s="219"/>
      <c r="C132" s="253" t="s">
        <v>253</v>
      </c>
      <c r="D132" s="222"/>
      <c r="E132" s="223"/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1"/>
      <c r="AA132" s="211"/>
      <c r="AB132" s="211"/>
      <c r="AC132" s="211"/>
      <c r="AD132" s="211"/>
      <c r="AE132" s="211"/>
      <c r="AF132" s="211"/>
      <c r="AG132" s="211" t="s">
        <v>133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 x14ac:dyDescent="0.2">
      <c r="A133" s="218"/>
      <c r="B133" s="219"/>
      <c r="C133" s="253" t="s">
        <v>254</v>
      </c>
      <c r="D133" s="222"/>
      <c r="E133" s="223">
        <v>126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1"/>
      <c r="AA133" s="211"/>
      <c r="AB133" s="211"/>
      <c r="AC133" s="211"/>
      <c r="AD133" s="211"/>
      <c r="AE133" s="211"/>
      <c r="AF133" s="211"/>
      <c r="AG133" s="211" t="s">
        <v>133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3" x14ac:dyDescent="0.2">
      <c r="A134" s="218"/>
      <c r="B134" s="219"/>
      <c r="C134" s="253" t="s">
        <v>255</v>
      </c>
      <c r="D134" s="222"/>
      <c r="E134" s="223">
        <v>96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1"/>
      <c r="AA134" s="211"/>
      <c r="AB134" s="211"/>
      <c r="AC134" s="211"/>
      <c r="AD134" s="211"/>
      <c r="AE134" s="211"/>
      <c r="AF134" s="211"/>
      <c r="AG134" s="211" t="s">
        <v>133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3" x14ac:dyDescent="0.2">
      <c r="A135" s="218"/>
      <c r="B135" s="219"/>
      <c r="C135" s="253" t="s">
        <v>256</v>
      </c>
      <c r="D135" s="222"/>
      <c r="E135" s="223">
        <v>72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1"/>
      <c r="AA135" s="211"/>
      <c r="AB135" s="211"/>
      <c r="AC135" s="211"/>
      <c r="AD135" s="211"/>
      <c r="AE135" s="211"/>
      <c r="AF135" s="211"/>
      <c r="AG135" s="211" t="s">
        <v>133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3" x14ac:dyDescent="0.2">
      <c r="A136" s="218"/>
      <c r="B136" s="219"/>
      <c r="C136" s="253" t="s">
        <v>257</v>
      </c>
      <c r="D136" s="222"/>
      <c r="E136" s="223">
        <v>120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1"/>
      <c r="AA136" s="211"/>
      <c r="AB136" s="211"/>
      <c r="AC136" s="211"/>
      <c r="AD136" s="211"/>
      <c r="AE136" s="211"/>
      <c r="AF136" s="211"/>
      <c r="AG136" s="211" t="s">
        <v>133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3" x14ac:dyDescent="0.2">
      <c r="A137" s="218"/>
      <c r="B137" s="219"/>
      <c r="C137" s="253" t="s">
        <v>258</v>
      </c>
      <c r="D137" s="222"/>
      <c r="E137" s="223">
        <v>270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1"/>
      <c r="AA137" s="211"/>
      <c r="AB137" s="211"/>
      <c r="AC137" s="211"/>
      <c r="AD137" s="211"/>
      <c r="AE137" s="211"/>
      <c r="AF137" s="211"/>
      <c r="AG137" s="211" t="s">
        <v>133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32">
        <v>28</v>
      </c>
      <c r="B138" s="233" t="s">
        <v>259</v>
      </c>
      <c r="C138" s="251" t="s">
        <v>260</v>
      </c>
      <c r="D138" s="234" t="s">
        <v>251</v>
      </c>
      <c r="E138" s="235">
        <v>349.7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5">
        <v>1.92E-3</v>
      </c>
      <c r="O138" s="235">
        <f>ROUND(E138*N138,2)</f>
        <v>0.67</v>
      </c>
      <c r="P138" s="235">
        <v>0</v>
      </c>
      <c r="Q138" s="235">
        <f>ROUND(E138*P138,2)</f>
        <v>0</v>
      </c>
      <c r="R138" s="237" t="s">
        <v>219</v>
      </c>
      <c r="S138" s="237" t="s">
        <v>126</v>
      </c>
      <c r="T138" s="238" t="s">
        <v>126</v>
      </c>
      <c r="U138" s="221">
        <v>1.569</v>
      </c>
      <c r="V138" s="221">
        <f>ROUND(E138*U138,2)</f>
        <v>548.67999999999995</v>
      </c>
      <c r="W138" s="221"/>
      <c r="X138" s="221" t="s">
        <v>127</v>
      </c>
      <c r="Y138" s="221" t="s">
        <v>128</v>
      </c>
      <c r="Z138" s="211"/>
      <c r="AA138" s="211"/>
      <c r="AB138" s="211"/>
      <c r="AC138" s="211"/>
      <c r="AD138" s="211"/>
      <c r="AE138" s="211"/>
      <c r="AF138" s="211"/>
      <c r="AG138" s="211" t="s">
        <v>129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2" x14ac:dyDescent="0.2">
      <c r="A139" s="218"/>
      <c r="B139" s="219"/>
      <c r="C139" s="252" t="s">
        <v>252</v>
      </c>
      <c r="D139" s="240"/>
      <c r="E139" s="240"/>
      <c r="F139" s="240"/>
      <c r="G139" s="240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1"/>
      <c r="AA139" s="211"/>
      <c r="AB139" s="211"/>
      <c r="AC139" s="211"/>
      <c r="AD139" s="211"/>
      <c r="AE139" s="211"/>
      <c r="AF139" s="211"/>
      <c r="AG139" s="211" t="s">
        <v>131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2" x14ac:dyDescent="0.2">
      <c r="A140" s="218"/>
      <c r="B140" s="219"/>
      <c r="C140" s="253" t="s">
        <v>253</v>
      </c>
      <c r="D140" s="222"/>
      <c r="E140" s="223"/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1"/>
      <c r="AA140" s="211"/>
      <c r="AB140" s="211"/>
      <c r="AC140" s="211"/>
      <c r="AD140" s="211"/>
      <c r="AE140" s="211"/>
      <c r="AF140" s="211"/>
      <c r="AG140" s="211" t="s">
        <v>133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3" x14ac:dyDescent="0.2">
      <c r="A141" s="218"/>
      <c r="B141" s="219"/>
      <c r="C141" s="253" t="s">
        <v>261</v>
      </c>
      <c r="D141" s="222"/>
      <c r="E141" s="223">
        <v>130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1"/>
      <c r="AA141" s="211"/>
      <c r="AB141" s="211"/>
      <c r="AC141" s="211"/>
      <c r="AD141" s="211"/>
      <c r="AE141" s="211"/>
      <c r="AF141" s="211"/>
      <c r="AG141" s="211" t="s">
        <v>133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3" x14ac:dyDescent="0.2">
      <c r="A142" s="218"/>
      <c r="B142" s="219"/>
      <c r="C142" s="253" t="s">
        <v>262</v>
      </c>
      <c r="D142" s="222"/>
      <c r="E142" s="223"/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1"/>
      <c r="AA142" s="211"/>
      <c r="AB142" s="211"/>
      <c r="AC142" s="211"/>
      <c r="AD142" s="211"/>
      <c r="AE142" s="211"/>
      <c r="AF142" s="211"/>
      <c r="AG142" s="211" t="s">
        <v>133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 x14ac:dyDescent="0.2">
      <c r="A143" s="218"/>
      <c r="B143" s="219"/>
      <c r="C143" s="253" t="s">
        <v>263</v>
      </c>
      <c r="D143" s="222"/>
      <c r="E143" s="223">
        <v>135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1"/>
      <c r="AA143" s="211"/>
      <c r="AB143" s="211"/>
      <c r="AC143" s="211"/>
      <c r="AD143" s="211"/>
      <c r="AE143" s="211"/>
      <c r="AF143" s="211"/>
      <c r="AG143" s="211" t="s">
        <v>133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 x14ac:dyDescent="0.2">
      <c r="A144" s="218"/>
      <c r="B144" s="219"/>
      <c r="C144" s="253" t="s">
        <v>264</v>
      </c>
      <c r="D144" s="222"/>
      <c r="E144" s="223">
        <v>84.7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1"/>
      <c r="AA144" s="211"/>
      <c r="AB144" s="211"/>
      <c r="AC144" s="211"/>
      <c r="AD144" s="211"/>
      <c r="AE144" s="211"/>
      <c r="AF144" s="211"/>
      <c r="AG144" s="211" t="s">
        <v>133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32">
        <v>29</v>
      </c>
      <c r="B145" s="233" t="s">
        <v>265</v>
      </c>
      <c r="C145" s="251" t="s">
        <v>266</v>
      </c>
      <c r="D145" s="234" t="s">
        <v>251</v>
      </c>
      <c r="E145" s="235">
        <v>1570.4</v>
      </c>
      <c r="F145" s="236"/>
      <c r="G145" s="237">
        <f>ROUND(E145*F145,2)</f>
        <v>0</v>
      </c>
      <c r="H145" s="236"/>
      <c r="I145" s="237">
        <f>ROUND(E145*H145,2)</f>
        <v>0</v>
      </c>
      <c r="J145" s="236"/>
      <c r="K145" s="237">
        <f>ROUND(E145*J145,2)</f>
        <v>0</v>
      </c>
      <c r="L145" s="237">
        <v>21</v>
      </c>
      <c r="M145" s="237">
        <f>G145*(1+L145/100)</f>
        <v>0</v>
      </c>
      <c r="N145" s="235">
        <v>3.3700000000000002E-3</v>
      </c>
      <c r="O145" s="235">
        <f>ROUND(E145*N145,2)</f>
        <v>5.29</v>
      </c>
      <c r="P145" s="235">
        <v>0</v>
      </c>
      <c r="Q145" s="235">
        <f>ROUND(E145*P145,2)</f>
        <v>0</v>
      </c>
      <c r="R145" s="237" t="s">
        <v>219</v>
      </c>
      <c r="S145" s="237" t="s">
        <v>126</v>
      </c>
      <c r="T145" s="238" t="s">
        <v>126</v>
      </c>
      <c r="U145" s="221">
        <v>1.7709999999999999</v>
      </c>
      <c r="V145" s="221">
        <f>ROUND(E145*U145,2)</f>
        <v>2781.18</v>
      </c>
      <c r="W145" s="221"/>
      <c r="X145" s="221" t="s">
        <v>127</v>
      </c>
      <c r="Y145" s="221" t="s">
        <v>128</v>
      </c>
      <c r="Z145" s="211"/>
      <c r="AA145" s="211"/>
      <c r="AB145" s="211"/>
      <c r="AC145" s="211"/>
      <c r="AD145" s="211"/>
      <c r="AE145" s="211"/>
      <c r="AF145" s="211"/>
      <c r="AG145" s="211" t="s">
        <v>129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2" x14ac:dyDescent="0.2">
      <c r="A146" s="218"/>
      <c r="B146" s="219"/>
      <c r="C146" s="252" t="s">
        <v>252</v>
      </c>
      <c r="D146" s="240"/>
      <c r="E146" s="240"/>
      <c r="F146" s="240"/>
      <c r="G146" s="240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1"/>
      <c r="AA146" s="211"/>
      <c r="AB146" s="211"/>
      <c r="AC146" s="211"/>
      <c r="AD146" s="211"/>
      <c r="AE146" s="211"/>
      <c r="AF146" s="211"/>
      <c r="AG146" s="211" t="s">
        <v>131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2" x14ac:dyDescent="0.2">
      <c r="A147" s="218"/>
      <c r="B147" s="219"/>
      <c r="C147" s="253" t="s">
        <v>253</v>
      </c>
      <c r="D147" s="222"/>
      <c r="E147" s="223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1"/>
      <c r="AA147" s="211"/>
      <c r="AB147" s="211"/>
      <c r="AC147" s="211"/>
      <c r="AD147" s="211"/>
      <c r="AE147" s="211"/>
      <c r="AF147" s="211"/>
      <c r="AG147" s="211" t="s">
        <v>133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 x14ac:dyDescent="0.2">
      <c r="A148" s="218"/>
      <c r="B148" s="219"/>
      <c r="C148" s="253" t="s">
        <v>267</v>
      </c>
      <c r="D148" s="222"/>
      <c r="E148" s="223">
        <v>324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1"/>
      <c r="AA148" s="211"/>
      <c r="AB148" s="211"/>
      <c r="AC148" s="211"/>
      <c r="AD148" s="211"/>
      <c r="AE148" s="211"/>
      <c r="AF148" s="211"/>
      <c r="AG148" s="211" t="s">
        <v>133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 x14ac:dyDescent="0.2">
      <c r="A149" s="218"/>
      <c r="B149" s="219"/>
      <c r="C149" s="253" t="s">
        <v>262</v>
      </c>
      <c r="D149" s="222"/>
      <c r="E149" s="223"/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1"/>
      <c r="AA149" s="211"/>
      <c r="AB149" s="211"/>
      <c r="AC149" s="211"/>
      <c r="AD149" s="211"/>
      <c r="AE149" s="211"/>
      <c r="AF149" s="211"/>
      <c r="AG149" s="211" t="s">
        <v>133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 x14ac:dyDescent="0.2">
      <c r="A150" s="218"/>
      <c r="B150" s="219"/>
      <c r="C150" s="253" t="s">
        <v>268</v>
      </c>
      <c r="D150" s="222"/>
      <c r="E150" s="223">
        <v>991.2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1"/>
      <c r="AA150" s="211"/>
      <c r="AB150" s="211"/>
      <c r="AC150" s="211"/>
      <c r="AD150" s="211"/>
      <c r="AE150" s="211"/>
      <c r="AF150" s="211"/>
      <c r="AG150" s="211" t="s">
        <v>133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 x14ac:dyDescent="0.2">
      <c r="A151" s="218"/>
      <c r="B151" s="219"/>
      <c r="C151" s="253" t="s">
        <v>269</v>
      </c>
      <c r="D151" s="222"/>
      <c r="E151" s="223">
        <v>140.80000000000001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1"/>
      <c r="AA151" s="211"/>
      <c r="AB151" s="211"/>
      <c r="AC151" s="211"/>
      <c r="AD151" s="211"/>
      <c r="AE151" s="211"/>
      <c r="AF151" s="211"/>
      <c r="AG151" s="211" t="s">
        <v>133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 x14ac:dyDescent="0.2">
      <c r="A152" s="218"/>
      <c r="B152" s="219"/>
      <c r="C152" s="253" t="s">
        <v>270</v>
      </c>
      <c r="D152" s="222"/>
      <c r="E152" s="223">
        <v>114.4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1"/>
      <c r="AA152" s="211"/>
      <c r="AB152" s="211"/>
      <c r="AC152" s="211"/>
      <c r="AD152" s="211"/>
      <c r="AE152" s="211"/>
      <c r="AF152" s="211"/>
      <c r="AG152" s="211" t="s">
        <v>133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32">
        <v>30</v>
      </c>
      <c r="B153" s="233" t="s">
        <v>271</v>
      </c>
      <c r="C153" s="251" t="s">
        <v>272</v>
      </c>
      <c r="D153" s="234" t="s">
        <v>251</v>
      </c>
      <c r="E153" s="235">
        <v>292.10000000000002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5">
        <v>0</v>
      </c>
      <c r="O153" s="235">
        <f>ROUND(E153*N153,2)</f>
        <v>0</v>
      </c>
      <c r="P153" s="235">
        <v>0</v>
      </c>
      <c r="Q153" s="235">
        <f>ROUND(E153*P153,2)</f>
        <v>0</v>
      </c>
      <c r="R153" s="237" t="s">
        <v>219</v>
      </c>
      <c r="S153" s="237" t="s">
        <v>126</v>
      </c>
      <c r="T153" s="238" t="s">
        <v>126</v>
      </c>
      <c r="U153" s="221">
        <v>1.0289999999999999</v>
      </c>
      <c r="V153" s="221">
        <f>ROUND(E153*U153,2)</f>
        <v>300.57</v>
      </c>
      <c r="W153" s="221"/>
      <c r="X153" s="221" t="s">
        <v>127</v>
      </c>
      <c r="Y153" s="221" t="s">
        <v>128</v>
      </c>
      <c r="Z153" s="211"/>
      <c r="AA153" s="211"/>
      <c r="AB153" s="211"/>
      <c r="AC153" s="211"/>
      <c r="AD153" s="211"/>
      <c r="AE153" s="211"/>
      <c r="AF153" s="211"/>
      <c r="AG153" s="211" t="s">
        <v>129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2" x14ac:dyDescent="0.2">
      <c r="A154" s="218"/>
      <c r="B154" s="219"/>
      <c r="C154" s="252" t="s">
        <v>273</v>
      </c>
      <c r="D154" s="240"/>
      <c r="E154" s="240"/>
      <c r="F154" s="240"/>
      <c r="G154" s="240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1"/>
      <c r="AA154" s="211"/>
      <c r="AB154" s="211"/>
      <c r="AC154" s="211"/>
      <c r="AD154" s="211"/>
      <c r="AE154" s="211"/>
      <c r="AF154" s="211"/>
      <c r="AG154" s="211" t="s">
        <v>131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2" x14ac:dyDescent="0.2">
      <c r="A155" s="218"/>
      <c r="B155" s="219"/>
      <c r="C155" s="253" t="s">
        <v>274</v>
      </c>
      <c r="D155" s="222"/>
      <c r="E155" s="223">
        <v>292.10000000000002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1"/>
      <c r="AA155" s="211"/>
      <c r="AB155" s="211"/>
      <c r="AC155" s="211"/>
      <c r="AD155" s="211"/>
      <c r="AE155" s="211"/>
      <c r="AF155" s="211"/>
      <c r="AG155" s="211" t="s">
        <v>133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32">
        <v>31</v>
      </c>
      <c r="B156" s="233" t="s">
        <v>275</v>
      </c>
      <c r="C156" s="251" t="s">
        <v>276</v>
      </c>
      <c r="D156" s="234" t="s">
        <v>251</v>
      </c>
      <c r="E156" s="235">
        <v>792.45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7" t="s">
        <v>219</v>
      </c>
      <c r="S156" s="237" t="s">
        <v>126</v>
      </c>
      <c r="T156" s="238" t="s">
        <v>126</v>
      </c>
      <c r="U156" s="221">
        <v>1.4490000000000001</v>
      </c>
      <c r="V156" s="221">
        <f>ROUND(E156*U156,2)</f>
        <v>1148.26</v>
      </c>
      <c r="W156" s="221"/>
      <c r="X156" s="221" t="s">
        <v>127</v>
      </c>
      <c r="Y156" s="221" t="s">
        <v>128</v>
      </c>
      <c r="Z156" s="211"/>
      <c r="AA156" s="211"/>
      <c r="AB156" s="211"/>
      <c r="AC156" s="211"/>
      <c r="AD156" s="211"/>
      <c r="AE156" s="211"/>
      <c r="AF156" s="211"/>
      <c r="AG156" s="211" t="s">
        <v>129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2" x14ac:dyDescent="0.2">
      <c r="A157" s="218"/>
      <c r="B157" s="219"/>
      <c r="C157" s="252" t="s">
        <v>273</v>
      </c>
      <c r="D157" s="240"/>
      <c r="E157" s="240"/>
      <c r="F157" s="240"/>
      <c r="G157" s="240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1"/>
      <c r="AA157" s="211"/>
      <c r="AB157" s="211"/>
      <c r="AC157" s="211"/>
      <c r="AD157" s="211"/>
      <c r="AE157" s="211"/>
      <c r="AF157" s="211"/>
      <c r="AG157" s="211" t="s">
        <v>131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 x14ac:dyDescent="0.2">
      <c r="A158" s="218"/>
      <c r="B158" s="219"/>
      <c r="C158" s="253" t="s">
        <v>277</v>
      </c>
      <c r="D158" s="222"/>
      <c r="E158" s="223">
        <v>174.95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1"/>
      <c r="AA158" s="211"/>
      <c r="AB158" s="211"/>
      <c r="AC158" s="211"/>
      <c r="AD158" s="211"/>
      <c r="AE158" s="211"/>
      <c r="AF158" s="211"/>
      <c r="AG158" s="211" t="s">
        <v>133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 x14ac:dyDescent="0.2">
      <c r="A159" s="218"/>
      <c r="B159" s="219"/>
      <c r="C159" s="253" t="s">
        <v>278</v>
      </c>
      <c r="D159" s="222"/>
      <c r="E159" s="223">
        <v>617.5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1"/>
      <c r="AA159" s="211"/>
      <c r="AB159" s="211"/>
      <c r="AC159" s="211"/>
      <c r="AD159" s="211"/>
      <c r="AE159" s="211"/>
      <c r="AF159" s="211"/>
      <c r="AG159" s="211" t="s">
        <v>133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32">
        <v>32</v>
      </c>
      <c r="B160" s="233" t="s">
        <v>279</v>
      </c>
      <c r="C160" s="251" t="s">
        <v>280</v>
      </c>
      <c r="D160" s="234" t="s">
        <v>251</v>
      </c>
      <c r="E160" s="235">
        <v>391.9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5">
        <v>5.6299999999999996E-3</v>
      </c>
      <c r="O160" s="235">
        <f>ROUND(E160*N160,2)</f>
        <v>2.21</v>
      </c>
      <c r="P160" s="235">
        <v>0</v>
      </c>
      <c r="Q160" s="235">
        <f>ROUND(E160*P160,2)</f>
        <v>0</v>
      </c>
      <c r="R160" s="237" t="s">
        <v>219</v>
      </c>
      <c r="S160" s="237" t="s">
        <v>126</v>
      </c>
      <c r="T160" s="238" t="s">
        <v>126</v>
      </c>
      <c r="U160" s="221">
        <v>0.96499999999999997</v>
      </c>
      <c r="V160" s="221">
        <f>ROUND(E160*U160,2)</f>
        <v>378.18</v>
      </c>
      <c r="W160" s="221"/>
      <c r="X160" s="221" t="s">
        <v>127</v>
      </c>
      <c r="Y160" s="221" t="s">
        <v>128</v>
      </c>
      <c r="Z160" s="211"/>
      <c r="AA160" s="211"/>
      <c r="AB160" s="211"/>
      <c r="AC160" s="211"/>
      <c r="AD160" s="211"/>
      <c r="AE160" s="211"/>
      <c r="AF160" s="211"/>
      <c r="AG160" s="211" t="s">
        <v>129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2" x14ac:dyDescent="0.2">
      <c r="A161" s="218"/>
      <c r="B161" s="219"/>
      <c r="C161" s="253" t="s">
        <v>253</v>
      </c>
      <c r="D161" s="222"/>
      <c r="E161" s="223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1"/>
      <c r="AA161" s="211"/>
      <c r="AB161" s="211"/>
      <c r="AC161" s="211"/>
      <c r="AD161" s="211"/>
      <c r="AE161" s="211"/>
      <c r="AF161" s="211"/>
      <c r="AG161" s="211" t="s">
        <v>133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 x14ac:dyDescent="0.2">
      <c r="A162" s="218"/>
      <c r="B162" s="219"/>
      <c r="C162" s="253" t="s">
        <v>281</v>
      </c>
      <c r="D162" s="222"/>
      <c r="E162" s="223">
        <v>200.1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1"/>
      <c r="AA162" s="211"/>
      <c r="AB162" s="211"/>
      <c r="AC162" s="211"/>
      <c r="AD162" s="211"/>
      <c r="AE162" s="211"/>
      <c r="AF162" s="211"/>
      <c r="AG162" s="211" t="s">
        <v>133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 x14ac:dyDescent="0.2">
      <c r="A163" s="218"/>
      <c r="B163" s="219"/>
      <c r="C163" s="253" t="s">
        <v>282</v>
      </c>
      <c r="D163" s="222"/>
      <c r="E163" s="223">
        <v>191.8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1"/>
      <c r="AA163" s="211"/>
      <c r="AB163" s="211"/>
      <c r="AC163" s="211"/>
      <c r="AD163" s="211"/>
      <c r="AE163" s="211"/>
      <c r="AF163" s="211"/>
      <c r="AG163" s="211" t="s">
        <v>133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32">
        <v>33</v>
      </c>
      <c r="B164" s="233" t="s">
        <v>283</v>
      </c>
      <c r="C164" s="251" t="s">
        <v>284</v>
      </c>
      <c r="D164" s="234" t="s">
        <v>251</v>
      </c>
      <c r="E164" s="235">
        <v>279.05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5">
        <v>7.2300000000000003E-3</v>
      </c>
      <c r="O164" s="235">
        <f>ROUND(E164*N164,2)</f>
        <v>2.02</v>
      </c>
      <c r="P164" s="235">
        <v>0</v>
      </c>
      <c r="Q164" s="235">
        <f>ROUND(E164*P164,2)</f>
        <v>0</v>
      </c>
      <c r="R164" s="237" t="s">
        <v>219</v>
      </c>
      <c r="S164" s="237" t="s">
        <v>126</v>
      </c>
      <c r="T164" s="238" t="s">
        <v>126</v>
      </c>
      <c r="U164" s="221">
        <v>1.1819999999999999</v>
      </c>
      <c r="V164" s="221">
        <f>ROUND(E164*U164,2)</f>
        <v>329.84</v>
      </c>
      <c r="W164" s="221"/>
      <c r="X164" s="221" t="s">
        <v>127</v>
      </c>
      <c r="Y164" s="221" t="s">
        <v>128</v>
      </c>
      <c r="Z164" s="211"/>
      <c r="AA164" s="211"/>
      <c r="AB164" s="211"/>
      <c r="AC164" s="211"/>
      <c r="AD164" s="211"/>
      <c r="AE164" s="211"/>
      <c r="AF164" s="211"/>
      <c r="AG164" s="211" t="s">
        <v>129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2" x14ac:dyDescent="0.2">
      <c r="A165" s="218"/>
      <c r="B165" s="219"/>
      <c r="C165" s="253" t="s">
        <v>253</v>
      </c>
      <c r="D165" s="222"/>
      <c r="E165" s="223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1"/>
      <c r="AA165" s="211"/>
      <c r="AB165" s="211"/>
      <c r="AC165" s="211"/>
      <c r="AD165" s="211"/>
      <c r="AE165" s="211"/>
      <c r="AF165" s="211"/>
      <c r="AG165" s="211" t="s">
        <v>133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 x14ac:dyDescent="0.2">
      <c r="A166" s="218"/>
      <c r="B166" s="219"/>
      <c r="C166" s="253" t="s">
        <v>285</v>
      </c>
      <c r="D166" s="222"/>
      <c r="E166" s="223">
        <v>279.05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1"/>
      <c r="AA166" s="211"/>
      <c r="AB166" s="211"/>
      <c r="AC166" s="211"/>
      <c r="AD166" s="211"/>
      <c r="AE166" s="211"/>
      <c r="AF166" s="211"/>
      <c r="AG166" s="211" t="s">
        <v>133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32">
        <v>34</v>
      </c>
      <c r="B167" s="233" t="s">
        <v>286</v>
      </c>
      <c r="C167" s="251" t="s">
        <v>287</v>
      </c>
      <c r="D167" s="234" t="s">
        <v>251</v>
      </c>
      <c r="E167" s="235">
        <v>848.6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5">
        <v>7.2300000000000003E-3</v>
      </c>
      <c r="O167" s="235">
        <f>ROUND(E167*N167,2)</f>
        <v>6.14</v>
      </c>
      <c r="P167" s="235">
        <v>0</v>
      </c>
      <c r="Q167" s="235">
        <f>ROUND(E167*P167,2)</f>
        <v>0</v>
      </c>
      <c r="R167" s="237" t="s">
        <v>219</v>
      </c>
      <c r="S167" s="237" t="s">
        <v>126</v>
      </c>
      <c r="T167" s="238" t="s">
        <v>126</v>
      </c>
      <c r="U167" s="221">
        <v>1.254</v>
      </c>
      <c r="V167" s="221">
        <f>ROUND(E167*U167,2)</f>
        <v>1064.1400000000001</v>
      </c>
      <c r="W167" s="221"/>
      <c r="X167" s="221" t="s">
        <v>127</v>
      </c>
      <c r="Y167" s="221" t="s">
        <v>128</v>
      </c>
      <c r="Z167" s="211"/>
      <c r="AA167" s="211"/>
      <c r="AB167" s="211"/>
      <c r="AC167" s="211"/>
      <c r="AD167" s="211"/>
      <c r="AE167" s="211"/>
      <c r="AF167" s="211"/>
      <c r="AG167" s="211" t="s">
        <v>129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2" x14ac:dyDescent="0.2">
      <c r="A168" s="218"/>
      <c r="B168" s="219"/>
      <c r="C168" s="253" t="s">
        <v>262</v>
      </c>
      <c r="D168" s="222"/>
      <c r="E168" s="223"/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1"/>
      <c r="AA168" s="211"/>
      <c r="AB168" s="211"/>
      <c r="AC168" s="211"/>
      <c r="AD168" s="211"/>
      <c r="AE168" s="211"/>
      <c r="AF168" s="211"/>
      <c r="AG168" s="211" t="s">
        <v>133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 x14ac:dyDescent="0.2">
      <c r="A169" s="218"/>
      <c r="B169" s="219"/>
      <c r="C169" s="253" t="s">
        <v>288</v>
      </c>
      <c r="D169" s="222"/>
      <c r="E169" s="223">
        <v>848.6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1"/>
      <c r="AA169" s="211"/>
      <c r="AB169" s="211"/>
      <c r="AC169" s="211"/>
      <c r="AD169" s="211"/>
      <c r="AE169" s="211"/>
      <c r="AF169" s="211"/>
      <c r="AG169" s="211" t="s">
        <v>133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32">
        <v>35</v>
      </c>
      <c r="B170" s="233" t="s">
        <v>289</v>
      </c>
      <c r="C170" s="251" t="s">
        <v>290</v>
      </c>
      <c r="D170" s="234" t="s">
        <v>251</v>
      </c>
      <c r="E170" s="235">
        <v>292.10000000000002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5">
        <v>4.3529999999999999E-2</v>
      </c>
      <c r="O170" s="235">
        <f>ROUND(E170*N170,2)</f>
        <v>12.72</v>
      </c>
      <c r="P170" s="235">
        <v>0</v>
      </c>
      <c r="Q170" s="235">
        <f>ROUND(E170*P170,2)</f>
        <v>0</v>
      </c>
      <c r="R170" s="237" t="s">
        <v>219</v>
      </c>
      <c r="S170" s="237" t="s">
        <v>126</v>
      </c>
      <c r="T170" s="238" t="s">
        <v>126</v>
      </c>
      <c r="U170" s="221">
        <v>1.3169999999999999</v>
      </c>
      <c r="V170" s="221">
        <f>ROUND(E170*U170,2)</f>
        <v>384.7</v>
      </c>
      <c r="W170" s="221"/>
      <c r="X170" s="221" t="s">
        <v>127</v>
      </c>
      <c r="Y170" s="221" t="s">
        <v>128</v>
      </c>
      <c r="Z170" s="211"/>
      <c r="AA170" s="211"/>
      <c r="AB170" s="211"/>
      <c r="AC170" s="211"/>
      <c r="AD170" s="211"/>
      <c r="AE170" s="211"/>
      <c r="AF170" s="211"/>
      <c r="AG170" s="211" t="s">
        <v>129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2" x14ac:dyDescent="0.2">
      <c r="A171" s="218"/>
      <c r="B171" s="219"/>
      <c r="C171" s="253" t="s">
        <v>253</v>
      </c>
      <c r="D171" s="222"/>
      <c r="E171" s="223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1"/>
      <c r="AA171" s="211"/>
      <c r="AB171" s="211"/>
      <c r="AC171" s="211"/>
      <c r="AD171" s="211"/>
      <c r="AE171" s="211"/>
      <c r="AF171" s="211"/>
      <c r="AG171" s="211" t="s">
        <v>133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 x14ac:dyDescent="0.2">
      <c r="A172" s="218"/>
      <c r="B172" s="219"/>
      <c r="C172" s="253" t="s">
        <v>291</v>
      </c>
      <c r="D172" s="222"/>
      <c r="E172" s="223">
        <v>189.9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1"/>
      <c r="AA172" s="211"/>
      <c r="AB172" s="211"/>
      <c r="AC172" s="211"/>
      <c r="AD172" s="211"/>
      <c r="AE172" s="211"/>
      <c r="AF172" s="211"/>
      <c r="AG172" s="211" t="s">
        <v>133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 x14ac:dyDescent="0.2">
      <c r="A173" s="218"/>
      <c r="B173" s="219"/>
      <c r="C173" s="253" t="s">
        <v>292</v>
      </c>
      <c r="D173" s="222"/>
      <c r="E173" s="223">
        <v>102.2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1"/>
      <c r="AA173" s="211"/>
      <c r="AB173" s="211"/>
      <c r="AC173" s="211"/>
      <c r="AD173" s="211"/>
      <c r="AE173" s="211"/>
      <c r="AF173" s="211"/>
      <c r="AG173" s="211" t="s">
        <v>133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32">
        <v>36</v>
      </c>
      <c r="B174" s="233" t="s">
        <v>293</v>
      </c>
      <c r="C174" s="251" t="s">
        <v>294</v>
      </c>
      <c r="D174" s="234" t="s">
        <v>251</v>
      </c>
      <c r="E174" s="235">
        <v>792.45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5">
        <v>5.0650000000000001E-2</v>
      </c>
      <c r="O174" s="235">
        <f>ROUND(E174*N174,2)</f>
        <v>40.14</v>
      </c>
      <c r="P174" s="235">
        <v>0</v>
      </c>
      <c r="Q174" s="235">
        <f>ROUND(E174*P174,2)</f>
        <v>0</v>
      </c>
      <c r="R174" s="237" t="s">
        <v>219</v>
      </c>
      <c r="S174" s="237" t="s">
        <v>126</v>
      </c>
      <c r="T174" s="238" t="s">
        <v>126</v>
      </c>
      <c r="U174" s="221">
        <v>1.6319999999999999</v>
      </c>
      <c r="V174" s="221">
        <f>ROUND(E174*U174,2)</f>
        <v>1293.28</v>
      </c>
      <c r="W174" s="221"/>
      <c r="X174" s="221" t="s">
        <v>127</v>
      </c>
      <c r="Y174" s="221" t="s">
        <v>128</v>
      </c>
      <c r="Z174" s="211"/>
      <c r="AA174" s="211"/>
      <c r="AB174" s="211"/>
      <c r="AC174" s="211"/>
      <c r="AD174" s="211"/>
      <c r="AE174" s="211"/>
      <c r="AF174" s="211"/>
      <c r="AG174" s="211" t="s">
        <v>129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2" x14ac:dyDescent="0.2">
      <c r="A175" s="218"/>
      <c r="B175" s="219"/>
      <c r="C175" s="253" t="s">
        <v>253</v>
      </c>
      <c r="D175" s="222"/>
      <c r="E175" s="223"/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1"/>
      <c r="AA175" s="211"/>
      <c r="AB175" s="211"/>
      <c r="AC175" s="211"/>
      <c r="AD175" s="211"/>
      <c r="AE175" s="211"/>
      <c r="AF175" s="211"/>
      <c r="AG175" s="211" t="s">
        <v>133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3" x14ac:dyDescent="0.2">
      <c r="A176" s="218"/>
      <c r="B176" s="219"/>
      <c r="C176" s="253" t="s">
        <v>295</v>
      </c>
      <c r="D176" s="222"/>
      <c r="E176" s="223">
        <v>174.95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1"/>
      <c r="AA176" s="211"/>
      <c r="AB176" s="211"/>
      <c r="AC176" s="211"/>
      <c r="AD176" s="211"/>
      <c r="AE176" s="211"/>
      <c r="AF176" s="211"/>
      <c r="AG176" s="211" t="s">
        <v>133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3" x14ac:dyDescent="0.2">
      <c r="A177" s="218"/>
      <c r="B177" s="219"/>
      <c r="C177" s="253" t="s">
        <v>262</v>
      </c>
      <c r="D177" s="222"/>
      <c r="E177" s="223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1"/>
      <c r="AA177" s="211"/>
      <c r="AB177" s="211"/>
      <c r="AC177" s="211"/>
      <c r="AD177" s="211"/>
      <c r="AE177" s="211"/>
      <c r="AF177" s="211"/>
      <c r="AG177" s="211" t="s">
        <v>133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3" x14ac:dyDescent="0.2">
      <c r="A178" s="218"/>
      <c r="B178" s="219"/>
      <c r="C178" s="253" t="s">
        <v>296</v>
      </c>
      <c r="D178" s="222"/>
      <c r="E178" s="223">
        <v>617.5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1"/>
      <c r="AA178" s="211"/>
      <c r="AB178" s="211"/>
      <c r="AC178" s="211"/>
      <c r="AD178" s="211"/>
      <c r="AE178" s="211"/>
      <c r="AF178" s="211"/>
      <c r="AG178" s="211" t="s">
        <v>133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1.4" outlineLevel="1" x14ac:dyDescent="0.2">
      <c r="A179" s="232">
        <v>37</v>
      </c>
      <c r="B179" s="233" t="s">
        <v>297</v>
      </c>
      <c r="C179" s="251" t="s">
        <v>298</v>
      </c>
      <c r="D179" s="234" t="s">
        <v>141</v>
      </c>
      <c r="E179" s="235">
        <v>18.75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21</v>
      </c>
      <c r="M179" s="237">
        <f>G179*(1+L179/100)</f>
        <v>0</v>
      </c>
      <c r="N179" s="235">
        <v>3.29704</v>
      </c>
      <c r="O179" s="235">
        <f>ROUND(E179*N179,2)</f>
        <v>61.82</v>
      </c>
      <c r="P179" s="235">
        <v>0</v>
      </c>
      <c r="Q179" s="235">
        <f>ROUND(E179*P179,2)</f>
        <v>0</v>
      </c>
      <c r="R179" s="237" t="s">
        <v>299</v>
      </c>
      <c r="S179" s="237" t="s">
        <v>126</v>
      </c>
      <c r="T179" s="238" t="s">
        <v>126</v>
      </c>
      <c r="U179" s="221">
        <v>12.152480000000001</v>
      </c>
      <c r="V179" s="221">
        <f>ROUND(E179*U179,2)</f>
        <v>227.86</v>
      </c>
      <c r="W179" s="221"/>
      <c r="X179" s="221" t="s">
        <v>300</v>
      </c>
      <c r="Y179" s="221" t="s">
        <v>128</v>
      </c>
      <c r="Z179" s="211"/>
      <c r="AA179" s="211"/>
      <c r="AB179" s="211"/>
      <c r="AC179" s="211"/>
      <c r="AD179" s="211"/>
      <c r="AE179" s="211"/>
      <c r="AF179" s="211"/>
      <c r="AG179" s="211" t="s">
        <v>301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2" x14ac:dyDescent="0.2">
      <c r="A180" s="218"/>
      <c r="B180" s="219"/>
      <c r="C180" s="252" t="s">
        <v>302</v>
      </c>
      <c r="D180" s="240"/>
      <c r="E180" s="240"/>
      <c r="F180" s="240"/>
      <c r="G180" s="240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1"/>
      <c r="AA180" s="211"/>
      <c r="AB180" s="211"/>
      <c r="AC180" s="211"/>
      <c r="AD180" s="211"/>
      <c r="AE180" s="211"/>
      <c r="AF180" s="211"/>
      <c r="AG180" s="211" t="s">
        <v>131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2" x14ac:dyDescent="0.2">
      <c r="A181" s="218"/>
      <c r="B181" s="219"/>
      <c r="C181" s="253" t="s">
        <v>303</v>
      </c>
      <c r="D181" s="222"/>
      <c r="E181" s="223"/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1"/>
      <c r="AA181" s="211"/>
      <c r="AB181" s="211"/>
      <c r="AC181" s="211"/>
      <c r="AD181" s="211"/>
      <c r="AE181" s="211"/>
      <c r="AF181" s="211"/>
      <c r="AG181" s="211" t="s">
        <v>133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 x14ac:dyDescent="0.2">
      <c r="A182" s="218"/>
      <c r="B182" s="219"/>
      <c r="C182" s="253" t="s">
        <v>304</v>
      </c>
      <c r="D182" s="222"/>
      <c r="E182" s="223">
        <v>13.5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1"/>
      <c r="AA182" s="211"/>
      <c r="AB182" s="211"/>
      <c r="AC182" s="211"/>
      <c r="AD182" s="211"/>
      <c r="AE182" s="211"/>
      <c r="AF182" s="211"/>
      <c r="AG182" s="211" t="s">
        <v>133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3" x14ac:dyDescent="0.2">
      <c r="A183" s="218"/>
      <c r="B183" s="219"/>
      <c r="C183" s="253" t="s">
        <v>151</v>
      </c>
      <c r="D183" s="222"/>
      <c r="E183" s="223">
        <v>3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1"/>
      <c r="AA183" s="211"/>
      <c r="AB183" s="211"/>
      <c r="AC183" s="211"/>
      <c r="AD183" s="211"/>
      <c r="AE183" s="211"/>
      <c r="AF183" s="211"/>
      <c r="AG183" s="211" t="s">
        <v>133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3" x14ac:dyDescent="0.2">
      <c r="A184" s="218"/>
      <c r="B184" s="219"/>
      <c r="C184" s="253" t="s">
        <v>152</v>
      </c>
      <c r="D184" s="222"/>
      <c r="E184" s="223">
        <v>2.25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1"/>
      <c r="AA184" s="211"/>
      <c r="AB184" s="211"/>
      <c r="AC184" s="211"/>
      <c r="AD184" s="211"/>
      <c r="AE184" s="211"/>
      <c r="AF184" s="211"/>
      <c r="AG184" s="211" t="s">
        <v>133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x14ac:dyDescent="0.2">
      <c r="A185" s="225" t="s">
        <v>120</v>
      </c>
      <c r="B185" s="226" t="s">
        <v>76</v>
      </c>
      <c r="C185" s="250" t="s">
        <v>77</v>
      </c>
      <c r="D185" s="227"/>
      <c r="E185" s="228"/>
      <c r="F185" s="229"/>
      <c r="G185" s="229">
        <f>SUMIF(AG186:AG196,"&lt;&gt;NOR",G186:G196)</f>
        <v>0</v>
      </c>
      <c r="H185" s="229"/>
      <c r="I185" s="229">
        <f>SUM(I186:I196)</f>
        <v>0</v>
      </c>
      <c r="J185" s="229"/>
      <c r="K185" s="229">
        <f>SUM(K186:K196)</f>
        <v>0</v>
      </c>
      <c r="L185" s="229"/>
      <c r="M185" s="229">
        <f>SUM(M186:M196)</f>
        <v>0</v>
      </c>
      <c r="N185" s="228"/>
      <c r="O185" s="228">
        <f>SUM(O186:O196)</f>
        <v>429.07</v>
      </c>
      <c r="P185" s="228"/>
      <c r="Q185" s="228">
        <f>SUM(Q186:Q196)</f>
        <v>0</v>
      </c>
      <c r="R185" s="229"/>
      <c r="S185" s="229"/>
      <c r="T185" s="230"/>
      <c r="U185" s="224"/>
      <c r="V185" s="224">
        <f>SUM(V186:V196)</f>
        <v>2141.2600000000002</v>
      </c>
      <c r="W185" s="224"/>
      <c r="X185" s="224"/>
      <c r="Y185" s="224"/>
      <c r="AG185" t="s">
        <v>121</v>
      </c>
    </row>
    <row r="186" spans="1:60" outlineLevel="1" x14ac:dyDescent="0.2">
      <c r="A186" s="232">
        <v>38</v>
      </c>
      <c r="B186" s="233" t="s">
        <v>305</v>
      </c>
      <c r="C186" s="251" t="s">
        <v>306</v>
      </c>
      <c r="D186" s="234" t="s">
        <v>141</v>
      </c>
      <c r="E186" s="235">
        <v>50.6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5">
        <v>3.08508</v>
      </c>
      <c r="O186" s="235">
        <f>ROUND(E186*N186,2)</f>
        <v>156.11000000000001</v>
      </c>
      <c r="P186" s="235">
        <v>0</v>
      </c>
      <c r="Q186" s="235">
        <f>ROUND(E186*P186,2)</f>
        <v>0</v>
      </c>
      <c r="R186" s="237"/>
      <c r="S186" s="237" t="s">
        <v>214</v>
      </c>
      <c r="T186" s="238" t="s">
        <v>215</v>
      </c>
      <c r="U186" s="221">
        <v>15.49391</v>
      </c>
      <c r="V186" s="221">
        <f>ROUND(E186*U186,2)</f>
        <v>783.99</v>
      </c>
      <c r="W186" s="221"/>
      <c r="X186" s="221" t="s">
        <v>300</v>
      </c>
      <c r="Y186" s="221" t="s">
        <v>128</v>
      </c>
      <c r="Z186" s="211"/>
      <c r="AA186" s="211"/>
      <c r="AB186" s="211"/>
      <c r="AC186" s="211"/>
      <c r="AD186" s="211"/>
      <c r="AE186" s="211"/>
      <c r="AF186" s="211"/>
      <c r="AG186" s="211" t="s">
        <v>301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2" x14ac:dyDescent="0.2">
      <c r="A187" s="218"/>
      <c r="B187" s="219"/>
      <c r="C187" s="256" t="s">
        <v>307</v>
      </c>
      <c r="D187" s="249"/>
      <c r="E187" s="249"/>
      <c r="F187" s="249"/>
      <c r="G187" s="249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1"/>
      <c r="AA187" s="211"/>
      <c r="AB187" s="211"/>
      <c r="AC187" s="211"/>
      <c r="AD187" s="211"/>
      <c r="AE187" s="211"/>
      <c r="AF187" s="211"/>
      <c r="AG187" s="211" t="s">
        <v>190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 x14ac:dyDescent="0.2">
      <c r="A188" s="218"/>
      <c r="B188" s="219"/>
      <c r="C188" s="253" t="s">
        <v>220</v>
      </c>
      <c r="D188" s="222"/>
      <c r="E188" s="223"/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1"/>
      <c r="AA188" s="211"/>
      <c r="AB188" s="211"/>
      <c r="AC188" s="211"/>
      <c r="AD188" s="211"/>
      <c r="AE188" s="211"/>
      <c r="AF188" s="211"/>
      <c r="AG188" s="211" t="s">
        <v>133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 x14ac:dyDescent="0.2">
      <c r="A189" s="218"/>
      <c r="B189" s="219"/>
      <c r="C189" s="253" t="s">
        <v>308</v>
      </c>
      <c r="D189" s="222"/>
      <c r="E189" s="223">
        <v>35.5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1"/>
      <c r="AA189" s="211"/>
      <c r="AB189" s="211"/>
      <c r="AC189" s="211"/>
      <c r="AD189" s="211"/>
      <c r="AE189" s="211"/>
      <c r="AF189" s="211"/>
      <c r="AG189" s="211" t="s">
        <v>133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3" x14ac:dyDescent="0.2">
      <c r="A190" s="218"/>
      <c r="B190" s="219"/>
      <c r="C190" s="253" t="s">
        <v>236</v>
      </c>
      <c r="D190" s="222"/>
      <c r="E190" s="223"/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1"/>
      <c r="AA190" s="211"/>
      <c r="AB190" s="211"/>
      <c r="AC190" s="211"/>
      <c r="AD190" s="211"/>
      <c r="AE190" s="211"/>
      <c r="AF190" s="211"/>
      <c r="AG190" s="211" t="s">
        <v>133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3" x14ac:dyDescent="0.2">
      <c r="A191" s="218"/>
      <c r="B191" s="219"/>
      <c r="C191" s="253" t="s">
        <v>309</v>
      </c>
      <c r="D191" s="222"/>
      <c r="E191" s="223">
        <v>15.1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1"/>
      <c r="AA191" s="211"/>
      <c r="AB191" s="211"/>
      <c r="AC191" s="211"/>
      <c r="AD191" s="211"/>
      <c r="AE191" s="211"/>
      <c r="AF191" s="211"/>
      <c r="AG191" s="211" t="s">
        <v>133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32">
        <v>39</v>
      </c>
      <c r="B192" s="233" t="s">
        <v>310</v>
      </c>
      <c r="C192" s="251" t="s">
        <v>311</v>
      </c>
      <c r="D192" s="234" t="s">
        <v>141</v>
      </c>
      <c r="E192" s="235">
        <v>87.6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5">
        <v>3.1159599999999998</v>
      </c>
      <c r="O192" s="235">
        <f>ROUND(E192*N192,2)</f>
        <v>272.95999999999998</v>
      </c>
      <c r="P192" s="235">
        <v>0</v>
      </c>
      <c r="Q192" s="235">
        <f>ROUND(E192*P192,2)</f>
        <v>0</v>
      </c>
      <c r="R192" s="237"/>
      <c r="S192" s="237" t="s">
        <v>214</v>
      </c>
      <c r="T192" s="238" t="s">
        <v>215</v>
      </c>
      <c r="U192" s="221">
        <v>15.49391</v>
      </c>
      <c r="V192" s="221">
        <f>ROUND(E192*U192,2)</f>
        <v>1357.27</v>
      </c>
      <c r="W192" s="221"/>
      <c r="X192" s="221" t="s">
        <v>300</v>
      </c>
      <c r="Y192" s="221" t="s">
        <v>128</v>
      </c>
      <c r="Z192" s="211"/>
      <c r="AA192" s="211"/>
      <c r="AB192" s="211"/>
      <c r="AC192" s="211"/>
      <c r="AD192" s="211"/>
      <c r="AE192" s="211"/>
      <c r="AF192" s="211"/>
      <c r="AG192" s="211" t="s">
        <v>301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2" x14ac:dyDescent="0.2">
      <c r="A193" s="218"/>
      <c r="B193" s="219"/>
      <c r="C193" s="253" t="s">
        <v>220</v>
      </c>
      <c r="D193" s="222"/>
      <c r="E193" s="223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1"/>
      <c r="AA193" s="211"/>
      <c r="AB193" s="211"/>
      <c r="AC193" s="211"/>
      <c r="AD193" s="211"/>
      <c r="AE193" s="211"/>
      <c r="AF193" s="211"/>
      <c r="AG193" s="211" t="s">
        <v>133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3" x14ac:dyDescent="0.2">
      <c r="A194" s="218"/>
      <c r="B194" s="219"/>
      <c r="C194" s="253" t="s">
        <v>312</v>
      </c>
      <c r="D194" s="222"/>
      <c r="E194" s="223">
        <v>38.4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1"/>
      <c r="AA194" s="211"/>
      <c r="AB194" s="211"/>
      <c r="AC194" s="211"/>
      <c r="AD194" s="211"/>
      <c r="AE194" s="211"/>
      <c r="AF194" s="211"/>
      <c r="AG194" s="211" t="s">
        <v>133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3" x14ac:dyDescent="0.2">
      <c r="A195" s="218"/>
      <c r="B195" s="219"/>
      <c r="C195" s="253" t="s">
        <v>236</v>
      </c>
      <c r="D195" s="222"/>
      <c r="E195" s="223"/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1"/>
      <c r="AA195" s="211"/>
      <c r="AB195" s="211"/>
      <c r="AC195" s="211"/>
      <c r="AD195" s="211"/>
      <c r="AE195" s="211"/>
      <c r="AF195" s="211"/>
      <c r="AG195" s="211" t="s">
        <v>133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3" x14ac:dyDescent="0.2">
      <c r="A196" s="218"/>
      <c r="B196" s="219"/>
      <c r="C196" s="253" t="s">
        <v>313</v>
      </c>
      <c r="D196" s="222"/>
      <c r="E196" s="223">
        <v>49.2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1"/>
      <c r="AA196" s="211"/>
      <c r="AB196" s="211"/>
      <c r="AC196" s="211"/>
      <c r="AD196" s="211"/>
      <c r="AE196" s="211"/>
      <c r="AF196" s="211"/>
      <c r="AG196" s="211" t="s">
        <v>133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x14ac:dyDescent="0.2">
      <c r="A197" s="225" t="s">
        <v>120</v>
      </c>
      <c r="B197" s="226" t="s">
        <v>78</v>
      </c>
      <c r="C197" s="250" t="s">
        <v>79</v>
      </c>
      <c r="D197" s="227"/>
      <c r="E197" s="228"/>
      <c r="F197" s="229"/>
      <c r="G197" s="229">
        <f>SUMIF(AG198:AG204,"&lt;&gt;NOR",G198:G204)</f>
        <v>0</v>
      </c>
      <c r="H197" s="229"/>
      <c r="I197" s="229">
        <f>SUM(I198:I204)</f>
        <v>0</v>
      </c>
      <c r="J197" s="229"/>
      <c r="K197" s="229">
        <f>SUM(K198:K204)</f>
        <v>0</v>
      </c>
      <c r="L197" s="229"/>
      <c r="M197" s="229">
        <f>SUM(M198:M204)</f>
        <v>0</v>
      </c>
      <c r="N197" s="228"/>
      <c r="O197" s="228">
        <f>SUM(O198:O204)</f>
        <v>9.0599999999999987</v>
      </c>
      <c r="P197" s="228"/>
      <c r="Q197" s="228">
        <f>SUM(Q198:Q204)</f>
        <v>0</v>
      </c>
      <c r="R197" s="229"/>
      <c r="S197" s="229"/>
      <c r="T197" s="230"/>
      <c r="U197" s="224"/>
      <c r="V197" s="224">
        <f>SUM(V198:V204)</f>
        <v>184.26</v>
      </c>
      <c r="W197" s="224"/>
      <c r="X197" s="224"/>
      <c r="Y197" s="224"/>
      <c r="AG197" t="s">
        <v>121</v>
      </c>
    </row>
    <row r="198" spans="1:60" ht="21.4" outlineLevel="1" x14ac:dyDescent="0.2">
      <c r="A198" s="232">
        <v>40</v>
      </c>
      <c r="B198" s="233" t="s">
        <v>314</v>
      </c>
      <c r="C198" s="251" t="s">
        <v>315</v>
      </c>
      <c r="D198" s="234" t="s">
        <v>251</v>
      </c>
      <c r="E198" s="235">
        <v>95.4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5">
        <v>3.5000000000000003E-2</v>
      </c>
      <c r="O198" s="235">
        <f>ROUND(E198*N198,2)</f>
        <v>3.34</v>
      </c>
      <c r="P198" s="235">
        <v>0</v>
      </c>
      <c r="Q198" s="235">
        <f>ROUND(E198*P198,2)</f>
        <v>0</v>
      </c>
      <c r="R198" s="237"/>
      <c r="S198" s="237" t="s">
        <v>214</v>
      </c>
      <c r="T198" s="238" t="s">
        <v>215</v>
      </c>
      <c r="U198" s="221">
        <v>1.28765</v>
      </c>
      <c r="V198" s="221">
        <f>ROUND(E198*U198,2)</f>
        <v>122.84</v>
      </c>
      <c r="W198" s="221"/>
      <c r="X198" s="221" t="s">
        <v>300</v>
      </c>
      <c r="Y198" s="221" t="s">
        <v>128</v>
      </c>
      <c r="Z198" s="211"/>
      <c r="AA198" s="211"/>
      <c r="AB198" s="211"/>
      <c r="AC198" s="211"/>
      <c r="AD198" s="211"/>
      <c r="AE198" s="211"/>
      <c r="AF198" s="211"/>
      <c r="AG198" s="211" t="s">
        <v>301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2" x14ac:dyDescent="0.2">
      <c r="A199" s="218"/>
      <c r="B199" s="219"/>
      <c r="C199" s="256" t="s">
        <v>316</v>
      </c>
      <c r="D199" s="249"/>
      <c r="E199" s="249"/>
      <c r="F199" s="249"/>
      <c r="G199" s="249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1"/>
      <c r="AA199" s="211"/>
      <c r="AB199" s="211"/>
      <c r="AC199" s="211"/>
      <c r="AD199" s="211"/>
      <c r="AE199" s="211"/>
      <c r="AF199" s="211"/>
      <c r="AG199" s="211" t="s">
        <v>190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2" x14ac:dyDescent="0.2">
      <c r="A200" s="218"/>
      <c r="B200" s="219"/>
      <c r="C200" s="253" t="s">
        <v>317</v>
      </c>
      <c r="D200" s="222"/>
      <c r="E200" s="223">
        <v>47.7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1"/>
      <c r="AA200" s="211"/>
      <c r="AB200" s="211"/>
      <c r="AC200" s="211"/>
      <c r="AD200" s="211"/>
      <c r="AE200" s="211"/>
      <c r="AF200" s="211"/>
      <c r="AG200" s="211" t="s">
        <v>133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3" x14ac:dyDescent="0.2">
      <c r="A201" s="218"/>
      <c r="B201" s="219"/>
      <c r="C201" s="253" t="s">
        <v>318</v>
      </c>
      <c r="D201" s="222"/>
      <c r="E201" s="223">
        <v>47.7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1"/>
      <c r="AA201" s="211"/>
      <c r="AB201" s="211"/>
      <c r="AC201" s="211"/>
      <c r="AD201" s="211"/>
      <c r="AE201" s="211"/>
      <c r="AF201" s="211"/>
      <c r="AG201" s="211" t="s">
        <v>133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1.4" outlineLevel="1" x14ac:dyDescent="0.2">
      <c r="A202" s="232">
        <v>41</v>
      </c>
      <c r="B202" s="233" t="s">
        <v>319</v>
      </c>
      <c r="C202" s="251" t="s">
        <v>320</v>
      </c>
      <c r="D202" s="234" t="s">
        <v>251</v>
      </c>
      <c r="E202" s="235">
        <v>47.7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5">
        <v>0.12</v>
      </c>
      <c r="O202" s="235">
        <f>ROUND(E202*N202,2)</f>
        <v>5.72</v>
      </c>
      <c r="P202" s="235">
        <v>0</v>
      </c>
      <c r="Q202" s="235">
        <f>ROUND(E202*P202,2)</f>
        <v>0</v>
      </c>
      <c r="R202" s="237"/>
      <c r="S202" s="237" t="s">
        <v>214</v>
      </c>
      <c r="T202" s="238" t="s">
        <v>215</v>
      </c>
      <c r="U202" s="221">
        <v>1.28765</v>
      </c>
      <c r="V202" s="221">
        <f>ROUND(E202*U202,2)</f>
        <v>61.42</v>
      </c>
      <c r="W202" s="221"/>
      <c r="X202" s="221" t="s">
        <v>300</v>
      </c>
      <c r="Y202" s="221" t="s">
        <v>128</v>
      </c>
      <c r="Z202" s="211"/>
      <c r="AA202" s="211"/>
      <c r="AB202" s="211"/>
      <c r="AC202" s="211"/>
      <c r="AD202" s="211"/>
      <c r="AE202" s="211"/>
      <c r="AF202" s="211"/>
      <c r="AG202" s="211" t="s">
        <v>301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 x14ac:dyDescent="0.2">
      <c r="A203" s="218"/>
      <c r="B203" s="219"/>
      <c r="C203" s="256" t="s">
        <v>321</v>
      </c>
      <c r="D203" s="249"/>
      <c r="E203" s="249"/>
      <c r="F203" s="249"/>
      <c r="G203" s="249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1"/>
      <c r="AA203" s="211"/>
      <c r="AB203" s="211"/>
      <c r="AC203" s="211"/>
      <c r="AD203" s="211"/>
      <c r="AE203" s="211"/>
      <c r="AF203" s="211"/>
      <c r="AG203" s="211" t="s">
        <v>190</v>
      </c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2" x14ac:dyDescent="0.2">
      <c r="A204" s="218"/>
      <c r="B204" s="219"/>
      <c r="C204" s="253" t="s">
        <v>322</v>
      </c>
      <c r="D204" s="222"/>
      <c r="E204" s="223">
        <v>47.7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1"/>
      <c r="AA204" s="211"/>
      <c r="AB204" s="211"/>
      <c r="AC204" s="211"/>
      <c r="AD204" s="211"/>
      <c r="AE204" s="211"/>
      <c r="AF204" s="211"/>
      <c r="AG204" s="211" t="s">
        <v>133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x14ac:dyDescent="0.2">
      <c r="A205" s="225" t="s">
        <v>120</v>
      </c>
      <c r="B205" s="226" t="s">
        <v>80</v>
      </c>
      <c r="C205" s="250" t="s">
        <v>81</v>
      </c>
      <c r="D205" s="227"/>
      <c r="E205" s="228"/>
      <c r="F205" s="229"/>
      <c r="G205" s="229">
        <f>SUMIF(AG206:AG219,"&lt;&gt;NOR",G206:G219)</f>
        <v>0</v>
      </c>
      <c r="H205" s="229"/>
      <c r="I205" s="229">
        <f>SUM(I206:I219)</f>
        <v>0</v>
      </c>
      <c r="J205" s="229"/>
      <c r="K205" s="229">
        <f>SUM(K206:K219)</f>
        <v>0</v>
      </c>
      <c r="L205" s="229"/>
      <c r="M205" s="229">
        <f>SUM(M206:M219)</f>
        <v>0</v>
      </c>
      <c r="N205" s="228"/>
      <c r="O205" s="228">
        <f>SUM(O206:O219)</f>
        <v>0</v>
      </c>
      <c r="P205" s="228"/>
      <c r="Q205" s="228">
        <f>SUM(Q206:Q219)</f>
        <v>356.49</v>
      </c>
      <c r="R205" s="229"/>
      <c r="S205" s="229"/>
      <c r="T205" s="230"/>
      <c r="U205" s="224"/>
      <c r="V205" s="224">
        <f>SUM(V206:V219)</f>
        <v>2077.39</v>
      </c>
      <c r="W205" s="224"/>
      <c r="X205" s="224"/>
      <c r="Y205" s="224"/>
      <c r="AG205" t="s">
        <v>121</v>
      </c>
    </row>
    <row r="206" spans="1:60" outlineLevel="1" x14ac:dyDescent="0.2">
      <c r="A206" s="232">
        <v>42</v>
      </c>
      <c r="B206" s="233" t="s">
        <v>323</v>
      </c>
      <c r="C206" s="251" t="s">
        <v>324</v>
      </c>
      <c r="D206" s="234" t="s">
        <v>251</v>
      </c>
      <c r="E206" s="235">
        <v>75.599999999999994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5">
        <v>0</v>
      </c>
      <c r="O206" s="235">
        <f>ROUND(E206*N206,2)</f>
        <v>0</v>
      </c>
      <c r="P206" s="235">
        <v>0.56899999999999995</v>
      </c>
      <c r="Q206" s="235">
        <f>ROUND(E206*P206,2)</f>
        <v>43.02</v>
      </c>
      <c r="R206" s="237" t="s">
        <v>219</v>
      </c>
      <c r="S206" s="237" t="s">
        <v>126</v>
      </c>
      <c r="T206" s="238" t="s">
        <v>126</v>
      </c>
      <c r="U206" s="221">
        <v>3.3180000000000001</v>
      </c>
      <c r="V206" s="221">
        <f>ROUND(E206*U206,2)</f>
        <v>250.84</v>
      </c>
      <c r="W206" s="221"/>
      <c r="X206" s="221" t="s">
        <v>127</v>
      </c>
      <c r="Y206" s="221" t="s">
        <v>128</v>
      </c>
      <c r="Z206" s="211"/>
      <c r="AA206" s="211"/>
      <c r="AB206" s="211"/>
      <c r="AC206" s="211"/>
      <c r="AD206" s="211"/>
      <c r="AE206" s="211"/>
      <c r="AF206" s="211"/>
      <c r="AG206" s="211" t="s">
        <v>129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2" x14ac:dyDescent="0.2">
      <c r="A207" s="218"/>
      <c r="B207" s="219"/>
      <c r="C207" s="252" t="s">
        <v>325</v>
      </c>
      <c r="D207" s="240"/>
      <c r="E207" s="240"/>
      <c r="F207" s="240"/>
      <c r="G207" s="240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1"/>
      <c r="AA207" s="211"/>
      <c r="AB207" s="211"/>
      <c r="AC207" s="211"/>
      <c r="AD207" s="211"/>
      <c r="AE207" s="211"/>
      <c r="AF207" s="211"/>
      <c r="AG207" s="211" t="s">
        <v>131</v>
      </c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2" x14ac:dyDescent="0.2">
      <c r="A208" s="218"/>
      <c r="B208" s="219"/>
      <c r="C208" s="253" t="s">
        <v>220</v>
      </c>
      <c r="D208" s="222"/>
      <c r="E208" s="223"/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1"/>
      <c r="AA208" s="211"/>
      <c r="AB208" s="211"/>
      <c r="AC208" s="211"/>
      <c r="AD208" s="211"/>
      <c r="AE208" s="211"/>
      <c r="AF208" s="211"/>
      <c r="AG208" s="211" t="s">
        <v>133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3" x14ac:dyDescent="0.2">
      <c r="A209" s="218"/>
      <c r="B209" s="219"/>
      <c r="C209" s="253" t="s">
        <v>221</v>
      </c>
      <c r="D209" s="222"/>
      <c r="E209" s="223"/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1"/>
      <c r="AA209" s="211"/>
      <c r="AB209" s="211"/>
      <c r="AC209" s="211"/>
      <c r="AD209" s="211"/>
      <c r="AE209" s="211"/>
      <c r="AF209" s="211"/>
      <c r="AG209" s="211" t="s">
        <v>133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 x14ac:dyDescent="0.2">
      <c r="A210" s="218"/>
      <c r="B210" s="219"/>
      <c r="C210" s="253" t="s">
        <v>326</v>
      </c>
      <c r="D210" s="222"/>
      <c r="E210" s="223">
        <v>41.4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1"/>
      <c r="AA210" s="211"/>
      <c r="AB210" s="211"/>
      <c r="AC210" s="211"/>
      <c r="AD210" s="211"/>
      <c r="AE210" s="211"/>
      <c r="AF210" s="211"/>
      <c r="AG210" s="211" t="s">
        <v>133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 x14ac:dyDescent="0.2">
      <c r="A211" s="218"/>
      <c r="B211" s="219"/>
      <c r="C211" s="253" t="s">
        <v>327</v>
      </c>
      <c r="D211" s="222"/>
      <c r="E211" s="223">
        <v>34.200000000000003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1"/>
      <c r="AA211" s="211"/>
      <c r="AB211" s="211"/>
      <c r="AC211" s="211"/>
      <c r="AD211" s="211"/>
      <c r="AE211" s="211"/>
      <c r="AF211" s="211"/>
      <c r="AG211" s="211" t="s">
        <v>133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32">
        <v>43</v>
      </c>
      <c r="B212" s="233" t="s">
        <v>328</v>
      </c>
      <c r="C212" s="251" t="s">
        <v>329</v>
      </c>
      <c r="D212" s="234" t="s">
        <v>251</v>
      </c>
      <c r="E212" s="235">
        <v>184.5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5">
        <v>0</v>
      </c>
      <c r="O212" s="235">
        <f>ROUND(E212*N212,2)</f>
        <v>0</v>
      </c>
      <c r="P212" s="235">
        <v>1.6990000000000001</v>
      </c>
      <c r="Q212" s="235">
        <f>ROUND(E212*P212,2)</f>
        <v>313.47000000000003</v>
      </c>
      <c r="R212" s="237" t="s">
        <v>219</v>
      </c>
      <c r="S212" s="237" t="s">
        <v>126</v>
      </c>
      <c r="T212" s="238" t="s">
        <v>126</v>
      </c>
      <c r="U212" s="221">
        <v>9.9</v>
      </c>
      <c r="V212" s="221">
        <f>ROUND(E212*U212,2)</f>
        <v>1826.55</v>
      </c>
      <c r="W212" s="221"/>
      <c r="X212" s="221" t="s">
        <v>127</v>
      </c>
      <c r="Y212" s="221" t="s">
        <v>128</v>
      </c>
      <c r="Z212" s="211"/>
      <c r="AA212" s="211"/>
      <c r="AB212" s="211"/>
      <c r="AC212" s="211"/>
      <c r="AD212" s="211"/>
      <c r="AE212" s="211"/>
      <c r="AF212" s="211"/>
      <c r="AG212" s="211" t="s">
        <v>129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2" x14ac:dyDescent="0.2">
      <c r="A213" s="218"/>
      <c r="B213" s="219"/>
      <c r="C213" s="252" t="s">
        <v>325</v>
      </c>
      <c r="D213" s="240"/>
      <c r="E213" s="240"/>
      <c r="F213" s="240"/>
      <c r="G213" s="240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1"/>
      <c r="AA213" s="211"/>
      <c r="AB213" s="211"/>
      <c r="AC213" s="211"/>
      <c r="AD213" s="211"/>
      <c r="AE213" s="211"/>
      <c r="AF213" s="211"/>
      <c r="AG213" s="211" t="s">
        <v>131</v>
      </c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2" x14ac:dyDescent="0.2">
      <c r="A214" s="218"/>
      <c r="B214" s="219"/>
      <c r="C214" s="253" t="s">
        <v>220</v>
      </c>
      <c r="D214" s="222"/>
      <c r="E214" s="223"/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1"/>
      <c r="AA214" s="211"/>
      <c r="AB214" s="211"/>
      <c r="AC214" s="211"/>
      <c r="AD214" s="211"/>
      <c r="AE214" s="211"/>
      <c r="AF214" s="211"/>
      <c r="AG214" s="211" t="s">
        <v>133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3" x14ac:dyDescent="0.2">
      <c r="A215" s="218"/>
      <c r="B215" s="219"/>
      <c r="C215" s="253" t="s">
        <v>221</v>
      </c>
      <c r="D215" s="222"/>
      <c r="E215" s="223"/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1"/>
      <c r="AA215" s="211"/>
      <c r="AB215" s="211"/>
      <c r="AC215" s="211"/>
      <c r="AD215" s="211"/>
      <c r="AE215" s="211"/>
      <c r="AF215" s="211"/>
      <c r="AG215" s="211" t="s">
        <v>133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3" x14ac:dyDescent="0.2">
      <c r="A216" s="218"/>
      <c r="B216" s="219"/>
      <c r="C216" s="253" t="s">
        <v>330</v>
      </c>
      <c r="D216" s="222"/>
      <c r="E216" s="223">
        <v>24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1"/>
      <c r="AA216" s="211"/>
      <c r="AB216" s="211"/>
      <c r="AC216" s="211"/>
      <c r="AD216" s="211"/>
      <c r="AE216" s="211"/>
      <c r="AF216" s="211"/>
      <c r="AG216" s="211" t="s">
        <v>133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3" x14ac:dyDescent="0.2">
      <c r="A217" s="218"/>
      <c r="B217" s="219"/>
      <c r="C217" s="253" t="s">
        <v>236</v>
      </c>
      <c r="D217" s="222"/>
      <c r="E217" s="223"/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1"/>
      <c r="AA217" s="211"/>
      <c r="AB217" s="211"/>
      <c r="AC217" s="211"/>
      <c r="AD217" s="211"/>
      <c r="AE217" s="211"/>
      <c r="AF217" s="211"/>
      <c r="AG217" s="211" t="s">
        <v>133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3" x14ac:dyDescent="0.2">
      <c r="A218" s="218"/>
      <c r="B218" s="219"/>
      <c r="C218" s="253" t="s">
        <v>221</v>
      </c>
      <c r="D218" s="222"/>
      <c r="E218" s="223"/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1"/>
      <c r="AA218" s="211"/>
      <c r="AB218" s="211"/>
      <c r="AC218" s="211"/>
      <c r="AD218" s="211"/>
      <c r="AE218" s="211"/>
      <c r="AF218" s="211"/>
      <c r="AG218" s="211" t="s">
        <v>133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 x14ac:dyDescent="0.2">
      <c r="A219" s="218"/>
      <c r="B219" s="219"/>
      <c r="C219" s="253" t="s">
        <v>331</v>
      </c>
      <c r="D219" s="222"/>
      <c r="E219" s="223">
        <v>160.5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1"/>
      <c r="AA219" s="211"/>
      <c r="AB219" s="211"/>
      <c r="AC219" s="211"/>
      <c r="AD219" s="211"/>
      <c r="AE219" s="211"/>
      <c r="AF219" s="211"/>
      <c r="AG219" s="211" t="s">
        <v>133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x14ac:dyDescent="0.2">
      <c r="A220" s="225" t="s">
        <v>120</v>
      </c>
      <c r="B220" s="226" t="s">
        <v>82</v>
      </c>
      <c r="C220" s="250" t="s">
        <v>83</v>
      </c>
      <c r="D220" s="227"/>
      <c r="E220" s="228"/>
      <c r="F220" s="229"/>
      <c r="G220" s="229">
        <f>SUMIF(AG221:AG222,"&lt;&gt;NOR",G221:G222)</f>
        <v>0</v>
      </c>
      <c r="H220" s="229"/>
      <c r="I220" s="229">
        <f>SUM(I221:I222)</f>
        <v>0</v>
      </c>
      <c r="J220" s="229"/>
      <c r="K220" s="229">
        <f>SUM(K221:K222)</f>
        <v>0</v>
      </c>
      <c r="L220" s="229"/>
      <c r="M220" s="229">
        <f>SUM(M221:M222)</f>
        <v>0</v>
      </c>
      <c r="N220" s="228"/>
      <c r="O220" s="228">
        <f>SUM(O221:O222)</f>
        <v>0</v>
      </c>
      <c r="P220" s="228"/>
      <c r="Q220" s="228">
        <f>SUM(Q221:Q222)</f>
        <v>0</v>
      </c>
      <c r="R220" s="229"/>
      <c r="S220" s="229"/>
      <c r="T220" s="230"/>
      <c r="U220" s="224"/>
      <c r="V220" s="224">
        <f>SUM(V221:V222)</f>
        <v>3061.38</v>
      </c>
      <c r="W220" s="224"/>
      <c r="X220" s="224"/>
      <c r="Y220" s="224"/>
      <c r="AG220" t="s">
        <v>121</v>
      </c>
    </row>
    <row r="221" spans="1:60" outlineLevel="1" x14ac:dyDescent="0.2">
      <c r="A221" s="232">
        <v>44</v>
      </c>
      <c r="B221" s="233" t="s">
        <v>332</v>
      </c>
      <c r="C221" s="251" t="s">
        <v>333</v>
      </c>
      <c r="D221" s="234" t="s">
        <v>246</v>
      </c>
      <c r="E221" s="235">
        <v>3058.3228899999999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5">
        <v>0</v>
      </c>
      <c r="O221" s="235">
        <f>ROUND(E221*N221,2)</f>
        <v>0</v>
      </c>
      <c r="P221" s="235">
        <v>0</v>
      </c>
      <c r="Q221" s="235">
        <f>ROUND(E221*P221,2)</f>
        <v>0</v>
      </c>
      <c r="R221" s="237" t="s">
        <v>334</v>
      </c>
      <c r="S221" s="237" t="s">
        <v>126</v>
      </c>
      <c r="T221" s="238" t="s">
        <v>126</v>
      </c>
      <c r="U221" s="221">
        <v>1.0009999999999999</v>
      </c>
      <c r="V221" s="221">
        <f>ROUND(E221*U221,2)</f>
        <v>3061.38</v>
      </c>
      <c r="W221" s="221"/>
      <c r="X221" s="221" t="s">
        <v>335</v>
      </c>
      <c r="Y221" s="221" t="s">
        <v>128</v>
      </c>
      <c r="Z221" s="211"/>
      <c r="AA221" s="211"/>
      <c r="AB221" s="211"/>
      <c r="AC221" s="211"/>
      <c r="AD221" s="211"/>
      <c r="AE221" s="211"/>
      <c r="AF221" s="211"/>
      <c r="AG221" s="211" t="s">
        <v>336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ht="21.4" outlineLevel="2" x14ac:dyDescent="0.2">
      <c r="A222" s="218"/>
      <c r="B222" s="219"/>
      <c r="C222" s="252" t="s">
        <v>337</v>
      </c>
      <c r="D222" s="240"/>
      <c r="E222" s="240"/>
      <c r="F222" s="240"/>
      <c r="G222" s="240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1"/>
      <c r="AA222" s="211"/>
      <c r="AB222" s="211"/>
      <c r="AC222" s="211"/>
      <c r="AD222" s="211"/>
      <c r="AE222" s="211"/>
      <c r="AF222" s="211"/>
      <c r="AG222" s="211" t="s">
        <v>131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39" t="str">
        <f>C222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222" s="211"/>
      <c r="BC222" s="211"/>
      <c r="BD222" s="211"/>
      <c r="BE222" s="211"/>
      <c r="BF222" s="211"/>
      <c r="BG222" s="211"/>
      <c r="BH222" s="211"/>
    </row>
    <row r="223" spans="1:60" x14ac:dyDescent="0.2">
      <c r="A223" s="225" t="s">
        <v>120</v>
      </c>
      <c r="B223" s="226" t="s">
        <v>84</v>
      </c>
      <c r="C223" s="250" t="s">
        <v>85</v>
      </c>
      <c r="D223" s="227"/>
      <c r="E223" s="228"/>
      <c r="F223" s="229"/>
      <c r="G223" s="229">
        <f>SUMIF(AG224:AG236,"&lt;&gt;NOR",G224:G236)</f>
        <v>0</v>
      </c>
      <c r="H223" s="229"/>
      <c r="I223" s="229">
        <f>SUM(I224:I236)</f>
        <v>0</v>
      </c>
      <c r="J223" s="229"/>
      <c r="K223" s="229">
        <f>SUM(K224:K236)</f>
        <v>0</v>
      </c>
      <c r="L223" s="229"/>
      <c r="M223" s="229">
        <f>SUM(M224:M236)</f>
        <v>0</v>
      </c>
      <c r="N223" s="228"/>
      <c r="O223" s="228">
        <f>SUM(O224:O236)</f>
        <v>2.4500000000000002</v>
      </c>
      <c r="P223" s="228"/>
      <c r="Q223" s="228">
        <f>SUM(Q224:Q236)</f>
        <v>12.219999999999999</v>
      </c>
      <c r="R223" s="229"/>
      <c r="S223" s="229"/>
      <c r="T223" s="230"/>
      <c r="U223" s="224"/>
      <c r="V223" s="224">
        <f>SUM(V224:V236)</f>
        <v>847.02</v>
      </c>
      <c r="W223" s="224"/>
      <c r="X223" s="224"/>
      <c r="Y223" s="224"/>
      <c r="AG223" t="s">
        <v>121</v>
      </c>
    </row>
    <row r="224" spans="1:60" outlineLevel="1" x14ac:dyDescent="0.2">
      <c r="A224" s="232">
        <v>45</v>
      </c>
      <c r="B224" s="233" t="s">
        <v>338</v>
      </c>
      <c r="C224" s="251" t="s">
        <v>339</v>
      </c>
      <c r="D224" s="234" t="s">
        <v>340</v>
      </c>
      <c r="E224" s="235">
        <v>4501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5">
        <v>6.0000000000000002E-5</v>
      </c>
      <c r="O224" s="235">
        <f>ROUND(E224*N224,2)</f>
        <v>0.27</v>
      </c>
      <c r="P224" s="235">
        <v>1E-3</v>
      </c>
      <c r="Q224" s="235">
        <f>ROUND(E224*P224,2)</f>
        <v>4.5</v>
      </c>
      <c r="R224" s="237" t="s">
        <v>341</v>
      </c>
      <c r="S224" s="237" t="s">
        <v>126</v>
      </c>
      <c r="T224" s="238" t="s">
        <v>126</v>
      </c>
      <c r="U224" s="221">
        <v>9.7000000000000003E-2</v>
      </c>
      <c r="V224" s="221">
        <f>ROUND(E224*U224,2)</f>
        <v>436.6</v>
      </c>
      <c r="W224" s="221"/>
      <c r="X224" s="221" t="s">
        <v>127</v>
      </c>
      <c r="Y224" s="221" t="s">
        <v>128</v>
      </c>
      <c r="Z224" s="211"/>
      <c r="AA224" s="211"/>
      <c r="AB224" s="211"/>
      <c r="AC224" s="211"/>
      <c r="AD224" s="211"/>
      <c r="AE224" s="211"/>
      <c r="AF224" s="211"/>
      <c r="AG224" s="211" t="s">
        <v>129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2" x14ac:dyDescent="0.2">
      <c r="A225" s="218"/>
      <c r="B225" s="219"/>
      <c r="C225" s="253" t="s">
        <v>303</v>
      </c>
      <c r="D225" s="222"/>
      <c r="E225" s="223"/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1"/>
      <c r="AA225" s="211"/>
      <c r="AB225" s="211"/>
      <c r="AC225" s="211"/>
      <c r="AD225" s="211"/>
      <c r="AE225" s="211"/>
      <c r="AF225" s="211"/>
      <c r="AG225" s="211" t="s">
        <v>133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3" x14ac:dyDescent="0.2">
      <c r="A226" s="218"/>
      <c r="B226" s="219"/>
      <c r="C226" s="253" t="s">
        <v>342</v>
      </c>
      <c r="D226" s="222"/>
      <c r="E226" s="223">
        <v>1578.5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1"/>
      <c r="AA226" s="211"/>
      <c r="AB226" s="211"/>
      <c r="AC226" s="211"/>
      <c r="AD226" s="211"/>
      <c r="AE226" s="211"/>
      <c r="AF226" s="211"/>
      <c r="AG226" s="211" t="s">
        <v>133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3" x14ac:dyDescent="0.2">
      <c r="A227" s="218"/>
      <c r="B227" s="219"/>
      <c r="C227" s="253" t="s">
        <v>343</v>
      </c>
      <c r="D227" s="222"/>
      <c r="E227" s="223">
        <v>1578.5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1"/>
      <c r="AA227" s="211"/>
      <c r="AB227" s="211"/>
      <c r="AC227" s="211"/>
      <c r="AD227" s="211"/>
      <c r="AE227" s="211"/>
      <c r="AF227" s="211"/>
      <c r="AG227" s="211" t="s">
        <v>133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3" x14ac:dyDescent="0.2">
      <c r="A228" s="218"/>
      <c r="B228" s="219"/>
      <c r="C228" s="253" t="s">
        <v>344</v>
      </c>
      <c r="D228" s="222"/>
      <c r="E228" s="223">
        <v>672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1"/>
      <c r="AA228" s="211"/>
      <c r="AB228" s="211"/>
      <c r="AC228" s="211"/>
      <c r="AD228" s="211"/>
      <c r="AE228" s="211"/>
      <c r="AF228" s="211"/>
      <c r="AG228" s="211" t="s">
        <v>133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3" x14ac:dyDescent="0.2">
      <c r="A229" s="218"/>
      <c r="B229" s="219"/>
      <c r="C229" s="253" t="s">
        <v>345</v>
      </c>
      <c r="D229" s="222"/>
      <c r="E229" s="223">
        <v>672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1"/>
      <c r="AA229" s="211"/>
      <c r="AB229" s="211"/>
      <c r="AC229" s="211"/>
      <c r="AD229" s="211"/>
      <c r="AE229" s="211"/>
      <c r="AF229" s="211"/>
      <c r="AG229" s="211" t="s">
        <v>133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32">
        <v>46</v>
      </c>
      <c r="B230" s="233" t="s">
        <v>346</v>
      </c>
      <c r="C230" s="251" t="s">
        <v>347</v>
      </c>
      <c r="D230" s="234" t="s">
        <v>340</v>
      </c>
      <c r="E230" s="235">
        <v>7716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35">
        <v>6.0000000000000002E-5</v>
      </c>
      <c r="O230" s="235">
        <f>ROUND(E230*N230,2)</f>
        <v>0.46</v>
      </c>
      <c r="P230" s="235">
        <v>1E-3</v>
      </c>
      <c r="Q230" s="235">
        <f>ROUND(E230*P230,2)</f>
        <v>7.72</v>
      </c>
      <c r="R230" s="237" t="s">
        <v>341</v>
      </c>
      <c r="S230" s="237" t="s">
        <v>126</v>
      </c>
      <c r="T230" s="238" t="s">
        <v>126</v>
      </c>
      <c r="U230" s="221">
        <v>4.1000000000000002E-2</v>
      </c>
      <c r="V230" s="221">
        <f>ROUND(E230*U230,2)</f>
        <v>316.36</v>
      </c>
      <c r="W230" s="221"/>
      <c r="X230" s="221" t="s">
        <v>127</v>
      </c>
      <c r="Y230" s="221" t="s">
        <v>128</v>
      </c>
      <c r="Z230" s="211"/>
      <c r="AA230" s="211"/>
      <c r="AB230" s="211"/>
      <c r="AC230" s="211"/>
      <c r="AD230" s="211"/>
      <c r="AE230" s="211"/>
      <c r="AF230" s="211"/>
      <c r="AG230" s="211" t="s">
        <v>129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 x14ac:dyDescent="0.2">
      <c r="A231" s="218"/>
      <c r="B231" s="219"/>
      <c r="C231" s="253" t="s">
        <v>303</v>
      </c>
      <c r="D231" s="222"/>
      <c r="E231" s="223"/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1"/>
      <c r="AA231" s="211"/>
      <c r="AB231" s="211"/>
      <c r="AC231" s="211"/>
      <c r="AD231" s="211"/>
      <c r="AE231" s="211"/>
      <c r="AF231" s="211"/>
      <c r="AG231" s="211" t="s">
        <v>133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3" x14ac:dyDescent="0.2">
      <c r="A232" s="218"/>
      <c r="B232" s="219"/>
      <c r="C232" s="253" t="s">
        <v>348</v>
      </c>
      <c r="D232" s="222"/>
      <c r="E232" s="223">
        <v>5412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1"/>
      <c r="AA232" s="211"/>
      <c r="AB232" s="211"/>
      <c r="AC232" s="211"/>
      <c r="AD232" s="211"/>
      <c r="AE232" s="211"/>
      <c r="AF232" s="211"/>
      <c r="AG232" s="211" t="s">
        <v>133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3" x14ac:dyDescent="0.2">
      <c r="A233" s="218"/>
      <c r="B233" s="219"/>
      <c r="C233" s="253" t="s">
        <v>349</v>
      </c>
      <c r="D233" s="222"/>
      <c r="E233" s="223">
        <v>2304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1"/>
      <c r="AA233" s="211"/>
      <c r="AB233" s="211"/>
      <c r="AC233" s="211"/>
      <c r="AD233" s="211"/>
      <c r="AE233" s="211"/>
      <c r="AF233" s="211"/>
      <c r="AG233" s="211" t="s">
        <v>133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32">
        <v>47</v>
      </c>
      <c r="B234" s="233" t="s">
        <v>350</v>
      </c>
      <c r="C234" s="251" t="s">
        <v>351</v>
      </c>
      <c r="D234" s="234" t="s">
        <v>251</v>
      </c>
      <c r="E234" s="235">
        <v>94.4</v>
      </c>
      <c r="F234" s="236"/>
      <c r="G234" s="237">
        <f>ROUND(E234*F234,2)</f>
        <v>0</v>
      </c>
      <c r="H234" s="236"/>
      <c r="I234" s="237">
        <f>ROUND(E234*H234,2)</f>
        <v>0</v>
      </c>
      <c r="J234" s="236"/>
      <c r="K234" s="237">
        <f>ROUND(E234*J234,2)</f>
        <v>0</v>
      </c>
      <c r="L234" s="237">
        <v>21</v>
      </c>
      <c r="M234" s="237">
        <f>G234*(1+L234/100)</f>
        <v>0</v>
      </c>
      <c r="N234" s="235">
        <v>1.8200000000000001E-2</v>
      </c>
      <c r="O234" s="235">
        <f>ROUND(E234*N234,2)</f>
        <v>1.72</v>
      </c>
      <c r="P234" s="235">
        <v>0</v>
      </c>
      <c r="Q234" s="235">
        <f>ROUND(E234*P234,2)</f>
        <v>0</v>
      </c>
      <c r="R234" s="237"/>
      <c r="S234" s="237" t="s">
        <v>214</v>
      </c>
      <c r="T234" s="238" t="s">
        <v>215</v>
      </c>
      <c r="U234" s="221">
        <v>0.99643999999999999</v>
      </c>
      <c r="V234" s="221">
        <f>ROUND(E234*U234,2)</f>
        <v>94.06</v>
      </c>
      <c r="W234" s="221"/>
      <c r="X234" s="221" t="s">
        <v>300</v>
      </c>
      <c r="Y234" s="221" t="s">
        <v>128</v>
      </c>
      <c r="Z234" s="211"/>
      <c r="AA234" s="211"/>
      <c r="AB234" s="211"/>
      <c r="AC234" s="211"/>
      <c r="AD234" s="211"/>
      <c r="AE234" s="211"/>
      <c r="AF234" s="211"/>
      <c r="AG234" s="211" t="s">
        <v>301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2" x14ac:dyDescent="0.2">
      <c r="A235" s="218"/>
      <c r="B235" s="219"/>
      <c r="C235" s="253" t="s">
        <v>303</v>
      </c>
      <c r="D235" s="222"/>
      <c r="E235" s="223"/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1"/>
      <c r="AA235" s="211"/>
      <c r="AB235" s="211"/>
      <c r="AC235" s="211"/>
      <c r="AD235" s="211"/>
      <c r="AE235" s="211"/>
      <c r="AF235" s="211"/>
      <c r="AG235" s="211" t="s">
        <v>133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3" x14ac:dyDescent="0.2">
      <c r="A236" s="218"/>
      <c r="B236" s="219"/>
      <c r="C236" s="253" t="s">
        <v>352</v>
      </c>
      <c r="D236" s="222"/>
      <c r="E236" s="223">
        <v>94.4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1"/>
      <c r="AA236" s="211"/>
      <c r="AB236" s="211"/>
      <c r="AC236" s="211"/>
      <c r="AD236" s="211"/>
      <c r="AE236" s="211"/>
      <c r="AF236" s="211"/>
      <c r="AG236" s="211" t="s">
        <v>133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x14ac:dyDescent="0.2">
      <c r="A237" s="225" t="s">
        <v>120</v>
      </c>
      <c r="B237" s="226" t="s">
        <v>86</v>
      </c>
      <c r="C237" s="250" t="s">
        <v>87</v>
      </c>
      <c r="D237" s="227"/>
      <c r="E237" s="228"/>
      <c r="F237" s="229"/>
      <c r="G237" s="229">
        <f>SUMIF(AG238:AG257,"&lt;&gt;NOR",G238:G257)</f>
        <v>0</v>
      </c>
      <c r="H237" s="229"/>
      <c r="I237" s="229">
        <f>SUM(I238:I257)</f>
        <v>0</v>
      </c>
      <c r="J237" s="229"/>
      <c r="K237" s="229">
        <f>SUM(K238:K257)</f>
        <v>0</v>
      </c>
      <c r="L237" s="229"/>
      <c r="M237" s="229">
        <f>SUM(M238:M257)</f>
        <v>0</v>
      </c>
      <c r="N237" s="228"/>
      <c r="O237" s="228">
        <f>SUM(O238:O257)</f>
        <v>3.19</v>
      </c>
      <c r="P237" s="228"/>
      <c r="Q237" s="228">
        <f>SUM(Q238:Q257)</f>
        <v>0.75</v>
      </c>
      <c r="R237" s="229"/>
      <c r="S237" s="229"/>
      <c r="T237" s="230"/>
      <c r="U237" s="224"/>
      <c r="V237" s="224">
        <f>SUM(V238:V257)</f>
        <v>186.75</v>
      </c>
      <c r="W237" s="224"/>
      <c r="X237" s="224"/>
      <c r="Y237" s="224"/>
      <c r="AG237" t="s">
        <v>121</v>
      </c>
    </row>
    <row r="238" spans="1:60" outlineLevel="1" x14ac:dyDescent="0.2">
      <c r="A238" s="232">
        <v>48</v>
      </c>
      <c r="B238" s="233" t="s">
        <v>353</v>
      </c>
      <c r="C238" s="251" t="s">
        <v>354</v>
      </c>
      <c r="D238" s="234" t="s">
        <v>340</v>
      </c>
      <c r="E238" s="235">
        <v>3000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35">
        <v>5.0000000000000002E-5</v>
      </c>
      <c r="O238" s="235">
        <f>ROUND(E238*N238,2)</f>
        <v>0.15</v>
      </c>
      <c r="P238" s="235">
        <v>0</v>
      </c>
      <c r="Q238" s="235">
        <f>ROUND(E238*P238,2)</f>
        <v>0</v>
      </c>
      <c r="R238" s="237" t="s">
        <v>341</v>
      </c>
      <c r="S238" s="237" t="s">
        <v>126</v>
      </c>
      <c r="T238" s="238" t="s">
        <v>126</v>
      </c>
      <c r="U238" s="221">
        <v>5.1999999999999998E-2</v>
      </c>
      <c r="V238" s="221">
        <f>ROUND(E238*U238,2)</f>
        <v>156</v>
      </c>
      <c r="W238" s="221"/>
      <c r="X238" s="221" t="s">
        <v>127</v>
      </c>
      <c r="Y238" s="221" t="s">
        <v>128</v>
      </c>
      <c r="Z238" s="211"/>
      <c r="AA238" s="211"/>
      <c r="AB238" s="211"/>
      <c r="AC238" s="211"/>
      <c r="AD238" s="211"/>
      <c r="AE238" s="211"/>
      <c r="AF238" s="211"/>
      <c r="AG238" s="211" t="s">
        <v>129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2" x14ac:dyDescent="0.2">
      <c r="A239" s="218"/>
      <c r="B239" s="219"/>
      <c r="C239" s="253" t="s">
        <v>303</v>
      </c>
      <c r="D239" s="222"/>
      <c r="E239" s="223"/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1"/>
      <c r="AA239" s="211"/>
      <c r="AB239" s="211"/>
      <c r="AC239" s="211"/>
      <c r="AD239" s="211"/>
      <c r="AE239" s="211"/>
      <c r="AF239" s="211"/>
      <c r="AG239" s="211" t="s">
        <v>133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3" x14ac:dyDescent="0.2">
      <c r="A240" s="218"/>
      <c r="B240" s="219"/>
      <c r="C240" s="253" t="s">
        <v>355</v>
      </c>
      <c r="D240" s="222"/>
      <c r="E240" s="223">
        <v>2250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1"/>
      <c r="AA240" s="211"/>
      <c r="AB240" s="211"/>
      <c r="AC240" s="211"/>
      <c r="AD240" s="211"/>
      <c r="AE240" s="211"/>
      <c r="AF240" s="211"/>
      <c r="AG240" s="211" t="s">
        <v>133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ht="21.4" outlineLevel="3" x14ac:dyDescent="0.2">
      <c r="A241" s="218"/>
      <c r="B241" s="219"/>
      <c r="C241" s="253" t="s">
        <v>356</v>
      </c>
      <c r="D241" s="222"/>
      <c r="E241" s="223">
        <v>750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1"/>
      <c r="AA241" s="211"/>
      <c r="AB241" s="211"/>
      <c r="AC241" s="211"/>
      <c r="AD241" s="211"/>
      <c r="AE241" s="211"/>
      <c r="AF241" s="211"/>
      <c r="AG241" s="211" t="s">
        <v>133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32">
        <v>49</v>
      </c>
      <c r="B242" s="233" t="s">
        <v>357</v>
      </c>
      <c r="C242" s="251" t="s">
        <v>358</v>
      </c>
      <c r="D242" s="234" t="s">
        <v>340</v>
      </c>
      <c r="E242" s="235">
        <v>750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5">
        <v>5.0000000000000002E-5</v>
      </c>
      <c r="O242" s="235">
        <f>ROUND(E242*N242,2)</f>
        <v>0.04</v>
      </c>
      <c r="P242" s="235">
        <v>1E-3</v>
      </c>
      <c r="Q242" s="235">
        <f>ROUND(E242*P242,2)</f>
        <v>0.75</v>
      </c>
      <c r="R242" s="237" t="s">
        <v>341</v>
      </c>
      <c r="S242" s="237" t="s">
        <v>126</v>
      </c>
      <c r="T242" s="238" t="s">
        <v>126</v>
      </c>
      <c r="U242" s="221">
        <v>4.1000000000000002E-2</v>
      </c>
      <c r="V242" s="221">
        <f>ROUND(E242*U242,2)</f>
        <v>30.75</v>
      </c>
      <c r="W242" s="221"/>
      <c r="X242" s="221" t="s">
        <v>127</v>
      </c>
      <c r="Y242" s="221" t="s">
        <v>128</v>
      </c>
      <c r="Z242" s="211"/>
      <c r="AA242" s="211"/>
      <c r="AB242" s="211"/>
      <c r="AC242" s="211"/>
      <c r="AD242" s="211"/>
      <c r="AE242" s="211"/>
      <c r="AF242" s="211"/>
      <c r="AG242" s="211" t="s">
        <v>129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2" x14ac:dyDescent="0.2">
      <c r="A243" s="218"/>
      <c r="B243" s="219"/>
      <c r="C243" s="253" t="s">
        <v>303</v>
      </c>
      <c r="D243" s="222"/>
      <c r="E243" s="223"/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1"/>
      <c r="AA243" s="211"/>
      <c r="AB243" s="211"/>
      <c r="AC243" s="211"/>
      <c r="AD243" s="211"/>
      <c r="AE243" s="211"/>
      <c r="AF243" s="211"/>
      <c r="AG243" s="211" t="s">
        <v>133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3" x14ac:dyDescent="0.2">
      <c r="A244" s="218"/>
      <c r="B244" s="219"/>
      <c r="C244" s="253" t="s">
        <v>359</v>
      </c>
      <c r="D244" s="222"/>
      <c r="E244" s="223">
        <v>750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1"/>
      <c r="AA244" s="211"/>
      <c r="AB244" s="211"/>
      <c r="AC244" s="211"/>
      <c r="AD244" s="211"/>
      <c r="AE244" s="211"/>
      <c r="AF244" s="211"/>
      <c r="AG244" s="211" t="s">
        <v>133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32">
        <v>50</v>
      </c>
      <c r="B245" s="233" t="s">
        <v>360</v>
      </c>
      <c r="C245" s="251" t="s">
        <v>361</v>
      </c>
      <c r="D245" s="234" t="s">
        <v>340</v>
      </c>
      <c r="E245" s="235">
        <v>3000</v>
      </c>
      <c r="F245" s="236"/>
      <c r="G245" s="237">
        <f>ROUND(E245*F245,2)</f>
        <v>0</v>
      </c>
      <c r="H245" s="236"/>
      <c r="I245" s="237">
        <f>ROUND(E245*H245,2)</f>
        <v>0</v>
      </c>
      <c r="J245" s="236"/>
      <c r="K245" s="237">
        <f>ROUND(E245*J245,2)</f>
        <v>0</v>
      </c>
      <c r="L245" s="237">
        <v>21</v>
      </c>
      <c r="M245" s="237">
        <f>G245*(1+L245/100)</f>
        <v>0</v>
      </c>
      <c r="N245" s="235">
        <v>0</v>
      </c>
      <c r="O245" s="235">
        <f>ROUND(E245*N245,2)</f>
        <v>0</v>
      </c>
      <c r="P245" s="235">
        <v>0</v>
      </c>
      <c r="Q245" s="235">
        <f>ROUND(E245*P245,2)</f>
        <v>0</v>
      </c>
      <c r="R245" s="237"/>
      <c r="S245" s="237" t="s">
        <v>214</v>
      </c>
      <c r="T245" s="238" t="s">
        <v>215</v>
      </c>
      <c r="U245" s="221">
        <v>0</v>
      </c>
      <c r="V245" s="221">
        <f>ROUND(E245*U245,2)</f>
        <v>0</v>
      </c>
      <c r="W245" s="221"/>
      <c r="X245" s="221" t="s">
        <v>127</v>
      </c>
      <c r="Y245" s="221" t="s">
        <v>128</v>
      </c>
      <c r="Z245" s="211"/>
      <c r="AA245" s="211"/>
      <c r="AB245" s="211"/>
      <c r="AC245" s="211"/>
      <c r="AD245" s="211"/>
      <c r="AE245" s="211"/>
      <c r="AF245" s="211"/>
      <c r="AG245" s="211" t="s">
        <v>129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2" x14ac:dyDescent="0.2">
      <c r="A246" s="218"/>
      <c r="B246" s="219"/>
      <c r="C246" s="253" t="s">
        <v>303</v>
      </c>
      <c r="D246" s="222"/>
      <c r="E246" s="223"/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1"/>
      <c r="AA246" s="211"/>
      <c r="AB246" s="211"/>
      <c r="AC246" s="211"/>
      <c r="AD246" s="211"/>
      <c r="AE246" s="211"/>
      <c r="AF246" s="211"/>
      <c r="AG246" s="211" t="s">
        <v>133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3" x14ac:dyDescent="0.2">
      <c r="A247" s="218"/>
      <c r="B247" s="219"/>
      <c r="C247" s="253" t="s">
        <v>362</v>
      </c>
      <c r="D247" s="222"/>
      <c r="E247" s="223">
        <v>2250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1"/>
      <c r="AA247" s="211"/>
      <c r="AB247" s="211"/>
      <c r="AC247" s="211"/>
      <c r="AD247" s="211"/>
      <c r="AE247" s="211"/>
      <c r="AF247" s="211"/>
      <c r="AG247" s="211" t="s">
        <v>133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 x14ac:dyDescent="0.2">
      <c r="A248" s="218"/>
      <c r="B248" s="219"/>
      <c r="C248" s="253" t="s">
        <v>359</v>
      </c>
      <c r="D248" s="222"/>
      <c r="E248" s="223">
        <v>750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1"/>
      <c r="AA248" s="211"/>
      <c r="AB248" s="211"/>
      <c r="AC248" s="211"/>
      <c r="AD248" s="211"/>
      <c r="AE248" s="211"/>
      <c r="AF248" s="211"/>
      <c r="AG248" s="211" t="s">
        <v>133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32">
        <v>51</v>
      </c>
      <c r="B249" s="233" t="s">
        <v>363</v>
      </c>
      <c r="C249" s="251" t="s">
        <v>364</v>
      </c>
      <c r="D249" s="234" t="s">
        <v>340</v>
      </c>
      <c r="E249" s="235">
        <v>3000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5">
        <v>0</v>
      </c>
      <c r="O249" s="235">
        <f>ROUND(E249*N249,2)</f>
        <v>0</v>
      </c>
      <c r="P249" s="235">
        <v>0</v>
      </c>
      <c r="Q249" s="235">
        <f>ROUND(E249*P249,2)</f>
        <v>0</v>
      </c>
      <c r="R249" s="237"/>
      <c r="S249" s="237" t="s">
        <v>214</v>
      </c>
      <c r="T249" s="238" t="s">
        <v>215</v>
      </c>
      <c r="U249" s="221">
        <v>0</v>
      </c>
      <c r="V249" s="221">
        <f>ROUND(E249*U249,2)</f>
        <v>0</v>
      </c>
      <c r="W249" s="221"/>
      <c r="X249" s="221" t="s">
        <v>127</v>
      </c>
      <c r="Y249" s="221" t="s">
        <v>128</v>
      </c>
      <c r="Z249" s="211"/>
      <c r="AA249" s="211"/>
      <c r="AB249" s="211"/>
      <c r="AC249" s="211"/>
      <c r="AD249" s="211"/>
      <c r="AE249" s="211"/>
      <c r="AF249" s="211"/>
      <c r="AG249" s="211" t="s">
        <v>129</v>
      </c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2" x14ac:dyDescent="0.2">
      <c r="A250" s="218"/>
      <c r="B250" s="219"/>
      <c r="C250" s="253" t="s">
        <v>303</v>
      </c>
      <c r="D250" s="222"/>
      <c r="E250" s="223"/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1"/>
      <c r="AA250" s="211"/>
      <c r="AB250" s="211"/>
      <c r="AC250" s="211"/>
      <c r="AD250" s="211"/>
      <c r="AE250" s="211"/>
      <c r="AF250" s="211"/>
      <c r="AG250" s="211" t="s">
        <v>133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3" x14ac:dyDescent="0.2">
      <c r="A251" s="218"/>
      <c r="B251" s="219"/>
      <c r="C251" s="253" t="s">
        <v>362</v>
      </c>
      <c r="D251" s="222"/>
      <c r="E251" s="223">
        <v>2250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1"/>
      <c r="AA251" s="211"/>
      <c r="AB251" s="211"/>
      <c r="AC251" s="211"/>
      <c r="AD251" s="211"/>
      <c r="AE251" s="211"/>
      <c r="AF251" s="211"/>
      <c r="AG251" s="211" t="s">
        <v>133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 x14ac:dyDescent="0.2">
      <c r="A252" s="218"/>
      <c r="B252" s="219"/>
      <c r="C252" s="253" t="s">
        <v>359</v>
      </c>
      <c r="D252" s="222"/>
      <c r="E252" s="223">
        <v>750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1"/>
      <c r="AA252" s="211"/>
      <c r="AB252" s="211"/>
      <c r="AC252" s="211"/>
      <c r="AD252" s="211"/>
      <c r="AE252" s="211"/>
      <c r="AF252" s="211"/>
      <c r="AG252" s="211" t="s">
        <v>133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32">
        <v>52</v>
      </c>
      <c r="B253" s="233" t="s">
        <v>365</v>
      </c>
      <c r="C253" s="251" t="s">
        <v>366</v>
      </c>
      <c r="D253" s="234" t="s">
        <v>340</v>
      </c>
      <c r="E253" s="235">
        <v>3000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5">
        <v>1E-3</v>
      </c>
      <c r="O253" s="235">
        <f>ROUND(E253*N253,2)</f>
        <v>3</v>
      </c>
      <c r="P253" s="235">
        <v>0</v>
      </c>
      <c r="Q253" s="235">
        <f>ROUND(E253*P253,2)</f>
        <v>0</v>
      </c>
      <c r="R253" s="237" t="s">
        <v>367</v>
      </c>
      <c r="S253" s="237" t="s">
        <v>126</v>
      </c>
      <c r="T253" s="238" t="s">
        <v>126</v>
      </c>
      <c r="U253" s="221">
        <v>0</v>
      </c>
      <c r="V253" s="221">
        <f>ROUND(E253*U253,2)</f>
        <v>0</v>
      </c>
      <c r="W253" s="221"/>
      <c r="X253" s="221" t="s">
        <v>368</v>
      </c>
      <c r="Y253" s="221" t="s">
        <v>128</v>
      </c>
      <c r="Z253" s="211"/>
      <c r="AA253" s="211"/>
      <c r="AB253" s="211"/>
      <c r="AC253" s="211"/>
      <c r="AD253" s="211"/>
      <c r="AE253" s="211"/>
      <c r="AF253" s="211"/>
      <c r="AG253" s="211" t="s">
        <v>369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2" x14ac:dyDescent="0.2">
      <c r="A254" s="218"/>
      <c r="B254" s="219"/>
      <c r="C254" s="256" t="s">
        <v>370</v>
      </c>
      <c r="D254" s="249"/>
      <c r="E254" s="249"/>
      <c r="F254" s="249"/>
      <c r="G254" s="249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1"/>
      <c r="AA254" s="211"/>
      <c r="AB254" s="211"/>
      <c r="AC254" s="211"/>
      <c r="AD254" s="211"/>
      <c r="AE254" s="211"/>
      <c r="AF254" s="211"/>
      <c r="AG254" s="211" t="s">
        <v>190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2" x14ac:dyDescent="0.2">
      <c r="A255" s="218"/>
      <c r="B255" s="219"/>
      <c r="C255" s="253" t="s">
        <v>303</v>
      </c>
      <c r="D255" s="222"/>
      <c r="E255" s="223"/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1"/>
      <c r="AA255" s="211"/>
      <c r="AB255" s="211"/>
      <c r="AC255" s="211"/>
      <c r="AD255" s="211"/>
      <c r="AE255" s="211"/>
      <c r="AF255" s="211"/>
      <c r="AG255" s="211" t="s">
        <v>133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 x14ac:dyDescent="0.2">
      <c r="A256" s="218"/>
      <c r="B256" s="219"/>
      <c r="C256" s="253" t="s">
        <v>362</v>
      </c>
      <c r="D256" s="222"/>
      <c r="E256" s="223">
        <v>2250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1"/>
      <c r="AA256" s="211"/>
      <c r="AB256" s="211"/>
      <c r="AC256" s="211"/>
      <c r="AD256" s="211"/>
      <c r="AE256" s="211"/>
      <c r="AF256" s="211"/>
      <c r="AG256" s="211" t="s">
        <v>133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3" x14ac:dyDescent="0.2">
      <c r="A257" s="218"/>
      <c r="B257" s="219"/>
      <c r="C257" s="253" t="s">
        <v>359</v>
      </c>
      <c r="D257" s="222"/>
      <c r="E257" s="223">
        <v>750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1"/>
      <c r="AA257" s="211"/>
      <c r="AB257" s="211"/>
      <c r="AC257" s="211"/>
      <c r="AD257" s="211"/>
      <c r="AE257" s="211"/>
      <c r="AF257" s="211"/>
      <c r="AG257" s="211" t="s">
        <v>133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x14ac:dyDescent="0.2">
      <c r="A258" s="225" t="s">
        <v>120</v>
      </c>
      <c r="B258" s="226" t="s">
        <v>88</v>
      </c>
      <c r="C258" s="250" t="s">
        <v>89</v>
      </c>
      <c r="D258" s="227"/>
      <c r="E258" s="228"/>
      <c r="F258" s="229"/>
      <c r="G258" s="229">
        <f>SUMIF(AG259:AG275,"&lt;&gt;NOR",G259:G275)</f>
        <v>0</v>
      </c>
      <c r="H258" s="229"/>
      <c r="I258" s="229">
        <f>SUM(I259:I275)</f>
        <v>0</v>
      </c>
      <c r="J258" s="229"/>
      <c r="K258" s="229">
        <f>SUM(K259:K275)</f>
        <v>0</v>
      </c>
      <c r="L258" s="229"/>
      <c r="M258" s="229">
        <f>SUM(M259:M275)</f>
        <v>0</v>
      </c>
      <c r="N258" s="228"/>
      <c r="O258" s="228">
        <f>SUM(O259:O275)</f>
        <v>0</v>
      </c>
      <c r="P258" s="228"/>
      <c r="Q258" s="228">
        <f>SUM(Q259:Q275)</f>
        <v>0</v>
      </c>
      <c r="R258" s="229"/>
      <c r="S258" s="229"/>
      <c r="T258" s="230"/>
      <c r="U258" s="224"/>
      <c r="V258" s="224">
        <f>SUM(V259:V275)</f>
        <v>3402.65</v>
      </c>
      <c r="W258" s="224"/>
      <c r="X258" s="224"/>
      <c r="Y258" s="224"/>
      <c r="AG258" t="s">
        <v>121</v>
      </c>
    </row>
    <row r="259" spans="1:60" outlineLevel="1" x14ac:dyDescent="0.2">
      <c r="A259" s="232">
        <v>53</v>
      </c>
      <c r="B259" s="233" t="s">
        <v>371</v>
      </c>
      <c r="C259" s="251" t="s">
        <v>372</v>
      </c>
      <c r="D259" s="234" t="s">
        <v>246</v>
      </c>
      <c r="E259" s="235">
        <v>10.6015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5">
        <v>0</v>
      </c>
      <c r="O259" s="235">
        <f>ROUND(E259*N259,2)</f>
        <v>0</v>
      </c>
      <c r="P259" s="235">
        <v>0</v>
      </c>
      <c r="Q259" s="235">
        <f>ROUND(E259*P259,2)</f>
        <v>0</v>
      </c>
      <c r="R259" s="237" t="s">
        <v>373</v>
      </c>
      <c r="S259" s="237" t="s">
        <v>126</v>
      </c>
      <c r="T259" s="238" t="s">
        <v>126</v>
      </c>
      <c r="U259" s="221">
        <v>0</v>
      </c>
      <c r="V259" s="221">
        <f>ROUND(E259*U259,2)</f>
        <v>0</v>
      </c>
      <c r="W259" s="221"/>
      <c r="X259" s="221" t="s">
        <v>127</v>
      </c>
      <c r="Y259" s="221" t="s">
        <v>128</v>
      </c>
      <c r="Z259" s="211"/>
      <c r="AA259" s="211"/>
      <c r="AB259" s="211"/>
      <c r="AC259" s="211"/>
      <c r="AD259" s="211"/>
      <c r="AE259" s="211"/>
      <c r="AF259" s="211"/>
      <c r="AG259" s="211" t="s">
        <v>129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2" x14ac:dyDescent="0.2">
      <c r="A260" s="218"/>
      <c r="B260" s="219"/>
      <c r="C260" s="253" t="s">
        <v>374</v>
      </c>
      <c r="D260" s="222"/>
      <c r="E260" s="223">
        <v>1.2825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1"/>
      <c r="AA260" s="211"/>
      <c r="AB260" s="211"/>
      <c r="AC260" s="211"/>
      <c r="AD260" s="211"/>
      <c r="AE260" s="211"/>
      <c r="AF260" s="211"/>
      <c r="AG260" s="211" t="s">
        <v>133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3" x14ac:dyDescent="0.2">
      <c r="A261" s="218"/>
      <c r="B261" s="219"/>
      <c r="C261" s="253" t="s">
        <v>375</v>
      </c>
      <c r="D261" s="222"/>
      <c r="E261" s="223">
        <v>0.75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1"/>
      <c r="AA261" s="211"/>
      <c r="AB261" s="211"/>
      <c r="AC261" s="211"/>
      <c r="AD261" s="211"/>
      <c r="AE261" s="211"/>
      <c r="AF261" s="211"/>
      <c r="AG261" s="211" t="s">
        <v>133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3" x14ac:dyDescent="0.2">
      <c r="A262" s="218"/>
      <c r="B262" s="219"/>
      <c r="C262" s="253" t="s">
        <v>376</v>
      </c>
      <c r="D262" s="222"/>
      <c r="E262" s="223">
        <v>8.5690000000000008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1"/>
      <c r="AA262" s="211"/>
      <c r="AB262" s="211"/>
      <c r="AC262" s="211"/>
      <c r="AD262" s="211"/>
      <c r="AE262" s="211"/>
      <c r="AF262" s="211"/>
      <c r="AG262" s="211" t="s">
        <v>133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32">
        <v>54</v>
      </c>
      <c r="B263" s="233" t="s">
        <v>377</v>
      </c>
      <c r="C263" s="251" t="s">
        <v>378</v>
      </c>
      <c r="D263" s="234" t="s">
        <v>246</v>
      </c>
      <c r="E263" s="235">
        <v>1951.6488999999999</v>
      </c>
      <c r="F263" s="236"/>
      <c r="G263" s="237">
        <f>ROUND(E263*F263,2)</f>
        <v>0</v>
      </c>
      <c r="H263" s="236"/>
      <c r="I263" s="237">
        <f>ROUND(E263*H263,2)</f>
        <v>0</v>
      </c>
      <c r="J263" s="236"/>
      <c r="K263" s="237">
        <f>ROUND(E263*J263,2)</f>
        <v>0</v>
      </c>
      <c r="L263" s="237">
        <v>21</v>
      </c>
      <c r="M263" s="237">
        <f>G263*(1+L263/100)</f>
        <v>0</v>
      </c>
      <c r="N263" s="235">
        <v>0</v>
      </c>
      <c r="O263" s="235">
        <f>ROUND(E263*N263,2)</f>
        <v>0</v>
      </c>
      <c r="P263" s="235">
        <v>0</v>
      </c>
      <c r="Q263" s="235">
        <f>ROUND(E263*P263,2)</f>
        <v>0</v>
      </c>
      <c r="R263" s="237" t="s">
        <v>373</v>
      </c>
      <c r="S263" s="237" t="s">
        <v>126</v>
      </c>
      <c r="T263" s="238" t="s">
        <v>126</v>
      </c>
      <c r="U263" s="221">
        <v>0</v>
      </c>
      <c r="V263" s="221">
        <f>ROUND(E263*U263,2)</f>
        <v>0</v>
      </c>
      <c r="W263" s="221"/>
      <c r="X263" s="221" t="s">
        <v>127</v>
      </c>
      <c r="Y263" s="221" t="s">
        <v>128</v>
      </c>
      <c r="Z263" s="211"/>
      <c r="AA263" s="211"/>
      <c r="AB263" s="211"/>
      <c r="AC263" s="211"/>
      <c r="AD263" s="211"/>
      <c r="AE263" s="211"/>
      <c r="AF263" s="211"/>
      <c r="AG263" s="211" t="s">
        <v>129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2" x14ac:dyDescent="0.2">
      <c r="A264" s="218"/>
      <c r="B264" s="219"/>
      <c r="C264" s="253" t="s">
        <v>379</v>
      </c>
      <c r="D264" s="222"/>
      <c r="E264" s="223">
        <v>1951.6488999999999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1"/>
      <c r="AA264" s="211"/>
      <c r="AB264" s="211"/>
      <c r="AC264" s="211"/>
      <c r="AD264" s="211"/>
      <c r="AE264" s="211"/>
      <c r="AF264" s="211"/>
      <c r="AG264" s="211" t="s">
        <v>133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ht="21.4" outlineLevel="1" x14ac:dyDescent="0.2">
      <c r="A265" s="232">
        <v>55</v>
      </c>
      <c r="B265" s="233" t="s">
        <v>380</v>
      </c>
      <c r="C265" s="251" t="s">
        <v>381</v>
      </c>
      <c r="D265" s="234" t="s">
        <v>246</v>
      </c>
      <c r="E265" s="235">
        <v>1986.6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5">
        <v>0</v>
      </c>
      <c r="O265" s="235">
        <f>ROUND(E265*N265,2)</f>
        <v>0</v>
      </c>
      <c r="P265" s="235">
        <v>0</v>
      </c>
      <c r="Q265" s="235">
        <f>ROUND(E265*P265,2)</f>
        <v>0</v>
      </c>
      <c r="R265" s="237" t="s">
        <v>373</v>
      </c>
      <c r="S265" s="237" t="s">
        <v>126</v>
      </c>
      <c r="T265" s="238" t="s">
        <v>126</v>
      </c>
      <c r="U265" s="221">
        <v>0</v>
      </c>
      <c r="V265" s="221">
        <f>ROUND(E265*U265,2)</f>
        <v>0</v>
      </c>
      <c r="W265" s="221"/>
      <c r="X265" s="221" t="s">
        <v>127</v>
      </c>
      <c r="Y265" s="221" t="s">
        <v>128</v>
      </c>
      <c r="Z265" s="211"/>
      <c r="AA265" s="211"/>
      <c r="AB265" s="211"/>
      <c r="AC265" s="211"/>
      <c r="AD265" s="211"/>
      <c r="AE265" s="211"/>
      <c r="AF265" s="211"/>
      <c r="AG265" s="211" t="s">
        <v>129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2" x14ac:dyDescent="0.2">
      <c r="A266" s="218"/>
      <c r="B266" s="219"/>
      <c r="C266" s="253" t="s">
        <v>382</v>
      </c>
      <c r="D266" s="222"/>
      <c r="E266" s="223">
        <v>1986.6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1"/>
      <c r="AA266" s="211"/>
      <c r="AB266" s="211"/>
      <c r="AC266" s="211"/>
      <c r="AD266" s="211"/>
      <c r="AE266" s="211"/>
      <c r="AF266" s="211"/>
      <c r="AG266" s="211" t="s">
        <v>133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32">
        <v>56</v>
      </c>
      <c r="B267" s="233" t="s">
        <v>383</v>
      </c>
      <c r="C267" s="251" t="s">
        <v>384</v>
      </c>
      <c r="D267" s="234" t="s">
        <v>246</v>
      </c>
      <c r="E267" s="235">
        <v>3938.2489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5">
        <v>0</v>
      </c>
      <c r="O267" s="235">
        <f>ROUND(E267*N267,2)</f>
        <v>0</v>
      </c>
      <c r="P267" s="235">
        <v>0</v>
      </c>
      <c r="Q267" s="235">
        <f>ROUND(E267*P267,2)</f>
        <v>0</v>
      </c>
      <c r="R267" s="237" t="s">
        <v>385</v>
      </c>
      <c r="S267" s="237" t="s">
        <v>126</v>
      </c>
      <c r="T267" s="238" t="s">
        <v>126</v>
      </c>
      <c r="U267" s="221">
        <v>0.749</v>
      </c>
      <c r="V267" s="221">
        <f>ROUND(E267*U267,2)</f>
        <v>2949.75</v>
      </c>
      <c r="W267" s="221"/>
      <c r="X267" s="221" t="s">
        <v>386</v>
      </c>
      <c r="Y267" s="221" t="s">
        <v>128</v>
      </c>
      <c r="Z267" s="211"/>
      <c r="AA267" s="211"/>
      <c r="AB267" s="211"/>
      <c r="AC267" s="211"/>
      <c r="AD267" s="211"/>
      <c r="AE267" s="211"/>
      <c r="AF267" s="211"/>
      <c r="AG267" s="211" t="s">
        <v>387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ht="21.4" outlineLevel="2" x14ac:dyDescent="0.2">
      <c r="A268" s="218"/>
      <c r="B268" s="219"/>
      <c r="C268" s="252" t="s">
        <v>388</v>
      </c>
      <c r="D268" s="240"/>
      <c r="E268" s="240"/>
      <c r="F268" s="240"/>
      <c r="G268" s="240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1"/>
      <c r="AA268" s="211"/>
      <c r="AB268" s="211"/>
      <c r="AC268" s="211"/>
      <c r="AD268" s="211"/>
      <c r="AE268" s="211"/>
      <c r="AF268" s="211"/>
      <c r="AG268" s="211" t="s">
        <v>131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39" t="str">
        <f>C268</f>
        <v>s popřípadným nutným naložením do dopravního zařízení, s vyprázdněním dopravního zařízení na hromadu nebo do dopravního prostředku, vč. příplatku za každých dalších i započatých 3,5 m výšky nad 3,5 m,</v>
      </c>
      <c r="BB268" s="211"/>
      <c r="BC268" s="211"/>
      <c r="BD268" s="211"/>
      <c r="BE268" s="211"/>
      <c r="BF268" s="211"/>
      <c r="BG268" s="211"/>
      <c r="BH268" s="211"/>
    </row>
    <row r="269" spans="1:60" ht="21.4" outlineLevel="1" x14ac:dyDescent="0.2">
      <c r="A269" s="242">
        <v>57</v>
      </c>
      <c r="B269" s="243" t="s">
        <v>389</v>
      </c>
      <c r="C269" s="255" t="s">
        <v>390</v>
      </c>
      <c r="D269" s="244" t="s">
        <v>246</v>
      </c>
      <c r="E269" s="245">
        <v>3938.2489</v>
      </c>
      <c r="F269" s="246"/>
      <c r="G269" s="247">
        <f>ROUND(E269*F269,2)</f>
        <v>0</v>
      </c>
      <c r="H269" s="246"/>
      <c r="I269" s="247">
        <f>ROUND(E269*H269,2)</f>
        <v>0</v>
      </c>
      <c r="J269" s="246"/>
      <c r="K269" s="247">
        <f>ROUND(E269*J269,2)</f>
        <v>0</v>
      </c>
      <c r="L269" s="247">
        <v>21</v>
      </c>
      <c r="M269" s="247">
        <f>G269*(1+L269/100)</f>
        <v>0</v>
      </c>
      <c r="N269" s="245">
        <v>0</v>
      </c>
      <c r="O269" s="245">
        <f>ROUND(E269*N269,2)</f>
        <v>0</v>
      </c>
      <c r="P269" s="245">
        <v>0</v>
      </c>
      <c r="Q269" s="245">
        <f>ROUND(E269*P269,2)</f>
        <v>0</v>
      </c>
      <c r="R269" s="247" t="s">
        <v>207</v>
      </c>
      <c r="S269" s="247" t="s">
        <v>126</v>
      </c>
      <c r="T269" s="248" t="s">
        <v>126</v>
      </c>
      <c r="U269" s="221">
        <v>0.01</v>
      </c>
      <c r="V269" s="221">
        <f>ROUND(E269*U269,2)</f>
        <v>39.380000000000003</v>
      </c>
      <c r="W269" s="221"/>
      <c r="X269" s="221" t="s">
        <v>386</v>
      </c>
      <c r="Y269" s="221" t="s">
        <v>128</v>
      </c>
      <c r="Z269" s="211"/>
      <c r="AA269" s="211"/>
      <c r="AB269" s="211"/>
      <c r="AC269" s="211"/>
      <c r="AD269" s="211"/>
      <c r="AE269" s="211"/>
      <c r="AF269" s="211"/>
      <c r="AG269" s="211" t="s">
        <v>387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32">
        <v>58</v>
      </c>
      <c r="B270" s="233" t="s">
        <v>391</v>
      </c>
      <c r="C270" s="251" t="s">
        <v>392</v>
      </c>
      <c r="D270" s="234" t="s">
        <v>246</v>
      </c>
      <c r="E270" s="235">
        <v>114209.2181</v>
      </c>
      <c r="F270" s="236"/>
      <c r="G270" s="237">
        <f>ROUND(E270*F270,2)</f>
        <v>0</v>
      </c>
      <c r="H270" s="236"/>
      <c r="I270" s="237">
        <f>ROUND(E270*H270,2)</f>
        <v>0</v>
      </c>
      <c r="J270" s="236"/>
      <c r="K270" s="237">
        <f>ROUND(E270*J270,2)</f>
        <v>0</v>
      </c>
      <c r="L270" s="237">
        <v>21</v>
      </c>
      <c r="M270" s="237">
        <f>G270*(1+L270/100)</f>
        <v>0</v>
      </c>
      <c r="N270" s="235">
        <v>0</v>
      </c>
      <c r="O270" s="235">
        <f>ROUND(E270*N270,2)</f>
        <v>0</v>
      </c>
      <c r="P270" s="235">
        <v>0</v>
      </c>
      <c r="Q270" s="235">
        <f>ROUND(E270*P270,2)</f>
        <v>0</v>
      </c>
      <c r="R270" s="237" t="s">
        <v>207</v>
      </c>
      <c r="S270" s="237" t="s">
        <v>126</v>
      </c>
      <c r="T270" s="238" t="s">
        <v>126</v>
      </c>
      <c r="U270" s="221">
        <v>0</v>
      </c>
      <c r="V270" s="221">
        <f>ROUND(E270*U270,2)</f>
        <v>0</v>
      </c>
      <c r="W270" s="221"/>
      <c r="X270" s="221" t="s">
        <v>386</v>
      </c>
      <c r="Y270" s="221" t="s">
        <v>128</v>
      </c>
      <c r="Z270" s="211"/>
      <c r="AA270" s="211"/>
      <c r="AB270" s="211"/>
      <c r="AC270" s="211"/>
      <c r="AD270" s="211"/>
      <c r="AE270" s="211"/>
      <c r="AF270" s="211"/>
      <c r="AG270" s="211" t="s">
        <v>387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2" x14ac:dyDescent="0.2">
      <c r="A271" s="218"/>
      <c r="B271" s="219"/>
      <c r="C271" s="256" t="s">
        <v>189</v>
      </c>
      <c r="D271" s="249"/>
      <c r="E271" s="249"/>
      <c r="F271" s="249"/>
      <c r="G271" s="249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1"/>
      <c r="AA271" s="211"/>
      <c r="AB271" s="211"/>
      <c r="AC271" s="211"/>
      <c r="AD271" s="211"/>
      <c r="AE271" s="211"/>
      <c r="AF271" s="211"/>
      <c r="AG271" s="211" t="s">
        <v>190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32">
        <v>59</v>
      </c>
      <c r="B272" s="233" t="s">
        <v>393</v>
      </c>
      <c r="C272" s="251" t="s">
        <v>394</v>
      </c>
      <c r="D272" s="234" t="s">
        <v>246</v>
      </c>
      <c r="E272" s="235">
        <v>3938.2489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5">
        <v>0</v>
      </c>
      <c r="O272" s="235">
        <f>ROUND(E272*N272,2)</f>
        <v>0</v>
      </c>
      <c r="P272" s="235">
        <v>0</v>
      </c>
      <c r="Q272" s="235">
        <f>ROUND(E272*P272,2)</f>
        <v>0</v>
      </c>
      <c r="R272" s="237" t="s">
        <v>207</v>
      </c>
      <c r="S272" s="237" t="s">
        <v>126</v>
      </c>
      <c r="T272" s="238" t="s">
        <v>126</v>
      </c>
      <c r="U272" s="221">
        <v>9.9000000000000005E-2</v>
      </c>
      <c r="V272" s="221">
        <f>ROUND(E272*U272,2)</f>
        <v>389.89</v>
      </c>
      <c r="W272" s="221"/>
      <c r="X272" s="221" t="s">
        <v>386</v>
      </c>
      <c r="Y272" s="221" t="s">
        <v>128</v>
      </c>
      <c r="Z272" s="211"/>
      <c r="AA272" s="211"/>
      <c r="AB272" s="211"/>
      <c r="AC272" s="211"/>
      <c r="AD272" s="211"/>
      <c r="AE272" s="211"/>
      <c r="AF272" s="211"/>
      <c r="AG272" s="211" t="s">
        <v>387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2" x14ac:dyDescent="0.2">
      <c r="A273" s="218"/>
      <c r="B273" s="219"/>
      <c r="C273" s="252" t="s">
        <v>395</v>
      </c>
      <c r="D273" s="240"/>
      <c r="E273" s="240"/>
      <c r="F273" s="240"/>
      <c r="G273" s="240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1"/>
      <c r="AA273" s="211"/>
      <c r="AB273" s="211"/>
      <c r="AC273" s="211"/>
      <c r="AD273" s="211"/>
      <c r="AE273" s="211"/>
      <c r="AF273" s="211"/>
      <c r="AG273" s="211" t="s">
        <v>131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32">
        <v>60</v>
      </c>
      <c r="B274" s="233" t="s">
        <v>396</v>
      </c>
      <c r="C274" s="251" t="s">
        <v>397</v>
      </c>
      <c r="D274" s="234" t="s">
        <v>246</v>
      </c>
      <c r="E274" s="235">
        <v>3938.2489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5">
        <v>0</v>
      </c>
      <c r="O274" s="235">
        <f>ROUND(E274*N274,2)</f>
        <v>0</v>
      </c>
      <c r="P274" s="235">
        <v>0</v>
      </c>
      <c r="Q274" s="235">
        <f>ROUND(E274*P274,2)</f>
        <v>0</v>
      </c>
      <c r="R274" s="237" t="s">
        <v>398</v>
      </c>
      <c r="S274" s="237" t="s">
        <v>126</v>
      </c>
      <c r="T274" s="238" t="s">
        <v>126</v>
      </c>
      <c r="U274" s="221">
        <v>6.0000000000000001E-3</v>
      </c>
      <c r="V274" s="221">
        <f>ROUND(E274*U274,2)</f>
        <v>23.63</v>
      </c>
      <c r="W274" s="221"/>
      <c r="X274" s="221" t="s">
        <v>386</v>
      </c>
      <c r="Y274" s="221" t="s">
        <v>128</v>
      </c>
      <c r="Z274" s="211"/>
      <c r="AA274" s="211"/>
      <c r="AB274" s="211"/>
      <c r="AC274" s="211"/>
      <c r="AD274" s="211"/>
      <c r="AE274" s="211"/>
      <c r="AF274" s="211"/>
      <c r="AG274" s="211" t="s">
        <v>387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2" x14ac:dyDescent="0.2">
      <c r="A275" s="218"/>
      <c r="B275" s="219"/>
      <c r="C275" s="252" t="s">
        <v>399</v>
      </c>
      <c r="D275" s="240"/>
      <c r="E275" s="240"/>
      <c r="F275" s="240"/>
      <c r="G275" s="240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1"/>
      <c r="AA275" s="211"/>
      <c r="AB275" s="211"/>
      <c r="AC275" s="211"/>
      <c r="AD275" s="211"/>
      <c r="AE275" s="211"/>
      <c r="AF275" s="211"/>
      <c r="AG275" s="211" t="s">
        <v>131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x14ac:dyDescent="0.2">
      <c r="A276" s="225" t="s">
        <v>120</v>
      </c>
      <c r="B276" s="226" t="s">
        <v>91</v>
      </c>
      <c r="C276" s="250" t="s">
        <v>27</v>
      </c>
      <c r="D276" s="227"/>
      <c r="E276" s="228"/>
      <c r="F276" s="229"/>
      <c r="G276" s="229">
        <f>SUMIF(AG277:AG282,"&lt;&gt;NOR",G277:G282)</f>
        <v>0</v>
      </c>
      <c r="H276" s="229"/>
      <c r="I276" s="229">
        <f>SUM(I277:I282)</f>
        <v>0</v>
      </c>
      <c r="J276" s="229"/>
      <c r="K276" s="229">
        <f>SUM(K277:K282)</f>
        <v>0</v>
      </c>
      <c r="L276" s="229"/>
      <c r="M276" s="229">
        <f>SUM(M277:M282)</f>
        <v>0</v>
      </c>
      <c r="N276" s="228"/>
      <c r="O276" s="228">
        <f>SUM(O277:O282)</f>
        <v>0</v>
      </c>
      <c r="P276" s="228"/>
      <c r="Q276" s="228">
        <f>SUM(Q277:Q282)</f>
        <v>0</v>
      </c>
      <c r="R276" s="229"/>
      <c r="S276" s="229"/>
      <c r="T276" s="230"/>
      <c r="U276" s="224"/>
      <c r="V276" s="224">
        <f>SUM(V277:V282)</f>
        <v>0</v>
      </c>
      <c r="W276" s="224"/>
      <c r="X276" s="224"/>
      <c r="Y276" s="224"/>
      <c r="AG276" t="s">
        <v>121</v>
      </c>
    </row>
    <row r="277" spans="1:60" outlineLevel="1" x14ac:dyDescent="0.2">
      <c r="A277" s="232">
        <v>61</v>
      </c>
      <c r="B277" s="233" t="s">
        <v>400</v>
      </c>
      <c r="C277" s="251" t="s">
        <v>401</v>
      </c>
      <c r="D277" s="234" t="s">
        <v>402</v>
      </c>
      <c r="E277" s="235">
        <v>1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5">
        <v>0</v>
      </c>
      <c r="O277" s="235">
        <f>ROUND(E277*N277,2)</f>
        <v>0</v>
      </c>
      <c r="P277" s="235">
        <v>0</v>
      </c>
      <c r="Q277" s="235">
        <f>ROUND(E277*P277,2)</f>
        <v>0</v>
      </c>
      <c r="R277" s="237"/>
      <c r="S277" s="237" t="s">
        <v>126</v>
      </c>
      <c r="T277" s="238" t="s">
        <v>215</v>
      </c>
      <c r="U277" s="221">
        <v>0</v>
      </c>
      <c r="V277" s="221">
        <f>ROUND(E277*U277,2)</f>
        <v>0</v>
      </c>
      <c r="W277" s="221"/>
      <c r="X277" s="221" t="s">
        <v>403</v>
      </c>
      <c r="Y277" s="221" t="s">
        <v>128</v>
      </c>
      <c r="Z277" s="211"/>
      <c r="AA277" s="211"/>
      <c r="AB277" s="211"/>
      <c r="AC277" s="211"/>
      <c r="AD277" s="211"/>
      <c r="AE277" s="211"/>
      <c r="AF277" s="211"/>
      <c r="AG277" s="211" t="s">
        <v>404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ht="21.4" outlineLevel="2" x14ac:dyDescent="0.2">
      <c r="A278" s="218"/>
      <c r="B278" s="219"/>
      <c r="C278" s="256" t="s">
        <v>405</v>
      </c>
      <c r="D278" s="249"/>
      <c r="E278" s="249"/>
      <c r="F278" s="249"/>
      <c r="G278" s="249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1"/>
      <c r="AA278" s="211"/>
      <c r="AB278" s="211"/>
      <c r="AC278" s="211"/>
      <c r="AD278" s="211"/>
      <c r="AE278" s="211"/>
      <c r="AF278" s="211"/>
      <c r="AG278" s="211" t="s">
        <v>190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39" t="str">
        <f>C278</f>
        <v>Veškeré náklady spojené s vybudováním, provozem a odstraněním zařízení staveniště včetně bezpečnostních a hygienických opatření na staveništi (Provizorní oplocení celého staveniště, rozšíření komunikace=provizorní zpevnění např.štěrkodrtí/beton.recyklátem o ploše cca 100 m2).</v>
      </c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32">
        <v>62</v>
      </c>
      <c r="B279" s="233" t="s">
        <v>406</v>
      </c>
      <c r="C279" s="251" t="s">
        <v>407</v>
      </c>
      <c r="D279" s="234" t="s">
        <v>402</v>
      </c>
      <c r="E279" s="235">
        <v>1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35">
        <v>0</v>
      </c>
      <c r="O279" s="235">
        <f>ROUND(E279*N279,2)</f>
        <v>0</v>
      </c>
      <c r="P279" s="235">
        <v>0</v>
      </c>
      <c r="Q279" s="235">
        <f>ROUND(E279*P279,2)</f>
        <v>0</v>
      </c>
      <c r="R279" s="237"/>
      <c r="S279" s="237" t="s">
        <v>126</v>
      </c>
      <c r="T279" s="238" t="s">
        <v>215</v>
      </c>
      <c r="U279" s="221">
        <v>0</v>
      </c>
      <c r="V279" s="221">
        <f>ROUND(E279*U279,2)</f>
        <v>0</v>
      </c>
      <c r="W279" s="221"/>
      <c r="X279" s="221" t="s">
        <v>403</v>
      </c>
      <c r="Y279" s="221" t="s">
        <v>128</v>
      </c>
      <c r="Z279" s="211"/>
      <c r="AA279" s="211"/>
      <c r="AB279" s="211"/>
      <c r="AC279" s="211"/>
      <c r="AD279" s="211"/>
      <c r="AE279" s="211"/>
      <c r="AF279" s="211"/>
      <c r="AG279" s="211" t="s">
        <v>404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1.4" outlineLevel="2" x14ac:dyDescent="0.2">
      <c r="A280" s="218"/>
      <c r="B280" s="219"/>
      <c r="C280" s="256" t="s">
        <v>408</v>
      </c>
      <c r="D280" s="249"/>
      <c r="E280" s="249"/>
      <c r="F280" s="249"/>
      <c r="G280" s="249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1"/>
      <c r="AA280" s="211"/>
      <c r="AB280" s="211"/>
      <c r="AC280" s="211"/>
      <c r="AD280" s="211"/>
      <c r="AE280" s="211"/>
      <c r="AF280" s="211"/>
      <c r="AG280" s="211" t="s">
        <v>190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39" t="str">
        <f>C280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32">
        <v>63</v>
      </c>
      <c r="B281" s="233" t="s">
        <v>409</v>
      </c>
      <c r="C281" s="251" t="s">
        <v>410</v>
      </c>
      <c r="D281" s="234" t="s">
        <v>402</v>
      </c>
      <c r="E281" s="235">
        <v>1</v>
      </c>
      <c r="F281" s="236"/>
      <c r="G281" s="237">
        <f>ROUND(E281*F281,2)</f>
        <v>0</v>
      </c>
      <c r="H281" s="236"/>
      <c r="I281" s="237">
        <f>ROUND(E281*H281,2)</f>
        <v>0</v>
      </c>
      <c r="J281" s="236"/>
      <c r="K281" s="237">
        <f>ROUND(E281*J281,2)</f>
        <v>0</v>
      </c>
      <c r="L281" s="237">
        <v>21</v>
      </c>
      <c r="M281" s="237">
        <f>G281*(1+L281/100)</f>
        <v>0</v>
      </c>
      <c r="N281" s="235">
        <v>0</v>
      </c>
      <c r="O281" s="235">
        <f>ROUND(E281*N281,2)</f>
        <v>0</v>
      </c>
      <c r="P281" s="235">
        <v>0</v>
      </c>
      <c r="Q281" s="235">
        <f>ROUND(E281*P281,2)</f>
        <v>0</v>
      </c>
      <c r="R281" s="237"/>
      <c r="S281" s="237" t="s">
        <v>126</v>
      </c>
      <c r="T281" s="238" t="s">
        <v>215</v>
      </c>
      <c r="U281" s="221">
        <v>0</v>
      </c>
      <c r="V281" s="221">
        <f>ROUND(E281*U281,2)</f>
        <v>0</v>
      </c>
      <c r="W281" s="221"/>
      <c r="X281" s="221" t="s">
        <v>403</v>
      </c>
      <c r="Y281" s="221" t="s">
        <v>128</v>
      </c>
      <c r="Z281" s="211"/>
      <c r="AA281" s="211"/>
      <c r="AB281" s="211"/>
      <c r="AC281" s="211"/>
      <c r="AD281" s="211"/>
      <c r="AE281" s="211"/>
      <c r="AF281" s="211"/>
      <c r="AG281" s="211" t="s">
        <v>404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2" x14ac:dyDescent="0.2">
      <c r="A282" s="218"/>
      <c r="B282" s="219"/>
      <c r="C282" s="256" t="s">
        <v>411</v>
      </c>
      <c r="D282" s="249"/>
      <c r="E282" s="249"/>
      <c r="F282" s="249"/>
      <c r="G282" s="249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1"/>
      <c r="AA282" s="211"/>
      <c r="AB282" s="211"/>
      <c r="AC282" s="211"/>
      <c r="AD282" s="211"/>
      <c r="AE282" s="211"/>
      <c r="AF282" s="211"/>
      <c r="AG282" s="211" t="s">
        <v>190</v>
      </c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39" t="str">
        <f>C282</f>
        <v>Náklady na ztížené podmínky provádění tam, kde se vyskytují omezující vlivy konkrétního prostředí, které mají prokazatelný vliv na provádění stavebních prací.</v>
      </c>
      <c r="BB282" s="211"/>
      <c r="BC282" s="211"/>
      <c r="BD282" s="211"/>
      <c r="BE282" s="211"/>
      <c r="BF282" s="211"/>
      <c r="BG282" s="211"/>
      <c r="BH282" s="211"/>
    </row>
    <row r="283" spans="1:60" x14ac:dyDescent="0.2">
      <c r="A283" s="225" t="s">
        <v>120</v>
      </c>
      <c r="B283" s="226" t="s">
        <v>92</v>
      </c>
      <c r="C283" s="250" t="s">
        <v>28</v>
      </c>
      <c r="D283" s="227"/>
      <c r="E283" s="228"/>
      <c r="F283" s="229"/>
      <c r="G283" s="229">
        <f>SUMIF(AG284:AG293,"&lt;&gt;NOR",G284:G293)</f>
        <v>0</v>
      </c>
      <c r="H283" s="229"/>
      <c r="I283" s="229">
        <f>SUM(I284:I293)</f>
        <v>0</v>
      </c>
      <c r="J283" s="229"/>
      <c r="K283" s="229">
        <f>SUM(K284:K293)</f>
        <v>0</v>
      </c>
      <c r="L283" s="229"/>
      <c r="M283" s="229">
        <f>SUM(M284:M293)</f>
        <v>0</v>
      </c>
      <c r="N283" s="228"/>
      <c r="O283" s="228">
        <f>SUM(O284:O293)</f>
        <v>0</v>
      </c>
      <c r="P283" s="228"/>
      <c r="Q283" s="228">
        <f>SUM(Q284:Q293)</f>
        <v>0</v>
      </c>
      <c r="R283" s="229"/>
      <c r="S283" s="229"/>
      <c r="T283" s="230"/>
      <c r="U283" s="224"/>
      <c r="V283" s="224">
        <f>SUM(V284:V293)</f>
        <v>0</v>
      </c>
      <c r="W283" s="224"/>
      <c r="X283" s="224"/>
      <c r="Y283" s="224"/>
      <c r="AG283" t="s">
        <v>121</v>
      </c>
    </row>
    <row r="284" spans="1:60" outlineLevel="1" x14ac:dyDescent="0.2">
      <c r="A284" s="232">
        <v>64</v>
      </c>
      <c r="B284" s="233" t="s">
        <v>412</v>
      </c>
      <c r="C284" s="251" t="s">
        <v>413</v>
      </c>
      <c r="D284" s="234" t="s">
        <v>402</v>
      </c>
      <c r="E284" s="235">
        <v>1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5">
        <v>0</v>
      </c>
      <c r="O284" s="235">
        <f>ROUND(E284*N284,2)</f>
        <v>0</v>
      </c>
      <c r="P284" s="235">
        <v>0</v>
      </c>
      <c r="Q284" s="235">
        <f>ROUND(E284*P284,2)</f>
        <v>0</v>
      </c>
      <c r="R284" s="237"/>
      <c r="S284" s="237" t="s">
        <v>126</v>
      </c>
      <c r="T284" s="238" t="s">
        <v>215</v>
      </c>
      <c r="U284" s="221">
        <v>0</v>
      </c>
      <c r="V284" s="221">
        <f>ROUND(E284*U284,2)</f>
        <v>0</v>
      </c>
      <c r="W284" s="221"/>
      <c r="X284" s="221" t="s">
        <v>403</v>
      </c>
      <c r="Y284" s="221" t="s">
        <v>128</v>
      </c>
      <c r="Z284" s="211"/>
      <c r="AA284" s="211"/>
      <c r="AB284" s="211"/>
      <c r="AC284" s="211"/>
      <c r="AD284" s="211"/>
      <c r="AE284" s="211"/>
      <c r="AF284" s="211"/>
      <c r="AG284" s="211" t="s">
        <v>404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ht="21.4" outlineLevel="2" x14ac:dyDescent="0.2">
      <c r="A285" s="218"/>
      <c r="B285" s="219"/>
      <c r="C285" s="256" t="s">
        <v>414</v>
      </c>
      <c r="D285" s="249"/>
      <c r="E285" s="249"/>
      <c r="F285" s="249"/>
      <c r="G285" s="249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1"/>
      <c r="AA285" s="211"/>
      <c r="AB285" s="211"/>
      <c r="AC285" s="211"/>
      <c r="AD285" s="211"/>
      <c r="AE285" s="211"/>
      <c r="AF285" s="211"/>
      <c r="AG285" s="211" t="s">
        <v>190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39" t="str">
        <f>C285</f>
        <v>Náklady dodavatele vyplývající z povinností dodavatele stanovených obchodními podmínkami před zahájením stavebních prací. Tato skupina zahrnuje zejména náklady na přípravné činnosti.</v>
      </c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32">
        <v>65</v>
      </c>
      <c r="B286" s="233" t="s">
        <v>415</v>
      </c>
      <c r="C286" s="251" t="s">
        <v>416</v>
      </c>
      <c r="D286" s="234" t="s">
        <v>402</v>
      </c>
      <c r="E286" s="235">
        <v>1</v>
      </c>
      <c r="F286" s="236"/>
      <c r="G286" s="237">
        <f>ROUND(E286*F286,2)</f>
        <v>0</v>
      </c>
      <c r="H286" s="236"/>
      <c r="I286" s="237">
        <f>ROUND(E286*H286,2)</f>
        <v>0</v>
      </c>
      <c r="J286" s="236"/>
      <c r="K286" s="237">
        <f>ROUND(E286*J286,2)</f>
        <v>0</v>
      </c>
      <c r="L286" s="237">
        <v>21</v>
      </c>
      <c r="M286" s="237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7"/>
      <c r="S286" s="237" t="s">
        <v>126</v>
      </c>
      <c r="T286" s="238" t="s">
        <v>215</v>
      </c>
      <c r="U286" s="221">
        <v>0</v>
      </c>
      <c r="V286" s="221">
        <f>ROUND(E286*U286,2)</f>
        <v>0</v>
      </c>
      <c r="W286" s="221"/>
      <c r="X286" s="221" t="s">
        <v>403</v>
      </c>
      <c r="Y286" s="221" t="s">
        <v>128</v>
      </c>
      <c r="Z286" s="211"/>
      <c r="AA286" s="211"/>
      <c r="AB286" s="211"/>
      <c r="AC286" s="211"/>
      <c r="AD286" s="211"/>
      <c r="AE286" s="211"/>
      <c r="AF286" s="211"/>
      <c r="AG286" s="211" t="s">
        <v>404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2" x14ac:dyDescent="0.2">
      <c r="A287" s="218"/>
      <c r="B287" s="219"/>
      <c r="C287" s="256" t="s">
        <v>417</v>
      </c>
      <c r="D287" s="249"/>
      <c r="E287" s="249"/>
      <c r="F287" s="249"/>
      <c r="G287" s="249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1"/>
      <c r="AA287" s="211"/>
      <c r="AB287" s="211"/>
      <c r="AC287" s="211"/>
      <c r="AD287" s="211"/>
      <c r="AE287" s="211"/>
      <c r="AF287" s="211"/>
      <c r="AG287" s="211" t="s">
        <v>190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39" t="str">
        <f>C287</f>
        <v>Náklady na vypracování Dílenských (Výrobních) dokumentacích.....viz další požadavky na výkrese a popis v TZ.</v>
      </c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32">
        <v>66</v>
      </c>
      <c r="B288" s="233" t="s">
        <v>418</v>
      </c>
      <c r="C288" s="251" t="s">
        <v>419</v>
      </c>
      <c r="D288" s="234" t="s">
        <v>402</v>
      </c>
      <c r="E288" s="235">
        <v>1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7"/>
      <c r="S288" s="237" t="s">
        <v>126</v>
      </c>
      <c r="T288" s="238" t="s">
        <v>215</v>
      </c>
      <c r="U288" s="221">
        <v>0</v>
      </c>
      <c r="V288" s="221">
        <f>ROUND(E288*U288,2)</f>
        <v>0</v>
      </c>
      <c r="W288" s="221"/>
      <c r="X288" s="221" t="s">
        <v>403</v>
      </c>
      <c r="Y288" s="221" t="s">
        <v>128</v>
      </c>
      <c r="Z288" s="211"/>
      <c r="AA288" s="211"/>
      <c r="AB288" s="211"/>
      <c r="AC288" s="211"/>
      <c r="AD288" s="211"/>
      <c r="AE288" s="211"/>
      <c r="AF288" s="211"/>
      <c r="AG288" s="211" t="s">
        <v>404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2" x14ac:dyDescent="0.2">
      <c r="A289" s="218"/>
      <c r="B289" s="219"/>
      <c r="C289" s="256" t="s">
        <v>420</v>
      </c>
      <c r="D289" s="249"/>
      <c r="E289" s="249"/>
      <c r="F289" s="249"/>
      <c r="G289" s="249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1"/>
      <c r="AA289" s="211"/>
      <c r="AB289" s="211"/>
      <c r="AC289" s="211"/>
      <c r="AD289" s="211"/>
      <c r="AE289" s="211"/>
      <c r="AF289" s="211"/>
      <c r="AG289" s="211" t="s">
        <v>190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39" t="str">
        <f>C289</f>
        <v>Náklady na veškeré geodetické práce (vytýčení stáv.sítí a rozvodů, vytýčení a rozměření nového stavu, geodetické práce v průběhu výstavby, apod.)</v>
      </c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32">
        <v>67</v>
      </c>
      <c r="B290" s="233" t="s">
        <v>421</v>
      </c>
      <c r="C290" s="251" t="s">
        <v>422</v>
      </c>
      <c r="D290" s="234" t="s">
        <v>402</v>
      </c>
      <c r="E290" s="235">
        <v>1</v>
      </c>
      <c r="F290" s="236"/>
      <c r="G290" s="237">
        <f>ROUND(E290*F290,2)</f>
        <v>0</v>
      </c>
      <c r="H290" s="236"/>
      <c r="I290" s="237">
        <f>ROUND(E290*H290,2)</f>
        <v>0</v>
      </c>
      <c r="J290" s="236"/>
      <c r="K290" s="237">
        <f>ROUND(E290*J290,2)</f>
        <v>0</v>
      </c>
      <c r="L290" s="237">
        <v>21</v>
      </c>
      <c r="M290" s="237">
        <f>G290*(1+L290/100)</f>
        <v>0</v>
      </c>
      <c r="N290" s="235">
        <v>0</v>
      </c>
      <c r="O290" s="235">
        <f>ROUND(E290*N290,2)</f>
        <v>0</v>
      </c>
      <c r="P290" s="235">
        <v>0</v>
      </c>
      <c r="Q290" s="235">
        <f>ROUND(E290*P290,2)</f>
        <v>0</v>
      </c>
      <c r="R290" s="237"/>
      <c r="S290" s="237" t="s">
        <v>126</v>
      </c>
      <c r="T290" s="238" t="s">
        <v>215</v>
      </c>
      <c r="U290" s="221">
        <v>0</v>
      </c>
      <c r="V290" s="221">
        <f>ROUND(E290*U290,2)</f>
        <v>0</v>
      </c>
      <c r="W290" s="221"/>
      <c r="X290" s="221" t="s">
        <v>403</v>
      </c>
      <c r="Y290" s="221" t="s">
        <v>128</v>
      </c>
      <c r="Z290" s="211"/>
      <c r="AA290" s="211"/>
      <c r="AB290" s="211"/>
      <c r="AC290" s="211"/>
      <c r="AD290" s="211"/>
      <c r="AE290" s="211"/>
      <c r="AF290" s="211"/>
      <c r="AG290" s="211" t="s">
        <v>404</v>
      </c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ht="21.4" outlineLevel="2" x14ac:dyDescent="0.2">
      <c r="A291" s="218"/>
      <c r="B291" s="219"/>
      <c r="C291" s="256" t="s">
        <v>423</v>
      </c>
      <c r="D291" s="249"/>
      <c r="E291" s="249"/>
      <c r="F291" s="249"/>
      <c r="G291" s="249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1"/>
      <c r="AA291" s="211"/>
      <c r="AB291" s="211"/>
      <c r="AC291" s="211"/>
      <c r="AD291" s="211"/>
      <c r="AE291" s="211"/>
      <c r="AF291" s="211"/>
      <c r="AG291" s="211" t="s">
        <v>190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39" t="str">
        <f>C291</f>
        <v>Náklady zhotovitele, související s prováděním zkoušek a revizí předepsaných technickými normami nebo objednatelem a které jsou pro provedení díla nezbytné.</v>
      </c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32">
        <v>68</v>
      </c>
      <c r="B292" s="233" t="s">
        <v>424</v>
      </c>
      <c r="C292" s="251" t="s">
        <v>425</v>
      </c>
      <c r="D292" s="234" t="s">
        <v>402</v>
      </c>
      <c r="E292" s="235">
        <v>1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5">
        <v>0</v>
      </c>
      <c r="O292" s="235">
        <f>ROUND(E292*N292,2)</f>
        <v>0</v>
      </c>
      <c r="P292" s="235">
        <v>0</v>
      </c>
      <c r="Q292" s="235">
        <f>ROUND(E292*P292,2)</f>
        <v>0</v>
      </c>
      <c r="R292" s="237"/>
      <c r="S292" s="237" t="s">
        <v>126</v>
      </c>
      <c r="T292" s="238" t="s">
        <v>215</v>
      </c>
      <c r="U292" s="221">
        <v>0</v>
      </c>
      <c r="V292" s="221">
        <f>ROUND(E292*U292,2)</f>
        <v>0</v>
      </c>
      <c r="W292" s="221"/>
      <c r="X292" s="221" t="s">
        <v>403</v>
      </c>
      <c r="Y292" s="221" t="s">
        <v>128</v>
      </c>
      <c r="Z292" s="211"/>
      <c r="AA292" s="211"/>
      <c r="AB292" s="211"/>
      <c r="AC292" s="211"/>
      <c r="AD292" s="211"/>
      <c r="AE292" s="211"/>
      <c r="AF292" s="211"/>
      <c r="AG292" s="211" t="s">
        <v>404</v>
      </c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ht="21.4" outlineLevel="2" x14ac:dyDescent="0.2">
      <c r="A293" s="218"/>
      <c r="B293" s="219"/>
      <c r="C293" s="256" t="s">
        <v>426</v>
      </c>
      <c r="D293" s="249"/>
      <c r="E293" s="249"/>
      <c r="F293" s="249"/>
      <c r="G293" s="249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1"/>
      <c r="AA293" s="211"/>
      <c r="AB293" s="211"/>
      <c r="AC293" s="211"/>
      <c r="AD293" s="211"/>
      <c r="AE293" s="211"/>
      <c r="AF293" s="211"/>
      <c r="AG293" s="211" t="s">
        <v>190</v>
      </c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39" t="str">
        <f>C293</f>
        <v>Náklady na vyhotovení dokumentace skutečného provedení stavby a její předání objednateli v požadované formě a požadovaném počtu. (Vyznačení změn do DPS).</v>
      </c>
      <c r="BB293" s="211"/>
      <c r="BC293" s="211"/>
      <c r="BD293" s="211"/>
      <c r="BE293" s="211"/>
      <c r="BF293" s="211"/>
      <c r="BG293" s="211"/>
      <c r="BH293" s="211"/>
    </row>
    <row r="294" spans="1:60" x14ac:dyDescent="0.2">
      <c r="A294" s="3"/>
      <c r="B294" s="4"/>
      <c r="C294" s="257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v>12</v>
      </c>
      <c r="AF294">
        <v>21</v>
      </c>
      <c r="AG294" t="s">
        <v>106</v>
      </c>
    </row>
    <row r="295" spans="1:60" x14ac:dyDescent="0.2">
      <c r="A295" s="214"/>
      <c r="B295" s="215" t="s">
        <v>29</v>
      </c>
      <c r="C295" s="258"/>
      <c r="D295" s="216"/>
      <c r="E295" s="217"/>
      <c r="F295" s="217"/>
      <c r="G295" s="231">
        <f>G8+G89+G96+G185+G197+G205+G220+G223+G237+G258+G276+G283</f>
        <v>0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AE295">
        <f>SUMIF(L7:L293,AE294,G7:G293)</f>
        <v>0</v>
      </c>
      <c r="AF295">
        <f>SUMIF(L7:L293,AF294,G7:G293)</f>
        <v>0</v>
      </c>
      <c r="AG295" t="s">
        <v>427</v>
      </c>
    </row>
    <row r="296" spans="1:60" x14ac:dyDescent="0.2">
      <c r="C296" s="259"/>
      <c r="D296" s="10"/>
      <c r="AG296" t="s">
        <v>428</v>
      </c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813" sheet="1" formatRows="0"/>
  <mergeCells count="46">
    <mergeCell ref="C287:G287"/>
    <mergeCell ref="C289:G289"/>
    <mergeCell ref="C291:G291"/>
    <mergeCell ref="C293:G293"/>
    <mergeCell ref="C273:G273"/>
    <mergeCell ref="C275:G275"/>
    <mergeCell ref="C278:G278"/>
    <mergeCell ref="C280:G280"/>
    <mergeCell ref="C282:G282"/>
    <mergeCell ref="C285:G285"/>
    <mergeCell ref="C207:G207"/>
    <mergeCell ref="C213:G213"/>
    <mergeCell ref="C222:G222"/>
    <mergeCell ref="C254:G254"/>
    <mergeCell ref="C268:G268"/>
    <mergeCell ref="C271:G271"/>
    <mergeCell ref="C154:G154"/>
    <mergeCell ref="C157:G157"/>
    <mergeCell ref="C180:G180"/>
    <mergeCell ref="C187:G187"/>
    <mergeCell ref="C199:G199"/>
    <mergeCell ref="C203:G203"/>
    <mergeCell ref="C64:G64"/>
    <mergeCell ref="C65:G65"/>
    <mergeCell ref="C83:G83"/>
    <mergeCell ref="C131:G131"/>
    <mergeCell ref="C139:G139"/>
    <mergeCell ref="C146:G146"/>
    <mergeCell ref="C39:G39"/>
    <mergeCell ref="C42:G42"/>
    <mergeCell ref="C45:G45"/>
    <mergeCell ref="C49:G49"/>
    <mergeCell ref="C53:G53"/>
    <mergeCell ref="C61:G61"/>
    <mergeCell ref="C16:G16"/>
    <mergeCell ref="C19:G19"/>
    <mergeCell ref="C21:G21"/>
    <mergeCell ref="C27:G27"/>
    <mergeCell ref="C31:G31"/>
    <mergeCell ref="C35:G35"/>
    <mergeCell ref="A1:G1"/>
    <mergeCell ref="C2:G2"/>
    <mergeCell ref="C3:G3"/>
    <mergeCell ref="C4:G4"/>
    <mergeCell ref="C10:G10"/>
    <mergeCell ref="C13:G13"/>
  </mergeCells>
  <pageMargins left="0.39370078740157483" right="0.19685039370078741" top="0.59055118110236227" bottom="0.39370078740157483" header="0" footer="0.19685039370078741"/>
  <pageSetup paperSize="9" orientation="landscape" verticalDpi="0" r:id="rId1"/>
  <headerFooter alignWithMargins="0">
    <oddFooter>&amp;L&amp;8Zpracováno programem &amp;"Arial CE,Tučné"BUILDpower S,  © RTS, a.s.&amp;C&amp;8Stránka &amp;P z &amp;N&amp;R&amp;8HP4-7-51886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ef03-7c2f-41e7-94bd-b11a4e809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6002ED-7028-4BFA-9918-D1B619DFE0BE}"/>
</file>

<file path=customXml/itemProps2.xml><?xml version="1.0" encoding="utf-8"?>
<ds:datastoreItem xmlns:ds="http://schemas.openxmlformats.org/officeDocument/2006/customXml" ds:itemID="{540741FF-1F22-481F-B6B1-63D3A84A9401}"/>
</file>

<file path=customXml/itemProps3.xml><?xml version="1.0" encoding="utf-8"?>
<ds:datastoreItem xmlns:ds="http://schemas.openxmlformats.org/officeDocument/2006/customXml" ds:itemID="{D6E2BADA-3FD0-49F9-BF11-8713642D4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D1 _3_SO01_Zaj.jámy_R3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 _3_SO01_Zaj.jámy_R3 Pol'!Názvy_tisku</vt:lpstr>
      <vt:lpstr>oadresa</vt:lpstr>
      <vt:lpstr>Stavba!Objednatel</vt:lpstr>
      <vt:lpstr>Stavba!Objekt</vt:lpstr>
      <vt:lpstr>'D1 _3_SO01_Zaj.jámy_R3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Maléř</dc:creator>
  <cp:lastModifiedBy>Igor Maléř</cp:lastModifiedBy>
  <cp:lastPrinted>2025-02-05T08:24:53Z</cp:lastPrinted>
  <dcterms:created xsi:type="dcterms:W3CDTF">2009-04-08T07:15:50Z</dcterms:created>
  <dcterms:modified xsi:type="dcterms:W3CDTF">2025-02-05T08:30:23Z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0x0101000B55538D6633AE43BC6A25B17C2968D1</vt:lpwstr>
  </property>
</Properties>
</file>