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linvestcz.sharepoint.com/sites/Investice-AlfagenV/Sdilene dokumenty/Alfagen VŘ/Výstavba haly TaO - I. etapa/Doplnění ZD/"/>
    </mc:Choice>
  </mc:AlternateContent>
  <xr:revisionPtr revIDLastSave="11" documentId="11_5EF084E1F2210817DC439EC742EB61A563EC8DA2" xr6:coauthVersionLast="47" xr6:coauthVersionMax="47" xr10:uidLastSave="{2E0AA591-35C3-46ED-92E4-8ABDD94F4F7A}"/>
  <bookViews>
    <workbookView xWindow="4530" yWindow="1275" windowWidth="18390" windowHeight="187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D2 _1_SO02_Archstav_R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'D2 _1_SO02_Archstav_R1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'D2 _1_SO02_Archstav_R1 Pol'!$A$1:$Y$295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8" i="12" l="1"/>
  <c r="Q238" i="12"/>
  <c r="O238" i="12"/>
  <c r="K238" i="12"/>
  <c r="I238" i="12"/>
  <c r="G238" i="12"/>
  <c r="M238" i="12" s="1"/>
  <c r="V235" i="12"/>
  <c r="Q235" i="12"/>
  <c r="O235" i="12"/>
  <c r="K235" i="12"/>
  <c r="I235" i="12"/>
  <c r="G235" i="12"/>
  <c r="M235" i="12" s="1"/>
  <c r="BA292" i="12" l="1"/>
  <c r="BA290" i="12"/>
  <c r="BA288" i="12"/>
  <c r="BA286" i="12"/>
  <c r="BA284" i="12"/>
  <c r="BA282" i="12"/>
  <c r="BA279" i="12"/>
  <c r="BA277" i="12"/>
  <c r="BA275" i="12"/>
  <c r="BA251" i="12"/>
  <c r="BA247" i="12"/>
  <c r="BA231" i="12"/>
  <c r="BA212" i="12"/>
  <c r="BA211" i="12"/>
  <c r="BA210" i="12"/>
  <c r="BA209" i="12"/>
  <c r="BA150" i="12"/>
  <c r="BA145" i="12"/>
  <c r="BA103" i="12"/>
  <c r="BA99" i="12"/>
  <c r="BA93" i="12"/>
  <c r="BA85" i="12"/>
  <c r="BA76" i="12"/>
  <c r="BA70" i="12"/>
  <c r="BA61" i="12"/>
  <c r="BA30" i="12"/>
  <c r="BA25" i="12"/>
  <c r="BA24" i="12"/>
  <c r="BA21" i="12"/>
  <c r="BA20" i="12"/>
  <c r="BA19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8" i="12"/>
  <c r="M18" i="12" s="1"/>
  <c r="I18" i="12"/>
  <c r="K18" i="12"/>
  <c r="O18" i="12"/>
  <c r="Q18" i="12"/>
  <c r="V18" i="12"/>
  <c r="G23" i="12"/>
  <c r="M23" i="12" s="1"/>
  <c r="I23" i="12"/>
  <c r="K23" i="12"/>
  <c r="O23" i="12"/>
  <c r="Q23" i="12"/>
  <c r="V23" i="12"/>
  <c r="G29" i="12"/>
  <c r="G28" i="12" s="1"/>
  <c r="I55" i="1" s="1"/>
  <c r="I29" i="12"/>
  <c r="K29" i="12"/>
  <c r="O29" i="12"/>
  <c r="Q29" i="12"/>
  <c r="V29" i="12"/>
  <c r="G37" i="12"/>
  <c r="M37" i="12" s="1"/>
  <c r="I37" i="12"/>
  <c r="K37" i="12"/>
  <c r="O37" i="12"/>
  <c r="Q37" i="12"/>
  <c r="V37" i="12"/>
  <c r="G45" i="12"/>
  <c r="M45" i="12" s="1"/>
  <c r="I45" i="12"/>
  <c r="K45" i="12"/>
  <c r="O45" i="12"/>
  <c r="Q45" i="12"/>
  <c r="V45" i="12"/>
  <c r="G50" i="12"/>
  <c r="M50" i="12" s="1"/>
  <c r="I50" i="12"/>
  <c r="K50" i="12"/>
  <c r="O50" i="12"/>
  <c r="Q50" i="12"/>
  <c r="V50" i="12"/>
  <c r="G55" i="12"/>
  <c r="M55" i="12" s="1"/>
  <c r="I55" i="12"/>
  <c r="K55" i="12"/>
  <c r="O55" i="12"/>
  <c r="Q55" i="12"/>
  <c r="V55" i="12"/>
  <c r="G60" i="12"/>
  <c r="M60" i="12" s="1"/>
  <c r="I60" i="12"/>
  <c r="K60" i="12"/>
  <c r="O60" i="12"/>
  <c r="Q60" i="12"/>
  <c r="V60" i="12"/>
  <c r="G75" i="12"/>
  <c r="M75" i="12" s="1"/>
  <c r="I75" i="12"/>
  <c r="K75" i="12"/>
  <c r="O75" i="12"/>
  <c r="Q75" i="12"/>
  <c r="V75" i="12"/>
  <c r="G90" i="12"/>
  <c r="M90" i="12" s="1"/>
  <c r="I90" i="12"/>
  <c r="K90" i="12"/>
  <c r="O90" i="12"/>
  <c r="Q90" i="12"/>
  <c r="V90" i="12"/>
  <c r="G98" i="12"/>
  <c r="I98" i="12"/>
  <c r="K98" i="12"/>
  <c r="K97" i="12" s="1"/>
  <c r="O98" i="12"/>
  <c r="Q98" i="12"/>
  <c r="V98" i="12"/>
  <c r="G102" i="12"/>
  <c r="M102" i="12" s="1"/>
  <c r="I102" i="12"/>
  <c r="K102" i="12"/>
  <c r="O102" i="12"/>
  <c r="Q102" i="12"/>
  <c r="V102" i="12"/>
  <c r="G106" i="12"/>
  <c r="M106" i="12" s="1"/>
  <c r="M105" i="12" s="1"/>
  <c r="I106" i="12"/>
  <c r="I105" i="12" s="1"/>
  <c r="K106" i="12"/>
  <c r="K105" i="12" s="1"/>
  <c r="O106" i="12"/>
  <c r="O105" i="12" s="1"/>
  <c r="Q106" i="12"/>
  <c r="Q105" i="12" s="1"/>
  <c r="V106" i="12"/>
  <c r="V105" i="12" s="1"/>
  <c r="G110" i="12"/>
  <c r="M110" i="12" s="1"/>
  <c r="M109" i="12" s="1"/>
  <c r="I110" i="12"/>
  <c r="I109" i="12" s="1"/>
  <c r="K110" i="12"/>
  <c r="K109" i="12" s="1"/>
  <c r="O110" i="12"/>
  <c r="O109" i="12" s="1"/>
  <c r="Q110" i="12"/>
  <c r="Q109" i="12" s="1"/>
  <c r="V110" i="12"/>
  <c r="V109" i="12" s="1"/>
  <c r="G112" i="12"/>
  <c r="I112" i="12"/>
  <c r="K112" i="12"/>
  <c r="O112" i="12"/>
  <c r="Q112" i="12"/>
  <c r="V112" i="12"/>
  <c r="G119" i="12"/>
  <c r="M119" i="12" s="1"/>
  <c r="I119" i="12"/>
  <c r="K119" i="12"/>
  <c r="O119" i="12"/>
  <c r="Q119" i="12"/>
  <c r="V119" i="12"/>
  <c r="G126" i="12"/>
  <c r="M126" i="12" s="1"/>
  <c r="I126" i="12"/>
  <c r="K126" i="12"/>
  <c r="O126" i="12"/>
  <c r="Q126" i="12"/>
  <c r="V126" i="12"/>
  <c r="G133" i="12"/>
  <c r="M133" i="12" s="1"/>
  <c r="I133" i="12"/>
  <c r="K133" i="12"/>
  <c r="O133" i="12"/>
  <c r="Q133" i="12"/>
  <c r="V133" i="12"/>
  <c r="G140" i="12"/>
  <c r="M140" i="12" s="1"/>
  <c r="I140" i="12"/>
  <c r="K140" i="12"/>
  <c r="O140" i="12"/>
  <c r="Q140" i="12"/>
  <c r="V140" i="12"/>
  <c r="G143" i="12"/>
  <c r="M143" i="12" s="1"/>
  <c r="I143" i="12"/>
  <c r="K143" i="12"/>
  <c r="O143" i="12"/>
  <c r="Q143" i="12"/>
  <c r="V143" i="12"/>
  <c r="G148" i="12"/>
  <c r="M148" i="12" s="1"/>
  <c r="I148" i="12"/>
  <c r="K148" i="12"/>
  <c r="O148" i="12"/>
  <c r="Q148" i="12"/>
  <c r="V148" i="12"/>
  <c r="G153" i="12"/>
  <c r="M153" i="12" s="1"/>
  <c r="I153" i="12"/>
  <c r="K153" i="12"/>
  <c r="O153" i="12"/>
  <c r="Q153" i="12"/>
  <c r="V153" i="12"/>
  <c r="G157" i="12"/>
  <c r="I157" i="12"/>
  <c r="K157" i="12"/>
  <c r="O157" i="12"/>
  <c r="Q157" i="12"/>
  <c r="V157" i="12"/>
  <c r="G161" i="12"/>
  <c r="M161" i="12" s="1"/>
  <c r="I161" i="12"/>
  <c r="K161" i="12"/>
  <c r="O161" i="12"/>
  <c r="Q161" i="12"/>
  <c r="V161" i="12"/>
  <c r="G165" i="12"/>
  <c r="M165" i="12" s="1"/>
  <c r="I165" i="12"/>
  <c r="K165" i="12"/>
  <c r="O165" i="12"/>
  <c r="Q165" i="12"/>
  <c r="V165" i="12"/>
  <c r="G169" i="12"/>
  <c r="M169" i="12" s="1"/>
  <c r="I169" i="12"/>
  <c r="K169" i="12"/>
  <c r="O169" i="12"/>
  <c r="Q169" i="12"/>
  <c r="V169" i="12"/>
  <c r="G172" i="12"/>
  <c r="M172" i="12" s="1"/>
  <c r="I172" i="12"/>
  <c r="K172" i="12"/>
  <c r="O172" i="12"/>
  <c r="Q172" i="12"/>
  <c r="V172" i="12"/>
  <c r="G174" i="12"/>
  <c r="M174" i="12" s="1"/>
  <c r="I174" i="12"/>
  <c r="K174" i="12"/>
  <c r="O174" i="12"/>
  <c r="Q174" i="12"/>
  <c r="V174" i="12"/>
  <c r="G177" i="12"/>
  <c r="M177" i="12" s="1"/>
  <c r="I177" i="12"/>
  <c r="K177" i="12"/>
  <c r="O177" i="12"/>
  <c r="Q177" i="12"/>
  <c r="V177" i="12"/>
  <c r="G180" i="12"/>
  <c r="M180" i="12" s="1"/>
  <c r="I180" i="12"/>
  <c r="K180" i="12"/>
  <c r="O180" i="12"/>
  <c r="Q180" i="12"/>
  <c r="V180" i="12"/>
  <c r="G184" i="12"/>
  <c r="M184" i="12" s="1"/>
  <c r="I184" i="12"/>
  <c r="K184" i="12"/>
  <c r="O184" i="12"/>
  <c r="Q184" i="12"/>
  <c r="V184" i="12"/>
  <c r="G188" i="12"/>
  <c r="M188" i="12" s="1"/>
  <c r="I188" i="12"/>
  <c r="K188" i="12"/>
  <c r="O188" i="12"/>
  <c r="Q188" i="12"/>
  <c r="V188" i="12"/>
  <c r="G191" i="12"/>
  <c r="M191" i="12" s="1"/>
  <c r="I191" i="12"/>
  <c r="K191" i="12"/>
  <c r="O191" i="12"/>
  <c r="Q191" i="12"/>
  <c r="V191" i="12"/>
  <c r="G194" i="12"/>
  <c r="M194" i="12" s="1"/>
  <c r="I194" i="12"/>
  <c r="K194" i="12"/>
  <c r="O194" i="12"/>
  <c r="Q194" i="12"/>
  <c r="V194" i="12"/>
  <c r="G197" i="12"/>
  <c r="M197" i="12" s="1"/>
  <c r="I197" i="12"/>
  <c r="K197" i="12"/>
  <c r="O197" i="12"/>
  <c r="Q197" i="12"/>
  <c r="V197" i="12"/>
  <c r="G200" i="12"/>
  <c r="M200" i="12" s="1"/>
  <c r="I200" i="12"/>
  <c r="K200" i="12"/>
  <c r="O200" i="12"/>
  <c r="Q200" i="12"/>
  <c r="V200" i="12"/>
  <c r="G203" i="12"/>
  <c r="I203" i="12"/>
  <c r="K203" i="12"/>
  <c r="O203" i="12"/>
  <c r="Q203" i="12"/>
  <c r="V203" i="12"/>
  <c r="G206" i="12"/>
  <c r="M206" i="12" s="1"/>
  <c r="I206" i="12"/>
  <c r="K206" i="12"/>
  <c r="O206" i="12"/>
  <c r="Q206" i="12"/>
  <c r="V206" i="12"/>
  <c r="G208" i="12"/>
  <c r="M208" i="12" s="1"/>
  <c r="I208" i="12"/>
  <c r="K208" i="12"/>
  <c r="O208" i="12"/>
  <c r="Q208" i="12"/>
  <c r="V208" i="12"/>
  <c r="G216" i="12"/>
  <c r="M216" i="12" s="1"/>
  <c r="I216" i="12"/>
  <c r="K216" i="12"/>
  <c r="O216" i="12"/>
  <c r="Q216" i="12"/>
  <c r="V216" i="12"/>
  <c r="G225" i="12"/>
  <c r="M225" i="12" s="1"/>
  <c r="I225" i="12"/>
  <c r="K225" i="12"/>
  <c r="O225" i="12"/>
  <c r="Q225" i="12"/>
  <c r="V225" i="12"/>
  <c r="G227" i="12"/>
  <c r="M227" i="12" s="1"/>
  <c r="I227" i="12"/>
  <c r="K227" i="12"/>
  <c r="O227" i="12"/>
  <c r="Q227" i="12"/>
  <c r="V227" i="12"/>
  <c r="G230" i="12"/>
  <c r="G229" i="12" s="1"/>
  <c r="I65" i="1" s="1"/>
  <c r="I230" i="12"/>
  <c r="K230" i="12"/>
  <c r="O230" i="12"/>
  <c r="Q230" i="12"/>
  <c r="V230" i="12"/>
  <c r="G239" i="12"/>
  <c r="M239" i="12" s="1"/>
  <c r="I239" i="12"/>
  <c r="K239" i="12"/>
  <c r="O239" i="12"/>
  <c r="Q239" i="12"/>
  <c r="V239" i="12"/>
  <c r="G242" i="12"/>
  <c r="M242" i="12" s="1"/>
  <c r="I242" i="12"/>
  <c r="K242" i="12"/>
  <c r="O242" i="12"/>
  <c r="Q242" i="12"/>
  <c r="V242" i="12"/>
  <c r="G244" i="12"/>
  <c r="M244" i="12" s="1"/>
  <c r="I244" i="12"/>
  <c r="K244" i="12"/>
  <c r="O244" i="12"/>
  <c r="Q244" i="12"/>
  <c r="V244" i="12"/>
  <c r="G246" i="12"/>
  <c r="M246" i="12" s="1"/>
  <c r="I246" i="12"/>
  <c r="K246" i="12"/>
  <c r="O246" i="12"/>
  <c r="Q246" i="12"/>
  <c r="V246" i="12"/>
  <c r="G250" i="12"/>
  <c r="M250" i="12" s="1"/>
  <c r="I250" i="12"/>
  <c r="K250" i="12"/>
  <c r="O250" i="12"/>
  <c r="Q250" i="12"/>
  <c r="V250" i="12"/>
  <c r="G253" i="12"/>
  <c r="M253" i="12" s="1"/>
  <c r="I253" i="12"/>
  <c r="K253" i="12"/>
  <c r="O253" i="12"/>
  <c r="Q253" i="12"/>
  <c r="V253" i="12"/>
  <c r="G256" i="12"/>
  <c r="M256" i="12" s="1"/>
  <c r="I256" i="12"/>
  <c r="K256" i="12"/>
  <c r="O256" i="12"/>
  <c r="Q256" i="12"/>
  <c r="V256" i="12"/>
  <c r="G258" i="12"/>
  <c r="M258" i="12" s="1"/>
  <c r="I258" i="12"/>
  <c r="K258" i="12"/>
  <c r="O258" i="12"/>
  <c r="Q258" i="12"/>
  <c r="V258" i="12"/>
  <c r="G261" i="12"/>
  <c r="M261" i="12" s="1"/>
  <c r="I261" i="12"/>
  <c r="K261" i="12"/>
  <c r="O261" i="12"/>
  <c r="Q261" i="12"/>
  <c r="V261" i="12"/>
  <c r="G264" i="12"/>
  <c r="M264" i="12" s="1"/>
  <c r="I264" i="12"/>
  <c r="K264" i="12"/>
  <c r="O264" i="12"/>
  <c r="Q264" i="12"/>
  <c r="V264" i="12"/>
  <c r="G267" i="12"/>
  <c r="M267" i="12" s="1"/>
  <c r="I267" i="12"/>
  <c r="K267" i="12"/>
  <c r="O267" i="12"/>
  <c r="Q267" i="12"/>
  <c r="V267" i="12"/>
  <c r="K269" i="12"/>
  <c r="G270" i="12"/>
  <c r="M270" i="12" s="1"/>
  <c r="M269" i="12" s="1"/>
  <c r="I270" i="12"/>
  <c r="I269" i="12" s="1"/>
  <c r="K270" i="12"/>
  <c r="O270" i="12"/>
  <c r="O269" i="12" s="1"/>
  <c r="Q270" i="12"/>
  <c r="Q269" i="12" s="1"/>
  <c r="V270" i="12"/>
  <c r="V269" i="12" s="1"/>
  <c r="G274" i="12"/>
  <c r="M274" i="12" s="1"/>
  <c r="I274" i="12"/>
  <c r="K274" i="12"/>
  <c r="O274" i="12"/>
  <c r="Q274" i="12"/>
  <c r="V274" i="12"/>
  <c r="G276" i="12"/>
  <c r="M276" i="12" s="1"/>
  <c r="I276" i="12"/>
  <c r="K276" i="12"/>
  <c r="O276" i="12"/>
  <c r="Q276" i="12"/>
  <c r="V276" i="12"/>
  <c r="G278" i="12"/>
  <c r="M278" i="12" s="1"/>
  <c r="I278" i="12"/>
  <c r="K278" i="12"/>
  <c r="O278" i="12"/>
  <c r="Q278" i="12"/>
  <c r="V278" i="12"/>
  <c r="G281" i="12"/>
  <c r="M281" i="12" s="1"/>
  <c r="I281" i="12"/>
  <c r="K281" i="12"/>
  <c r="O281" i="12"/>
  <c r="Q281" i="12"/>
  <c r="V281" i="12"/>
  <c r="G283" i="12"/>
  <c r="M283" i="12" s="1"/>
  <c r="I283" i="12"/>
  <c r="K283" i="12"/>
  <c r="O283" i="12"/>
  <c r="Q283" i="12"/>
  <c r="V283" i="12"/>
  <c r="G285" i="12"/>
  <c r="I285" i="12"/>
  <c r="K285" i="12"/>
  <c r="M285" i="12"/>
  <c r="O285" i="12"/>
  <c r="Q285" i="12"/>
  <c r="V285" i="12"/>
  <c r="G287" i="12"/>
  <c r="M287" i="12" s="1"/>
  <c r="I287" i="12"/>
  <c r="K287" i="12"/>
  <c r="O287" i="12"/>
  <c r="Q287" i="12"/>
  <c r="V287" i="12"/>
  <c r="G289" i="12"/>
  <c r="M289" i="12" s="1"/>
  <c r="I289" i="12"/>
  <c r="K289" i="12"/>
  <c r="O289" i="12"/>
  <c r="Q289" i="12"/>
  <c r="V289" i="12"/>
  <c r="G291" i="12"/>
  <c r="M291" i="12" s="1"/>
  <c r="I291" i="12"/>
  <c r="K291" i="12"/>
  <c r="O291" i="12"/>
  <c r="Q291" i="12"/>
  <c r="V291" i="12"/>
  <c r="AE294" i="12"/>
  <c r="F42" i="1" s="1"/>
  <c r="I18" i="1"/>
  <c r="H40" i="1"/>
  <c r="K280" i="12" l="1"/>
  <c r="I229" i="12"/>
  <c r="Q229" i="12"/>
  <c r="K17" i="12"/>
  <c r="O97" i="12"/>
  <c r="G142" i="12"/>
  <c r="I61" i="1" s="1"/>
  <c r="V205" i="12"/>
  <c r="O229" i="12"/>
  <c r="K28" i="12"/>
  <c r="Q255" i="12"/>
  <c r="K229" i="12"/>
  <c r="Q273" i="12"/>
  <c r="Q97" i="12"/>
  <c r="I17" i="12"/>
  <c r="F41" i="1"/>
  <c r="M17" i="12"/>
  <c r="K142" i="12"/>
  <c r="V280" i="12"/>
  <c r="V273" i="12"/>
  <c r="Q280" i="12"/>
  <c r="V255" i="12"/>
  <c r="K196" i="12"/>
  <c r="I196" i="12"/>
  <c r="I142" i="12"/>
  <c r="K111" i="12"/>
  <c r="I111" i="12"/>
  <c r="G97" i="12"/>
  <c r="I57" i="1" s="1"/>
  <c r="V44" i="12"/>
  <c r="O273" i="12"/>
  <c r="V229" i="12"/>
  <c r="Q44" i="12"/>
  <c r="I28" i="12"/>
  <c r="V17" i="12"/>
  <c r="Q142" i="12"/>
  <c r="O111" i="12"/>
  <c r="AF294" i="12"/>
  <c r="O255" i="12"/>
  <c r="K241" i="12"/>
  <c r="O171" i="12"/>
  <c r="I171" i="12"/>
  <c r="G111" i="12"/>
  <c r="I60" i="1" s="1"/>
  <c r="M29" i="12"/>
  <c r="M28" i="12" s="1"/>
  <c r="O17" i="12"/>
  <c r="F39" i="1"/>
  <c r="K255" i="12"/>
  <c r="K171" i="12"/>
  <c r="V142" i="12"/>
  <c r="I97" i="12"/>
  <c r="K44" i="12"/>
  <c r="Q17" i="12"/>
  <c r="I255" i="12"/>
  <c r="I44" i="12"/>
  <c r="K273" i="12"/>
  <c r="Q111" i="12"/>
  <c r="O280" i="12"/>
  <c r="G269" i="12"/>
  <c r="I68" i="1" s="1"/>
  <c r="K205" i="12"/>
  <c r="Q171" i="12"/>
  <c r="O142" i="12"/>
  <c r="V111" i="12"/>
  <c r="G109" i="12"/>
  <c r="I59" i="1" s="1"/>
  <c r="I280" i="12"/>
  <c r="I273" i="12"/>
  <c r="O241" i="12"/>
  <c r="V171" i="12"/>
  <c r="M273" i="12"/>
  <c r="V241" i="12"/>
  <c r="Q241" i="12"/>
  <c r="I241" i="12"/>
  <c r="G196" i="12"/>
  <c r="I63" i="1" s="1"/>
  <c r="V196" i="12"/>
  <c r="M112" i="12"/>
  <c r="M111" i="12" s="1"/>
  <c r="V97" i="12"/>
  <c r="V28" i="12"/>
  <c r="G17" i="12"/>
  <c r="I54" i="1" s="1"/>
  <c r="G105" i="12"/>
  <c r="I58" i="1" s="1"/>
  <c r="O44" i="12"/>
  <c r="G241" i="12"/>
  <c r="I66" i="1" s="1"/>
  <c r="Q205" i="12"/>
  <c r="O205" i="12"/>
  <c r="I205" i="12"/>
  <c r="Q196" i="12"/>
  <c r="O196" i="12"/>
  <c r="Q28" i="12"/>
  <c r="O28" i="12"/>
  <c r="G8" i="12"/>
  <c r="M255" i="12"/>
  <c r="M44" i="12"/>
  <c r="M280" i="12"/>
  <c r="M241" i="12"/>
  <c r="M205" i="12"/>
  <c r="M171" i="12"/>
  <c r="G273" i="12"/>
  <c r="I69" i="1" s="1"/>
  <c r="I19" i="1" s="1"/>
  <c r="G255" i="12"/>
  <c r="I67" i="1" s="1"/>
  <c r="G44" i="12"/>
  <c r="I56" i="1" s="1"/>
  <c r="G205" i="12"/>
  <c r="I64" i="1" s="1"/>
  <c r="G171" i="12"/>
  <c r="I62" i="1" s="1"/>
  <c r="M230" i="12"/>
  <c r="M229" i="12" s="1"/>
  <c r="M203" i="12"/>
  <c r="M196" i="12" s="1"/>
  <c r="M157" i="12"/>
  <c r="M142" i="12" s="1"/>
  <c r="M98" i="12"/>
  <c r="M97" i="12" s="1"/>
  <c r="G280" i="12"/>
  <c r="I70" i="1" s="1"/>
  <c r="I20" i="1" s="1"/>
  <c r="J28" i="1"/>
  <c r="J26" i="1"/>
  <c r="G38" i="1"/>
  <c r="F38" i="1"/>
  <c r="J23" i="1"/>
  <c r="J24" i="1"/>
  <c r="J25" i="1"/>
  <c r="J27" i="1"/>
  <c r="E24" i="1"/>
  <c r="E26" i="1"/>
  <c r="G294" i="12" l="1"/>
  <c r="I53" i="1"/>
  <c r="I17" i="1"/>
  <c r="F43" i="1"/>
  <c r="G42" i="1"/>
  <c r="H42" i="1" s="1"/>
  <c r="I42" i="1" s="1"/>
  <c r="G41" i="1"/>
  <c r="H41" i="1" s="1"/>
  <c r="I41" i="1" s="1"/>
  <c r="G39" i="1"/>
  <c r="H39" i="1" s="1"/>
  <c r="H43" i="1" s="1"/>
  <c r="G23" i="1" l="1"/>
  <c r="A23" i="1" s="1"/>
  <c r="A24" i="1" s="1"/>
  <c r="I16" i="1"/>
  <c r="I21" i="1" s="1"/>
  <c r="I71" i="1"/>
  <c r="G43" i="1"/>
  <c r="G25" i="1" s="1"/>
  <c r="A25" i="1" s="1"/>
  <c r="I39" i="1"/>
  <c r="I43" i="1" s="1"/>
  <c r="G24" i="1" l="1"/>
  <c r="J41" i="1"/>
  <c r="J42" i="1"/>
  <c r="J39" i="1"/>
  <c r="J43" i="1" s="1"/>
  <c r="J65" i="1"/>
  <c r="J61" i="1"/>
  <c r="J67" i="1"/>
  <c r="J69" i="1"/>
  <c r="J60" i="1"/>
  <c r="J54" i="1"/>
  <c r="J64" i="1"/>
  <c r="J58" i="1"/>
  <c r="J63" i="1"/>
  <c r="J57" i="1"/>
  <c r="J56" i="1"/>
  <c r="J59" i="1"/>
  <c r="J62" i="1"/>
  <c r="J66" i="1"/>
  <c r="J68" i="1"/>
  <c r="J70" i="1"/>
  <c r="J55" i="1"/>
  <c r="J53" i="1"/>
  <c r="G26" i="1"/>
  <c r="A27" i="1" s="1"/>
  <c r="A26" i="1"/>
  <c r="G28" i="1"/>
  <c r="G29" i="1" l="1"/>
  <c r="G27" i="1" s="1"/>
  <c r="A29" i="1"/>
  <c r="J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Igor Maléř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<sst xmlns="http://schemas.openxmlformats.org/spreadsheetml/2006/main" count="1231" uniqueCount="425">
  <si>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</si>
  <si>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</si>
  <si>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</si>
  <si>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</si>
  <si>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</si>
  <si>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</si>
  <si>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</si>
  <si>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</si>
  <si>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</si>
  <si>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</si>
  <si>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</si>
  <si>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</si>
  <si>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</si>
  <si>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</si>
  <si>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</si>
  <si>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</si>
  <si>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</si>
  <si>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</si>
  <si>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</si>
  <si>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</si>
  <si>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</si>
  <si>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</si>
  <si>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</si>
  <si>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</si>
  <si>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</si>
  <si>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</si>
  <si>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</si>
  <si>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</si>
  <si>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</si>
  <si>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</si>
  <si>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</si>
  <si>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</si>
  <si>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</si>
  <si>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</si>
  <si>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</si>
  <si>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</si>
  <si>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</si>
  <si>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</si>
  <si>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</si>
  <si>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</si>
  <si>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</si>
  <si>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</si>
  <si>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</si>
  <si>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_1_SO02_Archstav_R1</t>
  </si>
  <si>
    <t>SO02 - Architektonicko-stavební řešení</t>
  </si>
  <si>
    <t>D2</t>
  </si>
  <si>
    <t>SO 02 - Nová hala TaO</t>
  </si>
  <si>
    <t>Objekt:</t>
  </si>
  <si>
    <t>Rozpočet:</t>
  </si>
  <si>
    <t>11542-003-000_R1</t>
  </si>
  <si>
    <t>ALFAGEN ETAPA 1.</t>
  </si>
  <si>
    <t>HUTNÍ PROJEKT Frýdek-Místek a.s.</t>
  </si>
  <si>
    <t>28. října 1495</t>
  </si>
  <si>
    <t>Frýdek-Místek-Místek</t>
  </si>
  <si>
    <t>73801</t>
  </si>
  <si>
    <t>45193584</t>
  </si>
  <si>
    <t>CZ45193584</t>
  </si>
  <si>
    <t>10.1.2025</t>
  </si>
  <si>
    <t>Stavba</t>
  </si>
  <si>
    <t>Stavební objekt</t>
  </si>
  <si>
    <t>Celkem za stavbu</t>
  </si>
  <si>
    <t>CZK</t>
  </si>
  <si>
    <t>#POPS</t>
  </si>
  <si>
    <t>Popis stavby: 11542-003-000_R1 - ALFAGEN ETAPA 1.</t>
  </si>
  <si>
    <t>#POPO</t>
  </si>
  <si>
    <t>Popis objektu: D2 - SO 02 - Nová hala TaO</t>
  </si>
  <si>
    <t>#POPR</t>
  </si>
  <si>
    <t>Popis rozpočtu: _1_SO02_Archstav_R1 - SO02 - Architektonicko-stavební řešení</t>
  </si>
  <si>
    <t>Rekapitulace dílů</t>
  </si>
  <si>
    <t>Typ dílu</t>
  </si>
  <si>
    <t>2</t>
  </si>
  <si>
    <t>Základy a zvláštní zakládání</t>
  </si>
  <si>
    <t>3</t>
  </si>
  <si>
    <t>Svislé a kompletní konstrukce</t>
  </si>
  <si>
    <t>62</t>
  </si>
  <si>
    <t>Úpravy povrchů vnější</t>
  </si>
  <si>
    <t>64</t>
  </si>
  <si>
    <t>Výplně otvorů</t>
  </si>
  <si>
    <t>93</t>
  </si>
  <si>
    <t>Dokončovací práce inženýrských staveb</t>
  </si>
  <si>
    <t>95</t>
  </si>
  <si>
    <t>Dokončovací konstrukce na pozemních stavbách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</si>
  <si>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</si>
  <si>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</si>
  <si>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</si>
  <si>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</si>
  <si>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</si>
  <si>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</si>
  <si>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</si>
  <si>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</si>
  <si>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714</t>
  </si>
  <si>
    <t>Izolace akustické a protiotřesové</t>
  </si>
  <si>
    <t>721</t>
  </si>
  <si>
    <t>Vnitřní kanalizace</t>
  </si>
  <si>
    <t>764</t>
  </si>
  <si>
    <t>Konstrukce klempířské</t>
  </si>
  <si>
    <t>766</t>
  </si>
  <si>
    <t>Konstrukce truhlářské, okna a dveře</t>
  </si>
  <si>
    <t>767</t>
  </si>
  <si>
    <t>Konstrukce zámečnické</t>
  </si>
  <si>
    <t>783</t>
  </si>
  <si>
    <t>Nátěry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</si>
  <si>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</si>
  <si>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</si>
  <si>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</si>
  <si>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</si>
  <si>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</si>
  <si>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</si>
  <si>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</si>
  <si>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</si>
  <si>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</si>
  <si>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</si>
  <si>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</si>
  <si>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</si>
  <si>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</si>
  <si>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</si>
  <si>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</si>
  <si>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</si>
  <si>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</si>
  <si>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</si>
  <si>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</si>
  <si>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</si>
  <si>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</si>
  <si>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</si>
  <si>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</si>
  <si>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</si>
  <si>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</si>
  <si>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</si>
  <si>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</si>
  <si>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</si>
  <si>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</si>
  <si>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</si>
  <si>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</si>
  <si>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289970111R00</t>
  </si>
  <si>
    <t>Geotextílie separační, filtrační, zpevňující polypropylén, 300 g/m2</t>
  </si>
  <si>
    <t>m2</t>
  </si>
  <si>
    <t>800-2</t>
  </si>
  <si>
    <t>RTS 24/ II</t>
  </si>
  <si>
    <t>Práce</t>
  </si>
  <si>
    <t>Běžná</t>
  </si>
  <si>
    <t>POL1_</t>
  </si>
  <si>
    <t xml:space="preserve">viz skladba O.1 : </t>
  </si>
  <si>
    <t>VV</t>
  </si>
  <si>
    <t xml:space="preserve">"ŽB opěrná stěna tl.250 mm" : </t>
  </si>
  <si>
    <t>(sokl pod terénem, celkem dvě vrstvy geotextilie) přesah+ztratné 15% : 2*(767,70-121,00)*1,15</t>
  </si>
  <si>
    <t>(sokl nad terénem) přesah+ztratné 15% : (121,00)*1,15</t>
  </si>
  <si>
    <t xml:space="preserve">viz skladba S.2 : </t>
  </si>
  <si>
    <t xml:space="preserve">"ŽB sokl tl.200mm" : </t>
  </si>
  <si>
    <t>(sokl pod terénem) přesah+ztratné 15% : (639,90-160,00)*1,15</t>
  </si>
  <si>
    <t>311422100RTT</t>
  </si>
  <si>
    <t>Opláštění budovy, systém C-kazet, nosná C-kazeta 160/600, tl.0,75 mm, příslušenství</t>
  </si>
  <si>
    <t>Vlastní</t>
  </si>
  <si>
    <t>Indiv</t>
  </si>
  <si>
    <t>UR,16=0,28 W/m2K, akustické vlastnosti viz. hluková studie. Detaily, oplechování, prostupy apod. - komplet řešení dodávky opláštění</t>
  </si>
  <si>
    <t>POP</t>
  </si>
  <si>
    <t>včetně vnějších parapetů, klempířských prvků, pomocných profilů (lemování atd.), samolep.těsnících pásků, spojovacího a kotvícího materiálu, dilatací.</t>
  </si>
  <si>
    <t>(Montáž+dodávka včetně nákladů na lešení, zdvihací mechanismy a veškerého příslušenství - kompletní provedení).</t>
  </si>
  <si>
    <t>"Kazetová stěna S.3=plocha viz výkaz stěn" : 4 527,10</t>
  </si>
  <si>
    <t>342170029RTT</t>
  </si>
  <si>
    <t>Panely stěnové z kovových sendvičových panelů  tl. 200mm s tepelně izolačním  jádrem z minerál.vlny, RAL dle PD</t>
  </si>
  <si>
    <t>Obvodový plášť bude dodán včetně potřebných kotevních prvků, těsnících pásků, ztužujících prvků, lemování, prostupů, oplechování apod.</t>
  </si>
  <si>
    <t>UR,16=0,28 W/m2K, akustické vlastnosti viz. hluková studie. Detaily, oplechování, prostupy apod. - komplet řešení dodávky opláštění.</t>
  </si>
  <si>
    <t>(Montáž+dodávka včetně nákladů na zdvihací mechanismy) - Kompletní provedení.</t>
  </si>
  <si>
    <t>"Sendvičový panel S.1=plocha viz výkaz stěn" : 5 919,40</t>
  </si>
  <si>
    <t>622311525RV1</t>
  </si>
  <si>
    <t>Zateplení soklu extrudovaným polystyrénem, tloušťky 160 mm, zakončené stěrkou s výztužnou tkaninou</t>
  </si>
  <si>
    <t>801-1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</si>
  <si>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</si>
  <si>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SPI</t>
  </si>
  <si>
    <t>(sokl) : (767,70)</t>
  </si>
  <si>
    <t>(sokl) : (639,90)</t>
  </si>
  <si>
    <t>622432112R00</t>
  </si>
  <si>
    <t>Omítky vnější stěn z umělého kamene v přírodní barvě drtí dekorativní střednězrnné, akrylátové, Hmota nátěrová akrylátová; typ: penetrace; funkce: proti tvorbě skvrn, úprava savosti; barva: 8 barevných odstínů dle vzorníku</t>
  </si>
  <si>
    <t>(sokl nad terénem) : (121,00)</t>
  </si>
  <si>
    <t>(sokl nad terénem) : (160,00)</t>
  </si>
  <si>
    <t>642940002RTT</t>
  </si>
  <si>
    <t>Dveře hliníkové vnější 2xkřídl 2000x3500 mm,otočné,bloková zárubeň,akustická úprava dle výkresu 1.N, samozavírač s koordinátorem, zámek, kování klika/klika, příslušenství</t>
  </si>
  <si>
    <t>kus</t>
  </si>
  <si>
    <t>UR,16 = 1,59W/m2K</t>
  </si>
  <si>
    <t>Veškeré oplechovaní a řešení detailů - dodávka opláštění.</t>
  </si>
  <si>
    <t>Montáž+dodávka+doprava, včetně příslušenství - kompletní provedení</t>
  </si>
  <si>
    <t>dveře D/2 viz výpis dveří a vrat : 3,00</t>
  </si>
  <si>
    <t>642940006RTT</t>
  </si>
  <si>
    <t>Dveře hliníkové vnější 1xkřídl 900x1970 mm, otočné,bloková zárubeň,akustická úprava dle výkresu 1.NP, samozavírač s koordinátorem, zámek, kování klika/klika, příslušenství</t>
  </si>
  <si>
    <t>UR,16 = 1,59W/m2K.</t>
  </si>
  <si>
    <t>dveře D/6 viz výpis dveří a vrat : 8,00</t>
  </si>
  <si>
    <t>642940007RTT</t>
  </si>
  <si>
    <t>Dveře hliníkové vnější 2xkřídl 3000x3000 mm,otočné,bloková zárubeň,akustická úprava dle výkresu 1.NP, samozavírač s koordinátorem, zámek, kování klika/klika, příslušenství</t>
  </si>
  <si>
    <t>dveře D/7 viz výpis dveří a vrat : 2,00</t>
  </si>
  <si>
    <t>643231111RTT</t>
  </si>
  <si>
    <t>Vrata 5000x5000 mm rychloběžná průmyslová spirálová turbo vrata, RAL dle PD</t>
  </si>
  <si>
    <t>Rychloběžná průmyslová spirálová turbo vrata, UR,16 = 1,59W/m2K, se světelnou a zvukovou signalizací a dálkovým ovládáním</t>
  </si>
  <si>
    <t>Rychlost otevírání a zavírání: otevírání minimálně 3,0 m/s; zavírání minimálně 0,75 m/s</t>
  </si>
  <si>
    <t>Povrch ocelových částí vrat: žárový pozink</t>
  </si>
  <si>
    <t>Provedení lamely: průhledná lamela s přerušeným tepelným mostem, vsazená do eloxovaného profilu.</t>
  </si>
  <si>
    <t>Povrchová úprava hliníkových lamel: eloxované E6/EV1</t>
  </si>
  <si>
    <t>Bezpečnostní kontaktní lišta: dle DIN EN 12445, s automatickým kontrolním dohledem</t>
  </si>
  <si>
    <t>Bezpečnostní prvky: světelná závora pro zabezpečení uzavíracího prostoru vrat</t>
  </si>
  <si>
    <t>Automatické otevírání vrat pomocí smyček.</t>
  </si>
  <si>
    <t>Oboustranné majáky signalizující otevírání a zavírání vrat.</t>
  </si>
  <si>
    <t>Oboustranné bezpečnostní šrafování vodících kolejnic a spodní lamely. akustická úprava dle výkresu 1.NP</t>
  </si>
  <si>
    <t>Nouzové otevření</t>
  </si>
  <si>
    <t>vrata V/1 viz výpis dveří a vrat : 3,00</t>
  </si>
  <si>
    <t>643231113RTT</t>
  </si>
  <si>
    <t>Vrata 6000x5000 mm rychloběžná průmyslová spirálová turbo vrata, RAL dle PD</t>
  </si>
  <si>
    <t>vrata V/3 viz výpis dveří a vrat : 1,00</t>
  </si>
  <si>
    <t>643231114RTT</t>
  </si>
  <si>
    <t>Vrata 3000x4000 mm rolovací vrata, RAL dle PD</t>
  </si>
  <si>
    <t>se světelnou a zvukovou signalizací a dálkovým ovládáním, tlačítka z obou stran</t>
  </si>
  <si>
    <t>šrafování nátěrem po bocích na horní liště a z obou dvou stran, ovládání smyčkou, akustická úprava dle výkresu 1.NP.</t>
  </si>
  <si>
    <t>vrata V/4 viz výpis dveří a vrat : 3,00</t>
  </si>
  <si>
    <t>931961115R00</t>
  </si>
  <si>
    <t>Vložky do dilat. spár svislé z miner. plsti a PPS z polystyrenu, tloušťky 30 mm, Výrobek izolační pro budovy z pěnového polystyrenu (EPS) tvar: deska; OH = 20 kg/m3; lambda = 0,037 W/(m.K); pevnost v tlaku = 100 kPa</t>
  </si>
  <si>
    <t>včetně dodání a osazení v jakémkoliv zdivu, včetně jednostranného zajištění polohy vložek proti sesmeknutí (např. přibitím, maltovými terči).</t>
  </si>
  <si>
    <t>kolem dveří a vrat (EPS polystyren) : 3*(2,00+3,50*2)*0,20+8*(0,90+2,00*2)*0,20+2*(3,00+3,00*2)*0,20</t>
  </si>
  <si>
    <t>3*(5,00+5,00*2)*0,20+1*(6,00+5,00*2)*0,20+3*(3,00+4,00*2)*0,20+1*(5,00+5,00*2)*0,20</t>
  </si>
  <si>
    <t>931961115RR1</t>
  </si>
  <si>
    <t>Vložky do dilat. spár svislé z miner. plsti a PPS z polystyrenu, tloušťky 30 mm</t>
  </si>
  <si>
    <t>dilatace základových prahů : 116,50</t>
  </si>
  <si>
    <t>959999999RTX</t>
  </si>
  <si>
    <t>D+M Záchytný a zádržný systém proti pádu osob z výšky a do hloubky, certifikovaný, kotevní systém včetně příslušenství, revize+předání do užívání, dopravy - kompletní provedení</t>
  </si>
  <si>
    <t>Agregovaná položka</t>
  </si>
  <si>
    <t>POL2_</t>
  </si>
  <si>
    <t>Systém zabezpečení pro ploché střechy, kotvící body po obvodu střechy.</t>
  </si>
  <si>
    <t>plocha střešního pláště=viz výkres nový stav střecha půdorys : 14 082,13</t>
  </si>
  <si>
    <t>998014011R00</t>
  </si>
  <si>
    <t>Přesun hmot, budovy mont. jednopodl. s pláštěm</t>
  </si>
  <si>
    <t>t</t>
  </si>
  <si>
    <t>Přesun hmot</t>
  </si>
  <si>
    <t>POL7_</t>
  </si>
  <si>
    <t>711132311R00</t>
  </si>
  <si>
    <t>Provedení izolace proti zemní vlhkosti pásy na sucho svislá,  , nopovou fólií včetně uchycovacích prvků</t>
  </si>
  <si>
    <t>800-711</t>
  </si>
  <si>
    <t>(sokl pod terénem) : (767,70-121,00)</t>
  </si>
  <si>
    <t>(sokl pod terénem) : (639,90-160,00)</t>
  </si>
  <si>
    <t>711172559R00</t>
  </si>
  <si>
    <t xml:space="preserve">Provedení izolace proti zemní vlhkosti termoplasty svislé, volně položené, bez dodávky fólie,  </t>
  </si>
  <si>
    <t>(sokl pod terénem) : (767,70)</t>
  </si>
  <si>
    <t>(sokl pod terénem) : (639,90)</t>
  </si>
  <si>
    <t>283220182R</t>
  </si>
  <si>
    <t>Fólie hladká hydroizolační tl = 1,50 mm; funkce: protiradonová; materiál: PVC-P</t>
  </si>
  <si>
    <t>SPCM</t>
  </si>
  <si>
    <t>Specifikace</t>
  </si>
  <si>
    <t>POL3_</t>
  </si>
  <si>
    <t>(sokl pod terénem) přesah+ztratné 15% : (767,70)*1,15</t>
  </si>
  <si>
    <t>(sokl pod terénem) přesah+ztratné 15% : (639,90)*1,15</t>
  </si>
  <si>
    <t>28323110R</t>
  </si>
  <si>
    <t>Fólie profilovaná funkce: drenážní; materiál: PE-HD; výška nopů = 8 mm; povrchová úprava: PES rohož</t>
  </si>
  <si>
    <t>(sokl pod terénem) přesah+ztratné 15% : (767,70-121,00)*1,15</t>
  </si>
  <si>
    <t>998711202R00</t>
  </si>
  <si>
    <t>Přesun hmot pro izolace proti vodě svisle do 12 m</t>
  </si>
  <si>
    <t>50 m vodorovně měřeno od těžiště půdorysné plochy skládky do těžiště půdorysné plochy objektu</t>
  </si>
  <si>
    <t>712331209R00</t>
  </si>
  <si>
    <t>Povlaková krytina z kotvených asfaltových pásů střech do 10° 9 kusů kotev/m2</t>
  </si>
  <si>
    <t>Požární odolnost střešního pláště, klasifikace Broof(T3).</t>
  </si>
  <si>
    <t>UR,16=0,22 W/m2K, protihluková Rw=49dB, s požární odolností - uvažováno s budoucí FVE, veškeré detaily, prostupy, oplechování, napojení, žlaby apod. řešeny dodavatelem.</t>
  </si>
  <si>
    <t xml:space="preserve">"Střecha haly" : </t>
  </si>
  <si>
    <t>pro vrchní asf.pás tl.5,2mm : (14 082,13)</t>
  </si>
  <si>
    <t>pro spodní asf.pás tl.4mm : (14 082,13)</t>
  </si>
  <si>
    <t>712351111R00</t>
  </si>
  <si>
    <t>Povlakové krytiny střech do 10° samolepicími pásy 1 vrstva, bez dodávky materiálu</t>
  </si>
  <si>
    <t>parotěsná zábrana : (14 082,13)</t>
  </si>
  <si>
    <t>628522560R</t>
  </si>
  <si>
    <t>Pás asfaltový modifikovaný střešní, tl. 4,0 mm, natavovací, kotvicí</t>
  </si>
  <si>
    <t>přesah+ztratné 15% : (14 082,13)*1,15</t>
  </si>
  <si>
    <t>628522599R</t>
  </si>
  <si>
    <t>Pás asfaltový modifikovaný střešní, tl. 5,2 mm, natavovací, kotvící</t>
  </si>
  <si>
    <t>62856109R</t>
  </si>
  <si>
    <t>Parotěsná zábrana z hliníkové vrstvy vyztužené skelnou mřížkou a samolepicí butylové vrstvy</t>
  </si>
  <si>
    <t>parotěsná zábrana, přesah+ztratné 15% : (14 082,13)*1,15</t>
  </si>
  <si>
    <t>998712203R00</t>
  </si>
  <si>
    <t>Přesun hmot pro povlakové krytiny v objektech výšky přes 12 do 24 m</t>
  </si>
  <si>
    <t>50 m vodorovně</t>
  </si>
  <si>
    <t>713131130R00</t>
  </si>
  <si>
    <t>Montáž tepelné izolace stěn vložením do nosné rámové konstrukce</t>
  </si>
  <si>
    <t>800-713</t>
  </si>
  <si>
    <t>713141327R00</t>
  </si>
  <si>
    <t>Montáž tepelné izolace plochých střech dvouvrstvé, tloušťky do 300 mm na kotvy</t>
  </si>
  <si>
    <t>"Střecha haly" : (14 082,13)</t>
  </si>
  <si>
    <t>713141714R00</t>
  </si>
  <si>
    <t>Pokládka střešních spádových klínů na pruhy lepidla, jedné vrstvy desek</t>
  </si>
  <si>
    <t>spádové klíny : (244,74)</t>
  </si>
  <si>
    <t>631402288R</t>
  </si>
  <si>
    <t>Deska střešní těžká MW dvouvrstvá, tl. 140 mm, obj.hm. 150 kg/m3</t>
  </si>
  <si>
    <t>tl.140 mm, přesah+ztratné 5% : (14 082,13)*1,05</t>
  </si>
  <si>
    <t>63140239R</t>
  </si>
  <si>
    <t>Deska střešní těžká MW dvouvrstvá, tl. 120 mm, obj.hm. 170 kg/m3</t>
  </si>
  <si>
    <t>tl.120 mm, přesah+ztratné 5% : (14 082,13)*1,05</t>
  </si>
  <si>
    <t>631402490R</t>
  </si>
  <si>
    <t>Deska spádová z MW, spádové klíny, tl. 5 až 250 mm</t>
  </si>
  <si>
    <t>tl.5 až 250 mm, přesah+ztratné 5% : (244,74)*1,05</t>
  </si>
  <si>
    <t>63151380.AR</t>
  </si>
  <si>
    <t>Izolace do kazetových stěn z MW, tl. 200 mm</t>
  </si>
  <si>
    <t xml:space="preserve">"Kazetová stěna S.3=plocha viz výkaz stěn" : </t>
  </si>
  <si>
    <t>ztratné 5% : (4 527,10)*1,05</t>
  </si>
  <si>
    <t>998713203R00</t>
  </si>
  <si>
    <t>Přesun hmot pro izolace tepelné v objektech výšky do 24 m</t>
  </si>
  <si>
    <t>714182011R00</t>
  </si>
  <si>
    <t>Montáž pohltivých a konstrukčních součástí izolačních vložek volným uložením pásů s nařezáním do lamel nebo kazet</t>
  </si>
  <si>
    <t>800-714</t>
  </si>
  <si>
    <t>28323159R</t>
  </si>
  <si>
    <t>Akustická membrána tl. 5 mm, objemová hmotnost 10 kg/m3, střešní</t>
  </si>
  <si>
    <t>přesah+ztratné 5% : (14 082,13)*1,05</t>
  </si>
  <si>
    <t>998714203R00</t>
  </si>
  <si>
    <t>Přesun hmot v objektech výšky do 24 m</t>
  </si>
  <si>
    <t>721242117R00</t>
  </si>
  <si>
    <t>Lapač střešních splavenin DN 150, litina, včetně dodávky materiálu</t>
  </si>
  <si>
    <t>800-721</t>
  </si>
  <si>
    <t>pro venkovní svody, viz výkaz svodů : 4+4+8+6+3+4</t>
  </si>
  <si>
    <t>721176298R00</t>
  </si>
  <si>
    <t>Podtlakový systém odvodnění střech - Potrubí plastové svodné (svislé) D 75 a D 200 mm, včetně objímek, kotvení, izolací, příslušenství, apod.</t>
  </si>
  <si>
    <t>m</t>
  </si>
  <si>
    <t>Dílčí potrubí vnitřní podtlakové dešťové kanalizace, plastové svařované (předpoklad d 75 mm =   4,41m) + podtlakové střešní vtoky, vyhřívané = 3ks</t>
  </si>
  <si>
    <t>Dílčí potrubí vnitřní podtlakové dešťové kanalizace, plastové svařované (předpoklad d 75 mm = 28,26m) + podtlakové střešní vtoky, vyhřívané = 18ks</t>
  </si>
  <si>
    <t>Dílčí potrubí vnitřní podtlakové dešťové kanalizace, plastové svařované, příp. komp. hrdla (předpoklad d 200 mm = 26,24 m) + Konvenční upevnění</t>
  </si>
  <si>
    <t>Dílčí potrubí vnitřní podtlakové dešťové kanalizace, plastové svařované, příp. komp. hrdla (předpoklad d 200 mm = 60,80 m) + Konvenční upevnění</t>
  </si>
  <si>
    <t>Předpoklad - bude provedeno dle dodavatele systému odvodnění.</t>
  </si>
  <si>
    <t>Montáž+dodávka=kompletní provedení včetně nákladů na lešení, apod.</t>
  </si>
  <si>
    <t>"viz výkaz svislých svodů vnitřní kanalizace" : 119,71</t>
  </si>
  <si>
    <t>721176299R00</t>
  </si>
  <si>
    <t>Podtlakový systém odvodnění střech - Potrubí plastové svodné (ležaté) zavěšené, D 80, 100, 125 mm, včetně objímek, kotvení, izolací, příslušenství, apod.</t>
  </si>
  <si>
    <t>Dešťová podtlaková kanalizace, potrubí d80 mm   =  12,9 m (bez upevnění)</t>
  </si>
  <si>
    <t>Dešťová podtlaková kanalizace, potrubí d80 mm   =  34,0 m (nosný profil tuhý)</t>
  </si>
  <si>
    <t>Dešťová podtlaková kanalizace, potrubí d100 mm =  83,7 m (nosný profil tuhý)</t>
  </si>
  <si>
    <t>Dešťová podtlaková kanalizace, potrubí d125 mm =    3,4 m (bez upevnění)</t>
  </si>
  <si>
    <t>Dešťová podtlaková kanalizace, potrubí d125 mm = 105,9 m (nosný profil tuhý)</t>
  </si>
  <si>
    <t>"viz výkaz vodorovného potrubí vnitřní podtlakové kanalizace" : 239,80</t>
  </si>
  <si>
    <t>913      R00</t>
  </si>
  <si>
    <t>Hzs - Stavební dělník</t>
  </si>
  <si>
    <t>h</t>
  </si>
  <si>
    <t>Prav.M</t>
  </si>
  <si>
    <t>HZS</t>
  </si>
  <si>
    <t>POL10_</t>
  </si>
  <si>
    <t>příplatek za úpravy, napojení, propojení, apod. : 100,00</t>
  </si>
  <si>
    <t>998721203R00</t>
  </si>
  <si>
    <t>Přesun hmot pro vnitřní kanalizaci v objektech výšky do 24 m</t>
  </si>
  <si>
    <t>50 m vodorovně, měřeno od těžiště půdorysné plochy skládky do těžiště půdorysné plochy objektu</t>
  </si>
  <si>
    <t>764819214R00</t>
  </si>
  <si>
    <t>Odpadní trouby kruhové, průměr 150 mm, z lakovaného pozinkovaného plechu,  , dodávka a montáž, Tyč ocelová válcovaná za tepla průřez: kruhový; značka: S235JR (1.0038); d = 10 mm</t>
  </si>
  <si>
    <t>800-764</t>
  </si>
  <si>
    <t>Položka je kalkulována včetně nákladů na dodání zděří, manžet, odboček, kolen, odskoků, výpustí vody a přechodových kusů.</t>
  </si>
  <si>
    <t>"venkovní svody, viz výkaz svislých svodů" : 4*1,10+4*5,77+2*10,15+4*14,15</t>
  </si>
  <si>
    <t>8*16,95+6*17,00+3*17,15+4*17,80</t>
  </si>
  <si>
    <t>prostřih+ztratné cca 5% : (23,37)</t>
  </si>
  <si>
    <t>998764203R00</t>
  </si>
  <si>
    <t>Přesun hmot pro konstrukce klempířské v objektech výšky do 24 m</t>
  </si>
  <si>
    <t>766629302R00</t>
  </si>
  <si>
    <t>Montáž otvorových prvků plastových oken, plochy do 2,70 m2</t>
  </si>
  <si>
    <t>800-766</t>
  </si>
  <si>
    <t>pro okno O/3 : 1,00</t>
  </si>
  <si>
    <t>766629303R00</t>
  </si>
  <si>
    <t>Montáž otvorových prvků plastových oken, plochy do 4,50 m2</t>
  </si>
  <si>
    <t>pro okna O/2 + O/3 : 35+88</t>
  </si>
  <si>
    <t>61143968R</t>
  </si>
  <si>
    <t>Okno plastové pevné, zasklení akustickým dvojsklem, příslušenství - kompletní dodávka, RAL dle PD</t>
  </si>
  <si>
    <t>UR,16 = 1,59W/m2K, akustické dvojsklo- útlum dle hluk. studie Rw=35dB, mléčné zasklení, řešení detailů napojení včetně oplechování komplet dodávka opláštění.</t>
  </si>
  <si>
    <t>okna O/1 viz výkaz oken : 88*(2,00*1,50)</t>
  </si>
  <si>
    <t>okno O/3 viz výkaz oken : 1*(1,50*1,50)</t>
  </si>
  <si>
    <t>61143969R</t>
  </si>
  <si>
    <t>Okno plastové dvoudílné se sloupkem, otevíravé, zasklení akustickým dvojsklem, příslušenství - kompletní dodávka, RAL dle PD</t>
  </si>
  <si>
    <t>UR,16 = 1,59W/m2K, akustické dvojsklo- útlum dle hluk. studie Rw=35dB, mléčné zasklení, instalace el. pohonu otevírání + příprava pro napojení el. rozvodů, řešení detailů napojení včetně oplechování komplet dodávka opláštění.</t>
  </si>
  <si>
    <t>okna O/2 viz výkaz oken : 35*(2,00*1,50)</t>
  </si>
  <si>
    <t>998766203R00</t>
  </si>
  <si>
    <t>Přesun hmot pro konstrukce truhlářské v objektech výšky do 24 m</t>
  </si>
  <si>
    <t>767131111R00</t>
  </si>
  <si>
    <t>Montáž stěn a příček z plechu šroubováním</t>
  </si>
  <si>
    <t>800-767</t>
  </si>
  <si>
    <t>767392112R00</t>
  </si>
  <si>
    <t>Montáž krytiny střech plechem tvarovaným šroubováním</t>
  </si>
  <si>
    <t>15484042R</t>
  </si>
  <si>
    <t>Plech trapézový TR 135/310 tl. 0,88mm Aluzink</t>
  </si>
  <si>
    <t>přesah+prostřih+ztratné 5% : (14 082,13)*1,05</t>
  </si>
  <si>
    <t>19426517R</t>
  </si>
  <si>
    <t>Výrobek plochý hliníkový</t>
  </si>
  <si>
    <t>kg</t>
  </si>
  <si>
    <t>AL plech tl.0,8 mm, hmotnost plechu 2,66kg/m2, (přesah+prostřih+ztratné 5%) : (4 527,10)*2,66*1,05</t>
  </si>
  <si>
    <t>998767203R00</t>
  </si>
  <si>
    <t>Přesun hmot pro kovové stavební doplňk. konstrukce v objektech výšky do 24 m</t>
  </si>
  <si>
    <t>783824120R00</t>
  </si>
  <si>
    <t>Nátěry betonových povrchů syntetické betonových povrchů, jednonásobné + 2x email, Hmota nátěrová alkydová (AK); typ: email; funkce: dekorační; barva: světle šedá; lesk: lesklý (G1)</t>
  </si>
  <si>
    <t>800-783</t>
  </si>
  <si>
    <t>na vzduchu schnoucí</t>
  </si>
  <si>
    <t>pro ŽB opěrnou stěnu tl.250 mm z vnitřní strany haly : 767,70*0,98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</si>
  <si>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</si>
  <si>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</si>
  <si>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</si>
  <si>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</si>
  <si>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</si>
  <si>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 včetně bezpečnostních a hygienických opatření na staveništi.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</si>
  <si>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</si>
  <si>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</si>
  <si>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</si>
  <si>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005123 R</t>
  </si>
  <si>
    <t>Územní vlivy</t>
  </si>
  <si>
    <t>Náklady na ztížené podmínky provádění tam, kde se vyskytují omezující vlivy konkrétního prostředí, které mají prokazatelný vliv na provádění stavebních prací.</t>
  </si>
  <si>
    <t>00411 R</t>
  </si>
  <si>
    <t>Přípravné a průzkumné služby či práce</t>
  </si>
  <si>
    <t>Náklady dodavatele vyplývající z povinností dodavatele stanovených obchodními podmínkami před zahájením stavebních prací. Tato skupina zahrnuje zejména náklady na přípravné činnosti.</t>
  </si>
  <si>
    <t>004111020R</t>
  </si>
  <si>
    <t xml:space="preserve">Vypracování projektové dokumentace </t>
  </si>
  <si>
    <t>Náklady na vypracování Dílenských (Výrobních) dokumentacích.....viz další požadavky na výkrese a popis v TZ.</t>
  </si>
  <si>
    <t>00511 R</t>
  </si>
  <si>
    <t xml:space="preserve">Geodetické práce </t>
  </si>
  <si>
    <t>Náklady na veškeré geodetické práce (vytýčení stáv.sítí a rozvodů, vytýčení a rozměření nového stavu, geodetické práce v průběhu výstavby, apod.)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</si>
  <si>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</si>
  <si>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</si>
  <si>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</si>
  <si>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</si>
  <si>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</si>
  <si>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 (Vyznačení změn do DPS).</t>
  </si>
  <si>
    <t>005241020R</t>
  </si>
  <si>
    <t xml:space="preserve">Geodetické zaměření skutečného provedení  </t>
  </si>
  <si>
    <t>Náklady na provedení skutečného zaměření stavby+geometrický plán s ověřením v rozsahu nezbytném pro zápis změny do katastru nemovitostí.</t>
  </si>
  <si>
    <t>SUM</t>
  </si>
  <si>
    <t>Rolovací vrata, UR,16 = 1,59W/m2K,</t>
  </si>
  <si>
    <t>END</t>
  </si>
  <si>
    <t>AL INVEST Břidličná, a.s.</t>
  </si>
  <si>
    <t>764815217R00</t>
  </si>
  <si>
    <t>Žlaby podokapní půlkruhové, z lakovaného pozinkovaného plechu, rš 500 mm, dodávka a montáž, Tyč ocelová válcovaná za tepla průřez: plochý; značka: S235JR (1.0038); šířka ramene = 30 mm; t = 5,0 mm</t>
  </si>
  <si>
    <t>44a</t>
  </si>
  <si>
    <t>včetně háků, čel, rohů, kotlíků, rovných hrdel a dilatací</t>
  </si>
  <si>
    <t>celkem : 498,00</t>
  </si>
  <si>
    <t>764815299RTT</t>
  </si>
  <si>
    <t>Speciální podstřešní žlab pro podtlakové vpusti v ose C, včetně veškerého příslušenství</t>
  </si>
  <si>
    <t>44b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</si>
</sst>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b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0" fillId="0" borderId="6" xfId="0" applyNumberForma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6" fillId="0" borderId="12" xfId="0" applyNumberFormat="1" applyFont="1" applyBorder="1" applyAlignment="1">
      <alignment vertical="center"/>
    </xf>
    <xf numFmtId="49" fontId="16" fillId="3" borderId="12" xfId="0" applyNumberFormat="1" applyFont="1" applyFill="1" applyBorder="1" applyAlignment="1">
      <alignment vertical="center" wrapText="1"/>
    </xf>
    <xf numFmtId="49" fontId="20" fillId="3" borderId="0" xfId="0" applyNumberFormat="1" applyFont="1" applyFill="1" applyAlignment="1">
      <alignment horizontal="left" vertical="center" wrapText="1"/>
    </xf>
    <xf numFmtId="49" fontId="20" fillId="3" borderId="6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8" fillId="0" borderId="12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sheetProtection password="E813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4"/>
  <sheetViews>
    <sheetView showGridLines="0" topLeftCell="B1" zoomScaleNormal="100" zoomScaleSheetLayoutView="75" workbookViewId="0">
      <selection activeCell="F25" sqref="F2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3" t="s">
        <v>41</v>
      </c>
      <c r="C1" s="234"/>
      <c r="D1" s="234"/>
      <c r="E1" s="234"/>
      <c r="F1" s="234"/>
      <c r="G1" s="234"/>
      <c r="H1" s="234"/>
      <c r="I1" s="234"/>
      <c r="J1" s="235"/>
    </row>
    <row r="2" spans="1:15" ht="36" customHeight="1" x14ac:dyDescent="0.2">
      <c r="A2" s="2"/>
      <c r="B2" s="77" t="s">
        <v>22</v>
      </c>
      <c r="C2" s="78"/>
      <c r="D2" s="195" t="s">
        <v>49</v>
      </c>
      <c r="E2" s="239" t="s">
        <v>50</v>
      </c>
      <c r="F2" s="240"/>
      <c r="G2" s="240"/>
      <c r="H2" s="240"/>
      <c r="I2" s="240"/>
      <c r="J2" s="241"/>
      <c r="O2" s="1"/>
    </row>
    <row r="3" spans="1:15" ht="27.2" customHeight="1" x14ac:dyDescent="0.2">
      <c r="A3" s="2"/>
      <c r="B3" s="79" t="s">
        <v>47</v>
      </c>
      <c r="C3" s="78"/>
      <c r="D3" s="80" t="s">
        <v>45</v>
      </c>
      <c r="E3" s="242" t="s">
        <v>46</v>
      </c>
      <c r="F3" s="243"/>
      <c r="G3" s="243"/>
      <c r="H3" s="243"/>
      <c r="I3" s="243"/>
      <c r="J3" s="244"/>
    </row>
    <row r="4" spans="1:15" ht="23.25" customHeight="1" x14ac:dyDescent="0.2">
      <c r="A4" s="74">
        <v>3464569</v>
      </c>
      <c r="B4" s="81" t="s">
        <v>48</v>
      </c>
      <c r="C4" s="82"/>
      <c r="D4" s="196" t="s">
        <v>43</v>
      </c>
      <c r="E4" s="222" t="s">
        <v>44</v>
      </c>
      <c r="F4" s="223"/>
      <c r="G4" s="223"/>
      <c r="H4" s="223"/>
      <c r="I4" s="223"/>
      <c r="J4" s="224"/>
    </row>
    <row r="5" spans="1:15" ht="24.2" customHeight="1" x14ac:dyDescent="0.2">
      <c r="A5" s="2"/>
      <c r="B5" s="31" t="s">
        <v>42</v>
      </c>
      <c r="D5" s="227" t="s">
        <v>416</v>
      </c>
      <c r="E5" s="228"/>
      <c r="F5" s="228"/>
      <c r="G5" s="228"/>
      <c r="H5" s="18" t="s">
        <v>40</v>
      </c>
      <c r="I5" s="22"/>
      <c r="J5" s="8"/>
    </row>
    <row r="6" spans="1:15" ht="15.75" customHeight="1" x14ac:dyDescent="0.2">
      <c r="A6" s="2"/>
      <c r="B6" s="28"/>
      <c r="C6" s="54"/>
      <c r="D6" s="229"/>
      <c r="E6" s="230"/>
      <c r="F6" s="230"/>
      <c r="G6" s="230"/>
      <c r="H6" s="18" t="s">
        <v>34</v>
      </c>
      <c r="I6" s="22"/>
      <c r="J6" s="8"/>
    </row>
    <row r="7" spans="1:15" ht="15.75" customHeight="1" x14ac:dyDescent="0.2">
      <c r="A7" s="2"/>
      <c r="B7" s="29"/>
      <c r="C7" s="55"/>
      <c r="D7" s="52"/>
      <c r="E7" s="231"/>
      <c r="F7" s="232"/>
      <c r="G7" s="232"/>
      <c r="H7" s="24"/>
      <c r="I7" s="23"/>
      <c r="J7" s="34"/>
    </row>
    <row r="8" spans="1:15" ht="24.2" hidden="1" customHeight="1" x14ac:dyDescent="0.2">
      <c r="A8" s="2"/>
      <c r="B8" s="31" t="s">
        <v>20</v>
      </c>
      <c r="D8" s="76" t="s">
        <v>51</v>
      </c>
      <c r="H8" s="18" t="s">
        <v>40</v>
      </c>
      <c r="I8" s="84" t="s">
        <v>55</v>
      </c>
      <c r="J8" s="8"/>
    </row>
    <row r="9" spans="1:15" ht="15.75" hidden="1" customHeight="1" x14ac:dyDescent="0.2">
      <c r="A9" s="2"/>
      <c r="B9" s="2"/>
      <c r="D9" s="76" t="s">
        <v>52</v>
      </c>
      <c r="H9" s="18" t="s">
        <v>34</v>
      </c>
      <c r="I9" s="84" t="s">
        <v>56</v>
      </c>
      <c r="J9" s="8"/>
    </row>
    <row r="10" spans="1:15" ht="15.75" hidden="1" customHeight="1" x14ac:dyDescent="0.2">
      <c r="A10" s="2"/>
      <c r="B10" s="35"/>
      <c r="C10" s="55"/>
      <c r="D10" s="75" t="s">
        <v>54</v>
      </c>
      <c r="E10" s="83" t="s">
        <v>53</v>
      </c>
      <c r="F10" s="24"/>
      <c r="G10" s="14"/>
      <c r="H10" s="14"/>
      <c r="I10" s="36"/>
      <c r="J10" s="34"/>
    </row>
    <row r="11" spans="1:15" ht="24.2" customHeight="1" x14ac:dyDescent="0.2">
      <c r="A11" s="2"/>
      <c r="B11" s="31" t="s">
        <v>19</v>
      </c>
      <c r="D11" s="246"/>
      <c r="E11" s="246"/>
      <c r="F11" s="246"/>
      <c r="G11" s="246"/>
      <c r="H11" s="18" t="s">
        <v>40</v>
      </c>
      <c r="I11" s="85"/>
      <c r="J11" s="8"/>
    </row>
    <row r="12" spans="1:15" ht="15.75" customHeight="1" x14ac:dyDescent="0.2">
      <c r="A12" s="2"/>
      <c r="B12" s="28"/>
      <c r="C12" s="54"/>
      <c r="D12" s="221"/>
      <c r="E12" s="221"/>
      <c r="F12" s="221"/>
      <c r="G12" s="221"/>
      <c r="H12" s="18" t="s">
        <v>34</v>
      </c>
      <c r="I12" s="85"/>
      <c r="J12" s="8"/>
    </row>
    <row r="13" spans="1:15" ht="15.75" customHeight="1" x14ac:dyDescent="0.2">
      <c r="A13" s="2"/>
      <c r="B13" s="29"/>
      <c r="C13" s="55"/>
      <c r="D13" s="86"/>
      <c r="E13" s="225"/>
      <c r="F13" s="226"/>
      <c r="G13" s="226"/>
      <c r="H13" s="19"/>
      <c r="I13" s="23"/>
      <c r="J13" s="34"/>
    </row>
    <row r="14" spans="1:15" ht="24.2" customHeight="1" x14ac:dyDescent="0.2">
      <c r="A14" s="2"/>
      <c r="B14" s="43" t="s">
        <v>21</v>
      </c>
      <c r="C14" s="56"/>
      <c r="D14" s="57"/>
      <c r="E14" s="58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9"/>
      <c r="D15" s="53"/>
      <c r="E15" s="245"/>
      <c r="F15" s="245"/>
      <c r="G15" s="247"/>
      <c r="H15" s="247"/>
      <c r="I15" s="247" t="s">
        <v>29</v>
      </c>
      <c r="J15" s="248"/>
    </row>
    <row r="16" spans="1:15" ht="23.25" customHeight="1" x14ac:dyDescent="0.2">
      <c r="A16" s="139" t="s">
        <v>24</v>
      </c>
      <c r="B16" s="38" t="s">
        <v>24</v>
      </c>
      <c r="C16" s="60"/>
      <c r="D16" s="61"/>
      <c r="E16" s="210"/>
      <c r="F16" s="211"/>
      <c r="G16" s="210"/>
      <c r="H16" s="211"/>
      <c r="I16" s="210">
        <f>SUMIF(F53:F70,A16,I53:I70)+SUMIF(F53:F70,"PSU",I53:I70)</f>
        <v>0</v>
      </c>
      <c r="J16" s="212"/>
    </row>
    <row r="17" spans="1:10" ht="23.25" customHeight="1" x14ac:dyDescent="0.2">
      <c r="A17" s="139" t="s">
        <v>25</v>
      </c>
      <c r="B17" s="38" t="s">
        <v>25</v>
      </c>
      <c r="C17" s="60"/>
      <c r="D17" s="61"/>
      <c r="E17" s="210"/>
      <c r="F17" s="211"/>
      <c r="G17" s="210"/>
      <c r="H17" s="211"/>
      <c r="I17" s="210">
        <f>SUMIF(F53:F70,A17,I53:I70)</f>
        <v>0</v>
      </c>
      <c r="J17" s="212"/>
    </row>
    <row r="18" spans="1:10" ht="23.25" customHeight="1" x14ac:dyDescent="0.2">
      <c r="A18" s="139" t="s">
        <v>26</v>
      </c>
      <c r="B18" s="38" t="s">
        <v>26</v>
      </c>
      <c r="C18" s="60"/>
      <c r="D18" s="61"/>
      <c r="E18" s="210"/>
      <c r="F18" s="211"/>
      <c r="G18" s="210"/>
      <c r="H18" s="211"/>
      <c r="I18" s="210">
        <f>SUMIF(F53:F70,A18,I53:I70)</f>
        <v>0</v>
      </c>
      <c r="J18" s="212"/>
    </row>
    <row r="19" spans="1:10" ht="23.25" customHeight="1" x14ac:dyDescent="0.2">
      <c r="A19" s="139" t="s">
        <v>102</v>
      </c>
      <c r="B19" s="38" t="s">
        <v>27</v>
      </c>
      <c r="C19" s="60"/>
      <c r="D19" s="61"/>
      <c r="E19" s="210"/>
      <c r="F19" s="211"/>
      <c r="G19" s="210"/>
      <c r="H19" s="211"/>
      <c r="I19" s="210">
        <f>SUMIF(F53:F70,A19,I53:I70)</f>
        <v>0</v>
      </c>
      <c r="J19" s="212"/>
    </row>
    <row r="20" spans="1:10" ht="23.25" customHeight="1" x14ac:dyDescent="0.2">
      <c r="A20" s="139" t="s">
        <v>103</v>
      </c>
      <c r="B20" s="38" t="s">
        <v>28</v>
      </c>
      <c r="C20" s="60"/>
      <c r="D20" s="61"/>
      <c r="E20" s="210"/>
      <c r="F20" s="211"/>
      <c r="G20" s="210"/>
      <c r="H20" s="211"/>
      <c r="I20" s="210">
        <f>SUMIF(F53:F70,A20,I53:I70)</f>
        <v>0</v>
      </c>
      <c r="J20" s="212"/>
    </row>
    <row r="21" spans="1:10" ht="23.25" customHeight="1" x14ac:dyDescent="0.2">
      <c r="A21" s="2"/>
      <c r="B21" s="48" t="s">
        <v>29</v>
      </c>
      <c r="C21" s="62"/>
      <c r="D21" s="63"/>
      <c r="E21" s="213"/>
      <c r="F21" s="249"/>
      <c r="G21" s="213"/>
      <c r="H21" s="249"/>
      <c r="I21" s="213">
        <f>SUM(I16:J20)</f>
        <v>0</v>
      </c>
      <c r="J21" s="214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0"/>
      <c r="D23" s="61"/>
      <c r="E23" s="65">
        <v>12</v>
      </c>
      <c r="F23" s="39" t="s">
        <v>0</v>
      </c>
      <c r="G23" s="208">
        <f>ZakladDPHSniVypocet</f>
        <v>0</v>
      </c>
      <c r="H23" s="209"/>
      <c r="I23" s="20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0"/>
      <c r="D24" s="61"/>
      <c r="E24" s="65">
        <f>SazbaDPH1</f>
        <v>12</v>
      </c>
      <c r="F24" s="39" t="s">
        <v>0</v>
      </c>
      <c r="G24" s="206">
        <f>A23</f>
        <v>0</v>
      </c>
      <c r="H24" s="207"/>
      <c r="I24" s="20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208">
        <f>ZakladDPHZaklVypocet</f>
        <v>0</v>
      </c>
      <c r="H25" s="209"/>
      <c r="I25" s="20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6"/>
      <c r="D26" s="53"/>
      <c r="E26" s="67">
        <f>SazbaDPH2</f>
        <v>21</v>
      </c>
      <c r="F26" s="30" t="s">
        <v>0</v>
      </c>
      <c r="G26" s="236">
        <f>A25</f>
        <v>0</v>
      </c>
      <c r="H26" s="237"/>
      <c r="I26" s="23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238">
        <f>CenaCelkem-(ZakladDPHSni+DPHSni+ZakladDPHZakl+DPHZakl)</f>
        <v>0</v>
      </c>
      <c r="H27" s="238"/>
      <c r="I27" s="238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16">
        <f>ZakladDPHSniVypocet+ZakladDPHZaklVypocet</f>
        <v>0</v>
      </c>
      <c r="H28" s="216"/>
      <c r="I28" s="216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15">
        <f>A27</f>
        <v>0</v>
      </c>
      <c r="H29" s="215"/>
      <c r="I29" s="215"/>
      <c r="J29" s="119" t="s">
        <v>61</v>
      </c>
    </row>
    <row r="30" spans="1:10" ht="12.9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 t="s">
        <v>57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217"/>
      <c r="E34" s="218"/>
      <c r="G34" s="219"/>
      <c r="H34" s="220"/>
      <c r="I34" s="220"/>
      <c r="J34" s="25"/>
    </row>
    <row r="35" spans="1:10" ht="12.95" customHeight="1" x14ac:dyDescent="0.2">
      <c r="A35" s="2"/>
      <c r="B35" s="2"/>
      <c r="D35" s="205" t="s">
        <v>2</v>
      </c>
      <c r="E35" s="205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.2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58</v>
      </c>
      <c r="C39" s="200"/>
      <c r="D39" s="200"/>
      <c r="E39" s="200"/>
      <c r="F39" s="99">
        <f>'D2 _1_SO02_Archstav_R1 Pol'!AE294</f>
        <v>0</v>
      </c>
      <c r="G39" s="100">
        <f>'D2 _1_SO02_Archstav_R1 Pol'!AF294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/>
      <c r="C40" s="201" t="s">
        <v>59</v>
      </c>
      <c r="D40" s="201"/>
      <c r="E40" s="201"/>
      <c r="F40" s="104"/>
      <c r="G40" s="105"/>
      <c r="H40" s="105">
        <f>(F40*SazbaDPH1/100)+(G40*SazbaDPH2/100)</f>
        <v>0</v>
      </c>
      <c r="I40" s="105"/>
      <c r="J40" s="106"/>
    </row>
    <row r="41" spans="1:10" ht="25.5" hidden="1" customHeight="1" x14ac:dyDescent="0.2">
      <c r="A41" s="88">
        <v>2</v>
      </c>
      <c r="B41" s="103" t="s">
        <v>45</v>
      </c>
      <c r="C41" s="201" t="s">
        <v>46</v>
      </c>
      <c r="D41" s="201"/>
      <c r="E41" s="201"/>
      <c r="F41" s="104">
        <f>'D2 _1_SO02_Archstav_R1 Pol'!AE294</f>
        <v>0</v>
      </c>
      <c r="G41" s="105">
        <f>'D2 _1_SO02_Archstav_R1 Pol'!AF294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hidden="1" customHeight="1" x14ac:dyDescent="0.2">
      <c r="A42" s="88">
        <v>3</v>
      </c>
      <c r="B42" s="107" t="s">
        <v>43</v>
      </c>
      <c r="C42" s="200" t="s">
        <v>44</v>
      </c>
      <c r="D42" s="200"/>
      <c r="E42" s="200"/>
      <c r="F42" s="108">
        <f>'D2 _1_SO02_Archstav_R1 Pol'!AE294</f>
        <v>0</v>
      </c>
      <c r="G42" s="101">
        <f>'D2 _1_SO02_Archstav_R1 Pol'!AF294</f>
        <v>0</v>
      </c>
      <c r="H42" s="101">
        <f>(F42*SazbaDPH1/100)+(G42*SazbaDPH2/100)</f>
        <v>0</v>
      </c>
      <c r="I42" s="101">
        <f>F42+G42+H42</f>
        <v>0</v>
      </c>
      <c r="J42" s="102" t="str">
        <f>IF(CenaCelkemVypocet=0,"",I42/CenaCelkemVypocet*100)</f>
        <v/>
      </c>
    </row>
    <row r="43" spans="1:10" ht="25.5" hidden="1" customHeight="1" x14ac:dyDescent="0.2">
      <c r="A43" s="88"/>
      <c r="B43" s="202" t="s">
        <v>60</v>
      </c>
      <c r="C43" s="203"/>
      <c r="D43" s="203"/>
      <c r="E43" s="204"/>
      <c r="F43" s="109">
        <f>SUMIF(A39:A42,"=1",F39:F42)</f>
        <v>0</v>
      </c>
      <c r="G43" s="110">
        <f>SUMIF(A39:A42,"=1",G39:G42)</f>
        <v>0</v>
      </c>
      <c r="H43" s="110">
        <f>SUMIF(A39:A42,"=1",H39:H42)</f>
        <v>0</v>
      </c>
      <c r="I43" s="110">
        <f>SUMIF(A39:A42,"=1",I39:I42)</f>
        <v>0</v>
      </c>
      <c r="J43" s="111">
        <f>SUMIF(A39:A42,"=1",J39:J42)</f>
        <v>0</v>
      </c>
    </row>
    <row r="45" spans="1:10" x14ac:dyDescent="0.2">
      <c r="A45" t="s">
        <v>62</v>
      </c>
      <c r="B45" t="s">
        <v>63</v>
      </c>
    </row>
    <row r="46" spans="1:10" x14ac:dyDescent="0.2">
      <c r="A46" t="s">
        <v>64</v>
      </c>
      <c r="B46" t="s">
        <v>65</v>
      </c>
    </row>
    <row r="47" spans="1:10" x14ac:dyDescent="0.2">
      <c r="A47" t="s">
        <v>66</v>
      </c>
      <c r="B47" t="s">
        <v>67</v>
      </c>
    </row>
    <row r="50" spans="1:10" ht="15.75" x14ac:dyDescent="0.25">
      <c r="B50" s="120" t="s">
        <v>68</v>
      </c>
    </row>
    <row r="52" spans="1:10" ht="25.5" customHeight="1" x14ac:dyDescent="0.2">
      <c r="A52" s="122"/>
      <c r="B52" s="125" t="s">
        <v>17</v>
      </c>
      <c r="C52" s="125" t="s">
        <v>5</v>
      </c>
      <c r="D52" s="126"/>
      <c r="E52" s="126"/>
      <c r="F52" s="127" t="s">
        <v>69</v>
      </c>
      <c r="G52" s="127"/>
      <c r="H52" s="127"/>
      <c r="I52" s="127" t="s">
        <v>29</v>
      </c>
      <c r="J52" s="127" t="s">
        <v>0</v>
      </c>
    </row>
    <row r="53" spans="1:10" ht="36.75" customHeight="1" x14ac:dyDescent="0.2">
      <c r="A53" s="123"/>
      <c r="B53" s="128" t="s">
        <v>70</v>
      </c>
      <c r="C53" s="198" t="s">
        <v>71</v>
      </c>
      <c r="D53" s="199"/>
      <c r="E53" s="199"/>
      <c r="F53" s="135" t="s">
        <v>24</v>
      </c>
      <c r="G53" s="136"/>
      <c r="H53" s="136"/>
      <c r="I53" s="136">
        <f>'D2 _1_SO02_Archstav_R1 Pol'!G8</f>
        <v>0</v>
      </c>
      <c r="J53" s="132" t="str">
        <f>IF(I71=0,"",I53/I71*100)</f>
        <v/>
      </c>
    </row>
    <row r="54" spans="1:10" ht="36.75" customHeight="1" x14ac:dyDescent="0.2">
      <c r="A54" s="123"/>
      <c r="B54" s="128" t="s">
        <v>72</v>
      </c>
      <c r="C54" s="198" t="s">
        <v>73</v>
      </c>
      <c r="D54" s="199"/>
      <c r="E54" s="199"/>
      <c r="F54" s="135" t="s">
        <v>24</v>
      </c>
      <c r="G54" s="136"/>
      <c r="H54" s="136"/>
      <c r="I54" s="136">
        <f>'D2 _1_SO02_Archstav_R1 Pol'!G17</f>
        <v>0</v>
      </c>
      <c r="J54" s="132" t="str">
        <f>IF(I71=0,"",I54/I71*100)</f>
        <v/>
      </c>
    </row>
    <row r="55" spans="1:10" ht="36.75" customHeight="1" x14ac:dyDescent="0.2">
      <c r="A55" s="123"/>
      <c r="B55" s="128" t="s">
        <v>74</v>
      </c>
      <c r="C55" s="198" t="s">
        <v>75</v>
      </c>
      <c r="D55" s="199"/>
      <c r="E55" s="199"/>
      <c r="F55" s="135" t="s">
        <v>24</v>
      </c>
      <c r="G55" s="136"/>
      <c r="H55" s="136"/>
      <c r="I55" s="136">
        <f>'D2 _1_SO02_Archstav_R1 Pol'!G28</f>
        <v>0</v>
      </c>
      <c r="J55" s="132" t="str">
        <f>IF(I71=0,"",I55/I71*100)</f>
        <v/>
      </c>
    </row>
    <row r="56" spans="1:10" ht="36.75" customHeight="1" x14ac:dyDescent="0.2">
      <c r="A56" s="123"/>
      <c r="B56" s="128" t="s">
        <v>76</v>
      </c>
      <c r="C56" s="198" t="s">
        <v>77</v>
      </c>
      <c r="D56" s="199"/>
      <c r="E56" s="199"/>
      <c r="F56" s="135" t="s">
        <v>24</v>
      </c>
      <c r="G56" s="136"/>
      <c r="H56" s="136"/>
      <c r="I56" s="136">
        <f>'D2 _1_SO02_Archstav_R1 Pol'!G44</f>
        <v>0</v>
      </c>
      <c r="J56" s="132" t="str">
        <f>IF(I71=0,"",I56/I71*100)</f>
        <v/>
      </c>
    </row>
    <row r="57" spans="1:10" ht="36.75" customHeight="1" x14ac:dyDescent="0.2">
      <c r="A57" s="123"/>
      <c r="B57" s="128" t="s">
        <v>78</v>
      </c>
      <c r="C57" s="198" t="s">
        <v>79</v>
      </c>
      <c r="D57" s="199"/>
      <c r="E57" s="199"/>
      <c r="F57" s="135" t="s">
        <v>24</v>
      </c>
      <c r="G57" s="136"/>
      <c r="H57" s="136"/>
      <c r="I57" s="136">
        <f>'D2 _1_SO02_Archstav_R1 Pol'!G97</f>
        <v>0</v>
      </c>
      <c r="J57" s="132" t="str">
        <f>IF(I71=0,"",I57/I71*100)</f>
        <v/>
      </c>
    </row>
    <row r="58" spans="1:10" ht="36.75" customHeight="1" x14ac:dyDescent="0.2">
      <c r="A58" s="123"/>
      <c r="B58" s="128" t="s">
        <v>80</v>
      </c>
      <c r="C58" s="198" t="s">
        <v>81</v>
      </c>
      <c r="D58" s="199"/>
      <c r="E58" s="199"/>
      <c r="F58" s="135" t="s">
        <v>24</v>
      </c>
      <c r="G58" s="136"/>
      <c r="H58" s="136"/>
      <c r="I58" s="136">
        <f>'D2 _1_SO02_Archstav_R1 Pol'!G105</f>
        <v>0</v>
      </c>
      <c r="J58" s="132" t="str">
        <f>IF(I71=0,"",I58/I71*100)</f>
        <v/>
      </c>
    </row>
    <row r="59" spans="1:10" ht="36.75" customHeight="1" x14ac:dyDescent="0.2">
      <c r="A59" s="123"/>
      <c r="B59" s="128" t="s">
        <v>82</v>
      </c>
      <c r="C59" s="198" t="s">
        <v>83</v>
      </c>
      <c r="D59" s="199"/>
      <c r="E59" s="199"/>
      <c r="F59" s="135" t="s">
        <v>24</v>
      </c>
      <c r="G59" s="136"/>
      <c r="H59" s="136"/>
      <c r="I59" s="136">
        <f>'D2 _1_SO02_Archstav_R1 Pol'!G109</f>
        <v>0</v>
      </c>
      <c r="J59" s="132" t="str">
        <f>IF(I71=0,"",I59/I71*100)</f>
        <v/>
      </c>
    </row>
    <row r="60" spans="1:10" ht="36.75" customHeight="1" x14ac:dyDescent="0.2">
      <c r="A60" s="123"/>
      <c r="B60" s="128" t="s">
        <v>84</v>
      </c>
      <c r="C60" s="198" t="s">
        <v>85</v>
      </c>
      <c r="D60" s="199"/>
      <c r="E60" s="199"/>
      <c r="F60" s="135" t="s">
        <v>25</v>
      </c>
      <c r="G60" s="136"/>
      <c r="H60" s="136"/>
      <c r="I60" s="136">
        <f>'D2 _1_SO02_Archstav_R1 Pol'!G111</f>
        <v>0</v>
      </c>
      <c r="J60" s="132" t="str">
        <f>IF(I71=0,"",I60/I71*100)</f>
        <v/>
      </c>
    </row>
    <row r="61" spans="1:10" ht="36.75" customHeight="1" x14ac:dyDescent="0.2">
      <c r="A61" s="123"/>
      <c r="B61" s="128" t="s">
        <v>86</v>
      </c>
      <c r="C61" s="198" t="s">
        <v>87</v>
      </c>
      <c r="D61" s="199"/>
      <c r="E61" s="199"/>
      <c r="F61" s="135" t="s">
        <v>25</v>
      </c>
      <c r="G61" s="136"/>
      <c r="H61" s="136"/>
      <c r="I61" s="136">
        <f>'D2 _1_SO02_Archstav_R1 Pol'!G142</f>
        <v>0</v>
      </c>
      <c r="J61" s="132" t="str">
        <f>IF(I71=0,"",I61/I71*100)</f>
        <v/>
      </c>
    </row>
    <row r="62" spans="1:10" ht="36.75" customHeight="1" x14ac:dyDescent="0.2">
      <c r="A62" s="123"/>
      <c r="B62" s="128" t="s">
        <v>88</v>
      </c>
      <c r="C62" s="198" t="s">
        <v>89</v>
      </c>
      <c r="D62" s="199"/>
      <c r="E62" s="199"/>
      <c r="F62" s="135" t="s">
        <v>25</v>
      </c>
      <c r="G62" s="136"/>
      <c r="H62" s="136"/>
      <c r="I62" s="136">
        <f>'D2 _1_SO02_Archstav_R1 Pol'!G171</f>
        <v>0</v>
      </c>
      <c r="J62" s="132" t="str">
        <f>IF(I71=0,"",I62/I71*100)</f>
        <v/>
      </c>
    </row>
    <row r="63" spans="1:10" ht="36.75" customHeight="1" x14ac:dyDescent="0.2">
      <c r="A63" s="123"/>
      <c r="B63" s="128" t="s">
        <v>90</v>
      </c>
      <c r="C63" s="198" t="s">
        <v>91</v>
      </c>
      <c r="D63" s="199"/>
      <c r="E63" s="199"/>
      <c r="F63" s="135" t="s">
        <v>25</v>
      </c>
      <c r="G63" s="136"/>
      <c r="H63" s="136"/>
      <c r="I63" s="136">
        <f>'D2 _1_SO02_Archstav_R1 Pol'!G196</f>
        <v>0</v>
      </c>
      <c r="J63" s="132" t="str">
        <f>IF(I71=0,"",I63/I71*100)</f>
        <v/>
      </c>
    </row>
    <row r="64" spans="1:10" ht="36.75" customHeight="1" x14ac:dyDescent="0.2">
      <c r="A64" s="123"/>
      <c r="B64" s="128" t="s">
        <v>92</v>
      </c>
      <c r="C64" s="198" t="s">
        <v>93</v>
      </c>
      <c r="D64" s="199"/>
      <c r="E64" s="199"/>
      <c r="F64" s="135" t="s">
        <v>25</v>
      </c>
      <c r="G64" s="136"/>
      <c r="H64" s="136"/>
      <c r="I64" s="136">
        <f>'D2 _1_SO02_Archstav_R1 Pol'!G205</f>
        <v>0</v>
      </c>
      <c r="J64" s="132" t="str">
        <f>IF(I71=0,"",I64/I71*100)</f>
        <v/>
      </c>
    </row>
    <row r="65" spans="1:10" ht="36.75" customHeight="1" x14ac:dyDescent="0.2">
      <c r="A65" s="123"/>
      <c r="B65" s="128" t="s">
        <v>94</v>
      </c>
      <c r="C65" s="198" t="s">
        <v>95</v>
      </c>
      <c r="D65" s="199"/>
      <c r="E65" s="199"/>
      <c r="F65" s="135" t="s">
        <v>25</v>
      </c>
      <c r="G65" s="136"/>
      <c r="H65" s="136"/>
      <c r="I65" s="136">
        <f>'D2 _1_SO02_Archstav_R1 Pol'!G229</f>
        <v>0</v>
      </c>
      <c r="J65" s="132" t="str">
        <f>IF(I71=0,"",I65/I71*100)</f>
        <v/>
      </c>
    </row>
    <row r="66" spans="1:10" ht="36.75" customHeight="1" x14ac:dyDescent="0.2">
      <c r="A66" s="123"/>
      <c r="B66" s="128" t="s">
        <v>96</v>
      </c>
      <c r="C66" s="198" t="s">
        <v>97</v>
      </c>
      <c r="D66" s="199"/>
      <c r="E66" s="199"/>
      <c r="F66" s="135" t="s">
        <v>25</v>
      </c>
      <c r="G66" s="136"/>
      <c r="H66" s="136"/>
      <c r="I66" s="136">
        <f>'D2 _1_SO02_Archstav_R1 Pol'!G241</f>
        <v>0</v>
      </c>
      <c r="J66" s="132" t="str">
        <f>IF(I71=0,"",I66/I71*100)</f>
        <v/>
      </c>
    </row>
    <row r="67" spans="1:10" ht="36.75" customHeight="1" x14ac:dyDescent="0.2">
      <c r="A67" s="123"/>
      <c r="B67" s="128" t="s">
        <v>98</v>
      </c>
      <c r="C67" s="198" t="s">
        <v>99</v>
      </c>
      <c r="D67" s="199"/>
      <c r="E67" s="199"/>
      <c r="F67" s="135" t="s">
        <v>25</v>
      </c>
      <c r="G67" s="136"/>
      <c r="H67" s="136"/>
      <c r="I67" s="136">
        <f>'D2 _1_SO02_Archstav_R1 Pol'!G255</f>
        <v>0</v>
      </c>
      <c r="J67" s="132" t="str">
        <f>IF(I71=0,"",I67/I71*100)</f>
        <v/>
      </c>
    </row>
    <row r="68" spans="1:10" ht="36.75" customHeight="1" x14ac:dyDescent="0.2">
      <c r="A68" s="123"/>
      <c r="B68" s="128" t="s">
        <v>100</v>
      </c>
      <c r="C68" s="198" t="s">
        <v>101</v>
      </c>
      <c r="D68" s="199"/>
      <c r="E68" s="199"/>
      <c r="F68" s="135" t="s">
        <v>25</v>
      </c>
      <c r="G68" s="136"/>
      <c r="H68" s="136"/>
      <c r="I68" s="136">
        <f>'D2 _1_SO02_Archstav_R1 Pol'!G269</f>
        <v>0</v>
      </c>
      <c r="J68" s="132" t="str">
        <f>IF(I71=0,"",I68/I71*100)</f>
        <v/>
      </c>
    </row>
    <row r="69" spans="1:10" ht="36.75" customHeight="1" x14ac:dyDescent="0.2">
      <c r="A69" s="123"/>
      <c r="B69" s="128" t="s">
        <v>102</v>
      </c>
      <c r="C69" s="198" t="s">
        <v>27</v>
      </c>
      <c r="D69" s="199"/>
      <c r="E69" s="199"/>
      <c r="F69" s="135" t="s">
        <v>102</v>
      </c>
      <c r="G69" s="136"/>
      <c r="H69" s="136"/>
      <c r="I69" s="136">
        <f>'D2 _1_SO02_Archstav_R1 Pol'!G273</f>
        <v>0</v>
      </c>
      <c r="J69" s="132" t="str">
        <f>IF(I71=0,"",I69/I71*100)</f>
        <v/>
      </c>
    </row>
    <row r="70" spans="1:10" ht="36.75" customHeight="1" x14ac:dyDescent="0.2">
      <c r="A70" s="123"/>
      <c r="B70" s="128" t="s">
        <v>103</v>
      </c>
      <c r="C70" s="198" t="s">
        <v>28</v>
      </c>
      <c r="D70" s="199"/>
      <c r="E70" s="199"/>
      <c r="F70" s="135" t="s">
        <v>103</v>
      </c>
      <c r="G70" s="136"/>
      <c r="H70" s="136"/>
      <c r="I70" s="136">
        <f>'D2 _1_SO02_Archstav_R1 Pol'!G280</f>
        <v>0</v>
      </c>
      <c r="J70" s="132" t="str">
        <f>IF(I71=0,"",I70/I71*100)</f>
        <v/>
      </c>
    </row>
    <row r="71" spans="1:10" ht="25.5" customHeight="1" x14ac:dyDescent="0.2">
      <c r="A71" s="124"/>
      <c r="B71" s="129" t="s">
        <v>1</v>
      </c>
      <c r="C71" s="130"/>
      <c r="D71" s="131"/>
      <c r="E71" s="131"/>
      <c r="F71" s="137"/>
      <c r="G71" s="138"/>
      <c r="H71" s="138"/>
      <c r="I71" s="138">
        <f>SUM(I53:I70)</f>
        <v>0</v>
      </c>
      <c r="J71" s="133">
        <f>SUM(J53:J70)</f>
        <v>0</v>
      </c>
    </row>
    <row r="72" spans="1:10" x14ac:dyDescent="0.2">
      <c r="F72" s="87"/>
      <c r="G72" s="87"/>
      <c r="H72" s="87"/>
      <c r="I72" s="87"/>
      <c r="J72" s="134"/>
    </row>
    <row r="73" spans="1:10" x14ac:dyDescent="0.2">
      <c r="F73" s="87"/>
      <c r="G73" s="87"/>
      <c r="H73" s="87"/>
      <c r="I73" s="87"/>
      <c r="J73" s="134"/>
    </row>
    <row r="74" spans="1:10" x14ac:dyDescent="0.2">
      <c r="F74" s="87"/>
      <c r="G74" s="87"/>
      <c r="H74" s="87"/>
      <c r="I74" s="87"/>
      <c r="J74" s="134"/>
    </row>
  </sheetData>
  <sheetProtection password="E813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8:E68"/>
    <mergeCell ref="C69:E69"/>
    <mergeCell ref="C70:E70"/>
    <mergeCell ref="C63:E63"/>
    <mergeCell ref="C64:E64"/>
    <mergeCell ref="C65:E65"/>
    <mergeCell ref="C66:E66"/>
    <mergeCell ref="C67:E6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&amp;L&amp;8Zpracováno programem &amp;"Arial CE,Tučné"BUILDpower S,  © RTS, a.s.&amp;C&amp;8Stránka &amp;P z &amp;N&amp;R&amp;8HP4-7-51889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50" t="s">
        <v>7</v>
      </c>
      <c r="B2" s="49"/>
      <c r="C2" s="252"/>
      <c r="D2" s="252"/>
      <c r="E2" s="252"/>
      <c r="F2" s="252"/>
      <c r="G2" s="253"/>
    </row>
    <row r="3" spans="1:7" ht="24.95" customHeight="1" x14ac:dyDescent="0.2">
      <c r="A3" s="50" t="s">
        <v>8</v>
      </c>
      <c r="B3" s="49"/>
      <c r="C3" s="252"/>
      <c r="D3" s="252"/>
      <c r="E3" s="252"/>
      <c r="F3" s="252"/>
      <c r="G3" s="253"/>
    </row>
    <row r="4" spans="1:7" ht="24.95" customHeight="1" x14ac:dyDescent="0.2">
      <c r="A4" s="50" t="s">
        <v>9</v>
      </c>
      <c r="B4" s="49"/>
      <c r="C4" s="252"/>
      <c r="D4" s="252"/>
      <c r="E4" s="252"/>
      <c r="F4" s="252"/>
      <c r="G4" s="253"/>
    </row>
    <row r="5" spans="1:7" x14ac:dyDescent="0.2">
      <c r="B5" s="4"/>
      <c r="C5" s="5"/>
      <c r="D5" s="6"/>
    </row>
  </sheetData>
  <sheetProtection password="E813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4"/>
  <sheetViews>
    <sheetView tabSelected="1" workbookViewId="0">
      <pane ySplit="7" topLeftCell="A215" activePane="bottomLeft" state="frozen"/>
      <selection activeCell="A2" sqref="A2:G2"/>
      <selection pane="bottomLeft" activeCell="C235" sqref="C235"/>
    </sheetView>
  </sheetViews>
  <sheetFormatPr defaultRowHeight="12.75" outlineLevelRow="3" x14ac:dyDescent="0.2"/>
  <cols>
    <col min="1" max="1" width="3.42578125" customWidth="1"/>
    <col min="2" max="2" width="12.42578125" style="121" customWidth="1"/>
    <col min="3" max="3" width="63.28515625" style="121" customWidth="1"/>
    <col min="4" max="4" width="4.7109375" customWidth="1"/>
    <col min="5" max="5" width="10.42578125" customWidth="1"/>
    <col min="6" max="6" width="9.7109375" customWidth="1"/>
    <col min="7" max="7" width="12.5703125" customWidth="1"/>
    <col min="8" max="17" width="0" hidden="1" customWidth="1"/>
    <col min="18" max="18" width="6.7109375" customWidth="1"/>
    <col min="20" max="25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 x14ac:dyDescent="0.25">
      <c r="A1" s="262" t="s">
        <v>104</v>
      </c>
      <c r="B1" s="262"/>
      <c r="C1" s="262"/>
      <c r="D1" s="262"/>
      <c r="E1" s="262"/>
      <c r="F1" s="262"/>
      <c r="G1" s="262"/>
      <c r="AG1" t="s">
        <v>105</v>
      </c>
    </row>
    <row r="2" spans="1:60" ht="24.95" customHeight="1" x14ac:dyDescent="0.2">
      <c r="A2" s="50" t="s">
        <v>7</v>
      </c>
      <c r="B2" s="193" t="s">
        <v>49</v>
      </c>
      <c r="C2" s="263" t="s">
        <v>50</v>
      </c>
      <c r="D2" s="264"/>
      <c r="E2" s="264"/>
      <c r="F2" s="264"/>
      <c r="G2" s="265"/>
      <c r="AG2" t="s">
        <v>106</v>
      </c>
    </row>
    <row r="3" spans="1:60" ht="24.95" customHeight="1" x14ac:dyDescent="0.2">
      <c r="A3" s="50" t="s">
        <v>8</v>
      </c>
      <c r="B3" s="49" t="s">
        <v>45</v>
      </c>
      <c r="C3" s="266" t="s">
        <v>46</v>
      </c>
      <c r="D3" s="267"/>
      <c r="E3" s="267"/>
      <c r="F3" s="267"/>
      <c r="G3" s="268"/>
      <c r="AC3" s="121" t="s">
        <v>106</v>
      </c>
      <c r="AG3" t="s">
        <v>107</v>
      </c>
    </row>
    <row r="4" spans="1:60" ht="24.95" customHeight="1" x14ac:dyDescent="0.2">
      <c r="A4" s="140" t="s">
        <v>9</v>
      </c>
      <c r="B4" s="194" t="s">
        <v>43</v>
      </c>
      <c r="C4" s="269" t="s">
        <v>44</v>
      </c>
      <c r="D4" s="270"/>
      <c r="E4" s="270"/>
      <c r="F4" s="270"/>
      <c r="G4" s="271"/>
      <c r="AG4" t="s">
        <v>108</v>
      </c>
    </row>
    <row r="5" spans="1:60" x14ac:dyDescent="0.2">
      <c r="D5" s="10"/>
    </row>
    <row r="6" spans="1:60" ht="38.25" x14ac:dyDescent="0.2">
      <c r="A6" s="142" t="s">
        <v>109</v>
      </c>
      <c r="B6" s="144" t="s">
        <v>110</v>
      </c>
      <c r="C6" s="144" t="s">
        <v>111</v>
      </c>
      <c r="D6" s="143" t="s">
        <v>112</v>
      </c>
      <c r="E6" s="142" t="s">
        <v>113</v>
      </c>
      <c r="F6" s="141" t="s">
        <v>114</v>
      </c>
      <c r="G6" s="142" t="s">
        <v>29</v>
      </c>
      <c r="H6" s="145" t="s">
        <v>30</v>
      </c>
      <c r="I6" s="145" t="s">
        <v>115</v>
      </c>
      <c r="J6" s="145" t="s">
        <v>31</v>
      </c>
      <c r="K6" s="145" t="s">
        <v>116</v>
      </c>
      <c r="L6" s="145" t="s">
        <v>117</v>
      </c>
      <c r="M6" s="145" t="s">
        <v>118</v>
      </c>
      <c r="N6" s="145" t="s">
        <v>119</v>
      </c>
      <c r="O6" s="145" t="s">
        <v>120</v>
      </c>
      <c r="P6" s="145" t="s">
        <v>121</v>
      </c>
      <c r="Q6" s="145" t="s">
        <v>122</v>
      </c>
      <c r="R6" s="145" t="s">
        <v>123</v>
      </c>
      <c r="S6" s="145" t="s">
        <v>124</v>
      </c>
      <c r="T6" s="145" t="s">
        <v>125</v>
      </c>
      <c r="U6" s="145" t="s">
        <v>126</v>
      </c>
      <c r="V6" s="145" t="s">
        <v>127</v>
      </c>
      <c r="W6" s="145" t="s">
        <v>128</v>
      </c>
      <c r="X6" s="145" t="s">
        <v>129</v>
      </c>
      <c r="Y6" s="145" t="s">
        <v>130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131</v>
      </c>
      <c r="B8" s="163" t="s">
        <v>70</v>
      </c>
      <c r="C8" s="185" t="s">
        <v>71</v>
      </c>
      <c r="D8" s="164"/>
      <c r="E8" s="165"/>
      <c r="F8" s="166"/>
      <c r="G8" s="166">
        <f>SUMIF(AG9:AG16,"&lt;&gt;NOR",G9:G16)</f>
        <v>0</v>
      </c>
      <c r="H8" s="166"/>
      <c r="I8" s="166">
        <f>SUM(I9:I16)</f>
        <v>0</v>
      </c>
      <c r="J8" s="166"/>
      <c r="K8" s="166">
        <f>SUM(K9:K16)</f>
        <v>0</v>
      </c>
      <c r="L8" s="166"/>
      <c r="M8" s="166">
        <f>SUM(M9:M16)</f>
        <v>0</v>
      </c>
      <c r="N8" s="165"/>
      <c r="O8" s="165">
        <f>SUM(O9:O16)</f>
        <v>1.0900000000000001</v>
      </c>
      <c r="P8" s="165"/>
      <c r="Q8" s="165">
        <f>SUM(Q9:Q16)</f>
        <v>0</v>
      </c>
      <c r="R8" s="166"/>
      <c r="S8" s="166"/>
      <c r="T8" s="167"/>
      <c r="U8" s="161"/>
      <c r="V8" s="161">
        <f>SUM(V9:V16)</f>
        <v>204.77</v>
      </c>
      <c r="W8" s="161"/>
      <c r="X8" s="161"/>
      <c r="Y8" s="161"/>
      <c r="AG8" t="s">
        <v>132</v>
      </c>
    </row>
    <row r="9" spans="1:60" outlineLevel="1" x14ac:dyDescent="0.2">
      <c r="A9" s="169">
        <v>1</v>
      </c>
      <c r="B9" s="170" t="s">
        <v>133</v>
      </c>
      <c r="C9" s="186" t="s">
        <v>134</v>
      </c>
      <c r="D9" s="171" t="s">
        <v>135</v>
      </c>
      <c r="E9" s="172">
        <v>2178.4450000000002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5.0000000000000001E-4</v>
      </c>
      <c r="O9" s="172">
        <f>ROUND(E9*N9,2)</f>
        <v>1.0900000000000001</v>
      </c>
      <c r="P9" s="172">
        <v>0</v>
      </c>
      <c r="Q9" s="172">
        <f>ROUND(E9*P9,2)</f>
        <v>0</v>
      </c>
      <c r="R9" s="174" t="s">
        <v>136</v>
      </c>
      <c r="S9" s="174" t="s">
        <v>137</v>
      </c>
      <c r="T9" s="175" t="s">
        <v>137</v>
      </c>
      <c r="U9" s="157">
        <v>9.4E-2</v>
      </c>
      <c r="V9" s="157">
        <f>ROUND(E9*U9,2)</f>
        <v>204.77</v>
      </c>
      <c r="W9" s="157"/>
      <c r="X9" s="157" t="s">
        <v>138</v>
      </c>
      <c r="Y9" s="157" t="s">
        <v>139</v>
      </c>
      <c r="Z9" s="146"/>
      <c r="AA9" s="146"/>
      <c r="AB9" s="146"/>
      <c r="AC9" s="146"/>
      <c r="AD9" s="146"/>
      <c r="AE9" s="146"/>
      <c r="AF9" s="146"/>
      <c r="AG9" s="146" t="s">
        <v>140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7" t="s">
        <v>141</v>
      </c>
      <c r="D10" s="159"/>
      <c r="E10" s="160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6"/>
      <c r="AA10" s="146"/>
      <c r="AB10" s="146"/>
      <c r="AC10" s="146"/>
      <c r="AD10" s="146"/>
      <c r="AE10" s="146"/>
      <c r="AF10" s="146"/>
      <c r="AG10" s="146" t="s">
        <v>142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3" x14ac:dyDescent="0.2">
      <c r="A11" s="153"/>
      <c r="B11" s="154"/>
      <c r="C11" s="187" t="s">
        <v>143</v>
      </c>
      <c r="D11" s="159"/>
      <c r="E11" s="16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6"/>
      <c r="AA11" s="146"/>
      <c r="AB11" s="146"/>
      <c r="AC11" s="146"/>
      <c r="AD11" s="146"/>
      <c r="AE11" s="146"/>
      <c r="AF11" s="146"/>
      <c r="AG11" s="146" t="s">
        <v>142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2.5" outlineLevel="3" x14ac:dyDescent="0.2">
      <c r="A12" s="153"/>
      <c r="B12" s="154"/>
      <c r="C12" s="187" t="s">
        <v>144</v>
      </c>
      <c r="D12" s="159"/>
      <c r="E12" s="160">
        <v>1487.41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6"/>
      <c r="AA12" s="146"/>
      <c r="AB12" s="146"/>
      <c r="AC12" s="146"/>
      <c r="AD12" s="146"/>
      <c r="AE12" s="146"/>
      <c r="AF12" s="146"/>
      <c r="AG12" s="146" t="s">
        <v>142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3" x14ac:dyDescent="0.2">
      <c r="A13" s="153"/>
      <c r="B13" s="154"/>
      <c r="C13" s="187" t="s">
        <v>145</v>
      </c>
      <c r="D13" s="159"/>
      <c r="E13" s="160">
        <v>139.15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6"/>
      <c r="AA13" s="146"/>
      <c r="AB13" s="146"/>
      <c r="AC13" s="146"/>
      <c r="AD13" s="146"/>
      <c r="AE13" s="146"/>
      <c r="AF13" s="146"/>
      <c r="AG13" s="146" t="s">
        <v>142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3" x14ac:dyDescent="0.2">
      <c r="A14" s="153"/>
      <c r="B14" s="154"/>
      <c r="C14" s="187" t="s">
        <v>146</v>
      </c>
      <c r="D14" s="159"/>
      <c r="E14" s="160"/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6"/>
      <c r="AA14" s="146"/>
      <c r="AB14" s="146"/>
      <c r="AC14" s="146"/>
      <c r="AD14" s="146"/>
      <c r="AE14" s="146"/>
      <c r="AF14" s="146"/>
      <c r="AG14" s="146" t="s">
        <v>142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3" x14ac:dyDescent="0.2">
      <c r="A15" s="153"/>
      <c r="B15" s="154"/>
      <c r="C15" s="187" t="s">
        <v>147</v>
      </c>
      <c r="D15" s="159"/>
      <c r="E15" s="160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6"/>
      <c r="AA15" s="146"/>
      <c r="AB15" s="146"/>
      <c r="AC15" s="146"/>
      <c r="AD15" s="146"/>
      <c r="AE15" s="146"/>
      <c r="AF15" s="146"/>
      <c r="AG15" s="146" t="s">
        <v>142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3" x14ac:dyDescent="0.2">
      <c r="A16" s="153"/>
      <c r="B16" s="154"/>
      <c r="C16" s="187" t="s">
        <v>148</v>
      </c>
      <c r="D16" s="159"/>
      <c r="E16" s="160">
        <v>551.88499999999999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6"/>
      <c r="AA16" s="146"/>
      <c r="AB16" s="146"/>
      <c r="AC16" s="146"/>
      <c r="AD16" s="146"/>
      <c r="AE16" s="146"/>
      <c r="AF16" s="146"/>
      <c r="AG16" s="146" t="s">
        <v>142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x14ac:dyDescent="0.2">
      <c r="A17" s="162" t="s">
        <v>131</v>
      </c>
      <c r="B17" s="163" t="s">
        <v>72</v>
      </c>
      <c r="C17" s="185" t="s">
        <v>73</v>
      </c>
      <c r="D17" s="164"/>
      <c r="E17" s="165"/>
      <c r="F17" s="166"/>
      <c r="G17" s="166">
        <f>SUMIF(AG18:AG27,"&lt;&gt;NOR",G18:G27)</f>
        <v>0</v>
      </c>
      <c r="H17" s="166"/>
      <c r="I17" s="166">
        <f>SUM(I18:I27)</f>
        <v>0</v>
      </c>
      <c r="J17" s="166"/>
      <c r="K17" s="166">
        <f>SUM(K18:K27)</f>
        <v>0</v>
      </c>
      <c r="L17" s="166"/>
      <c r="M17" s="166">
        <f>SUM(M18:M27)</f>
        <v>0</v>
      </c>
      <c r="N17" s="165"/>
      <c r="O17" s="165">
        <f>SUM(O18:O27)</f>
        <v>637.25</v>
      </c>
      <c r="P17" s="165"/>
      <c r="Q17" s="165">
        <f>SUM(Q18:Q27)</f>
        <v>0</v>
      </c>
      <c r="R17" s="166"/>
      <c r="S17" s="166"/>
      <c r="T17" s="167"/>
      <c r="U17" s="161"/>
      <c r="V17" s="161">
        <f>SUM(V18:V27)</f>
        <v>28698.480000000003</v>
      </c>
      <c r="W17" s="161"/>
      <c r="X17" s="161"/>
      <c r="Y17" s="161"/>
      <c r="AG17" t="s">
        <v>132</v>
      </c>
    </row>
    <row r="18" spans="1:60" outlineLevel="1" x14ac:dyDescent="0.2">
      <c r="A18" s="169">
        <v>2</v>
      </c>
      <c r="B18" s="170" t="s">
        <v>149</v>
      </c>
      <c r="C18" s="186" t="s">
        <v>150</v>
      </c>
      <c r="D18" s="171" t="s">
        <v>135</v>
      </c>
      <c r="E18" s="172">
        <v>4527.1000000000004</v>
      </c>
      <c r="F18" s="173"/>
      <c r="G18" s="174">
        <f>ROUND(E18*F18,2)</f>
        <v>0</v>
      </c>
      <c r="H18" s="173"/>
      <c r="I18" s="174">
        <f>ROUND(E18*H18,2)</f>
        <v>0</v>
      </c>
      <c r="J18" s="173"/>
      <c r="K18" s="174">
        <f>ROUND(E18*J18,2)</f>
        <v>0</v>
      </c>
      <c r="L18" s="174">
        <v>21</v>
      </c>
      <c r="M18" s="174">
        <f>G18*(1+L18/100)</f>
        <v>0</v>
      </c>
      <c r="N18" s="172">
        <v>9.5000000000000001E-2</v>
      </c>
      <c r="O18" s="172">
        <f>ROUND(E18*N18,2)</f>
        <v>430.07</v>
      </c>
      <c r="P18" s="172">
        <v>0</v>
      </c>
      <c r="Q18" s="172">
        <f>ROUND(E18*P18,2)</f>
        <v>0</v>
      </c>
      <c r="R18" s="174"/>
      <c r="S18" s="174" t="s">
        <v>151</v>
      </c>
      <c r="T18" s="175" t="s">
        <v>152</v>
      </c>
      <c r="U18" s="157">
        <v>5.2539999999999996</v>
      </c>
      <c r="V18" s="157">
        <f>ROUND(E18*U18,2)</f>
        <v>23785.38</v>
      </c>
      <c r="W18" s="157"/>
      <c r="X18" s="157" t="s">
        <v>138</v>
      </c>
      <c r="Y18" s="157" t="s">
        <v>139</v>
      </c>
      <c r="Z18" s="146"/>
      <c r="AA18" s="146"/>
      <c r="AB18" s="146"/>
      <c r="AC18" s="146"/>
      <c r="AD18" s="146"/>
      <c r="AE18" s="146"/>
      <c r="AF18" s="146"/>
      <c r="AG18" s="146" t="s">
        <v>140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">
      <c r="A19" s="153"/>
      <c r="B19" s="154"/>
      <c r="C19" s="254" t="s">
        <v>153</v>
      </c>
      <c r="D19" s="255"/>
      <c r="E19" s="255"/>
      <c r="F19" s="255"/>
      <c r="G19" s="255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6"/>
      <c r="AA19" s="146"/>
      <c r="AB19" s="146"/>
      <c r="AC19" s="146"/>
      <c r="AD19" s="146"/>
      <c r="AE19" s="146"/>
      <c r="AF19" s="146"/>
      <c r="AG19" s="146" t="s">
        <v>154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76" t="str">
        <f>C19</f>
        <v>UR,16=0,28 W/m2K, akustické vlastnosti viz. hluková studie. Detaily, oplechování, prostupy apod. - komplet řešení dodávky opláštění</v>
      </c>
      <c r="BB19" s="146"/>
      <c r="BC19" s="146"/>
      <c r="BD19" s="146"/>
      <c r="BE19" s="146"/>
      <c r="BF19" s="146"/>
      <c r="BG19" s="146"/>
      <c r="BH19" s="146"/>
    </row>
    <row r="20" spans="1:60" ht="22.5" outlineLevel="3" x14ac:dyDescent="0.2">
      <c r="A20" s="153"/>
      <c r="B20" s="154"/>
      <c r="C20" s="260" t="s">
        <v>155</v>
      </c>
      <c r="D20" s="261"/>
      <c r="E20" s="261"/>
      <c r="F20" s="261"/>
      <c r="G20" s="261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6"/>
      <c r="AA20" s="146"/>
      <c r="AB20" s="146"/>
      <c r="AC20" s="146"/>
      <c r="AD20" s="146"/>
      <c r="AE20" s="146"/>
      <c r="AF20" s="146"/>
      <c r="AG20" s="146" t="s">
        <v>154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76" t="str">
        <f>C20</f>
        <v>včetně vnějších parapetů, klempířských prvků, pomocných profilů (lemování atd.), samolep.těsnících pásků, spojovacího a kotvícího materiálu, dilatací.</v>
      </c>
      <c r="BB20" s="146"/>
      <c r="BC20" s="146"/>
      <c r="BD20" s="146"/>
      <c r="BE20" s="146"/>
      <c r="BF20" s="146"/>
      <c r="BG20" s="146"/>
      <c r="BH20" s="146"/>
    </row>
    <row r="21" spans="1:60" outlineLevel="3" x14ac:dyDescent="0.2">
      <c r="A21" s="153"/>
      <c r="B21" s="154"/>
      <c r="C21" s="260" t="s">
        <v>156</v>
      </c>
      <c r="D21" s="261"/>
      <c r="E21" s="261"/>
      <c r="F21" s="261"/>
      <c r="G21" s="261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6"/>
      <c r="AA21" s="146"/>
      <c r="AB21" s="146"/>
      <c r="AC21" s="146"/>
      <c r="AD21" s="146"/>
      <c r="AE21" s="146"/>
      <c r="AF21" s="146"/>
      <c r="AG21" s="146" t="s">
        <v>154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76" t="str">
        <f>C21</f>
        <v>(Montáž+dodávka včetně nákladů na lešení, zdvihací mechanismy a veškerého příslušenství - kompletní provedení).</v>
      </c>
      <c r="BB21" s="146"/>
      <c r="BC21" s="146"/>
      <c r="BD21" s="146"/>
      <c r="BE21" s="146"/>
      <c r="BF21" s="146"/>
      <c r="BG21" s="146"/>
      <c r="BH21" s="146"/>
    </row>
    <row r="22" spans="1:60" outlineLevel="2" x14ac:dyDescent="0.2">
      <c r="A22" s="153"/>
      <c r="B22" s="154"/>
      <c r="C22" s="187" t="s">
        <v>157</v>
      </c>
      <c r="D22" s="159"/>
      <c r="E22" s="160">
        <v>4527.1000000000004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6"/>
      <c r="AA22" s="146"/>
      <c r="AB22" s="146"/>
      <c r="AC22" s="146"/>
      <c r="AD22" s="146"/>
      <c r="AE22" s="146"/>
      <c r="AF22" s="146"/>
      <c r="AG22" s="146" t="s">
        <v>142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69">
        <v>3</v>
      </c>
      <c r="B23" s="170" t="s">
        <v>158</v>
      </c>
      <c r="C23" s="186" t="s">
        <v>159</v>
      </c>
      <c r="D23" s="171" t="s">
        <v>135</v>
      </c>
      <c r="E23" s="172">
        <v>5919.4</v>
      </c>
      <c r="F23" s="173"/>
      <c r="G23" s="174">
        <f>ROUND(E23*F23,2)</f>
        <v>0</v>
      </c>
      <c r="H23" s="173"/>
      <c r="I23" s="174">
        <f>ROUND(E23*H23,2)</f>
        <v>0</v>
      </c>
      <c r="J23" s="173"/>
      <c r="K23" s="174">
        <f>ROUND(E23*J23,2)</f>
        <v>0</v>
      </c>
      <c r="L23" s="174">
        <v>21</v>
      </c>
      <c r="M23" s="174">
        <f>G23*(1+L23/100)</f>
        <v>0</v>
      </c>
      <c r="N23" s="172">
        <v>3.5000000000000003E-2</v>
      </c>
      <c r="O23" s="172">
        <f>ROUND(E23*N23,2)</f>
        <v>207.18</v>
      </c>
      <c r="P23" s="172">
        <v>0</v>
      </c>
      <c r="Q23" s="172">
        <f>ROUND(E23*P23,2)</f>
        <v>0</v>
      </c>
      <c r="R23" s="174"/>
      <c r="S23" s="174" t="s">
        <v>151</v>
      </c>
      <c r="T23" s="175" t="s">
        <v>152</v>
      </c>
      <c r="U23" s="157">
        <v>0.83</v>
      </c>
      <c r="V23" s="157">
        <f>ROUND(E23*U23,2)</f>
        <v>4913.1000000000004</v>
      </c>
      <c r="W23" s="157"/>
      <c r="X23" s="157" t="s">
        <v>138</v>
      </c>
      <c r="Y23" s="157" t="s">
        <v>139</v>
      </c>
      <c r="Z23" s="146"/>
      <c r="AA23" s="146"/>
      <c r="AB23" s="146"/>
      <c r="AC23" s="146"/>
      <c r="AD23" s="146"/>
      <c r="AE23" s="146"/>
      <c r="AF23" s="146"/>
      <c r="AG23" s="146" t="s">
        <v>140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2.5" outlineLevel="2" x14ac:dyDescent="0.2">
      <c r="A24" s="153"/>
      <c r="B24" s="154"/>
      <c r="C24" s="254" t="s">
        <v>160</v>
      </c>
      <c r="D24" s="255"/>
      <c r="E24" s="255"/>
      <c r="F24" s="255"/>
      <c r="G24" s="255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6"/>
      <c r="AA24" s="146"/>
      <c r="AB24" s="146"/>
      <c r="AC24" s="146"/>
      <c r="AD24" s="146"/>
      <c r="AE24" s="146"/>
      <c r="AF24" s="146"/>
      <c r="AG24" s="146" t="s">
        <v>154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76" t="str">
        <f>C24</f>
        <v>Obvodový plášť bude dodán včetně potřebných kotevních prvků, těsnících pásků, ztužujících prvků, lemování, prostupů, oplechování apod.</v>
      </c>
      <c r="BB24" s="146"/>
      <c r="BC24" s="146"/>
      <c r="BD24" s="146"/>
      <c r="BE24" s="146"/>
      <c r="BF24" s="146"/>
      <c r="BG24" s="146"/>
      <c r="BH24" s="146"/>
    </row>
    <row r="25" spans="1:60" outlineLevel="3" x14ac:dyDescent="0.2">
      <c r="A25" s="153"/>
      <c r="B25" s="154"/>
      <c r="C25" s="260" t="s">
        <v>161</v>
      </c>
      <c r="D25" s="261"/>
      <c r="E25" s="261"/>
      <c r="F25" s="261"/>
      <c r="G25" s="261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6"/>
      <c r="AA25" s="146"/>
      <c r="AB25" s="146"/>
      <c r="AC25" s="146"/>
      <c r="AD25" s="146"/>
      <c r="AE25" s="146"/>
      <c r="AF25" s="146"/>
      <c r="AG25" s="146" t="s">
        <v>154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76" t="str">
        <f>C25</f>
        <v>UR,16=0,28 W/m2K, akustické vlastnosti viz. hluková studie. Detaily, oplechování, prostupy apod. - komplet řešení dodávky opláštění.</v>
      </c>
      <c r="BB25" s="146"/>
      <c r="BC25" s="146"/>
      <c r="BD25" s="146"/>
      <c r="BE25" s="146"/>
      <c r="BF25" s="146"/>
      <c r="BG25" s="146"/>
      <c r="BH25" s="146"/>
    </row>
    <row r="26" spans="1:60" outlineLevel="3" x14ac:dyDescent="0.2">
      <c r="A26" s="153"/>
      <c r="B26" s="154"/>
      <c r="C26" s="260" t="s">
        <v>162</v>
      </c>
      <c r="D26" s="261"/>
      <c r="E26" s="261"/>
      <c r="F26" s="261"/>
      <c r="G26" s="261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6"/>
      <c r="AA26" s="146"/>
      <c r="AB26" s="146"/>
      <c r="AC26" s="146"/>
      <c r="AD26" s="146"/>
      <c r="AE26" s="146"/>
      <c r="AF26" s="146"/>
      <c r="AG26" s="146" t="s">
        <v>154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2" x14ac:dyDescent="0.2">
      <c r="A27" s="153"/>
      <c r="B27" s="154"/>
      <c r="C27" s="187" t="s">
        <v>163</v>
      </c>
      <c r="D27" s="159"/>
      <c r="E27" s="160">
        <v>5919.4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6"/>
      <c r="AA27" s="146"/>
      <c r="AB27" s="146"/>
      <c r="AC27" s="146"/>
      <c r="AD27" s="146"/>
      <c r="AE27" s="146"/>
      <c r="AF27" s="146"/>
      <c r="AG27" s="146" t="s">
        <v>142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x14ac:dyDescent="0.2">
      <c r="A28" s="162" t="s">
        <v>131</v>
      </c>
      <c r="B28" s="163" t="s">
        <v>74</v>
      </c>
      <c r="C28" s="185" t="s">
        <v>75</v>
      </c>
      <c r="D28" s="164"/>
      <c r="E28" s="165"/>
      <c r="F28" s="166"/>
      <c r="G28" s="166">
        <f>SUMIF(AG29:AG43,"&lt;&gt;NOR",G29:G43)</f>
        <v>0</v>
      </c>
      <c r="H28" s="166"/>
      <c r="I28" s="166">
        <f>SUM(I29:I43)</f>
        <v>0</v>
      </c>
      <c r="J28" s="166"/>
      <c r="K28" s="166">
        <f>SUM(K29:K43)</f>
        <v>0</v>
      </c>
      <c r="L28" s="166"/>
      <c r="M28" s="166">
        <f>SUM(M29:M43)</f>
        <v>0</v>
      </c>
      <c r="N28" s="165"/>
      <c r="O28" s="165">
        <f>SUM(O29:O43)</f>
        <v>20.479999999999997</v>
      </c>
      <c r="P28" s="165"/>
      <c r="Q28" s="165">
        <f>SUM(Q29:Q43)</f>
        <v>0</v>
      </c>
      <c r="R28" s="166"/>
      <c r="S28" s="166"/>
      <c r="T28" s="167"/>
      <c r="U28" s="161"/>
      <c r="V28" s="161">
        <f>SUM(V29:V43)</f>
        <v>1346.81</v>
      </c>
      <c r="W28" s="161"/>
      <c r="X28" s="161"/>
      <c r="Y28" s="161"/>
      <c r="AG28" t="s">
        <v>132</v>
      </c>
    </row>
    <row r="29" spans="1:60" ht="22.5" outlineLevel="1" x14ac:dyDescent="0.2">
      <c r="A29" s="169">
        <v>4</v>
      </c>
      <c r="B29" s="170" t="s">
        <v>164</v>
      </c>
      <c r="C29" s="186" t="s">
        <v>165</v>
      </c>
      <c r="D29" s="171" t="s">
        <v>135</v>
      </c>
      <c r="E29" s="172">
        <v>1407.6</v>
      </c>
      <c r="F29" s="173"/>
      <c r="G29" s="174">
        <f>ROUND(E29*F29,2)</f>
        <v>0</v>
      </c>
      <c r="H29" s="173"/>
      <c r="I29" s="174">
        <f>ROUND(E29*H29,2)</f>
        <v>0</v>
      </c>
      <c r="J29" s="173"/>
      <c r="K29" s="174">
        <f>ROUND(E29*J29,2)</f>
        <v>0</v>
      </c>
      <c r="L29" s="174">
        <v>21</v>
      </c>
      <c r="M29" s="174">
        <f>G29*(1+L29/100)</f>
        <v>0</v>
      </c>
      <c r="N29" s="172">
        <v>1.3310000000000001E-2</v>
      </c>
      <c r="O29" s="172">
        <f>ROUND(E29*N29,2)</f>
        <v>18.739999999999998</v>
      </c>
      <c r="P29" s="172">
        <v>0</v>
      </c>
      <c r="Q29" s="172">
        <f>ROUND(E29*P29,2)</f>
        <v>0</v>
      </c>
      <c r="R29" s="174" t="s">
        <v>166</v>
      </c>
      <c r="S29" s="174" t="s">
        <v>137</v>
      </c>
      <c r="T29" s="175" t="s">
        <v>137</v>
      </c>
      <c r="U29" s="157">
        <v>0.85699999999999998</v>
      </c>
      <c r="V29" s="157">
        <f>ROUND(E29*U29,2)</f>
        <v>1206.31</v>
      </c>
      <c r="W29" s="157"/>
      <c r="X29" s="157" t="s">
        <v>138</v>
      </c>
      <c r="Y29" s="157" t="s">
        <v>139</v>
      </c>
      <c r="Z29" s="146"/>
      <c r="AA29" s="146"/>
      <c r="AB29" s="146"/>
      <c r="AC29" s="146"/>
      <c r="AD29" s="146"/>
      <c r="AE29" s="146"/>
      <c r="AF29" s="146"/>
      <c r="AG29" s="146" t="s">
        <v>140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22.5" outlineLevel="2" x14ac:dyDescent="0.2">
      <c r="A30" s="153"/>
      <c r="B30" s="154"/>
      <c r="C30" s="258" t="s">
        <v>167</v>
      </c>
      <c r="D30" s="259"/>
      <c r="E30" s="259"/>
      <c r="F30" s="259"/>
      <c r="G30" s="259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6"/>
      <c r="AA30" s="146"/>
      <c r="AB30" s="146"/>
      <c r="AC30" s="146"/>
      <c r="AD30" s="146"/>
      <c r="AE30" s="146"/>
      <c r="AF30" s="146"/>
      <c r="AG30" s="146" t="s">
        <v>168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76" t="str">
        <f>C30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30" s="146"/>
      <c r="BC30" s="146"/>
      <c r="BD30" s="146"/>
      <c r="BE30" s="146"/>
      <c r="BF30" s="146"/>
      <c r="BG30" s="146"/>
      <c r="BH30" s="146"/>
    </row>
    <row r="31" spans="1:60" outlineLevel="2" x14ac:dyDescent="0.2">
      <c r="A31" s="153"/>
      <c r="B31" s="154"/>
      <c r="C31" s="187" t="s">
        <v>141</v>
      </c>
      <c r="D31" s="159"/>
      <c r="E31" s="160"/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6"/>
      <c r="AA31" s="146"/>
      <c r="AB31" s="146"/>
      <c r="AC31" s="146"/>
      <c r="AD31" s="146"/>
      <c r="AE31" s="146"/>
      <c r="AF31" s="146"/>
      <c r="AG31" s="146" t="s">
        <v>142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3" x14ac:dyDescent="0.2">
      <c r="A32" s="153"/>
      <c r="B32" s="154"/>
      <c r="C32" s="187" t="s">
        <v>143</v>
      </c>
      <c r="D32" s="159"/>
      <c r="E32" s="160"/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6"/>
      <c r="AA32" s="146"/>
      <c r="AB32" s="146"/>
      <c r="AC32" s="146"/>
      <c r="AD32" s="146"/>
      <c r="AE32" s="146"/>
      <c r="AF32" s="146"/>
      <c r="AG32" s="146" t="s">
        <v>142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3" x14ac:dyDescent="0.2">
      <c r="A33" s="153"/>
      <c r="B33" s="154"/>
      <c r="C33" s="187" t="s">
        <v>169</v>
      </c>
      <c r="D33" s="159"/>
      <c r="E33" s="160">
        <v>767.7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6"/>
      <c r="AA33" s="146"/>
      <c r="AB33" s="146"/>
      <c r="AC33" s="146"/>
      <c r="AD33" s="146"/>
      <c r="AE33" s="146"/>
      <c r="AF33" s="146"/>
      <c r="AG33" s="146" t="s">
        <v>142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3" x14ac:dyDescent="0.2">
      <c r="A34" s="153"/>
      <c r="B34" s="154"/>
      <c r="C34" s="187" t="s">
        <v>146</v>
      </c>
      <c r="D34" s="159"/>
      <c r="E34" s="160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6"/>
      <c r="AA34" s="146"/>
      <c r="AB34" s="146"/>
      <c r="AC34" s="146"/>
      <c r="AD34" s="146"/>
      <c r="AE34" s="146"/>
      <c r="AF34" s="146"/>
      <c r="AG34" s="146" t="s">
        <v>142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3" x14ac:dyDescent="0.2">
      <c r="A35" s="153"/>
      <c r="B35" s="154"/>
      <c r="C35" s="187" t="s">
        <v>147</v>
      </c>
      <c r="D35" s="159"/>
      <c r="E35" s="160"/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6"/>
      <c r="AA35" s="146"/>
      <c r="AB35" s="146"/>
      <c r="AC35" s="146"/>
      <c r="AD35" s="146"/>
      <c r="AE35" s="146"/>
      <c r="AF35" s="146"/>
      <c r="AG35" s="146" t="s">
        <v>142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3" x14ac:dyDescent="0.2">
      <c r="A36" s="153"/>
      <c r="B36" s="154"/>
      <c r="C36" s="187" t="s">
        <v>170</v>
      </c>
      <c r="D36" s="159"/>
      <c r="E36" s="160">
        <v>639.9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6"/>
      <c r="AA36" s="146"/>
      <c r="AB36" s="146"/>
      <c r="AC36" s="146"/>
      <c r="AD36" s="146"/>
      <c r="AE36" s="146"/>
      <c r="AF36" s="146"/>
      <c r="AG36" s="146" t="s">
        <v>142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ht="33.75" outlineLevel="1" x14ac:dyDescent="0.2">
      <c r="A37" s="169">
        <v>5</v>
      </c>
      <c r="B37" s="170" t="s">
        <v>171</v>
      </c>
      <c r="C37" s="186" t="s">
        <v>172</v>
      </c>
      <c r="D37" s="171" t="s">
        <v>135</v>
      </c>
      <c r="E37" s="172">
        <v>281</v>
      </c>
      <c r="F37" s="173"/>
      <c r="G37" s="174">
        <f>ROUND(E37*F37,2)</f>
        <v>0</v>
      </c>
      <c r="H37" s="173"/>
      <c r="I37" s="174">
        <f>ROUND(E37*H37,2)</f>
        <v>0</v>
      </c>
      <c r="J37" s="173"/>
      <c r="K37" s="174">
        <f>ROUND(E37*J37,2)</f>
        <v>0</v>
      </c>
      <c r="L37" s="174">
        <v>21</v>
      </c>
      <c r="M37" s="174">
        <f>G37*(1+L37/100)</f>
        <v>0</v>
      </c>
      <c r="N37" s="172">
        <v>6.1799999999999997E-3</v>
      </c>
      <c r="O37" s="172">
        <f>ROUND(E37*N37,2)</f>
        <v>1.74</v>
      </c>
      <c r="P37" s="172">
        <v>0</v>
      </c>
      <c r="Q37" s="172">
        <f>ROUND(E37*P37,2)</f>
        <v>0</v>
      </c>
      <c r="R37" s="174" t="s">
        <v>166</v>
      </c>
      <c r="S37" s="174" t="s">
        <v>137</v>
      </c>
      <c r="T37" s="175" t="s">
        <v>137</v>
      </c>
      <c r="U37" s="157">
        <v>0.5</v>
      </c>
      <c r="V37" s="157">
        <f>ROUND(E37*U37,2)</f>
        <v>140.5</v>
      </c>
      <c r="W37" s="157"/>
      <c r="X37" s="157" t="s">
        <v>138</v>
      </c>
      <c r="Y37" s="157" t="s">
        <v>139</v>
      </c>
      <c r="Z37" s="146"/>
      <c r="AA37" s="146"/>
      <c r="AB37" s="146"/>
      <c r="AC37" s="146"/>
      <c r="AD37" s="146"/>
      <c r="AE37" s="146"/>
      <c r="AF37" s="146"/>
      <c r="AG37" s="146" t="s">
        <v>140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">
      <c r="A38" s="153"/>
      <c r="B38" s="154"/>
      <c r="C38" s="187" t="s">
        <v>141</v>
      </c>
      <c r="D38" s="159"/>
      <c r="E38" s="160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6"/>
      <c r="AA38" s="146"/>
      <c r="AB38" s="146"/>
      <c r="AC38" s="146"/>
      <c r="AD38" s="146"/>
      <c r="AE38" s="146"/>
      <c r="AF38" s="146"/>
      <c r="AG38" s="146" t="s">
        <v>142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3" x14ac:dyDescent="0.2">
      <c r="A39" s="153"/>
      <c r="B39" s="154"/>
      <c r="C39" s="187" t="s">
        <v>143</v>
      </c>
      <c r="D39" s="159"/>
      <c r="E39" s="160"/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6"/>
      <c r="AA39" s="146"/>
      <c r="AB39" s="146"/>
      <c r="AC39" s="146"/>
      <c r="AD39" s="146"/>
      <c r="AE39" s="146"/>
      <c r="AF39" s="146"/>
      <c r="AG39" s="146" t="s">
        <v>142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3" x14ac:dyDescent="0.2">
      <c r="A40" s="153"/>
      <c r="B40" s="154"/>
      <c r="C40" s="187" t="s">
        <v>173</v>
      </c>
      <c r="D40" s="159"/>
      <c r="E40" s="160">
        <v>121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6"/>
      <c r="AA40" s="146"/>
      <c r="AB40" s="146"/>
      <c r="AC40" s="146"/>
      <c r="AD40" s="146"/>
      <c r="AE40" s="146"/>
      <c r="AF40" s="146"/>
      <c r="AG40" s="146" t="s">
        <v>142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3" x14ac:dyDescent="0.2">
      <c r="A41" s="153"/>
      <c r="B41" s="154"/>
      <c r="C41" s="187" t="s">
        <v>146</v>
      </c>
      <c r="D41" s="159"/>
      <c r="E41" s="160"/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6"/>
      <c r="AA41" s="146"/>
      <c r="AB41" s="146"/>
      <c r="AC41" s="146"/>
      <c r="AD41" s="146"/>
      <c r="AE41" s="146"/>
      <c r="AF41" s="146"/>
      <c r="AG41" s="146" t="s">
        <v>142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3" x14ac:dyDescent="0.2">
      <c r="A42" s="153"/>
      <c r="B42" s="154"/>
      <c r="C42" s="187" t="s">
        <v>147</v>
      </c>
      <c r="D42" s="159"/>
      <c r="E42" s="160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6"/>
      <c r="AA42" s="146"/>
      <c r="AB42" s="146"/>
      <c r="AC42" s="146"/>
      <c r="AD42" s="146"/>
      <c r="AE42" s="146"/>
      <c r="AF42" s="146"/>
      <c r="AG42" s="146" t="s">
        <v>142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3" x14ac:dyDescent="0.2">
      <c r="A43" s="153"/>
      <c r="B43" s="154"/>
      <c r="C43" s="187" t="s">
        <v>174</v>
      </c>
      <c r="D43" s="159"/>
      <c r="E43" s="160">
        <v>160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6"/>
      <c r="AA43" s="146"/>
      <c r="AB43" s="146"/>
      <c r="AC43" s="146"/>
      <c r="AD43" s="146"/>
      <c r="AE43" s="146"/>
      <c r="AF43" s="146"/>
      <c r="AG43" s="146" t="s">
        <v>142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x14ac:dyDescent="0.2">
      <c r="A44" s="162" t="s">
        <v>131</v>
      </c>
      <c r="B44" s="163" t="s">
        <v>76</v>
      </c>
      <c r="C44" s="185" t="s">
        <v>77</v>
      </c>
      <c r="D44" s="164"/>
      <c r="E44" s="165"/>
      <c r="F44" s="166"/>
      <c r="G44" s="166">
        <f>SUMIF(AG45:AG96,"&lt;&gt;NOR",G45:G96)</f>
        <v>0</v>
      </c>
      <c r="H44" s="166"/>
      <c r="I44" s="166">
        <f>SUM(I45:I96)</f>
        <v>0</v>
      </c>
      <c r="J44" s="166"/>
      <c r="K44" s="166">
        <f>SUM(K45:K96)</f>
        <v>0</v>
      </c>
      <c r="L44" s="166"/>
      <c r="M44" s="166">
        <f>SUM(M45:M96)</f>
        <v>0</v>
      </c>
      <c r="N44" s="165"/>
      <c r="O44" s="165">
        <f>SUM(O45:O96)</f>
        <v>3.0700000000000003</v>
      </c>
      <c r="P44" s="165"/>
      <c r="Q44" s="165">
        <f>SUM(Q45:Q96)</f>
        <v>0</v>
      </c>
      <c r="R44" s="166"/>
      <c r="S44" s="166"/>
      <c r="T44" s="167"/>
      <c r="U44" s="161"/>
      <c r="V44" s="161">
        <f>SUM(V45:V96)</f>
        <v>317.2</v>
      </c>
      <c r="W44" s="161"/>
      <c r="X44" s="161"/>
      <c r="Y44" s="161"/>
      <c r="AG44" t="s">
        <v>132</v>
      </c>
    </row>
    <row r="45" spans="1:60" ht="22.5" outlineLevel="1" x14ac:dyDescent="0.2">
      <c r="A45" s="169">
        <v>6</v>
      </c>
      <c r="B45" s="170" t="s">
        <v>175</v>
      </c>
      <c r="C45" s="186" t="s">
        <v>176</v>
      </c>
      <c r="D45" s="171" t="s">
        <v>177</v>
      </c>
      <c r="E45" s="172">
        <v>3</v>
      </c>
      <c r="F45" s="173"/>
      <c r="G45" s="174">
        <f>ROUND(E45*F45,2)</f>
        <v>0</v>
      </c>
      <c r="H45" s="173"/>
      <c r="I45" s="174">
        <f>ROUND(E45*H45,2)</f>
        <v>0</v>
      </c>
      <c r="J45" s="173"/>
      <c r="K45" s="174">
        <f>ROUND(E45*J45,2)</f>
        <v>0</v>
      </c>
      <c r="L45" s="174">
        <v>21</v>
      </c>
      <c r="M45" s="174">
        <f>G45*(1+L45/100)</f>
        <v>0</v>
      </c>
      <c r="N45" s="172">
        <v>0.14000000000000001</v>
      </c>
      <c r="O45" s="172">
        <f>ROUND(E45*N45,2)</f>
        <v>0.42</v>
      </c>
      <c r="P45" s="172">
        <v>0</v>
      </c>
      <c r="Q45" s="172">
        <f>ROUND(E45*P45,2)</f>
        <v>0</v>
      </c>
      <c r="R45" s="174"/>
      <c r="S45" s="174" t="s">
        <v>151</v>
      </c>
      <c r="T45" s="175" t="s">
        <v>152</v>
      </c>
      <c r="U45" s="157">
        <v>24.400490000000001</v>
      </c>
      <c r="V45" s="157">
        <f>ROUND(E45*U45,2)</f>
        <v>73.2</v>
      </c>
      <c r="W45" s="157"/>
      <c r="X45" s="157" t="s">
        <v>138</v>
      </c>
      <c r="Y45" s="157" t="s">
        <v>139</v>
      </c>
      <c r="Z45" s="146"/>
      <c r="AA45" s="146"/>
      <c r="AB45" s="146"/>
      <c r="AC45" s="146"/>
      <c r="AD45" s="146"/>
      <c r="AE45" s="146"/>
      <c r="AF45" s="146"/>
      <c r="AG45" s="146" t="s">
        <v>140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2" x14ac:dyDescent="0.2">
      <c r="A46" s="153"/>
      <c r="B46" s="154"/>
      <c r="C46" s="254" t="s">
        <v>178</v>
      </c>
      <c r="D46" s="255"/>
      <c r="E46" s="255"/>
      <c r="F46" s="255"/>
      <c r="G46" s="255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6"/>
      <c r="AA46" s="146"/>
      <c r="AB46" s="146"/>
      <c r="AC46" s="146"/>
      <c r="AD46" s="146"/>
      <c r="AE46" s="146"/>
      <c r="AF46" s="146"/>
      <c r="AG46" s="146" t="s">
        <v>154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3" x14ac:dyDescent="0.2">
      <c r="A47" s="153"/>
      <c r="B47" s="154"/>
      <c r="C47" s="260" t="s">
        <v>179</v>
      </c>
      <c r="D47" s="261"/>
      <c r="E47" s="261"/>
      <c r="F47" s="261"/>
      <c r="G47" s="261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6"/>
      <c r="AA47" s="146"/>
      <c r="AB47" s="146"/>
      <c r="AC47" s="146"/>
      <c r="AD47" s="146"/>
      <c r="AE47" s="146"/>
      <c r="AF47" s="146"/>
      <c r="AG47" s="146" t="s">
        <v>154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3" x14ac:dyDescent="0.2">
      <c r="A48" s="153"/>
      <c r="B48" s="154"/>
      <c r="C48" s="260" t="s">
        <v>180</v>
      </c>
      <c r="D48" s="261"/>
      <c r="E48" s="261"/>
      <c r="F48" s="261"/>
      <c r="G48" s="261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6"/>
      <c r="AA48" s="146"/>
      <c r="AB48" s="146"/>
      <c r="AC48" s="146"/>
      <c r="AD48" s="146"/>
      <c r="AE48" s="146"/>
      <c r="AF48" s="146"/>
      <c r="AG48" s="146" t="s">
        <v>154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2" x14ac:dyDescent="0.2">
      <c r="A49" s="153"/>
      <c r="B49" s="154"/>
      <c r="C49" s="187" t="s">
        <v>181</v>
      </c>
      <c r="D49" s="159"/>
      <c r="E49" s="160">
        <v>3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6"/>
      <c r="AA49" s="146"/>
      <c r="AB49" s="146"/>
      <c r="AC49" s="146"/>
      <c r="AD49" s="146"/>
      <c r="AE49" s="146"/>
      <c r="AF49" s="146"/>
      <c r="AG49" s="146" t="s">
        <v>142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 x14ac:dyDescent="0.2">
      <c r="A50" s="169">
        <v>7</v>
      </c>
      <c r="B50" s="170" t="s">
        <v>182</v>
      </c>
      <c r="C50" s="186" t="s">
        <v>183</v>
      </c>
      <c r="D50" s="171" t="s">
        <v>177</v>
      </c>
      <c r="E50" s="172">
        <v>8</v>
      </c>
      <c r="F50" s="173"/>
      <c r="G50" s="174">
        <f>ROUND(E50*F50,2)</f>
        <v>0</v>
      </c>
      <c r="H50" s="173"/>
      <c r="I50" s="174">
        <f>ROUND(E50*H50,2)</f>
        <v>0</v>
      </c>
      <c r="J50" s="173"/>
      <c r="K50" s="174">
        <f>ROUND(E50*J50,2)</f>
        <v>0</v>
      </c>
      <c r="L50" s="174">
        <v>21</v>
      </c>
      <c r="M50" s="174">
        <f>G50*(1+L50/100)</f>
        <v>0</v>
      </c>
      <c r="N50" s="172">
        <v>0.06</v>
      </c>
      <c r="O50" s="172">
        <f>ROUND(E50*N50,2)</f>
        <v>0.48</v>
      </c>
      <c r="P50" s="172">
        <v>0</v>
      </c>
      <c r="Q50" s="172">
        <f>ROUND(E50*P50,2)</f>
        <v>0</v>
      </c>
      <c r="R50" s="174"/>
      <c r="S50" s="174" t="s">
        <v>151</v>
      </c>
      <c r="T50" s="175" t="s">
        <v>152</v>
      </c>
      <c r="U50" s="157">
        <v>24.400490000000001</v>
      </c>
      <c r="V50" s="157">
        <f>ROUND(E50*U50,2)</f>
        <v>195.2</v>
      </c>
      <c r="W50" s="157"/>
      <c r="X50" s="157" t="s">
        <v>138</v>
      </c>
      <c r="Y50" s="157" t="s">
        <v>139</v>
      </c>
      <c r="Z50" s="146"/>
      <c r="AA50" s="146"/>
      <c r="AB50" s="146"/>
      <c r="AC50" s="146"/>
      <c r="AD50" s="146"/>
      <c r="AE50" s="146"/>
      <c r="AF50" s="146"/>
      <c r="AG50" s="146" t="s">
        <v>140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2" x14ac:dyDescent="0.2">
      <c r="A51" s="153"/>
      <c r="B51" s="154"/>
      <c r="C51" s="254" t="s">
        <v>184</v>
      </c>
      <c r="D51" s="255"/>
      <c r="E51" s="255"/>
      <c r="F51" s="255"/>
      <c r="G51" s="255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6"/>
      <c r="AA51" s="146"/>
      <c r="AB51" s="146"/>
      <c r="AC51" s="146"/>
      <c r="AD51" s="146"/>
      <c r="AE51" s="146"/>
      <c r="AF51" s="146"/>
      <c r="AG51" s="146" t="s">
        <v>154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3" x14ac:dyDescent="0.2">
      <c r="A52" s="153"/>
      <c r="B52" s="154"/>
      <c r="C52" s="260" t="s">
        <v>179</v>
      </c>
      <c r="D52" s="261"/>
      <c r="E52" s="261"/>
      <c r="F52" s="261"/>
      <c r="G52" s="261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6"/>
      <c r="AA52" s="146"/>
      <c r="AB52" s="146"/>
      <c r="AC52" s="146"/>
      <c r="AD52" s="146"/>
      <c r="AE52" s="146"/>
      <c r="AF52" s="146"/>
      <c r="AG52" s="146" t="s">
        <v>154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3" x14ac:dyDescent="0.2">
      <c r="A53" s="153"/>
      <c r="B53" s="154"/>
      <c r="C53" s="260" t="s">
        <v>180</v>
      </c>
      <c r="D53" s="261"/>
      <c r="E53" s="261"/>
      <c r="F53" s="261"/>
      <c r="G53" s="261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6"/>
      <c r="AA53" s="146"/>
      <c r="AB53" s="146"/>
      <c r="AC53" s="146"/>
      <c r="AD53" s="146"/>
      <c r="AE53" s="146"/>
      <c r="AF53" s="146"/>
      <c r="AG53" s="146" t="s">
        <v>154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2" x14ac:dyDescent="0.2">
      <c r="A54" s="153"/>
      <c r="B54" s="154"/>
      <c r="C54" s="187" t="s">
        <v>185</v>
      </c>
      <c r="D54" s="159"/>
      <c r="E54" s="160">
        <v>8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6"/>
      <c r="AA54" s="146"/>
      <c r="AB54" s="146"/>
      <c r="AC54" s="146"/>
      <c r="AD54" s="146"/>
      <c r="AE54" s="146"/>
      <c r="AF54" s="146"/>
      <c r="AG54" s="146" t="s">
        <v>142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22.5" outlineLevel="1" x14ac:dyDescent="0.2">
      <c r="A55" s="169">
        <v>8</v>
      </c>
      <c r="B55" s="170" t="s">
        <v>186</v>
      </c>
      <c r="C55" s="186" t="s">
        <v>187</v>
      </c>
      <c r="D55" s="171" t="s">
        <v>177</v>
      </c>
      <c r="E55" s="172">
        <v>2</v>
      </c>
      <c r="F55" s="173"/>
      <c r="G55" s="174">
        <f>ROUND(E55*F55,2)</f>
        <v>0</v>
      </c>
      <c r="H55" s="173"/>
      <c r="I55" s="174">
        <f>ROUND(E55*H55,2)</f>
        <v>0</v>
      </c>
      <c r="J55" s="173"/>
      <c r="K55" s="174">
        <f>ROUND(E55*J55,2)</f>
        <v>0</v>
      </c>
      <c r="L55" s="174">
        <v>21</v>
      </c>
      <c r="M55" s="174">
        <f>G55*(1+L55/100)</f>
        <v>0</v>
      </c>
      <c r="N55" s="172">
        <v>0.16</v>
      </c>
      <c r="O55" s="172">
        <f>ROUND(E55*N55,2)</f>
        <v>0.32</v>
      </c>
      <c r="P55" s="172">
        <v>0</v>
      </c>
      <c r="Q55" s="172">
        <f>ROUND(E55*P55,2)</f>
        <v>0</v>
      </c>
      <c r="R55" s="174"/>
      <c r="S55" s="174" t="s">
        <v>151</v>
      </c>
      <c r="T55" s="175" t="s">
        <v>152</v>
      </c>
      <c r="U55" s="157">
        <v>24.400490000000001</v>
      </c>
      <c r="V55" s="157">
        <f>ROUND(E55*U55,2)</f>
        <v>48.8</v>
      </c>
      <c r="W55" s="157"/>
      <c r="X55" s="157" t="s">
        <v>138</v>
      </c>
      <c r="Y55" s="157" t="s">
        <v>139</v>
      </c>
      <c r="Z55" s="146"/>
      <c r="AA55" s="146"/>
      <c r="AB55" s="146"/>
      <c r="AC55" s="146"/>
      <c r="AD55" s="146"/>
      <c r="AE55" s="146"/>
      <c r="AF55" s="146"/>
      <c r="AG55" s="146" t="s">
        <v>140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2" x14ac:dyDescent="0.2">
      <c r="A56" s="153"/>
      <c r="B56" s="154"/>
      <c r="C56" s="254" t="s">
        <v>178</v>
      </c>
      <c r="D56" s="255"/>
      <c r="E56" s="255"/>
      <c r="F56" s="255"/>
      <c r="G56" s="255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6"/>
      <c r="AA56" s="146"/>
      <c r="AB56" s="146"/>
      <c r="AC56" s="146"/>
      <c r="AD56" s="146"/>
      <c r="AE56" s="146"/>
      <c r="AF56" s="146"/>
      <c r="AG56" s="146" t="s">
        <v>154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3" x14ac:dyDescent="0.2">
      <c r="A57" s="153"/>
      <c r="B57" s="154"/>
      <c r="C57" s="260" t="s">
        <v>179</v>
      </c>
      <c r="D57" s="261"/>
      <c r="E57" s="261"/>
      <c r="F57" s="261"/>
      <c r="G57" s="261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6"/>
      <c r="AA57" s="146"/>
      <c r="AB57" s="146"/>
      <c r="AC57" s="146"/>
      <c r="AD57" s="146"/>
      <c r="AE57" s="146"/>
      <c r="AF57" s="146"/>
      <c r="AG57" s="146" t="s">
        <v>154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3" x14ac:dyDescent="0.2">
      <c r="A58" s="153"/>
      <c r="B58" s="154"/>
      <c r="C58" s="260" t="s">
        <v>180</v>
      </c>
      <c r="D58" s="261"/>
      <c r="E58" s="261"/>
      <c r="F58" s="261"/>
      <c r="G58" s="261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6"/>
      <c r="AA58" s="146"/>
      <c r="AB58" s="146"/>
      <c r="AC58" s="146"/>
      <c r="AD58" s="146"/>
      <c r="AE58" s="146"/>
      <c r="AF58" s="146"/>
      <c r="AG58" s="146" t="s">
        <v>154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2" x14ac:dyDescent="0.2">
      <c r="A59" s="153"/>
      <c r="B59" s="154"/>
      <c r="C59" s="187" t="s">
        <v>188</v>
      </c>
      <c r="D59" s="159"/>
      <c r="E59" s="160">
        <v>2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6"/>
      <c r="AA59" s="146"/>
      <c r="AB59" s="146"/>
      <c r="AC59" s="146"/>
      <c r="AD59" s="146"/>
      <c r="AE59" s="146"/>
      <c r="AF59" s="146"/>
      <c r="AG59" s="146" t="s">
        <v>142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69">
        <v>9</v>
      </c>
      <c r="B60" s="170" t="s">
        <v>189</v>
      </c>
      <c r="C60" s="186" t="s">
        <v>190</v>
      </c>
      <c r="D60" s="171" t="s">
        <v>177</v>
      </c>
      <c r="E60" s="172">
        <v>3</v>
      </c>
      <c r="F60" s="173"/>
      <c r="G60" s="174">
        <f>ROUND(E60*F60,2)</f>
        <v>0</v>
      </c>
      <c r="H60" s="173"/>
      <c r="I60" s="174">
        <f>ROUND(E60*H60,2)</f>
        <v>0</v>
      </c>
      <c r="J60" s="173"/>
      <c r="K60" s="174">
        <f>ROUND(E60*J60,2)</f>
        <v>0</v>
      </c>
      <c r="L60" s="174">
        <v>21</v>
      </c>
      <c r="M60" s="174">
        <f>G60*(1+L60/100)</f>
        <v>0</v>
      </c>
      <c r="N60" s="172">
        <v>0.3</v>
      </c>
      <c r="O60" s="172">
        <f>ROUND(E60*N60,2)</f>
        <v>0.9</v>
      </c>
      <c r="P60" s="172">
        <v>0</v>
      </c>
      <c r="Q60" s="172">
        <f>ROUND(E60*P60,2)</f>
        <v>0</v>
      </c>
      <c r="R60" s="174"/>
      <c r="S60" s="174" t="s">
        <v>151</v>
      </c>
      <c r="T60" s="175" t="s">
        <v>152</v>
      </c>
      <c r="U60" s="157">
        <v>0</v>
      </c>
      <c r="V60" s="157">
        <f>ROUND(E60*U60,2)</f>
        <v>0</v>
      </c>
      <c r="W60" s="157"/>
      <c r="X60" s="157" t="s">
        <v>138</v>
      </c>
      <c r="Y60" s="157" t="s">
        <v>139</v>
      </c>
      <c r="Z60" s="146"/>
      <c r="AA60" s="146"/>
      <c r="AB60" s="146"/>
      <c r="AC60" s="146"/>
      <c r="AD60" s="146"/>
      <c r="AE60" s="146"/>
      <c r="AF60" s="146"/>
      <c r="AG60" s="146" t="s">
        <v>140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2" x14ac:dyDescent="0.2">
      <c r="A61" s="153"/>
      <c r="B61" s="154"/>
      <c r="C61" s="254" t="s">
        <v>191</v>
      </c>
      <c r="D61" s="255"/>
      <c r="E61" s="255"/>
      <c r="F61" s="255"/>
      <c r="G61" s="255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6"/>
      <c r="AA61" s="146"/>
      <c r="AB61" s="146"/>
      <c r="AC61" s="146"/>
      <c r="AD61" s="146"/>
      <c r="AE61" s="146"/>
      <c r="AF61" s="146"/>
      <c r="AG61" s="146" t="s">
        <v>154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76" t="str">
        <f>C61</f>
        <v>Rychloběžná průmyslová spirálová turbo vrata, UR,16 = 1,59W/m2K, se světelnou a zvukovou signalizací a dálkovým ovládáním</v>
      </c>
      <c r="BB61" s="146"/>
      <c r="BC61" s="146"/>
      <c r="BD61" s="146"/>
      <c r="BE61" s="146"/>
      <c r="BF61" s="146"/>
      <c r="BG61" s="146"/>
      <c r="BH61" s="146"/>
    </row>
    <row r="62" spans="1:60" outlineLevel="3" x14ac:dyDescent="0.2">
      <c r="A62" s="153"/>
      <c r="B62" s="154"/>
      <c r="C62" s="260" t="s">
        <v>192</v>
      </c>
      <c r="D62" s="261"/>
      <c r="E62" s="261"/>
      <c r="F62" s="261"/>
      <c r="G62" s="261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6"/>
      <c r="AA62" s="146"/>
      <c r="AB62" s="146"/>
      <c r="AC62" s="146"/>
      <c r="AD62" s="146"/>
      <c r="AE62" s="146"/>
      <c r="AF62" s="146"/>
      <c r="AG62" s="146" t="s">
        <v>154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3" x14ac:dyDescent="0.2">
      <c r="A63" s="153"/>
      <c r="B63" s="154"/>
      <c r="C63" s="260" t="s">
        <v>193</v>
      </c>
      <c r="D63" s="261"/>
      <c r="E63" s="261"/>
      <c r="F63" s="261"/>
      <c r="G63" s="261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6"/>
      <c r="AA63" s="146"/>
      <c r="AB63" s="146"/>
      <c r="AC63" s="146"/>
      <c r="AD63" s="146"/>
      <c r="AE63" s="146"/>
      <c r="AF63" s="146"/>
      <c r="AG63" s="146" t="s">
        <v>154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3" x14ac:dyDescent="0.2">
      <c r="A64" s="153"/>
      <c r="B64" s="154"/>
      <c r="C64" s="260" t="s">
        <v>194</v>
      </c>
      <c r="D64" s="261"/>
      <c r="E64" s="261"/>
      <c r="F64" s="261"/>
      <c r="G64" s="261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6"/>
      <c r="AA64" s="146"/>
      <c r="AB64" s="146"/>
      <c r="AC64" s="146"/>
      <c r="AD64" s="146"/>
      <c r="AE64" s="146"/>
      <c r="AF64" s="146"/>
      <c r="AG64" s="146" t="s">
        <v>154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3" x14ac:dyDescent="0.2">
      <c r="A65" s="153"/>
      <c r="B65" s="154"/>
      <c r="C65" s="260" t="s">
        <v>195</v>
      </c>
      <c r="D65" s="261"/>
      <c r="E65" s="261"/>
      <c r="F65" s="261"/>
      <c r="G65" s="261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6"/>
      <c r="AA65" s="146"/>
      <c r="AB65" s="146"/>
      <c r="AC65" s="146"/>
      <c r="AD65" s="146"/>
      <c r="AE65" s="146"/>
      <c r="AF65" s="146"/>
      <c r="AG65" s="146" t="s">
        <v>154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3" x14ac:dyDescent="0.2">
      <c r="A66" s="153"/>
      <c r="B66" s="154"/>
      <c r="C66" s="260" t="s">
        <v>196</v>
      </c>
      <c r="D66" s="261"/>
      <c r="E66" s="261"/>
      <c r="F66" s="261"/>
      <c r="G66" s="261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6"/>
      <c r="AA66" s="146"/>
      <c r="AB66" s="146"/>
      <c r="AC66" s="146"/>
      <c r="AD66" s="146"/>
      <c r="AE66" s="146"/>
      <c r="AF66" s="146"/>
      <c r="AG66" s="146" t="s">
        <v>154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3" x14ac:dyDescent="0.2">
      <c r="A67" s="153"/>
      <c r="B67" s="154"/>
      <c r="C67" s="260" t="s">
        <v>197</v>
      </c>
      <c r="D67" s="261"/>
      <c r="E67" s="261"/>
      <c r="F67" s="261"/>
      <c r="G67" s="261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6"/>
      <c r="AA67" s="146"/>
      <c r="AB67" s="146"/>
      <c r="AC67" s="146"/>
      <c r="AD67" s="146"/>
      <c r="AE67" s="146"/>
      <c r="AF67" s="146"/>
      <c r="AG67" s="146" t="s">
        <v>154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3" x14ac:dyDescent="0.2">
      <c r="A68" s="153"/>
      <c r="B68" s="154"/>
      <c r="C68" s="260" t="s">
        <v>198</v>
      </c>
      <c r="D68" s="261"/>
      <c r="E68" s="261"/>
      <c r="F68" s="261"/>
      <c r="G68" s="261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6"/>
      <c r="AA68" s="146"/>
      <c r="AB68" s="146"/>
      <c r="AC68" s="146"/>
      <c r="AD68" s="146"/>
      <c r="AE68" s="146"/>
      <c r="AF68" s="146"/>
      <c r="AG68" s="146" t="s">
        <v>154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3" x14ac:dyDescent="0.2">
      <c r="A69" s="153"/>
      <c r="B69" s="154"/>
      <c r="C69" s="260" t="s">
        <v>199</v>
      </c>
      <c r="D69" s="261"/>
      <c r="E69" s="261"/>
      <c r="F69" s="261"/>
      <c r="G69" s="261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6"/>
      <c r="AA69" s="146"/>
      <c r="AB69" s="146"/>
      <c r="AC69" s="146"/>
      <c r="AD69" s="146"/>
      <c r="AE69" s="146"/>
      <c r="AF69" s="146"/>
      <c r="AG69" s="146" t="s">
        <v>154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3" x14ac:dyDescent="0.2">
      <c r="A70" s="153"/>
      <c r="B70" s="154"/>
      <c r="C70" s="260" t="s">
        <v>200</v>
      </c>
      <c r="D70" s="261"/>
      <c r="E70" s="261"/>
      <c r="F70" s="261"/>
      <c r="G70" s="261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6"/>
      <c r="AA70" s="146"/>
      <c r="AB70" s="146"/>
      <c r="AC70" s="146"/>
      <c r="AD70" s="146"/>
      <c r="AE70" s="146"/>
      <c r="AF70" s="146"/>
      <c r="AG70" s="146" t="s">
        <v>154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76" t="str">
        <f>C70</f>
        <v>Oboustranné bezpečnostní šrafování vodících kolejnic a spodní lamely. akustická úprava dle výkresu 1.NP</v>
      </c>
      <c r="BB70" s="146"/>
      <c r="BC70" s="146"/>
      <c r="BD70" s="146"/>
      <c r="BE70" s="146"/>
      <c r="BF70" s="146"/>
      <c r="BG70" s="146"/>
      <c r="BH70" s="146"/>
    </row>
    <row r="71" spans="1:60" outlineLevel="3" x14ac:dyDescent="0.2">
      <c r="A71" s="153"/>
      <c r="B71" s="154"/>
      <c r="C71" s="260" t="s">
        <v>201</v>
      </c>
      <c r="D71" s="261"/>
      <c r="E71" s="261"/>
      <c r="F71" s="261"/>
      <c r="G71" s="261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6"/>
      <c r="AA71" s="146"/>
      <c r="AB71" s="146"/>
      <c r="AC71" s="146"/>
      <c r="AD71" s="146"/>
      <c r="AE71" s="146"/>
      <c r="AF71" s="146"/>
      <c r="AG71" s="146" t="s">
        <v>154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3" x14ac:dyDescent="0.2">
      <c r="A72" s="153"/>
      <c r="B72" s="154"/>
      <c r="C72" s="260" t="s">
        <v>179</v>
      </c>
      <c r="D72" s="261"/>
      <c r="E72" s="261"/>
      <c r="F72" s="261"/>
      <c r="G72" s="261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6"/>
      <c r="AA72" s="146"/>
      <c r="AB72" s="146"/>
      <c r="AC72" s="146"/>
      <c r="AD72" s="146"/>
      <c r="AE72" s="146"/>
      <c r="AF72" s="146"/>
      <c r="AG72" s="146" t="s">
        <v>154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3" x14ac:dyDescent="0.2">
      <c r="A73" s="153"/>
      <c r="B73" s="154"/>
      <c r="C73" s="260" t="s">
        <v>180</v>
      </c>
      <c r="D73" s="261"/>
      <c r="E73" s="261"/>
      <c r="F73" s="261"/>
      <c r="G73" s="261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6"/>
      <c r="AA73" s="146"/>
      <c r="AB73" s="146"/>
      <c r="AC73" s="146"/>
      <c r="AD73" s="146"/>
      <c r="AE73" s="146"/>
      <c r="AF73" s="146"/>
      <c r="AG73" s="146" t="s">
        <v>154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2" x14ac:dyDescent="0.2">
      <c r="A74" s="153"/>
      <c r="B74" s="154"/>
      <c r="C74" s="187" t="s">
        <v>202</v>
      </c>
      <c r="D74" s="159"/>
      <c r="E74" s="160">
        <v>3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6"/>
      <c r="AA74" s="146"/>
      <c r="AB74" s="146"/>
      <c r="AC74" s="146"/>
      <c r="AD74" s="146"/>
      <c r="AE74" s="146"/>
      <c r="AF74" s="146"/>
      <c r="AG74" s="146" t="s">
        <v>142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69">
        <v>10</v>
      </c>
      <c r="B75" s="170" t="s">
        <v>203</v>
      </c>
      <c r="C75" s="186" t="s">
        <v>204</v>
      </c>
      <c r="D75" s="171" t="s">
        <v>177</v>
      </c>
      <c r="E75" s="172">
        <v>1</v>
      </c>
      <c r="F75" s="173"/>
      <c r="G75" s="174">
        <f>ROUND(E75*F75,2)</f>
        <v>0</v>
      </c>
      <c r="H75" s="173"/>
      <c r="I75" s="174">
        <f>ROUND(E75*H75,2)</f>
        <v>0</v>
      </c>
      <c r="J75" s="173"/>
      <c r="K75" s="174">
        <f>ROUND(E75*J75,2)</f>
        <v>0</v>
      </c>
      <c r="L75" s="174">
        <v>21</v>
      </c>
      <c r="M75" s="174">
        <f>G75*(1+L75/100)</f>
        <v>0</v>
      </c>
      <c r="N75" s="172">
        <v>0.35</v>
      </c>
      <c r="O75" s="172">
        <f>ROUND(E75*N75,2)</f>
        <v>0.35</v>
      </c>
      <c r="P75" s="172">
        <v>0</v>
      </c>
      <c r="Q75" s="172">
        <f>ROUND(E75*P75,2)</f>
        <v>0</v>
      </c>
      <c r="R75" s="174"/>
      <c r="S75" s="174" t="s">
        <v>151</v>
      </c>
      <c r="T75" s="175" t="s">
        <v>152</v>
      </c>
      <c r="U75" s="157">
        <v>0</v>
      </c>
      <c r="V75" s="157">
        <f>ROUND(E75*U75,2)</f>
        <v>0</v>
      </c>
      <c r="W75" s="157"/>
      <c r="X75" s="157" t="s">
        <v>138</v>
      </c>
      <c r="Y75" s="157" t="s">
        <v>139</v>
      </c>
      <c r="Z75" s="146"/>
      <c r="AA75" s="146"/>
      <c r="AB75" s="146"/>
      <c r="AC75" s="146"/>
      <c r="AD75" s="146"/>
      <c r="AE75" s="146"/>
      <c r="AF75" s="146"/>
      <c r="AG75" s="146" t="s">
        <v>140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2" x14ac:dyDescent="0.2">
      <c r="A76" s="153"/>
      <c r="B76" s="154"/>
      <c r="C76" s="254" t="s">
        <v>191</v>
      </c>
      <c r="D76" s="255"/>
      <c r="E76" s="255"/>
      <c r="F76" s="255"/>
      <c r="G76" s="255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6"/>
      <c r="AA76" s="146"/>
      <c r="AB76" s="146"/>
      <c r="AC76" s="146"/>
      <c r="AD76" s="146"/>
      <c r="AE76" s="146"/>
      <c r="AF76" s="146"/>
      <c r="AG76" s="146" t="s">
        <v>154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76" t="str">
        <f>C76</f>
        <v>Rychloběžná průmyslová spirálová turbo vrata, UR,16 = 1,59W/m2K, se světelnou a zvukovou signalizací a dálkovým ovládáním</v>
      </c>
      <c r="BB76" s="146"/>
      <c r="BC76" s="146"/>
      <c r="BD76" s="146"/>
      <c r="BE76" s="146"/>
      <c r="BF76" s="146"/>
      <c r="BG76" s="146"/>
      <c r="BH76" s="146"/>
    </row>
    <row r="77" spans="1:60" outlineLevel="3" x14ac:dyDescent="0.2">
      <c r="A77" s="153"/>
      <c r="B77" s="154"/>
      <c r="C77" s="260" t="s">
        <v>192</v>
      </c>
      <c r="D77" s="261"/>
      <c r="E77" s="261"/>
      <c r="F77" s="261"/>
      <c r="G77" s="261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6"/>
      <c r="AA77" s="146"/>
      <c r="AB77" s="146"/>
      <c r="AC77" s="146"/>
      <c r="AD77" s="146"/>
      <c r="AE77" s="146"/>
      <c r="AF77" s="146"/>
      <c r="AG77" s="146" t="s">
        <v>154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3" x14ac:dyDescent="0.2">
      <c r="A78" s="153"/>
      <c r="B78" s="154"/>
      <c r="C78" s="260" t="s">
        <v>193</v>
      </c>
      <c r="D78" s="261"/>
      <c r="E78" s="261"/>
      <c r="F78" s="261"/>
      <c r="G78" s="261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6"/>
      <c r="AA78" s="146"/>
      <c r="AB78" s="146"/>
      <c r="AC78" s="146"/>
      <c r="AD78" s="146"/>
      <c r="AE78" s="146"/>
      <c r="AF78" s="146"/>
      <c r="AG78" s="146" t="s">
        <v>154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3" x14ac:dyDescent="0.2">
      <c r="A79" s="153"/>
      <c r="B79" s="154"/>
      <c r="C79" s="260" t="s">
        <v>194</v>
      </c>
      <c r="D79" s="261"/>
      <c r="E79" s="261"/>
      <c r="F79" s="261"/>
      <c r="G79" s="261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6"/>
      <c r="AA79" s="146"/>
      <c r="AB79" s="146"/>
      <c r="AC79" s="146"/>
      <c r="AD79" s="146"/>
      <c r="AE79" s="146"/>
      <c r="AF79" s="146"/>
      <c r="AG79" s="146" t="s">
        <v>154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3" x14ac:dyDescent="0.2">
      <c r="A80" s="153"/>
      <c r="B80" s="154"/>
      <c r="C80" s="260" t="s">
        <v>195</v>
      </c>
      <c r="D80" s="261"/>
      <c r="E80" s="261"/>
      <c r="F80" s="261"/>
      <c r="G80" s="261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6"/>
      <c r="AA80" s="146"/>
      <c r="AB80" s="146"/>
      <c r="AC80" s="146"/>
      <c r="AD80" s="146"/>
      <c r="AE80" s="146"/>
      <c r="AF80" s="146"/>
      <c r="AG80" s="146" t="s">
        <v>154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3" x14ac:dyDescent="0.2">
      <c r="A81" s="153"/>
      <c r="B81" s="154"/>
      <c r="C81" s="260" t="s">
        <v>196</v>
      </c>
      <c r="D81" s="261"/>
      <c r="E81" s="261"/>
      <c r="F81" s="261"/>
      <c r="G81" s="261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6"/>
      <c r="AA81" s="146"/>
      <c r="AB81" s="146"/>
      <c r="AC81" s="146"/>
      <c r="AD81" s="146"/>
      <c r="AE81" s="146"/>
      <c r="AF81" s="146"/>
      <c r="AG81" s="146" t="s">
        <v>154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3" x14ac:dyDescent="0.2">
      <c r="A82" s="153"/>
      <c r="B82" s="154"/>
      <c r="C82" s="260" t="s">
        <v>197</v>
      </c>
      <c r="D82" s="261"/>
      <c r="E82" s="261"/>
      <c r="F82" s="261"/>
      <c r="G82" s="261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6"/>
      <c r="AA82" s="146"/>
      <c r="AB82" s="146"/>
      <c r="AC82" s="146"/>
      <c r="AD82" s="146"/>
      <c r="AE82" s="146"/>
      <c r="AF82" s="146"/>
      <c r="AG82" s="146" t="s">
        <v>154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3" x14ac:dyDescent="0.2">
      <c r="A83" s="153"/>
      <c r="B83" s="154"/>
      <c r="C83" s="260" t="s">
        <v>198</v>
      </c>
      <c r="D83" s="261"/>
      <c r="E83" s="261"/>
      <c r="F83" s="261"/>
      <c r="G83" s="261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6"/>
      <c r="AA83" s="146"/>
      <c r="AB83" s="146"/>
      <c r="AC83" s="146"/>
      <c r="AD83" s="146"/>
      <c r="AE83" s="146"/>
      <c r="AF83" s="146"/>
      <c r="AG83" s="146" t="s">
        <v>154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3" x14ac:dyDescent="0.2">
      <c r="A84" s="153"/>
      <c r="B84" s="154"/>
      <c r="C84" s="260" t="s">
        <v>199</v>
      </c>
      <c r="D84" s="261"/>
      <c r="E84" s="261"/>
      <c r="F84" s="261"/>
      <c r="G84" s="261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6"/>
      <c r="AA84" s="146"/>
      <c r="AB84" s="146"/>
      <c r="AC84" s="146"/>
      <c r="AD84" s="146"/>
      <c r="AE84" s="146"/>
      <c r="AF84" s="146"/>
      <c r="AG84" s="146" t="s">
        <v>154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3" x14ac:dyDescent="0.2">
      <c r="A85" s="153"/>
      <c r="B85" s="154"/>
      <c r="C85" s="260" t="s">
        <v>200</v>
      </c>
      <c r="D85" s="261"/>
      <c r="E85" s="261"/>
      <c r="F85" s="261"/>
      <c r="G85" s="261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6"/>
      <c r="AA85" s="146"/>
      <c r="AB85" s="146"/>
      <c r="AC85" s="146"/>
      <c r="AD85" s="146"/>
      <c r="AE85" s="146"/>
      <c r="AF85" s="146"/>
      <c r="AG85" s="146" t="s">
        <v>154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76" t="str">
        <f>C85</f>
        <v>Oboustranné bezpečnostní šrafování vodících kolejnic a spodní lamely. akustická úprava dle výkresu 1.NP</v>
      </c>
      <c r="BB85" s="146"/>
      <c r="BC85" s="146"/>
      <c r="BD85" s="146"/>
      <c r="BE85" s="146"/>
      <c r="BF85" s="146"/>
      <c r="BG85" s="146"/>
      <c r="BH85" s="146"/>
    </row>
    <row r="86" spans="1:60" outlineLevel="3" x14ac:dyDescent="0.2">
      <c r="A86" s="153"/>
      <c r="B86" s="154"/>
      <c r="C86" s="260" t="s">
        <v>201</v>
      </c>
      <c r="D86" s="261"/>
      <c r="E86" s="261"/>
      <c r="F86" s="261"/>
      <c r="G86" s="261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6"/>
      <c r="AA86" s="146"/>
      <c r="AB86" s="146"/>
      <c r="AC86" s="146"/>
      <c r="AD86" s="146"/>
      <c r="AE86" s="146"/>
      <c r="AF86" s="146"/>
      <c r="AG86" s="146" t="s">
        <v>154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3" x14ac:dyDescent="0.2">
      <c r="A87" s="153"/>
      <c r="B87" s="154"/>
      <c r="C87" s="260" t="s">
        <v>179</v>
      </c>
      <c r="D87" s="261"/>
      <c r="E87" s="261"/>
      <c r="F87" s="261"/>
      <c r="G87" s="261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6"/>
      <c r="AA87" s="146"/>
      <c r="AB87" s="146"/>
      <c r="AC87" s="146"/>
      <c r="AD87" s="146"/>
      <c r="AE87" s="146"/>
      <c r="AF87" s="146"/>
      <c r="AG87" s="146" t="s">
        <v>154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3" x14ac:dyDescent="0.2">
      <c r="A88" s="153"/>
      <c r="B88" s="154"/>
      <c r="C88" s="260" t="s">
        <v>180</v>
      </c>
      <c r="D88" s="261"/>
      <c r="E88" s="261"/>
      <c r="F88" s="261"/>
      <c r="G88" s="261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6"/>
      <c r="AA88" s="146"/>
      <c r="AB88" s="146"/>
      <c r="AC88" s="146"/>
      <c r="AD88" s="146"/>
      <c r="AE88" s="146"/>
      <c r="AF88" s="146"/>
      <c r="AG88" s="146" t="s">
        <v>154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2" x14ac:dyDescent="0.2">
      <c r="A89" s="153"/>
      <c r="B89" s="154"/>
      <c r="C89" s="187" t="s">
        <v>205</v>
      </c>
      <c r="D89" s="159"/>
      <c r="E89" s="160">
        <v>1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6"/>
      <c r="AA89" s="146"/>
      <c r="AB89" s="146"/>
      <c r="AC89" s="146"/>
      <c r="AD89" s="146"/>
      <c r="AE89" s="146"/>
      <c r="AF89" s="146"/>
      <c r="AG89" s="146" t="s">
        <v>142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 x14ac:dyDescent="0.2">
      <c r="A90" s="169">
        <v>11</v>
      </c>
      <c r="B90" s="170" t="s">
        <v>206</v>
      </c>
      <c r="C90" s="186" t="s">
        <v>207</v>
      </c>
      <c r="D90" s="171" t="s">
        <v>177</v>
      </c>
      <c r="E90" s="172">
        <v>3</v>
      </c>
      <c r="F90" s="173"/>
      <c r="G90" s="174">
        <f>ROUND(E90*F90,2)</f>
        <v>0</v>
      </c>
      <c r="H90" s="173"/>
      <c r="I90" s="174">
        <f>ROUND(E90*H90,2)</f>
        <v>0</v>
      </c>
      <c r="J90" s="173"/>
      <c r="K90" s="174">
        <f>ROUND(E90*J90,2)</f>
        <v>0</v>
      </c>
      <c r="L90" s="174">
        <v>21</v>
      </c>
      <c r="M90" s="174">
        <f>G90*(1+L90/100)</f>
        <v>0</v>
      </c>
      <c r="N90" s="172">
        <v>0.2</v>
      </c>
      <c r="O90" s="172">
        <f>ROUND(E90*N90,2)</f>
        <v>0.6</v>
      </c>
      <c r="P90" s="172">
        <v>0</v>
      </c>
      <c r="Q90" s="172">
        <f>ROUND(E90*P90,2)</f>
        <v>0</v>
      </c>
      <c r="R90" s="174"/>
      <c r="S90" s="174" t="s">
        <v>151</v>
      </c>
      <c r="T90" s="175" t="s">
        <v>152</v>
      </c>
      <c r="U90" s="157">
        <v>0</v>
      </c>
      <c r="V90" s="157">
        <f>ROUND(E90*U90,2)</f>
        <v>0</v>
      </c>
      <c r="W90" s="157"/>
      <c r="X90" s="157" t="s">
        <v>138</v>
      </c>
      <c r="Y90" s="157" t="s">
        <v>139</v>
      </c>
      <c r="Z90" s="146"/>
      <c r="AA90" s="146"/>
      <c r="AB90" s="146"/>
      <c r="AC90" s="146"/>
      <c r="AD90" s="146"/>
      <c r="AE90" s="146"/>
      <c r="AF90" s="146"/>
      <c r="AG90" s="146" t="s">
        <v>140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2" x14ac:dyDescent="0.2">
      <c r="A91" s="153"/>
      <c r="B91" s="154"/>
      <c r="C91" s="254" t="s">
        <v>414</v>
      </c>
      <c r="D91" s="255"/>
      <c r="E91" s="255"/>
      <c r="F91" s="255"/>
      <c r="G91" s="255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6"/>
      <c r="AA91" s="146"/>
      <c r="AB91" s="146"/>
      <c r="AC91" s="146"/>
      <c r="AD91" s="146"/>
      <c r="AE91" s="146"/>
      <c r="AF91" s="146"/>
      <c r="AG91" s="146" t="s">
        <v>154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3" x14ac:dyDescent="0.2">
      <c r="A92" s="153"/>
      <c r="B92" s="154"/>
      <c r="C92" s="260" t="s">
        <v>208</v>
      </c>
      <c r="D92" s="261"/>
      <c r="E92" s="261"/>
      <c r="F92" s="261"/>
      <c r="G92" s="261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6"/>
      <c r="AA92" s="146"/>
      <c r="AB92" s="146"/>
      <c r="AC92" s="146"/>
      <c r="AD92" s="146"/>
      <c r="AE92" s="146"/>
      <c r="AF92" s="146"/>
      <c r="AG92" s="146" t="s">
        <v>154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3" x14ac:dyDescent="0.2">
      <c r="A93" s="153"/>
      <c r="B93" s="154"/>
      <c r="C93" s="260" t="s">
        <v>209</v>
      </c>
      <c r="D93" s="261"/>
      <c r="E93" s="261"/>
      <c r="F93" s="261"/>
      <c r="G93" s="261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6"/>
      <c r="AA93" s="146"/>
      <c r="AB93" s="146"/>
      <c r="AC93" s="146"/>
      <c r="AD93" s="146"/>
      <c r="AE93" s="146"/>
      <c r="AF93" s="146"/>
      <c r="AG93" s="146" t="s">
        <v>154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76" t="str">
        <f>C93</f>
        <v>šrafování nátěrem po bocích na horní liště a z obou dvou stran, ovládání smyčkou, akustická úprava dle výkresu 1.NP.</v>
      </c>
      <c r="BB93" s="146"/>
      <c r="BC93" s="146"/>
      <c r="BD93" s="146"/>
      <c r="BE93" s="146"/>
      <c r="BF93" s="146"/>
      <c r="BG93" s="146"/>
      <c r="BH93" s="146"/>
    </row>
    <row r="94" spans="1:60" outlineLevel="3" x14ac:dyDescent="0.2">
      <c r="A94" s="153"/>
      <c r="B94" s="154"/>
      <c r="C94" s="260" t="s">
        <v>179</v>
      </c>
      <c r="D94" s="261"/>
      <c r="E94" s="261"/>
      <c r="F94" s="261"/>
      <c r="G94" s="261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6"/>
      <c r="AA94" s="146"/>
      <c r="AB94" s="146"/>
      <c r="AC94" s="146"/>
      <c r="AD94" s="146"/>
      <c r="AE94" s="146"/>
      <c r="AF94" s="146"/>
      <c r="AG94" s="146" t="s">
        <v>154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3" x14ac:dyDescent="0.2">
      <c r="A95" s="153"/>
      <c r="B95" s="154"/>
      <c r="C95" s="260" t="s">
        <v>180</v>
      </c>
      <c r="D95" s="261"/>
      <c r="E95" s="261"/>
      <c r="F95" s="261"/>
      <c r="G95" s="261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6"/>
      <c r="AA95" s="146"/>
      <c r="AB95" s="146"/>
      <c r="AC95" s="146"/>
      <c r="AD95" s="146"/>
      <c r="AE95" s="146"/>
      <c r="AF95" s="146"/>
      <c r="AG95" s="146" t="s">
        <v>154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2" x14ac:dyDescent="0.2">
      <c r="A96" s="153"/>
      <c r="B96" s="154"/>
      <c r="C96" s="187" t="s">
        <v>210</v>
      </c>
      <c r="D96" s="159"/>
      <c r="E96" s="160">
        <v>3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6"/>
      <c r="AA96" s="146"/>
      <c r="AB96" s="146"/>
      <c r="AC96" s="146"/>
      <c r="AD96" s="146"/>
      <c r="AE96" s="146"/>
      <c r="AF96" s="146"/>
      <c r="AG96" s="146" t="s">
        <v>142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x14ac:dyDescent="0.2">
      <c r="A97" s="162" t="s">
        <v>131</v>
      </c>
      <c r="B97" s="163" t="s">
        <v>78</v>
      </c>
      <c r="C97" s="185" t="s">
        <v>79</v>
      </c>
      <c r="D97" s="164"/>
      <c r="E97" s="165"/>
      <c r="F97" s="166"/>
      <c r="G97" s="166">
        <f>SUMIF(AG98:AG104,"&lt;&gt;NOR",G98:G104)</f>
        <v>0</v>
      </c>
      <c r="H97" s="166"/>
      <c r="I97" s="166">
        <f>SUM(I98:I104)</f>
        <v>0</v>
      </c>
      <c r="J97" s="166"/>
      <c r="K97" s="166">
        <f>SUM(K98:K104)</f>
        <v>0</v>
      </c>
      <c r="L97" s="166"/>
      <c r="M97" s="166">
        <f>SUM(M98:M104)</f>
        <v>0</v>
      </c>
      <c r="N97" s="165"/>
      <c r="O97" s="165">
        <f>SUM(O98:O104)</f>
        <v>0.1</v>
      </c>
      <c r="P97" s="165"/>
      <c r="Q97" s="165">
        <f>SUM(Q98:Q104)</f>
        <v>0</v>
      </c>
      <c r="R97" s="166"/>
      <c r="S97" s="166"/>
      <c r="T97" s="167"/>
      <c r="U97" s="161"/>
      <c r="V97" s="161">
        <f>SUM(V98:V104)</f>
        <v>31.03</v>
      </c>
      <c r="W97" s="161"/>
      <c r="X97" s="161"/>
      <c r="Y97" s="161"/>
      <c r="AG97" t="s">
        <v>132</v>
      </c>
    </row>
    <row r="98" spans="1:60" ht="33.75" outlineLevel="1" x14ac:dyDescent="0.2">
      <c r="A98" s="169">
        <v>12</v>
      </c>
      <c r="B98" s="170" t="s">
        <v>211</v>
      </c>
      <c r="C98" s="186" t="s">
        <v>212</v>
      </c>
      <c r="D98" s="171" t="s">
        <v>135</v>
      </c>
      <c r="E98" s="172">
        <v>38.64</v>
      </c>
      <c r="F98" s="173"/>
      <c r="G98" s="174">
        <f>ROUND(E98*F98,2)</f>
        <v>0</v>
      </c>
      <c r="H98" s="173"/>
      <c r="I98" s="174">
        <f>ROUND(E98*H98,2)</f>
        <v>0</v>
      </c>
      <c r="J98" s="173"/>
      <c r="K98" s="174">
        <f>ROUND(E98*J98,2)</f>
        <v>0</v>
      </c>
      <c r="L98" s="174">
        <v>21</v>
      </c>
      <c r="M98" s="174">
        <f>G98*(1+L98/100)</f>
        <v>0</v>
      </c>
      <c r="N98" s="172">
        <v>6.3000000000000003E-4</v>
      </c>
      <c r="O98" s="172">
        <f>ROUND(E98*N98,2)</f>
        <v>0.02</v>
      </c>
      <c r="P98" s="172">
        <v>0</v>
      </c>
      <c r="Q98" s="172">
        <f>ROUND(E98*P98,2)</f>
        <v>0</v>
      </c>
      <c r="R98" s="174" t="s">
        <v>166</v>
      </c>
      <c r="S98" s="174" t="s">
        <v>137</v>
      </c>
      <c r="T98" s="175" t="s">
        <v>137</v>
      </c>
      <c r="U98" s="157">
        <v>0.2</v>
      </c>
      <c r="V98" s="157">
        <f>ROUND(E98*U98,2)</f>
        <v>7.73</v>
      </c>
      <c r="W98" s="157"/>
      <c r="X98" s="157" t="s">
        <v>138</v>
      </c>
      <c r="Y98" s="157" t="s">
        <v>139</v>
      </c>
      <c r="Z98" s="146"/>
      <c r="AA98" s="146"/>
      <c r="AB98" s="146"/>
      <c r="AC98" s="146"/>
      <c r="AD98" s="146"/>
      <c r="AE98" s="146"/>
      <c r="AF98" s="146"/>
      <c r="AG98" s="146" t="s">
        <v>140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ht="22.5" outlineLevel="2" x14ac:dyDescent="0.2">
      <c r="A99" s="153"/>
      <c r="B99" s="154"/>
      <c r="C99" s="258" t="s">
        <v>213</v>
      </c>
      <c r="D99" s="259"/>
      <c r="E99" s="259"/>
      <c r="F99" s="259"/>
      <c r="G99" s="259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6"/>
      <c r="AA99" s="146"/>
      <c r="AB99" s="146"/>
      <c r="AC99" s="146"/>
      <c r="AD99" s="146"/>
      <c r="AE99" s="146"/>
      <c r="AF99" s="146"/>
      <c r="AG99" s="146" t="s">
        <v>168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76" t="str">
        <f>C99</f>
        <v>včetně dodání a osazení v jakémkoliv zdivu, včetně jednostranného zajištění polohy vložek proti sesmeknutí (např. přibitím, maltovými terči).</v>
      </c>
      <c r="BB99" s="146"/>
      <c r="BC99" s="146"/>
      <c r="BD99" s="146"/>
      <c r="BE99" s="146"/>
      <c r="BF99" s="146"/>
      <c r="BG99" s="146"/>
      <c r="BH99" s="146"/>
    </row>
    <row r="100" spans="1:60" ht="22.5" outlineLevel="2" x14ac:dyDescent="0.2">
      <c r="A100" s="153"/>
      <c r="B100" s="154"/>
      <c r="C100" s="187" t="s">
        <v>214</v>
      </c>
      <c r="D100" s="159"/>
      <c r="E100" s="160">
        <v>16.84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6"/>
      <c r="AA100" s="146"/>
      <c r="AB100" s="146"/>
      <c r="AC100" s="146"/>
      <c r="AD100" s="146"/>
      <c r="AE100" s="146"/>
      <c r="AF100" s="146"/>
      <c r="AG100" s="146" t="s">
        <v>142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3" x14ac:dyDescent="0.2">
      <c r="A101" s="153"/>
      <c r="B101" s="154"/>
      <c r="C101" s="187" t="s">
        <v>215</v>
      </c>
      <c r="D101" s="159"/>
      <c r="E101" s="160">
        <v>21.8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6"/>
      <c r="AA101" s="146"/>
      <c r="AB101" s="146"/>
      <c r="AC101" s="146"/>
      <c r="AD101" s="146"/>
      <c r="AE101" s="146"/>
      <c r="AF101" s="146"/>
      <c r="AG101" s="146" t="s">
        <v>142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 x14ac:dyDescent="0.2">
      <c r="A102" s="169">
        <v>13</v>
      </c>
      <c r="B102" s="170" t="s">
        <v>216</v>
      </c>
      <c r="C102" s="186" t="s">
        <v>217</v>
      </c>
      <c r="D102" s="171" t="s">
        <v>135</v>
      </c>
      <c r="E102" s="172">
        <v>116.5</v>
      </c>
      <c r="F102" s="173"/>
      <c r="G102" s="174">
        <f>ROUND(E102*F102,2)</f>
        <v>0</v>
      </c>
      <c r="H102" s="173"/>
      <c r="I102" s="174">
        <f>ROUND(E102*H102,2)</f>
        <v>0</v>
      </c>
      <c r="J102" s="173"/>
      <c r="K102" s="174">
        <f>ROUND(E102*J102,2)</f>
        <v>0</v>
      </c>
      <c r="L102" s="174">
        <v>21</v>
      </c>
      <c r="M102" s="174">
        <f>G102*(1+L102/100)</f>
        <v>0</v>
      </c>
      <c r="N102" s="172">
        <v>6.9999999999999999E-4</v>
      </c>
      <c r="O102" s="172">
        <f>ROUND(E102*N102,2)</f>
        <v>0.08</v>
      </c>
      <c r="P102" s="172">
        <v>0</v>
      </c>
      <c r="Q102" s="172">
        <f>ROUND(E102*P102,2)</f>
        <v>0</v>
      </c>
      <c r="R102" s="174" t="s">
        <v>166</v>
      </c>
      <c r="S102" s="174" t="s">
        <v>137</v>
      </c>
      <c r="T102" s="175" t="s">
        <v>137</v>
      </c>
      <c r="U102" s="157">
        <v>0.2</v>
      </c>
      <c r="V102" s="157">
        <f>ROUND(E102*U102,2)</f>
        <v>23.3</v>
      </c>
      <c r="W102" s="157"/>
      <c r="X102" s="157" t="s">
        <v>138</v>
      </c>
      <c r="Y102" s="157" t="s">
        <v>139</v>
      </c>
      <c r="Z102" s="146"/>
      <c r="AA102" s="146"/>
      <c r="AB102" s="146"/>
      <c r="AC102" s="146"/>
      <c r="AD102" s="146"/>
      <c r="AE102" s="146"/>
      <c r="AF102" s="146"/>
      <c r="AG102" s="146" t="s">
        <v>140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ht="22.5" outlineLevel="2" x14ac:dyDescent="0.2">
      <c r="A103" s="153"/>
      <c r="B103" s="154"/>
      <c r="C103" s="258" t="s">
        <v>213</v>
      </c>
      <c r="D103" s="259"/>
      <c r="E103" s="259"/>
      <c r="F103" s="259"/>
      <c r="G103" s="259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6"/>
      <c r="AA103" s="146"/>
      <c r="AB103" s="146"/>
      <c r="AC103" s="146"/>
      <c r="AD103" s="146"/>
      <c r="AE103" s="146"/>
      <c r="AF103" s="146"/>
      <c r="AG103" s="146" t="s">
        <v>168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76" t="str">
        <f>C103</f>
        <v>včetně dodání a osazení v jakémkoliv zdivu, včetně jednostranného zajištění polohy vložek proti sesmeknutí (např. přibitím, maltovými terči).</v>
      </c>
      <c r="BB103" s="146"/>
      <c r="BC103" s="146"/>
      <c r="BD103" s="146"/>
      <c r="BE103" s="146"/>
      <c r="BF103" s="146"/>
      <c r="BG103" s="146"/>
      <c r="BH103" s="146"/>
    </row>
    <row r="104" spans="1:60" outlineLevel="2" x14ac:dyDescent="0.2">
      <c r="A104" s="153"/>
      <c r="B104" s="154"/>
      <c r="C104" s="187" t="s">
        <v>218</v>
      </c>
      <c r="D104" s="159"/>
      <c r="E104" s="160">
        <v>116.5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6"/>
      <c r="AA104" s="146"/>
      <c r="AB104" s="146"/>
      <c r="AC104" s="146"/>
      <c r="AD104" s="146"/>
      <c r="AE104" s="146"/>
      <c r="AF104" s="146"/>
      <c r="AG104" s="146" t="s">
        <v>142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x14ac:dyDescent="0.2">
      <c r="A105" s="162" t="s">
        <v>131</v>
      </c>
      <c r="B105" s="163" t="s">
        <v>80</v>
      </c>
      <c r="C105" s="185" t="s">
        <v>81</v>
      </c>
      <c r="D105" s="164"/>
      <c r="E105" s="165"/>
      <c r="F105" s="166"/>
      <c r="G105" s="166">
        <f>SUMIF(AG106:AG108,"&lt;&gt;NOR",G106:G108)</f>
        <v>0</v>
      </c>
      <c r="H105" s="166"/>
      <c r="I105" s="166">
        <f>SUM(I106:I108)</f>
        <v>0</v>
      </c>
      <c r="J105" s="166"/>
      <c r="K105" s="166">
        <f>SUM(K106:K108)</f>
        <v>0</v>
      </c>
      <c r="L105" s="166"/>
      <c r="M105" s="166">
        <f>SUM(M106:M108)</f>
        <v>0</v>
      </c>
      <c r="N105" s="165"/>
      <c r="O105" s="165">
        <f>SUM(O106:O108)</f>
        <v>0</v>
      </c>
      <c r="P105" s="165"/>
      <c r="Q105" s="165">
        <f>SUM(Q106:Q108)</f>
        <v>0</v>
      </c>
      <c r="R105" s="166"/>
      <c r="S105" s="166"/>
      <c r="T105" s="167"/>
      <c r="U105" s="161"/>
      <c r="V105" s="161">
        <f>SUM(V106:V108)</f>
        <v>0</v>
      </c>
      <c r="W105" s="161"/>
      <c r="X105" s="161"/>
      <c r="Y105" s="161"/>
      <c r="AG105" t="s">
        <v>132</v>
      </c>
    </row>
    <row r="106" spans="1:60" ht="33.75" outlineLevel="1" x14ac:dyDescent="0.2">
      <c r="A106" s="169">
        <v>14</v>
      </c>
      <c r="B106" s="170" t="s">
        <v>219</v>
      </c>
      <c r="C106" s="186" t="s">
        <v>220</v>
      </c>
      <c r="D106" s="171" t="s">
        <v>135</v>
      </c>
      <c r="E106" s="172">
        <v>14082.13</v>
      </c>
      <c r="F106" s="173"/>
      <c r="G106" s="174">
        <f>ROUND(E106*F106,2)</f>
        <v>0</v>
      </c>
      <c r="H106" s="173"/>
      <c r="I106" s="174">
        <f>ROUND(E106*H106,2)</f>
        <v>0</v>
      </c>
      <c r="J106" s="173"/>
      <c r="K106" s="174">
        <f>ROUND(E106*J106,2)</f>
        <v>0</v>
      </c>
      <c r="L106" s="174">
        <v>21</v>
      </c>
      <c r="M106" s="174">
        <f>G106*(1+L106/100)</f>
        <v>0</v>
      </c>
      <c r="N106" s="172">
        <v>0</v>
      </c>
      <c r="O106" s="172">
        <f>ROUND(E106*N106,2)</f>
        <v>0</v>
      </c>
      <c r="P106" s="172">
        <v>0</v>
      </c>
      <c r="Q106" s="172">
        <f>ROUND(E106*P106,2)</f>
        <v>0</v>
      </c>
      <c r="R106" s="174"/>
      <c r="S106" s="174" t="s">
        <v>151</v>
      </c>
      <c r="T106" s="175" t="s">
        <v>152</v>
      </c>
      <c r="U106" s="157">
        <v>0</v>
      </c>
      <c r="V106" s="157">
        <f>ROUND(E106*U106,2)</f>
        <v>0</v>
      </c>
      <c r="W106" s="157"/>
      <c r="X106" s="157" t="s">
        <v>221</v>
      </c>
      <c r="Y106" s="157" t="s">
        <v>139</v>
      </c>
      <c r="Z106" s="146"/>
      <c r="AA106" s="146"/>
      <c r="AB106" s="146"/>
      <c r="AC106" s="146"/>
      <c r="AD106" s="146"/>
      <c r="AE106" s="146"/>
      <c r="AF106" s="146"/>
      <c r="AG106" s="146" t="s">
        <v>222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2" x14ac:dyDescent="0.2">
      <c r="A107" s="153"/>
      <c r="B107" s="154"/>
      <c r="C107" s="254" t="s">
        <v>223</v>
      </c>
      <c r="D107" s="255"/>
      <c r="E107" s="255"/>
      <c r="F107" s="255"/>
      <c r="G107" s="255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6"/>
      <c r="AA107" s="146"/>
      <c r="AB107" s="146"/>
      <c r="AC107" s="146"/>
      <c r="AD107" s="146"/>
      <c r="AE107" s="146"/>
      <c r="AF107" s="146"/>
      <c r="AG107" s="146" t="s">
        <v>154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2" x14ac:dyDescent="0.2">
      <c r="A108" s="153"/>
      <c r="B108" s="154"/>
      <c r="C108" s="187" t="s">
        <v>224</v>
      </c>
      <c r="D108" s="159"/>
      <c r="E108" s="160">
        <v>14082.13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6"/>
      <c r="AA108" s="146"/>
      <c r="AB108" s="146"/>
      <c r="AC108" s="146"/>
      <c r="AD108" s="146"/>
      <c r="AE108" s="146"/>
      <c r="AF108" s="146"/>
      <c r="AG108" s="146" t="s">
        <v>142</v>
      </c>
      <c r="AH108" s="146">
        <v>0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x14ac:dyDescent="0.2">
      <c r="A109" s="162" t="s">
        <v>131</v>
      </c>
      <c r="B109" s="163" t="s">
        <v>82</v>
      </c>
      <c r="C109" s="185" t="s">
        <v>83</v>
      </c>
      <c r="D109" s="164"/>
      <c r="E109" s="165"/>
      <c r="F109" s="166"/>
      <c r="G109" s="166">
        <f>SUMIF(AG110:AG110,"&lt;&gt;NOR",G110:G110)</f>
        <v>0</v>
      </c>
      <c r="H109" s="166"/>
      <c r="I109" s="166">
        <f>SUM(I110:I110)</f>
        <v>0</v>
      </c>
      <c r="J109" s="166"/>
      <c r="K109" s="166">
        <f>SUM(K110:K110)</f>
        <v>0</v>
      </c>
      <c r="L109" s="166"/>
      <c r="M109" s="166">
        <f>SUM(M110:M110)</f>
        <v>0</v>
      </c>
      <c r="N109" s="165"/>
      <c r="O109" s="165">
        <f>SUM(O110:O110)</f>
        <v>0</v>
      </c>
      <c r="P109" s="165"/>
      <c r="Q109" s="165">
        <f>SUM(Q110:Q110)</f>
        <v>0</v>
      </c>
      <c r="R109" s="166"/>
      <c r="S109" s="166"/>
      <c r="T109" s="167"/>
      <c r="U109" s="161"/>
      <c r="V109" s="161">
        <f>SUM(V110:V110)</f>
        <v>64.209999999999994</v>
      </c>
      <c r="W109" s="161"/>
      <c r="X109" s="161"/>
      <c r="Y109" s="161"/>
      <c r="AG109" t="s">
        <v>132</v>
      </c>
    </row>
    <row r="110" spans="1:60" outlineLevel="1" x14ac:dyDescent="0.2">
      <c r="A110" s="177">
        <v>15</v>
      </c>
      <c r="B110" s="178" t="s">
        <v>225</v>
      </c>
      <c r="C110" s="188" t="s">
        <v>226</v>
      </c>
      <c r="D110" s="179" t="s">
        <v>227</v>
      </c>
      <c r="E110" s="180">
        <v>661.99035000000003</v>
      </c>
      <c r="F110" s="181"/>
      <c r="G110" s="182">
        <f>ROUND(E110*F110,2)</f>
        <v>0</v>
      </c>
      <c r="H110" s="181"/>
      <c r="I110" s="182">
        <f>ROUND(E110*H110,2)</f>
        <v>0</v>
      </c>
      <c r="J110" s="181"/>
      <c r="K110" s="182">
        <f>ROUND(E110*J110,2)</f>
        <v>0</v>
      </c>
      <c r="L110" s="182">
        <v>21</v>
      </c>
      <c r="M110" s="182">
        <f>G110*(1+L110/100)</f>
        <v>0</v>
      </c>
      <c r="N110" s="180">
        <v>0</v>
      </c>
      <c r="O110" s="180">
        <f>ROUND(E110*N110,2)</f>
        <v>0</v>
      </c>
      <c r="P110" s="180">
        <v>0</v>
      </c>
      <c r="Q110" s="180">
        <f>ROUND(E110*P110,2)</f>
        <v>0</v>
      </c>
      <c r="R110" s="182"/>
      <c r="S110" s="182" t="s">
        <v>137</v>
      </c>
      <c r="T110" s="183" t="s">
        <v>137</v>
      </c>
      <c r="U110" s="157">
        <v>9.7000000000000003E-2</v>
      </c>
      <c r="V110" s="157">
        <f>ROUND(E110*U110,2)</f>
        <v>64.209999999999994</v>
      </c>
      <c r="W110" s="157"/>
      <c r="X110" s="157" t="s">
        <v>228</v>
      </c>
      <c r="Y110" s="157" t="s">
        <v>139</v>
      </c>
      <c r="Z110" s="146"/>
      <c r="AA110" s="146"/>
      <c r="AB110" s="146"/>
      <c r="AC110" s="146"/>
      <c r="AD110" s="146"/>
      <c r="AE110" s="146"/>
      <c r="AF110" s="146"/>
      <c r="AG110" s="146" t="s">
        <v>229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x14ac:dyDescent="0.2">
      <c r="A111" s="162" t="s">
        <v>131</v>
      </c>
      <c r="B111" s="163" t="s">
        <v>84</v>
      </c>
      <c r="C111" s="185" t="s">
        <v>85</v>
      </c>
      <c r="D111" s="164"/>
      <c r="E111" s="165"/>
      <c r="F111" s="166"/>
      <c r="G111" s="166">
        <f>SUMIF(AG112:AG141,"&lt;&gt;NOR",G112:G141)</f>
        <v>0</v>
      </c>
      <c r="H111" s="166"/>
      <c r="I111" s="166">
        <f>SUM(I112:I141)</f>
        <v>0</v>
      </c>
      <c r="J111" s="166"/>
      <c r="K111" s="166">
        <f>SUM(K112:K141)</f>
        <v>0</v>
      </c>
      <c r="L111" s="166"/>
      <c r="M111" s="166">
        <f>SUM(M112:M141)</f>
        <v>0</v>
      </c>
      <c r="N111" s="165"/>
      <c r="O111" s="165">
        <f>SUM(O112:O141)</f>
        <v>3.6</v>
      </c>
      <c r="P111" s="165"/>
      <c r="Q111" s="165">
        <f>SUM(Q112:Q141)</f>
        <v>0</v>
      </c>
      <c r="R111" s="166"/>
      <c r="S111" s="166"/>
      <c r="T111" s="167"/>
      <c r="U111" s="161"/>
      <c r="V111" s="161">
        <f>SUM(V112:V141)</f>
        <v>932</v>
      </c>
      <c r="W111" s="161"/>
      <c r="X111" s="161"/>
      <c r="Y111" s="161"/>
      <c r="AG111" t="s">
        <v>132</v>
      </c>
    </row>
    <row r="112" spans="1:60" ht="22.5" outlineLevel="1" x14ac:dyDescent="0.2">
      <c r="A112" s="169">
        <v>16</v>
      </c>
      <c r="B112" s="170" t="s">
        <v>230</v>
      </c>
      <c r="C112" s="186" t="s">
        <v>231</v>
      </c>
      <c r="D112" s="171" t="s">
        <v>135</v>
      </c>
      <c r="E112" s="172">
        <v>1126.5999999999999</v>
      </c>
      <c r="F112" s="173"/>
      <c r="G112" s="174">
        <f>ROUND(E112*F112,2)</f>
        <v>0</v>
      </c>
      <c r="H112" s="173"/>
      <c r="I112" s="174">
        <f>ROUND(E112*H112,2)</f>
        <v>0</v>
      </c>
      <c r="J112" s="173"/>
      <c r="K112" s="174">
        <f>ROUND(E112*J112,2)</f>
        <v>0</v>
      </c>
      <c r="L112" s="174">
        <v>21</v>
      </c>
      <c r="M112" s="174">
        <f>G112*(1+L112/100)</f>
        <v>0</v>
      </c>
      <c r="N112" s="172">
        <v>1E-4</v>
      </c>
      <c r="O112" s="172">
        <f>ROUND(E112*N112,2)</f>
        <v>0.11</v>
      </c>
      <c r="P112" s="172">
        <v>0</v>
      </c>
      <c r="Q112" s="172">
        <f>ROUND(E112*P112,2)</f>
        <v>0</v>
      </c>
      <c r="R112" s="174" t="s">
        <v>232</v>
      </c>
      <c r="S112" s="174" t="s">
        <v>137</v>
      </c>
      <c r="T112" s="175" t="s">
        <v>137</v>
      </c>
      <c r="U112" s="157">
        <v>0.34</v>
      </c>
      <c r="V112" s="157">
        <f>ROUND(E112*U112,2)</f>
        <v>383.04</v>
      </c>
      <c r="W112" s="157"/>
      <c r="X112" s="157" t="s">
        <v>138</v>
      </c>
      <c r="Y112" s="157" t="s">
        <v>139</v>
      </c>
      <c r="Z112" s="146"/>
      <c r="AA112" s="146"/>
      <c r="AB112" s="146"/>
      <c r="AC112" s="146"/>
      <c r="AD112" s="146"/>
      <c r="AE112" s="146"/>
      <c r="AF112" s="146"/>
      <c r="AG112" s="146" t="s">
        <v>140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2" x14ac:dyDescent="0.2">
      <c r="A113" s="153"/>
      <c r="B113" s="154"/>
      <c r="C113" s="187" t="s">
        <v>141</v>
      </c>
      <c r="D113" s="159"/>
      <c r="E113" s="160"/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6"/>
      <c r="AA113" s="146"/>
      <c r="AB113" s="146"/>
      <c r="AC113" s="146"/>
      <c r="AD113" s="146"/>
      <c r="AE113" s="146"/>
      <c r="AF113" s="146"/>
      <c r="AG113" s="146" t="s">
        <v>142</v>
      </c>
      <c r="AH113" s="146">
        <v>0</v>
      </c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3" x14ac:dyDescent="0.2">
      <c r="A114" s="153"/>
      <c r="B114" s="154"/>
      <c r="C114" s="187" t="s">
        <v>143</v>
      </c>
      <c r="D114" s="159"/>
      <c r="E114" s="160"/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6"/>
      <c r="AA114" s="146"/>
      <c r="AB114" s="146"/>
      <c r="AC114" s="146"/>
      <c r="AD114" s="146"/>
      <c r="AE114" s="146"/>
      <c r="AF114" s="146"/>
      <c r="AG114" s="146" t="s">
        <v>142</v>
      </c>
      <c r="AH114" s="146">
        <v>0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3" x14ac:dyDescent="0.2">
      <c r="A115" s="153"/>
      <c r="B115" s="154"/>
      <c r="C115" s="187" t="s">
        <v>233</v>
      </c>
      <c r="D115" s="159"/>
      <c r="E115" s="160">
        <v>646.70000000000005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6"/>
      <c r="AA115" s="146"/>
      <c r="AB115" s="146"/>
      <c r="AC115" s="146"/>
      <c r="AD115" s="146"/>
      <c r="AE115" s="146"/>
      <c r="AF115" s="146"/>
      <c r="AG115" s="146" t="s">
        <v>142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3" x14ac:dyDescent="0.2">
      <c r="A116" s="153"/>
      <c r="B116" s="154"/>
      <c r="C116" s="187" t="s">
        <v>146</v>
      </c>
      <c r="D116" s="159"/>
      <c r="E116" s="160"/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6"/>
      <c r="AA116" s="146"/>
      <c r="AB116" s="146"/>
      <c r="AC116" s="146"/>
      <c r="AD116" s="146"/>
      <c r="AE116" s="146"/>
      <c r="AF116" s="146"/>
      <c r="AG116" s="146" t="s">
        <v>142</v>
      </c>
      <c r="AH116" s="146">
        <v>0</v>
      </c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3" x14ac:dyDescent="0.2">
      <c r="A117" s="153"/>
      <c r="B117" s="154"/>
      <c r="C117" s="187" t="s">
        <v>147</v>
      </c>
      <c r="D117" s="159"/>
      <c r="E117" s="160"/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6"/>
      <c r="AA117" s="146"/>
      <c r="AB117" s="146"/>
      <c r="AC117" s="146"/>
      <c r="AD117" s="146"/>
      <c r="AE117" s="146"/>
      <c r="AF117" s="146"/>
      <c r="AG117" s="146" t="s">
        <v>142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3" x14ac:dyDescent="0.2">
      <c r="A118" s="153"/>
      <c r="B118" s="154"/>
      <c r="C118" s="187" t="s">
        <v>234</v>
      </c>
      <c r="D118" s="159"/>
      <c r="E118" s="160">
        <v>479.9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6"/>
      <c r="AA118" s="146"/>
      <c r="AB118" s="146"/>
      <c r="AC118" s="146"/>
      <c r="AD118" s="146"/>
      <c r="AE118" s="146"/>
      <c r="AF118" s="146"/>
      <c r="AG118" s="146" t="s">
        <v>142</v>
      </c>
      <c r="AH118" s="146">
        <v>0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ht="22.5" outlineLevel="1" x14ac:dyDescent="0.2">
      <c r="A119" s="169">
        <v>17</v>
      </c>
      <c r="B119" s="170" t="s">
        <v>235</v>
      </c>
      <c r="C119" s="186" t="s">
        <v>236</v>
      </c>
      <c r="D119" s="171" t="s">
        <v>135</v>
      </c>
      <c r="E119" s="172">
        <v>1407.6</v>
      </c>
      <c r="F119" s="173"/>
      <c r="G119" s="174">
        <f>ROUND(E119*F119,2)</f>
        <v>0</v>
      </c>
      <c r="H119" s="173"/>
      <c r="I119" s="174">
        <f>ROUND(E119*H119,2)</f>
        <v>0</v>
      </c>
      <c r="J119" s="173"/>
      <c r="K119" s="174">
        <f>ROUND(E119*J119,2)</f>
        <v>0</v>
      </c>
      <c r="L119" s="174">
        <v>21</v>
      </c>
      <c r="M119" s="174">
        <f>G119*(1+L119/100)</f>
        <v>0</v>
      </c>
      <c r="N119" s="172">
        <v>0</v>
      </c>
      <c r="O119" s="172">
        <f>ROUND(E119*N119,2)</f>
        <v>0</v>
      </c>
      <c r="P119" s="172">
        <v>0</v>
      </c>
      <c r="Q119" s="172">
        <f>ROUND(E119*P119,2)</f>
        <v>0</v>
      </c>
      <c r="R119" s="174" t="s">
        <v>232</v>
      </c>
      <c r="S119" s="174" t="s">
        <v>137</v>
      </c>
      <c r="T119" s="175" t="s">
        <v>137</v>
      </c>
      <c r="U119" s="157">
        <v>0.39</v>
      </c>
      <c r="V119" s="157">
        <f>ROUND(E119*U119,2)</f>
        <v>548.96</v>
      </c>
      <c r="W119" s="157"/>
      <c r="X119" s="157" t="s">
        <v>138</v>
      </c>
      <c r="Y119" s="157" t="s">
        <v>139</v>
      </c>
      <c r="Z119" s="146"/>
      <c r="AA119" s="146"/>
      <c r="AB119" s="146"/>
      <c r="AC119" s="146"/>
      <c r="AD119" s="146"/>
      <c r="AE119" s="146"/>
      <c r="AF119" s="146"/>
      <c r="AG119" s="146" t="s">
        <v>140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2" x14ac:dyDescent="0.2">
      <c r="A120" s="153"/>
      <c r="B120" s="154"/>
      <c r="C120" s="187" t="s">
        <v>141</v>
      </c>
      <c r="D120" s="159"/>
      <c r="E120" s="160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6"/>
      <c r="AA120" s="146"/>
      <c r="AB120" s="146"/>
      <c r="AC120" s="146"/>
      <c r="AD120" s="146"/>
      <c r="AE120" s="146"/>
      <c r="AF120" s="146"/>
      <c r="AG120" s="146" t="s">
        <v>142</v>
      </c>
      <c r="AH120" s="146">
        <v>0</v>
      </c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3" x14ac:dyDescent="0.2">
      <c r="A121" s="153"/>
      <c r="B121" s="154"/>
      <c r="C121" s="187" t="s">
        <v>143</v>
      </c>
      <c r="D121" s="159"/>
      <c r="E121" s="160"/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6"/>
      <c r="AA121" s="146"/>
      <c r="AB121" s="146"/>
      <c r="AC121" s="146"/>
      <c r="AD121" s="146"/>
      <c r="AE121" s="146"/>
      <c r="AF121" s="146"/>
      <c r="AG121" s="146" t="s">
        <v>142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3" x14ac:dyDescent="0.2">
      <c r="A122" s="153"/>
      <c r="B122" s="154"/>
      <c r="C122" s="187" t="s">
        <v>237</v>
      </c>
      <c r="D122" s="159"/>
      <c r="E122" s="160">
        <v>767.7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6"/>
      <c r="AA122" s="146"/>
      <c r="AB122" s="146"/>
      <c r="AC122" s="146"/>
      <c r="AD122" s="146"/>
      <c r="AE122" s="146"/>
      <c r="AF122" s="146"/>
      <c r="AG122" s="146" t="s">
        <v>142</v>
      </c>
      <c r="AH122" s="146">
        <v>0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3" x14ac:dyDescent="0.2">
      <c r="A123" s="153"/>
      <c r="B123" s="154"/>
      <c r="C123" s="187" t="s">
        <v>146</v>
      </c>
      <c r="D123" s="159"/>
      <c r="E123" s="160"/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6"/>
      <c r="AA123" s="146"/>
      <c r="AB123" s="146"/>
      <c r="AC123" s="146"/>
      <c r="AD123" s="146"/>
      <c r="AE123" s="146"/>
      <c r="AF123" s="146"/>
      <c r="AG123" s="146" t="s">
        <v>142</v>
      </c>
      <c r="AH123" s="146">
        <v>0</v>
      </c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3" x14ac:dyDescent="0.2">
      <c r="A124" s="153"/>
      <c r="B124" s="154"/>
      <c r="C124" s="187" t="s">
        <v>147</v>
      </c>
      <c r="D124" s="159"/>
      <c r="E124" s="160"/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6"/>
      <c r="AA124" s="146"/>
      <c r="AB124" s="146"/>
      <c r="AC124" s="146"/>
      <c r="AD124" s="146"/>
      <c r="AE124" s="146"/>
      <c r="AF124" s="146"/>
      <c r="AG124" s="146" t="s">
        <v>142</v>
      </c>
      <c r="AH124" s="146">
        <v>0</v>
      </c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3" x14ac:dyDescent="0.2">
      <c r="A125" s="153"/>
      <c r="B125" s="154"/>
      <c r="C125" s="187" t="s">
        <v>238</v>
      </c>
      <c r="D125" s="159"/>
      <c r="E125" s="160">
        <v>639.9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6"/>
      <c r="AA125" s="146"/>
      <c r="AB125" s="146"/>
      <c r="AC125" s="146"/>
      <c r="AD125" s="146"/>
      <c r="AE125" s="146"/>
      <c r="AF125" s="146"/>
      <c r="AG125" s="146" t="s">
        <v>142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 x14ac:dyDescent="0.2">
      <c r="A126" s="169">
        <v>18</v>
      </c>
      <c r="B126" s="170" t="s">
        <v>239</v>
      </c>
      <c r="C126" s="186" t="s">
        <v>240</v>
      </c>
      <c r="D126" s="171" t="s">
        <v>135</v>
      </c>
      <c r="E126" s="172">
        <v>1618.74</v>
      </c>
      <c r="F126" s="173"/>
      <c r="G126" s="174">
        <f>ROUND(E126*F126,2)</f>
        <v>0</v>
      </c>
      <c r="H126" s="173"/>
      <c r="I126" s="174">
        <f>ROUND(E126*H126,2)</f>
        <v>0</v>
      </c>
      <c r="J126" s="173"/>
      <c r="K126" s="174">
        <f>ROUND(E126*J126,2)</f>
        <v>0</v>
      </c>
      <c r="L126" s="174">
        <v>21</v>
      </c>
      <c r="M126" s="174">
        <f>G126*(1+L126/100)</f>
        <v>0</v>
      </c>
      <c r="N126" s="172">
        <v>1.8E-3</v>
      </c>
      <c r="O126" s="172">
        <f>ROUND(E126*N126,2)</f>
        <v>2.91</v>
      </c>
      <c r="P126" s="172">
        <v>0</v>
      </c>
      <c r="Q126" s="172">
        <f>ROUND(E126*P126,2)</f>
        <v>0</v>
      </c>
      <c r="R126" s="174" t="s">
        <v>241</v>
      </c>
      <c r="S126" s="174" t="s">
        <v>137</v>
      </c>
      <c r="T126" s="175" t="s">
        <v>137</v>
      </c>
      <c r="U126" s="157">
        <v>0</v>
      </c>
      <c r="V126" s="157">
        <f>ROUND(E126*U126,2)</f>
        <v>0</v>
      </c>
      <c r="W126" s="157"/>
      <c r="X126" s="157" t="s">
        <v>242</v>
      </c>
      <c r="Y126" s="157" t="s">
        <v>139</v>
      </c>
      <c r="Z126" s="146"/>
      <c r="AA126" s="146"/>
      <c r="AB126" s="146"/>
      <c r="AC126" s="146"/>
      <c r="AD126" s="146"/>
      <c r="AE126" s="146"/>
      <c r="AF126" s="146"/>
      <c r="AG126" s="146" t="s">
        <v>243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2" x14ac:dyDescent="0.2">
      <c r="A127" s="153"/>
      <c r="B127" s="154"/>
      <c r="C127" s="187" t="s">
        <v>141</v>
      </c>
      <c r="D127" s="159"/>
      <c r="E127" s="160"/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6"/>
      <c r="AA127" s="146"/>
      <c r="AB127" s="146"/>
      <c r="AC127" s="146"/>
      <c r="AD127" s="146"/>
      <c r="AE127" s="146"/>
      <c r="AF127" s="146"/>
      <c r="AG127" s="146" t="s">
        <v>142</v>
      </c>
      <c r="AH127" s="146">
        <v>0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3" x14ac:dyDescent="0.2">
      <c r="A128" s="153"/>
      <c r="B128" s="154"/>
      <c r="C128" s="187" t="s">
        <v>143</v>
      </c>
      <c r="D128" s="159"/>
      <c r="E128" s="160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6"/>
      <c r="AA128" s="146"/>
      <c r="AB128" s="146"/>
      <c r="AC128" s="146"/>
      <c r="AD128" s="146"/>
      <c r="AE128" s="146"/>
      <c r="AF128" s="146"/>
      <c r="AG128" s="146" t="s">
        <v>142</v>
      </c>
      <c r="AH128" s="146">
        <v>0</v>
      </c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3" x14ac:dyDescent="0.2">
      <c r="A129" s="153"/>
      <c r="B129" s="154"/>
      <c r="C129" s="187" t="s">
        <v>244</v>
      </c>
      <c r="D129" s="159"/>
      <c r="E129" s="160">
        <v>882.85500000000002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6"/>
      <c r="AA129" s="146"/>
      <c r="AB129" s="146"/>
      <c r="AC129" s="146"/>
      <c r="AD129" s="146"/>
      <c r="AE129" s="146"/>
      <c r="AF129" s="146"/>
      <c r="AG129" s="146" t="s">
        <v>142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3" x14ac:dyDescent="0.2">
      <c r="A130" s="153"/>
      <c r="B130" s="154"/>
      <c r="C130" s="187" t="s">
        <v>146</v>
      </c>
      <c r="D130" s="159"/>
      <c r="E130" s="160"/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6"/>
      <c r="AA130" s="146"/>
      <c r="AB130" s="146"/>
      <c r="AC130" s="146"/>
      <c r="AD130" s="146"/>
      <c r="AE130" s="146"/>
      <c r="AF130" s="146"/>
      <c r="AG130" s="146" t="s">
        <v>142</v>
      </c>
      <c r="AH130" s="146">
        <v>0</v>
      </c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3" x14ac:dyDescent="0.2">
      <c r="A131" s="153"/>
      <c r="B131" s="154"/>
      <c r="C131" s="187" t="s">
        <v>147</v>
      </c>
      <c r="D131" s="159"/>
      <c r="E131" s="160"/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6"/>
      <c r="AA131" s="146"/>
      <c r="AB131" s="146"/>
      <c r="AC131" s="146"/>
      <c r="AD131" s="146"/>
      <c r="AE131" s="146"/>
      <c r="AF131" s="146"/>
      <c r="AG131" s="146" t="s">
        <v>142</v>
      </c>
      <c r="AH131" s="146">
        <v>0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3" x14ac:dyDescent="0.2">
      <c r="A132" s="153"/>
      <c r="B132" s="154"/>
      <c r="C132" s="187" t="s">
        <v>245</v>
      </c>
      <c r="D132" s="159"/>
      <c r="E132" s="160">
        <v>735.88499999999999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6"/>
      <c r="AA132" s="146"/>
      <c r="AB132" s="146"/>
      <c r="AC132" s="146"/>
      <c r="AD132" s="146"/>
      <c r="AE132" s="146"/>
      <c r="AF132" s="146"/>
      <c r="AG132" s="146" t="s">
        <v>142</v>
      </c>
      <c r="AH132" s="146">
        <v>0</v>
      </c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ht="22.5" outlineLevel="1" x14ac:dyDescent="0.2">
      <c r="A133" s="169">
        <v>19</v>
      </c>
      <c r="B133" s="170" t="s">
        <v>246</v>
      </c>
      <c r="C133" s="186" t="s">
        <v>247</v>
      </c>
      <c r="D133" s="171" t="s">
        <v>135</v>
      </c>
      <c r="E133" s="172">
        <v>1295.5899999999999</v>
      </c>
      <c r="F133" s="173"/>
      <c r="G133" s="174">
        <f>ROUND(E133*F133,2)</f>
        <v>0</v>
      </c>
      <c r="H133" s="173"/>
      <c r="I133" s="174">
        <f>ROUND(E133*H133,2)</f>
        <v>0</v>
      </c>
      <c r="J133" s="173"/>
      <c r="K133" s="174">
        <f>ROUND(E133*J133,2)</f>
        <v>0</v>
      </c>
      <c r="L133" s="174">
        <v>21</v>
      </c>
      <c r="M133" s="174">
        <f>G133*(1+L133/100)</f>
        <v>0</v>
      </c>
      <c r="N133" s="172">
        <v>4.4999999999999999E-4</v>
      </c>
      <c r="O133" s="172">
        <f>ROUND(E133*N133,2)</f>
        <v>0.57999999999999996</v>
      </c>
      <c r="P133" s="172">
        <v>0</v>
      </c>
      <c r="Q133" s="172">
        <f>ROUND(E133*P133,2)</f>
        <v>0</v>
      </c>
      <c r="R133" s="174" t="s">
        <v>241</v>
      </c>
      <c r="S133" s="174" t="s">
        <v>137</v>
      </c>
      <c r="T133" s="175" t="s">
        <v>137</v>
      </c>
      <c r="U133" s="157">
        <v>0</v>
      </c>
      <c r="V133" s="157">
        <f>ROUND(E133*U133,2)</f>
        <v>0</v>
      </c>
      <c r="W133" s="157"/>
      <c r="X133" s="157" t="s">
        <v>242</v>
      </c>
      <c r="Y133" s="157" t="s">
        <v>139</v>
      </c>
      <c r="Z133" s="146"/>
      <c r="AA133" s="146"/>
      <c r="AB133" s="146"/>
      <c r="AC133" s="146"/>
      <c r="AD133" s="146"/>
      <c r="AE133" s="146"/>
      <c r="AF133" s="146"/>
      <c r="AG133" s="146" t="s">
        <v>243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2" x14ac:dyDescent="0.2">
      <c r="A134" s="153"/>
      <c r="B134" s="154"/>
      <c r="C134" s="187" t="s">
        <v>141</v>
      </c>
      <c r="D134" s="159"/>
      <c r="E134" s="160"/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6"/>
      <c r="AA134" s="146"/>
      <c r="AB134" s="146"/>
      <c r="AC134" s="146"/>
      <c r="AD134" s="146"/>
      <c r="AE134" s="146"/>
      <c r="AF134" s="146"/>
      <c r="AG134" s="146" t="s">
        <v>142</v>
      </c>
      <c r="AH134" s="146">
        <v>0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3" x14ac:dyDescent="0.2">
      <c r="A135" s="153"/>
      <c r="B135" s="154"/>
      <c r="C135" s="187" t="s">
        <v>143</v>
      </c>
      <c r="D135" s="159"/>
      <c r="E135" s="160"/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6"/>
      <c r="AA135" s="146"/>
      <c r="AB135" s="146"/>
      <c r="AC135" s="146"/>
      <c r="AD135" s="146"/>
      <c r="AE135" s="146"/>
      <c r="AF135" s="146"/>
      <c r="AG135" s="146" t="s">
        <v>142</v>
      </c>
      <c r="AH135" s="146">
        <v>0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3" x14ac:dyDescent="0.2">
      <c r="A136" s="153"/>
      <c r="B136" s="154"/>
      <c r="C136" s="187" t="s">
        <v>248</v>
      </c>
      <c r="D136" s="159"/>
      <c r="E136" s="160">
        <v>743.70500000000004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6"/>
      <c r="AA136" s="146"/>
      <c r="AB136" s="146"/>
      <c r="AC136" s="146"/>
      <c r="AD136" s="146"/>
      <c r="AE136" s="146"/>
      <c r="AF136" s="146"/>
      <c r="AG136" s="146" t="s">
        <v>142</v>
      </c>
      <c r="AH136" s="146">
        <v>0</v>
      </c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3" x14ac:dyDescent="0.2">
      <c r="A137" s="153"/>
      <c r="B137" s="154"/>
      <c r="C137" s="187" t="s">
        <v>146</v>
      </c>
      <c r="D137" s="159"/>
      <c r="E137" s="160"/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6"/>
      <c r="AA137" s="146"/>
      <c r="AB137" s="146"/>
      <c r="AC137" s="146"/>
      <c r="AD137" s="146"/>
      <c r="AE137" s="146"/>
      <c r="AF137" s="146"/>
      <c r="AG137" s="146" t="s">
        <v>142</v>
      </c>
      <c r="AH137" s="146">
        <v>0</v>
      </c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3" x14ac:dyDescent="0.2">
      <c r="A138" s="153"/>
      <c r="B138" s="154"/>
      <c r="C138" s="187" t="s">
        <v>147</v>
      </c>
      <c r="D138" s="159"/>
      <c r="E138" s="160"/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6"/>
      <c r="AA138" s="146"/>
      <c r="AB138" s="146"/>
      <c r="AC138" s="146"/>
      <c r="AD138" s="146"/>
      <c r="AE138" s="146"/>
      <c r="AF138" s="146"/>
      <c r="AG138" s="146" t="s">
        <v>142</v>
      </c>
      <c r="AH138" s="146">
        <v>0</v>
      </c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3" x14ac:dyDescent="0.2">
      <c r="A139" s="153"/>
      <c r="B139" s="154"/>
      <c r="C139" s="187" t="s">
        <v>148</v>
      </c>
      <c r="D139" s="159"/>
      <c r="E139" s="160">
        <v>551.88499999999999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6"/>
      <c r="AA139" s="146"/>
      <c r="AB139" s="146"/>
      <c r="AC139" s="146"/>
      <c r="AD139" s="146"/>
      <c r="AE139" s="146"/>
      <c r="AF139" s="146"/>
      <c r="AG139" s="146" t="s">
        <v>142</v>
      </c>
      <c r="AH139" s="146">
        <v>0</v>
      </c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1" x14ac:dyDescent="0.2">
      <c r="A140" s="153">
        <v>20</v>
      </c>
      <c r="B140" s="154" t="s">
        <v>249</v>
      </c>
      <c r="C140" s="189" t="s">
        <v>250</v>
      </c>
      <c r="D140" s="155" t="s">
        <v>0</v>
      </c>
      <c r="E140" s="184"/>
      <c r="F140" s="158"/>
      <c r="G140" s="157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21</v>
      </c>
      <c r="M140" s="157">
        <f>G140*(1+L140/100)</f>
        <v>0</v>
      </c>
      <c r="N140" s="156">
        <v>0</v>
      </c>
      <c r="O140" s="156">
        <f>ROUND(E140*N140,2)</f>
        <v>0</v>
      </c>
      <c r="P140" s="156">
        <v>0</v>
      </c>
      <c r="Q140" s="156">
        <f>ROUND(E140*P140,2)</f>
        <v>0</v>
      </c>
      <c r="R140" s="157" t="s">
        <v>232</v>
      </c>
      <c r="S140" s="157" t="s">
        <v>137</v>
      </c>
      <c r="T140" s="157" t="s">
        <v>137</v>
      </c>
      <c r="U140" s="157">
        <v>0</v>
      </c>
      <c r="V140" s="157">
        <f>ROUND(E140*U140,2)</f>
        <v>0</v>
      </c>
      <c r="W140" s="157"/>
      <c r="X140" s="157" t="s">
        <v>228</v>
      </c>
      <c r="Y140" s="157" t="s">
        <v>139</v>
      </c>
      <c r="Z140" s="146"/>
      <c r="AA140" s="146"/>
      <c r="AB140" s="146"/>
      <c r="AC140" s="146"/>
      <c r="AD140" s="146"/>
      <c r="AE140" s="146"/>
      <c r="AF140" s="146"/>
      <c r="AG140" s="146" t="s">
        <v>229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2" x14ac:dyDescent="0.2">
      <c r="A141" s="153"/>
      <c r="B141" s="154"/>
      <c r="C141" s="256" t="s">
        <v>251</v>
      </c>
      <c r="D141" s="257"/>
      <c r="E141" s="257"/>
      <c r="F141" s="257"/>
      <c r="G141" s="2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6"/>
      <c r="AA141" s="146"/>
      <c r="AB141" s="146"/>
      <c r="AC141" s="146"/>
      <c r="AD141" s="146"/>
      <c r="AE141" s="146"/>
      <c r="AF141" s="146"/>
      <c r="AG141" s="146" t="s">
        <v>168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x14ac:dyDescent="0.2">
      <c r="A142" s="162" t="s">
        <v>131</v>
      </c>
      <c r="B142" s="163" t="s">
        <v>86</v>
      </c>
      <c r="C142" s="185" t="s">
        <v>87</v>
      </c>
      <c r="D142" s="164"/>
      <c r="E142" s="165"/>
      <c r="F142" s="166"/>
      <c r="G142" s="166">
        <f>SUMIF(AG143:AG170,"&lt;&gt;NOR",G143:G170)</f>
        <v>0</v>
      </c>
      <c r="H142" s="166"/>
      <c r="I142" s="166">
        <f>SUM(I143:I170)</f>
        <v>0</v>
      </c>
      <c r="J142" s="166"/>
      <c r="K142" s="166">
        <f>SUM(K143:K170)</f>
        <v>0</v>
      </c>
      <c r="L142" s="166"/>
      <c r="M142" s="166">
        <f>SUM(M143:M170)</f>
        <v>0</v>
      </c>
      <c r="N142" s="165"/>
      <c r="O142" s="165">
        <f>SUM(O143:O170)</f>
        <v>175.83</v>
      </c>
      <c r="P142" s="165"/>
      <c r="Q142" s="165">
        <f>SUM(Q143:Q170)</f>
        <v>0</v>
      </c>
      <c r="R142" s="166"/>
      <c r="S142" s="166"/>
      <c r="T142" s="167"/>
      <c r="U142" s="161"/>
      <c r="V142" s="161">
        <f>SUM(V143:V170)</f>
        <v>14180.7</v>
      </c>
      <c r="W142" s="161"/>
      <c r="X142" s="161"/>
      <c r="Y142" s="161"/>
      <c r="AG142" t="s">
        <v>132</v>
      </c>
    </row>
    <row r="143" spans="1:60" outlineLevel="1" x14ac:dyDescent="0.2">
      <c r="A143" s="169">
        <v>21</v>
      </c>
      <c r="B143" s="170" t="s">
        <v>252</v>
      </c>
      <c r="C143" s="186" t="s">
        <v>253</v>
      </c>
      <c r="D143" s="171" t="s">
        <v>135</v>
      </c>
      <c r="E143" s="172">
        <v>14082.13</v>
      </c>
      <c r="F143" s="173"/>
      <c r="G143" s="174">
        <f>ROUND(E143*F143,2)</f>
        <v>0</v>
      </c>
      <c r="H143" s="173"/>
      <c r="I143" s="174">
        <f>ROUND(E143*H143,2)</f>
        <v>0</v>
      </c>
      <c r="J143" s="173"/>
      <c r="K143" s="174">
        <f>ROUND(E143*J143,2)</f>
        <v>0</v>
      </c>
      <c r="L143" s="174">
        <v>21</v>
      </c>
      <c r="M143" s="174">
        <f>G143*(1+L143/100)</f>
        <v>0</v>
      </c>
      <c r="N143" s="172">
        <v>9.0000000000000006E-5</v>
      </c>
      <c r="O143" s="172">
        <f>ROUND(E143*N143,2)</f>
        <v>1.27</v>
      </c>
      <c r="P143" s="172">
        <v>0</v>
      </c>
      <c r="Q143" s="172">
        <f>ROUND(E143*P143,2)</f>
        <v>0</v>
      </c>
      <c r="R143" s="174" t="s">
        <v>232</v>
      </c>
      <c r="S143" s="174" t="s">
        <v>137</v>
      </c>
      <c r="T143" s="175" t="s">
        <v>137</v>
      </c>
      <c r="U143" s="157">
        <v>0.4</v>
      </c>
      <c r="V143" s="157">
        <f>ROUND(E143*U143,2)</f>
        <v>5632.85</v>
      </c>
      <c r="W143" s="157"/>
      <c r="X143" s="157" t="s">
        <v>138</v>
      </c>
      <c r="Y143" s="157" t="s">
        <v>139</v>
      </c>
      <c r="Z143" s="146"/>
      <c r="AA143" s="146"/>
      <c r="AB143" s="146"/>
      <c r="AC143" s="146"/>
      <c r="AD143" s="146"/>
      <c r="AE143" s="146"/>
      <c r="AF143" s="146"/>
      <c r="AG143" s="146" t="s">
        <v>140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2" x14ac:dyDescent="0.2">
      <c r="A144" s="153"/>
      <c r="B144" s="154"/>
      <c r="C144" s="254" t="s">
        <v>254</v>
      </c>
      <c r="D144" s="255"/>
      <c r="E144" s="255"/>
      <c r="F144" s="255"/>
      <c r="G144" s="255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6"/>
      <c r="AA144" s="146"/>
      <c r="AB144" s="146"/>
      <c r="AC144" s="146"/>
      <c r="AD144" s="146"/>
      <c r="AE144" s="146"/>
      <c r="AF144" s="146"/>
      <c r="AG144" s="146" t="s">
        <v>154</v>
      </c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ht="22.5" outlineLevel="3" x14ac:dyDescent="0.2">
      <c r="A145" s="153"/>
      <c r="B145" s="154"/>
      <c r="C145" s="260" t="s">
        <v>255</v>
      </c>
      <c r="D145" s="261"/>
      <c r="E145" s="261"/>
      <c r="F145" s="261"/>
      <c r="G145" s="261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6"/>
      <c r="AA145" s="146"/>
      <c r="AB145" s="146"/>
      <c r="AC145" s="146"/>
      <c r="AD145" s="146"/>
      <c r="AE145" s="146"/>
      <c r="AF145" s="146"/>
      <c r="AG145" s="146" t="s">
        <v>154</v>
      </c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76" t="str">
        <f>C145</f>
        <v>UR,16=0,22 W/m2K, protihluková Rw=49dB, s požární odolností - uvažováno s budoucí FVE, veškeré detaily, prostupy, oplechování, napojení, žlaby apod. řešeny dodavatelem.</v>
      </c>
      <c r="BB145" s="146"/>
      <c r="BC145" s="146"/>
      <c r="BD145" s="146"/>
      <c r="BE145" s="146"/>
      <c r="BF145" s="146"/>
      <c r="BG145" s="146"/>
      <c r="BH145" s="146"/>
    </row>
    <row r="146" spans="1:60" outlineLevel="2" x14ac:dyDescent="0.2">
      <c r="A146" s="153"/>
      <c r="B146" s="154"/>
      <c r="C146" s="187" t="s">
        <v>256</v>
      </c>
      <c r="D146" s="159"/>
      <c r="E146" s="160"/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6"/>
      <c r="AA146" s="146"/>
      <c r="AB146" s="146"/>
      <c r="AC146" s="146"/>
      <c r="AD146" s="146"/>
      <c r="AE146" s="146"/>
      <c r="AF146" s="146"/>
      <c r="AG146" s="146" t="s">
        <v>142</v>
      </c>
      <c r="AH146" s="146">
        <v>0</v>
      </c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3" x14ac:dyDescent="0.2">
      <c r="A147" s="153"/>
      <c r="B147" s="154"/>
      <c r="C147" s="187" t="s">
        <v>257</v>
      </c>
      <c r="D147" s="159"/>
      <c r="E147" s="160">
        <v>14082.13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6"/>
      <c r="AA147" s="146"/>
      <c r="AB147" s="146"/>
      <c r="AC147" s="146"/>
      <c r="AD147" s="146"/>
      <c r="AE147" s="146"/>
      <c r="AF147" s="146"/>
      <c r="AG147" s="146" t="s">
        <v>142</v>
      </c>
      <c r="AH147" s="146">
        <v>0</v>
      </c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1" x14ac:dyDescent="0.2">
      <c r="A148" s="169">
        <v>22</v>
      </c>
      <c r="B148" s="170" t="s">
        <v>252</v>
      </c>
      <c r="C148" s="186" t="s">
        <v>253</v>
      </c>
      <c r="D148" s="171" t="s">
        <v>135</v>
      </c>
      <c r="E148" s="172">
        <v>14082.13</v>
      </c>
      <c r="F148" s="173"/>
      <c r="G148" s="174">
        <f>ROUND(E148*F148,2)</f>
        <v>0</v>
      </c>
      <c r="H148" s="173"/>
      <c r="I148" s="174">
        <f>ROUND(E148*H148,2)</f>
        <v>0</v>
      </c>
      <c r="J148" s="173"/>
      <c r="K148" s="174">
        <f>ROUND(E148*J148,2)</f>
        <v>0</v>
      </c>
      <c r="L148" s="174">
        <v>21</v>
      </c>
      <c r="M148" s="174">
        <f>G148*(1+L148/100)</f>
        <v>0</v>
      </c>
      <c r="N148" s="172">
        <v>9.0000000000000006E-5</v>
      </c>
      <c r="O148" s="172">
        <f>ROUND(E148*N148,2)</f>
        <v>1.27</v>
      </c>
      <c r="P148" s="172">
        <v>0</v>
      </c>
      <c r="Q148" s="172">
        <f>ROUND(E148*P148,2)</f>
        <v>0</v>
      </c>
      <c r="R148" s="174" t="s">
        <v>232</v>
      </c>
      <c r="S148" s="174" t="s">
        <v>137</v>
      </c>
      <c r="T148" s="175" t="s">
        <v>137</v>
      </c>
      <c r="U148" s="157">
        <v>0.4</v>
      </c>
      <c r="V148" s="157">
        <f>ROUND(E148*U148,2)</f>
        <v>5632.85</v>
      </c>
      <c r="W148" s="157"/>
      <c r="X148" s="157" t="s">
        <v>138</v>
      </c>
      <c r="Y148" s="157" t="s">
        <v>139</v>
      </c>
      <c r="Z148" s="146"/>
      <c r="AA148" s="146"/>
      <c r="AB148" s="146"/>
      <c r="AC148" s="146"/>
      <c r="AD148" s="146"/>
      <c r="AE148" s="146"/>
      <c r="AF148" s="146"/>
      <c r="AG148" s="146" t="s">
        <v>140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2" x14ac:dyDescent="0.2">
      <c r="A149" s="153"/>
      <c r="B149" s="154"/>
      <c r="C149" s="254" t="s">
        <v>254</v>
      </c>
      <c r="D149" s="255"/>
      <c r="E149" s="255"/>
      <c r="F149" s="255"/>
      <c r="G149" s="255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6"/>
      <c r="AA149" s="146"/>
      <c r="AB149" s="146"/>
      <c r="AC149" s="146"/>
      <c r="AD149" s="146"/>
      <c r="AE149" s="146"/>
      <c r="AF149" s="146"/>
      <c r="AG149" s="146" t="s">
        <v>154</v>
      </c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ht="22.5" outlineLevel="3" x14ac:dyDescent="0.2">
      <c r="A150" s="153"/>
      <c r="B150" s="154"/>
      <c r="C150" s="260" t="s">
        <v>255</v>
      </c>
      <c r="D150" s="261"/>
      <c r="E150" s="261"/>
      <c r="F150" s="261"/>
      <c r="G150" s="261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6"/>
      <c r="AA150" s="146"/>
      <c r="AB150" s="146"/>
      <c r="AC150" s="146"/>
      <c r="AD150" s="146"/>
      <c r="AE150" s="146"/>
      <c r="AF150" s="146"/>
      <c r="AG150" s="146" t="s">
        <v>154</v>
      </c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76" t="str">
        <f>C150</f>
        <v>UR,16=0,22 W/m2K, protihluková Rw=49dB, s požární odolností - uvažováno s budoucí FVE, veškeré detaily, prostupy, oplechování, napojení, žlaby apod. řešeny dodavatelem.</v>
      </c>
      <c r="BB150" s="146"/>
      <c r="BC150" s="146"/>
      <c r="BD150" s="146"/>
      <c r="BE150" s="146"/>
      <c r="BF150" s="146"/>
      <c r="BG150" s="146"/>
      <c r="BH150" s="146"/>
    </row>
    <row r="151" spans="1:60" outlineLevel="2" x14ac:dyDescent="0.2">
      <c r="A151" s="153"/>
      <c r="B151" s="154"/>
      <c r="C151" s="187" t="s">
        <v>256</v>
      </c>
      <c r="D151" s="159"/>
      <c r="E151" s="160"/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6"/>
      <c r="AA151" s="146"/>
      <c r="AB151" s="146"/>
      <c r="AC151" s="146"/>
      <c r="AD151" s="146"/>
      <c r="AE151" s="146"/>
      <c r="AF151" s="146"/>
      <c r="AG151" s="146" t="s">
        <v>142</v>
      </c>
      <c r="AH151" s="146">
        <v>0</v>
      </c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3" x14ac:dyDescent="0.2">
      <c r="A152" s="153"/>
      <c r="B152" s="154"/>
      <c r="C152" s="187" t="s">
        <v>258</v>
      </c>
      <c r="D152" s="159"/>
      <c r="E152" s="160">
        <v>14082.13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6"/>
      <c r="AA152" s="146"/>
      <c r="AB152" s="146"/>
      <c r="AC152" s="146"/>
      <c r="AD152" s="146"/>
      <c r="AE152" s="146"/>
      <c r="AF152" s="146"/>
      <c r="AG152" s="146" t="s">
        <v>142</v>
      </c>
      <c r="AH152" s="146">
        <v>0</v>
      </c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1" x14ac:dyDescent="0.2">
      <c r="A153" s="169">
        <v>23</v>
      </c>
      <c r="B153" s="170" t="s">
        <v>259</v>
      </c>
      <c r="C153" s="186" t="s">
        <v>260</v>
      </c>
      <c r="D153" s="171" t="s">
        <v>135</v>
      </c>
      <c r="E153" s="172">
        <v>14082.13</v>
      </c>
      <c r="F153" s="173"/>
      <c r="G153" s="174">
        <f>ROUND(E153*F153,2)</f>
        <v>0</v>
      </c>
      <c r="H153" s="173"/>
      <c r="I153" s="174">
        <f>ROUND(E153*H153,2)</f>
        <v>0</v>
      </c>
      <c r="J153" s="173"/>
      <c r="K153" s="174">
        <f>ROUND(E153*J153,2)</f>
        <v>0</v>
      </c>
      <c r="L153" s="174">
        <v>21</v>
      </c>
      <c r="M153" s="174">
        <f>G153*(1+L153/100)</f>
        <v>0</v>
      </c>
      <c r="N153" s="172">
        <v>0</v>
      </c>
      <c r="O153" s="172">
        <f>ROUND(E153*N153,2)</f>
        <v>0</v>
      </c>
      <c r="P153" s="172">
        <v>0</v>
      </c>
      <c r="Q153" s="172">
        <f>ROUND(E153*P153,2)</f>
        <v>0</v>
      </c>
      <c r="R153" s="174" t="s">
        <v>232</v>
      </c>
      <c r="S153" s="174" t="s">
        <v>137</v>
      </c>
      <c r="T153" s="175" t="s">
        <v>137</v>
      </c>
      <c r="U153" s="157">
        <v>0.20699999999999999</v>
      </c>
      <c r="V153" s="157">
        <f>ROUND(E153*U153,2)</f>
        <v>2915</v>
      </c>
      <c r="W153" s="157"/>
      <c r="X153" s="157" t="s">
        <v>138</v>
      </c>
      <c r="Y153" s="157" t="s">
        <v>139</v>
      </c>
      <c r="Z153" s="146"/>
      <c r="AA153" s="146"/>
      <c r="AB153" s="146"/>
      <c r="AC153" s="146"/>
      <c r="AD153" s="146"/>
      <c r="AE153" s="146"/>
      <c r="AF153" s="146"/>
      <c r="AG153" s="146" t="s">
        <v>140</v>
      </c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2" x14ac:dyDescent="0.2">
      <c r="A154" s="153"/>
      <c r="B154" s="154"/>
      <c r="C154" s="254" t="s">
        <v>254</v>
      </c>
      <c r="D154" s="255"/>
      <c r="E154" s="255"/>
      <c r="F154" s="255"/>
      <c r="G154" s="255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6"/>
      <c r="AA154" s="146"/>
      <c r="AB154" s="146"/>
      <c r="AC154" s="146"/>
      <c r="AD154" s="146"/>
      <c r="AE154" s="146"/>
      <c r="AF154" s="146"/>
      <c r="AG154" s="146" t="s">
        <v>154</v>
      </c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2" x14ac:dyDescent="0.2">
      <c r="A155" s="153"/>
      <c r="B155" s="154"/>
      <c r="C155" s="187" t="s">
        <v>256</v>
      </c>
      <c r="D155" s="159"/>
      <c r="E155" s="160"/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6"/>
      <c r="AA155" s="146"/>
      <c r="AB155" s="146"/>
      <c r="AC155" s="146"/>
      <c r="AD155" s="146"/>
      <c r="AE155" s="146"/>
      <c r="AF155" s="146"/>
      <c r="AG155" s="146" t="s">
        <v>142</v>
      </c>
      <c r="AH155" s="146">
        <v>0</v>
      </c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3" x14ac:dyDescent="0.2">
      <c r="A156" s="153"/>
      <c r="B156" s="154"/>
      <c r="C156" s="187" t="s">
        <v>261</v>
      </c>
      <c r="D156" s="159"/>
      <c r="E156" s="160">
        <v>14082.13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6"/>
      <c r="AA156" s="146"/>
      <c r="AB156" s="146"/>
      <c r="AC156" s="146"/>
      <c r="AD156" s="146"/>
      <c r="AE156" s="146"/>
      <c r="AF156" s="146"/>
      <c r="AG156" s="146" t="s">
        <v>142</v>
      </c>
      <c r="AH156" s="146">
        <v>0</v>
      </c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1" x14ac:dyDescent="0.2">
      <c r="A157" s="169">
        <v>24</v>
      </c>
      <c r="B157" s="170" t="s">
        <v>262</v>
      </c>
      <c r="C157" s="186" t="s">
        <v>263</v>
      </c>
      <c r="D157" s="171" t="s">
        <v>135</v>
      </c>
      <c r="E157" s="172">
        <v>16194.449500000001</v>
      </c>
      <c r="F157" s="173"/>
      <c r="G157" s="174">
        <f>ROUND(E157*F157,2)</f>
        <v>0</v>
      </c>
      <c r="H157" s="173"/>
      <c r="I157" s="174">
        <f>ROUND(E157*H157,2)</f>
        <v>0</v>
      </c>
      <c r="J157" s="173"/>
      <c r="K157" s="174">
        <f>ROUND(E157*J157,2)</f>
        <v>0</v>
      </c>
      <c r="L157" s="174">
        <v>21</v>
      </c>
      <c r="M157" s="174">
        <f>G157*(1+L157/100)</f>
        <v>0</v>
      </c>
      <c r="N157" s="172">
        <v>4.4999999999999997E-3</v>
      </c>
      <c r="O157" s="172">
        <f>ROUND(E157*N157,2)</f>
        <v>72.88</v>
      </c>
      <c r="P157" s="172">
        <v>0</v>
      </c>
      <c r="Q157" s="172">
        <f>ROUND(E157*P157,2)</f>
        <v>0</v>
      </c>
      <c r="R157" s="174"/>
      <c r="S157" s="174" t="s">
        <v>151</v>
      </c>
      <c r="T157" s="175" t="s">
        <v>152</v>
      </c>
      <c r="U157" s="157">
        <v>0</v>
      </c>
      <c r="V157" s="157">
        <f>ROUND(E157*U157,2)</f>
        <v>0</v>
      </c>
      <c r="W157" s="157"/>
      <c r="X157" s="157" t="s">
        <v>242</v>
      </c>
      <c r="Y157" s="157" t="s">
        <v>139</v>
      </c>
      <c r="Z157" s="146"/>
      <c r="AA157" s="146"/>
      <c r="AB157" s="146"/>
      <c r="AC157" s="146"/>
      <c r="AD157" s="146"/>
      <c r="AE157" s="146"/>
      <c r="AF157" s="146"/>
      <c r="AG157" s="146" t="s">
        <v>243</v>
      </c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2" x14ac:dyDescent="0.2">
      <c r="A158" s="153"/>
      <c r="B158" s="154"/>
      <c r="C158" s="254" t="s">
        <v>254</v>
      </c>
      <c r="D158" s="255"/>
      <c r="E158" s="255"/>
      <c r="F158" s="255"/>
      <c r="G158" s="255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6"/>
      <c r="AA158" s="146"/>
      <c r="AB158" s="146"/>
      <c r="AC158" s="146"/>
      <c r="AD158" s="146"/>
      <c r="AE158" s="146"/>
      <c r="AF158" s="146"/>
      <c r="AG158" s="146" t="s">
        <v>154</v>
      </c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2" x14ac:dyDescent="0.2">
      <c r="A159" s="153"/>
      <c r="B159" s="154"/>
      <c r="C159" s="187" t="s">
        <v>256</v>
      </c>
      <c r="D159" s="159"/>
      <c r="E159" s="160"/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6"/>
      <c r="AA159" s="146"/>
      <c r="AB159" s="146"/>
      <c r="AC159" s="146"/>
      <c r="AD159" s="146"/>
      <c r="AE159" s="146"/>
      <c r="AF159" s="146"/>
      <c r="AG159" s="146" t="s">
        <v>142</v>
      </c>
      <c r="AH159" s="146">
        <v>0</v>
      </c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3" x14ac:dyDescent="0.2">
      <c r="A160" s="153"/>
      <c r="B160" s="154"/>
      <c r="C160" s="187" t="s">
        <v>264</v>
      </c>
      <c r="D160" s="159"/>
      <c r="E160" s="160">
        <v>16194.449500000001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6"/>
      <c r="AA160" s="146"/>
      <c r="AB160" s="146"/>
      <c r="AC160" s="146"/>
      <c r="AD160" s="146"/>
      <c r="AE160" s="146"/>
      <c r="AF160" s="146"/>
      <c r="AG160" s="146" t="s">
        <v>142</v>
      </c>
      <c r="AH160" s="146">
        <v>0</v>
      </c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1" x14ac:dyDescent="0.2">
      <c r="A161" s="169">
        <v>25</v>
      </c>
      <c r="B161" s="170" t="s">
        <v>265</v>
      </c>
      <c r="C161" s="186" t="s">
        <v>266</v>
      </c>
      <c r="D161" s="171" t="s">
        <v>135</v>
      </c>
      <c r="E161" s="172">
        <v>16194.449500000001</v>
      </c>
      <c r="F161" s="173"/>
      <c r="G161" s="174">
        <f>ROUND(E161*F161,2)</f>
        <v>0</v>
      </c>
      <c r="H161" s="173"/>
      <c r="I161" s="174">
        <f>ROUND(E161*H161,2)</f>
        <v>0</v>
      </c>
      <c r="J161" s="173"/>
      <c r="K161" s="174">
        <f>ROUND(E161*J161,2)</f>
        <v>0</v>
      </c>
      <c r="L161" s="174">
        <v>21</v>
      </c>
      <c r="M161" s="174">
        <f>G161*(1+L161/100)</f>
        <v>0</v>
      </c>
      <c r="N161" s="172">
        <v>5.7000000000000002E-3</v>
      </c>
      <c r="O161" s="172">
        <f>ROUND(E161*N161,2)</f>
        <v>92.31</v>
      </c>
      <c r="P161" s="172">
        <v>0</v>
      </c>
      <c r="Q161" s="172">
        <f>ROUND(E161*P161,2)</f>
        <v>0</v>
      </c>
      <c r="R161" s="174"/>
      <c r="S161" s="174" t="s">
        <v>151</v>
      </c>
      <c r="T161" s="175" t="s">
        <v>152</v>
      </c>
      <c r="U161" s="157">
        <v>0</v>
      </c>
      <c r="V161" s="157">
        <f>ROUND(E161*U161,2)</f>
        <v>0</v>
      </c>
      <c r="W161" s="157"/>
      <c r="X161" s="157" t="s">
        <v>242</v>
      </c>
      <c r="Y161" s="157" t="s">
        <v>139</v>
      </c>
      <c r="Z161" s="146"/>
      <c r="AA161" s="146"/>
      <c r="AB161" s="146"/>
      <c r="AC161" s="146"/>
      <c r="AD161" s="146"/>
      <c r="AE161" s="146"/>
      <c r="AF161" s="146"/>
      <c r="AG161" s="146" t="s">
        <v>243</v>
      </c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2" x14ac:dyDescent="0.2">
      <c r="A162" s="153"/>
      <c r="B162" s="154"/>
      <c r="C162" s="254" t="s">
        <v>254</v>
      </c>
      <c r="D162" s="255"/>
      <c r="E162" s="255"/>
      <c r="F162" s="255"/>
      <c r="G162" s="255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6"/>
      <c r="AA162" s="146"/>
      <c r="AB162" s="146"/>
      <c r="AC162" s="146"/>
      <c r="AD162" s="146"/>
      <c r="AE162" s="146"/>
      <c r="AF162" s="146"/>
      <c r="AG162" s="146" t="s">
        <v>154</v>
      </c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2" x14ac:dyDescent="0.2">
      <c r="A163" s="153"/>
      <c r="B163" s="154"/>
      <c r="C163" s="187" t="s">
        <v>256</v>
      </c>
      <c r="D163" s="159"/>
      <c r="E163" s="160"/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6"/>
      <c r="AA163" s="146"/>
      <c r="AB163" s="146"/>
      <c r="AC163" s="146"/>
      <c r="AD163" s="146"/>
      <c r="AE163" s="146"/>
      <c r="AF163" s="146"/>
      <c r="AG163" s="146" t="s">
        <v>142</v>
      </c>
      <c r="AH163" s="146">
        <v>0</v>
      </c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3" x14ac:dyDescent="0.2">
      <c r="A164" s="153"/>
      <c r="B164" s="154"/>
      <c r="C164" s="187" t="s">
        <v>264</v>
      </c>
      <c r="D164" s="159"/>
      <c r="E164" s="160">
        <v>16194.449500000001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6"/>
      <c r="AA164" s="146"/>
      <c r="AB164" s="146"/>
      <c r="AC164" s="146"/>
      <c r="AD164" s="146"/>
      <c r="AE164" s="146"/>
      <c r="AF164" s="146"/>
      <c r="AG164" s="146" t="s">
        <v>142</v>
      </c>
      <c r="AH164" s="146">
        <v>0</v>
      </c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ht="22.5" outlineLevel="1" x14ac:dyDescent="0.2">
      <c r="A165" s="169">
        <v>26</v>
      </c>
      <c r="B165" s="170" t="s">
        <v>267</v>
      </c>
      <c r="C165" s="186" t="s">
        <v>268</v>
      </c>
      <c r="D165" s="171" t="s">
        <v>135</v>
      </c>
      <c r="E165" s="172">
        <v>16194.449500000001</v>
      </c>
      <c r="F165" s="173"/>
      <c r="G165" s="174">
        <f>ROUND(E165*F165,2)</f>
        <v>0</v>
      </c>
      <c r="H165" s="173"/>
      <c r="I165" s="174">
        <f>ROUND(E165*H165,2)</f>
        <v>0</v>
      </c>
      <c r="J165" s="173"/>
      <c r="K165" s="174">
        <f>ROUND(E165*J165,2)</f>
        <v>0</v>
      </c>
      <c r="L165" s="174">
        <v>21</v>
      </c>
      <c r="M165" s="174">
        <f>G165*(1+L165/100)</f>
        <v>0</v>
      </c>
      <c r="N165" s="172">
        <v>5.0000000000000001E-4</v>
      </c>
      <c r="O165" s="172">
        <f>ROUND(E165*N165,2)</f>
        <v>8.1</v>
      </c>
      <c r="P165" s="172">
        <v>0</v>
      </c>
      <c r="Q165" s="172">
        <f>ROUND(E165*P165,2)</f>
        <v>0</v>
      </c>
      <c r="R165" s="174"/>
      <c r="S165" s="174" t="s">
        <v>151</v>
      </c>
      <c r="T165" s="175" t="s">
        <v>152</v>
      </c>
      <c r="U165" s="157">
        <v>0</v>
      </c>
      <c r="V165" s="157">
        <f>ROUND(E165*U165,2)</f>
        <v>0</v>
      </c>
      <c r="W165" s="157"/>
      <c r="X165" s="157" t="s">
        <v>242</v>
      </c>
      <c r="Y165" s="157" t="s">
        <v>139</v>
      </c>
      <c r="Z165" s="146"/>
      <c r="AA165" s="146"/>
      <c r="AB165" s="146"/>
      <c r="AC165" s="146"/>
      <c r="AD165" s="146"/>
      <c r="AE165" s="146"/>
      <c r="AF165" s="146"/>
      <c r="AG165" s="146" t="s">
        <v>243</v>
      </c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2" x14ac:dyDescent="0.2">
      <c r="A166" s="153"/>
      <c r="B166" s="154"/>
      <c r="C166" s="254" t="s">
        <v>254</v>
      </c>
      <c r="D166" s="255"/>
      <c r="E166" s="255"/>
      <c r="F166" s="255"/>
      <c r="G166" s="255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6"/>
      <c r="AA166" s="146"/>
      <c r="AB166" s="146"/>
      <c r="AC166" s="146"/>
      <c r="AD166" s="146"/>
      <c r="AE166" s="146"/>
      <c r="AF166" s="146"/>
      <c r="AG166" s="146" t="s">
        <v>154</v>
      </c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2" x14ac:dyDescent="0.2">
      <c r="A167" s="153"/>
      <c r="B167" s="154"/>
      <c r="C167" s="187" t="s">
        <v>256</v>
      </c>
      <c r="D167" s="159"/>
      <c r="E167" s="160"/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6"/>
      <c r="AA167" s="146"/>
      <c r="AB167" s="146"/>
      <c r="AC167" s="146"/>
      <c r="AD167" s="146"/>
      <c r="AE167" s="146"/>
      <c r="AF167" s="146"/>
      <c r="AG167" s="146" t="s">
        <v>142</v>
      </c>
      <c r="AH167" s="146">
        <v>0</v>
      </c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3" x14ac:dyDescent="0.2">
      <c r="A168" s="153"/>
      <c r="B168" s="154"/>
      <c r="C168" s="187" t="s">
        <v>269</v>
      </c>
      <c r="D168" s="159"/>
      <c r="E168" s="160">
        <v>16194.449500000001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6"/>
      <c r="AA168" s="146"/>
      <c r="AB168" s="146"/>
      <c r="AC168" s="146"/>
      <c r="AD168" s="146"/>
      <c r="AE168" s="146"/>
      <c r="AF168" s="146"/>
      <c r="AG168" s="146" t="s">
        <v>142</v>
      </c>
      <c r="AH168" s="146">
        <v>0</v>
      </c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1" x14ac:dyDescent="0.2">
      <c r="A169" s="153">
        <v>27</v>
      </c>
      <c r="B169" s="154" t="s">
        <v>270</v>
      </c>
      <c r="C169" s="189" t="s">
        <v>271</v>
      </c>
      <c r="D169" s="155" t="s">
        <v>0</v>
      </c>
      <c r="E169" s="184"/>
      <c r="F169" s="158"/>
      <c r="G169" s="157">
        <f>ROUND(E169*F169,2)</f>
        <v>0</v>
      </c>
      <c r="H169" s="158"/>
      <c r="I169" s="157">
        <f>ROUND(E169*H169,2)</f>
        <v>0</v>
      </c>
      <c r="J169" s="158"/>
      <c r="K169" s="157">
        <f>ROUND(E169*J169,2)</f>
        <v>0</v>
      </c>
      <c r="L169" s="157">
        <v>21</v>
      </c>
      <c r="M169" s="157">
        <f>G169*(1+L169/100)</f>
        <v>0</v>
      </c>
      <c r="N169" s="156">
        <v>0</v>
      </c>
      <c r="O169" s="156">
        <f>ROUND(E169*N169,2)</f>
        <v>0</v>
      </c>
      <c r="P169" s="156">
        <v>0</v>
      </c>
      <c r="Q169" s="156">
        <f>ROUND(E169*P169,2)</f>
        <v>0</v>
      </c>
      <c r="R169" s="157" t="s">
        <v>232</v>
      </c>
      <c r="S169" s="157" t="s">
        <v>137</v>
      </c>
      <c r="T169" s="157" t="s">
        <v>137</v>
      </c>
      <c r="U169" s="157">
        <v>0</v>
      </c>
      <c r="V169" s="157">
        <f>ROUND(E169*U169,2)</f>
        <v>0</v>
      </c>
      <c r="W169" s="157"/>
      <c r="X169" s="157" t="s">
        <v>228</v>
      </c>
      <c r="Y169" s="157" t="s">
        <v>139</v>
      </c>
      <c r="Z169" s="146"/>
      <c r="AA169" s="146"/>
      <c r="AB169" s="146"/>
      <c r="AC169" s="146"/>
      <c r="AD169" s="146"/>
      <c r="AE169" s="146"/>
      <c r="AF169" s="146"/>
      <c r="AG169" s="146" t="s">
        <v>229</v>
      </c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2" x14ac:dyDescent="0.2">
      <c r="A170" s="153"/>
      <c r="B170" s="154"/>
      <c r="C170" s="256" t="s">
        <v>272</v>
      </c>
      <c r="D170" s="257"/>
      <c r="E170" s="257"/>
      <c r="F170" s="257"/>
      <c r="G170" s="2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6"/>
      <c r="AA170" s="146"/>
      <c r="AB170" s="146"/>
      <c r="AC170" s="146"/>
      <c r="AD170" s="146"/>
      <c r="AE170" s="146"/>
      <c r="AF170" s="146"/>
      <c r="AG170" s="146" t="s">
        <v>168</v>
      </c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x14ac:dyDescent="0.2">
      <c r="A171" s="162" t="s">
        <v>131</v>
      </c>
      <c r="B171" s="163" t="s">
        <v>88</v>
      </c>
      <c r="C171" s="185" t="s">
        <v>89</v>
      </c>
      <c r="D171" s="164"/>
      <c r="E171" s="165"/>
      <c r="F171" s="166"/>
      <c r="G171" s="166">
        <f>SUMIF(AG172:AG195,"&lt;&gt;NOR",G172:G195)</f>
        <v>0</v>
      </c>
      <c r="H171" s="166"/>
      <c r="I171" s="166">
        <f>SUM(I172:I195)</f>
        <v>0</v>
      </c>
      <c r="J171" s="166"/>
      <c r="K171" s="166">
        <f>SUM(K172:K195)</f>
        <v>0</v>
      </c>
      <c r="L171" s="166"/>
      <c r="M171" s="166">
        <f>SUM(M172:M195)</f>
        <v>0</v>
      </c>
      <c r="N171" s="165"/>
      <c r="O171" s="165">
        <f>SUM(O172:O195)</f>
        <v>605.57000000000005</v>
      </c>
      <c r="P171" s="165"/>
      <c r="Q171" s="165">
        <f>SUM(Q172:Q195)</f>
        <v>0</v>
      </c>
      <c r="R171" s="166"/>
      <c r="S171" s="166"/>
      <c r="T171" s="167"/>
      <c r="U171" s="161"/>
      <c r="V171" s="161">
        <f>SUM(V172:V195)</f>
        <v>5568.1799999999994</v>
      </c>
      <c r="W171" s="161"/>
      <c r="X171" s="161"/>
      <c r="Y171" s="161"/>
      <c r="AG171" t="s">
        <v>132</v>
      </c>
    </row>
    <row r="172" spans="1:60" outlineLevel="1" x14ac:dyDescent="0.2">
      <c r="A172" s="169">
        <v>28</v>
      </c>
      <c r="B172" s="170" t="s">
        <v>273</v>
      </c>
      <c r="C172" s="186" t="s">
        <v>274</v>
      </c>
      <c r="D172" s="171" t="s">
        <v>135</v>
      </c>
      <c r="E172" s="172">
        <v>4527.1000000000004</v>
      </c>
      <c r="F172" s="173"/>
      <c r="G172" s="174">
        <f>ROUND(E172*F172,2)</f>
        <v>0</v>
      </c>
      <c r="H172" s="173"/>
      <c r="I172" s="174">
        <f>ROUND(E172*H172,2)</f>
        <v>0</v>
      </c>
      <c r="J172" s="173"/>
      <c r="K172" s="174">
        <f>ROUND(E172*J172,2)</f>
        <v>0</v>
      </c>
      <c r="L172" s="174">
        <v>21</v>
      </c>
      <c r="M172" s="174">
        <f>G172*(1+L172/100)</f>
        <v>0</v>
      </c>
      <c r="N172" s="172">
        <v>2.3000000000000001E-4</v>
      </c>
      <c r="O172" s="172">
        <f>ROUND(E172*N172,2)</f>
        <v>1.04</v>
      </c>
      <c r="P172" s="172">
        <v>0</v>
      </c>
      <c r="Q172" s="172">
        <f>ROUND(E172*P172,2)</f>
        <v>0</v>
      </c>
      <c r="R172" s="174" t="s">
        <v>275</v>
      </c>
      <c r="S172" s="174" t="s">
        <v>137</v>
      </c>
      <c r="T172" s="175" t="s">
        <v>137</v>
      </c>
      <c r="U172" s="157">
        <v>0.161</v>
      </c>
      <c r="V172" s="157">
        <f>ROUND(E172*U172,2)</f>
        <v>728.86</v>
      </c>
      <c r="W172" s="157"/>
      <c r="X172" s="157" t="s">
        <v>138</v>
      </c>
      <c r="Y172" s="157" t="s">
        <v>139</v>
      </c>
      <c r="Z172" s="146"/>
      <c r="AA172" s="146"/>
      <c r="AB172" s="146"/>
      <c r="AC172" s="146"/>
      <c r="AD172" s="146"/>
      <c r="AE172" s="146"/>
      <c r="AF172" s="146"/>
      <c r="AG172" s="146" t="s">
        <v>140</v>
      </c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2" x14ac:dyDescent="0.2">
      <c r="A173" s="153"/>
      <c r="B173" s="154"/>
      <c r="C173" s="187" t="s">
        <v>157</v>
      </c>
      <c r="D173" s="159"/>
      <c r="E173" s="160">
        <v>4527.1000000000004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6"/>
      <c r="AA173" s="146"/>
      <c r="AB173" s="146"/>
      <c r="AC173" s="146"/>
      <c r="AD173" s="146"/>
      <c r="AE173" s="146"/>
      <c r="AF173" s="146"/>
      <c r="AG173" s="146" t="s">
        <v>142</v>
      </c>
      <c r="AH173" s="146">
        <v>0</v>
      </c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1" x14ac:dyDescent="0.2">
      <c r="A174" s="169">
        <v>29</v>
      </c>
      <c r="B174" s="170" t="s">
        <v>276</v>
      </c>
      <c r="C174" s="186" t="s">
        <v>277</v>
      </c>
      <c r="D174" s="171" t="s">
        <v>135</v>
      </c>
      <c r="E174" s="172">
        <v>14082.13</v>
      </c>
      <c r="F174" s="173"/>
      <c r="G174" s="174">
        <f>ROUND(E174*F174,2)</f>
        <v>0</v>
      </c>
      <c r="H174" s="173"/>
      <c r="I174" s="174">
        <f>ROUND(E174*H174,2)</f>
        <v>0</v>
      </c>
      <c r="J174" s="173"/>
      <c r="K174" s="174">
        <f>ROUND(E174*J174,2)</f>
        <v>0</v>
      </c>
      <c r="L174" s="174">
        <v>21</v>
      </c>
      <c r="M174" s="174">
        <f>G174*(1+L174/100)</f>
        <v>0</v>
      </c>
      <c r="N174" s="172">
        <v>1.7000000000000001E-4</v>
      </c>
      <c r="O174" s="172">
        <f>ROUND(E174*N174,2)</f>
        <v>2.39</v>
      </c>
      <c r="P174" s="172">
        <v>0</v>
      </c>
      <c r="Q174" s="172">
        <f>ROUND(E174*P174,2)</f>
        <v>0</v>
      </c>
      <c r="R174" s="174" t="s">
        <v>275</v>
      </c>
      <c r="S174" s="174" t="s">
        <v>137</v>
      </c>
      <c r="T174" s="175" t="s">
        <v>137</v>
      </c>
      <c r="U174" s="157">
        <v>0.34</v>
      </c>
      <c r="V174" s="157">
        <f>ROUND(E174*U174,2)</f>
        <v>4787.92</v>
      </c>
      <c r="W174" s="157"/>
      <c r="X174" s="157" t="s">
        <v>138</v>
      </c>
      <c r="Y174" s="157" t="s">
        <v>139</v>
      </c>
      <c r="Z174" s="146"/>
      <c r="AA174" s="146"/>
      <c r="AB174" s="146"/>
      <c r="AC174" s="146"/>
      <c r="AD174" s="146"/>
      <c r="AE174" s="146"/>
      <c r="AF174" s="146"/>
      <c r="AG174" s="146" t="s">
        <v>140</v>
      </c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2" x14ac:dyDescent="0.2">
      <c r="A175" s="153"/>
      <c r="B175" s="154"/>
      <c r="C175" s="254" t="s">
        <v>254</v>
      </c>
      <c r="D175" s="255"/>
      <c r="E175" s="255"/>
      <c r="F175" s="255"/>
      <c r="G175" s="255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6"/>
      <c r="AA175" s="146"/>
      <c r="AB175" s="146"/>
      <c r="AC175" s="146"/>
      <c r="AD175" s="146"/>
      <c r="AE175" s="146"/>
      <c r="AF175" s="146"/>
      <c r="AG175" s="146" t="s">
        <v>154</v>
      </c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2" x14ac:dyDescent="0.2">
      <c r="A176" s="153"/>
      <c r="B176" s="154"/>
      <c r="C176" s="187" t="s">
        <v>278</v>
      </c>
      <c r="D176" s="159"/>
      <c r="E176" s="160">
        <v>14082.13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6"/>
      <c r="AA176" s="146"/>
      <c r="AB176" s="146"/>
      <c r="AC176" s="146"/>
      <c r="AD176" s="146"/>
      <c r="AE176" s="146"/>
      <c r="AF176" s="146"/>
      <c r="AG176" s="146" t="s">
        <v>142</v>
      </c>
      <c r="AH176" s="146">
        <v>0</v>
      </c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1" x14ac:dyDescent="0.2">
      <c r="A177" s="169">
        <v>30</v>
      </c>
      <c r="B177" s="170" t="s">
        <v>279</v>
      </c>
      <c r="C177" s="186" t="s">
        <v>280</v>
      </c>
      <c r="D177" s="171" t="s">
        <v>135</v>
      </c>
      <c r="E177" s="172">
        <v>244.74</v>
      </c>
      <c r="F177" s="173"/>
      <c r="G177" s="174">
        <f>ROUND(E177*F177,2)</f>
        <v>0</v>
      </c>
      <c r="H177" s="173"/>
      <c r="I177" s="174">
        <f>ROUND(E177*H177,2)</f>
        <v>0</v>
      </c>
      <c r="J177" s="173"/>
      <c r="K177" s="174">
        <f>ROUND(E177*J177,2)</f>
        <v>0</v>
      </c>
      <c r="L177" s="174">
        <v>21</v>
      </c>
      <c r="M177" s="174">
        <f>G177*(1+L177/100)</f>
        <v>0</v>
      </c>
      <c r="N177" s="172">
        <v>1.6000000000000001E-4</v>
      </c>
      <c r="O177" s="172">
        <f>ROUND(E177*N177,2)</f>
        <v>0.04</v>
      </c>
      <c r="P177" s="172">
        <v>0</v>
      </c>
      <c r="Q177" s="172">
        <f>ROUND(E177*P177,2)</f>
        <v>0</v>
      </c>
      <c r="R177" s="174" t="s">
        <v>275</v>
      </c>
      <c r="S177" s="174" t="s">
        <v>137</v>
      </c>
      <c r="T177" s="175" t="s">
        <v>137</v>
      </c>
      <c r="U177" s="157">
        <v>0.21</v>
      </c>
      <c r="V177" s="157">
        <f>ROUND(E177*U177,2)</f>
        <v>51.4</v>
      </c>
      <c r="W177" s="157"/>
      <c r="X177" s="157" t="s">
        <v>138</v>
      </c>
      <c r="Y177" s="157" t="s">
        <v>139</v>
      </c>
      <c r="Z177" s="146"/>
      <c r="AA177" s="146"/>
      <c r="AB177" s="146"/>
      <c r="AC177" s="146"/>
      <c r="AD177" s="146"/>
      <c r="AE177" s="146"/>
      <c r="AF177" s="146"/>
      <c r="AG177" s="146" t="s">
        <v>140</v>
      </c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2" x14ac:dyDescent="0.2">
      <c r="A178" s="153"/>
      <c r="B178" s="154"/>
      <c r="C178" s="187" t="s">
        <v>256</v>
      </c>
      <c r="D178" s="159"/>
      <c r="E178" s="160"/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6"/>
      <c r="AA178" s="146"/>
      <c r="AB178" s="146"/>
      <c r="AC178" s="146"/>
      <c r="AD178" s="146"/>
      <c r="AE178" s="146"/>
      <c r="AF178" s="146"/>
      <c r="AG178" s="146" t="s">
        <v>142</v>
      </c>
      <c r="AH178" s="146">
        <v>0</v>
      </c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3" x14ac:dyDescent="0.2">
      <c r="A179" s="153"/>
      <c r="B179" s="154"/>
      <c r="C179" s="187" t="s">
        <v>281</v>
      </c>
      <c r="D179" s="159"/>
      <c r="E179" s="160">
        <v>244.74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6"/>
      <c r="AA179" s="146"/>
      <c r="AB179" s="146"/>
      <c r="AC179" s="146"/>
      <c r="AD179" s="146"/>
      <c r="AE179" s="146"/>
      <c r="AF179" s="146"/>
      <c r="AG179" s="146" t="s">
        <v>142</v>
      </c>
      <c r="AH179" s="146">
        <v>0</v>
      </c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outlineLevel="1" x14ac:dyDescent="0.2">
      <c r="A180" s="169">
        <v>31</v>
      </c>
      <c r="B180" s="170" t="s">
        <v>282</v>
      </c>
      <c r="C180" s="186" t="s">
        <v>283</v>
      </c>
      <c r="D180" s="171" t="s">
        <v>135</v>
      </c>
      <c r="E180" s="172">
        <v>14786.236500000001</v>
      </c>
      <c r="F180" s="173"/>
      <c r="G180" s="174">
        <f>ROUND(E180*F180,2)</f>
        <v>0</v>
      </c>
      <c r="H180" s="173"/>
      <c r="I180" s="174">
        <f>ROUND(E180*H180,2)</f>
        <v>0</v>
      </c>
      <c r="J180" s="173"/>
      <c r="K180" s="174">
        <f>ROUND(E180*J180,2)</f>
        <v>0</v>
      </c>
      <c r="L180" s="174">
        <v>21</v>
      </c>
      <c r="M180" s="174">
        <f>G180*(1+L180/100)</f>
        <v>0</v>
      </c>
      <c r="N180" s="172">
        <v>1.8530000000000001E-2</v>
      </c>
      <c r="O180" s="172">
        <f>ROUND(E180*N180,2)</f>
        <v>273.99</v>
      </c>
      <c r="P180" s="172">
        <v>0</v>
      </c>
      <c r="Q180" s="172">
        <f>ROUND(E180*P180,2)</f>
        <v>0</v>
      </c>
      <c r="R180" s="174"/>
      <c r="S180" s="174" t="s">
        <v>151</v>
      </c>
      <c r="T180" s="175" t="s">
        <v>152</v>
      </c>
      <c r="U180" s="157">
        <v>0</v>
      </c>
      <c r="V180" s="157">
        <f>ROUND(E180*U180,2)</f>
        <v>0</v>
      </c>
      <c r="W180" s="157"/>
      <c r="X180" s="157" t="s">
        <v>242</v>
      </c>
      <c r="Y180" s="157" t="s">
        <v>139</v>
      </c>
      <c r="Z180" s="146"/>
      <c r="AA180" s="146"/>
      <c r="AB180" s="146"/>
      <c r="AC180" s="146"/>
      <c r="AD180" s="146"/>
      <c r="AE180" s="146"/>
      <c r="AF180" s="146"/>
      <c r="AG180" s="146" t="s">
        <v>243</v>
      </c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outlineLevel="2" x14ac:dyDescent="0.2">
      <c r="A181" s="153"/>
      <c r="B181" s="154"/>
      <c r="C181" s="254" t="s">
        <v>254</v>
      </c>
      <c r="D181" s="255"/>
      <c r="E181" s="255"/>
      <c r="F181" s="255"/>
      <c r="G181" s="255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6"/>
      <c r="AA181" s="146"/>
      <c r="AB181" s="146"/>
      <c r="AC181" s="146"/>
      <c r="AD181" s="146"/>
      <c r="AE181" s="146"/>
      <c r="AF181" s="146"/>
      <c r="AG181" s="146" t="s">
        <v>154</v>
      </c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2" x14ac:dyDescent="0.2">
      <c r="A182" s="153"/>
      <c r="B182" s="154"/>
      <c r="C182" s="187" t="s">
        <v>256</v>
      </c>
      <c r="D182" s="159"/>
      <c r="E182" s="160"/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6"/>
      <c r="AA182" s="146"/>
      <c r="AB182" s="146"/>
      <c r="AC182" s="146"/>
      <c r="AD182" s="146"/>
      <c r="AE182" s="146"/>
      <c r="AF182" s="146"/>
      <c r="AG182" s="146" t="s">
        <v>142</v>
      </c>
      <c r="AH182" s="146">
        <v>0</v>
      </c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outlineLevel="3" x14ac:dyDescent="0.2">
      <c r="A183" s="153"/>
      <c r="B183" s="154"/>
      <c r="C183" s="187" t="s">
        <v>284</v>
      </c>
      <c r="D183" s="159"/>
      <c r="E183" s="160">
        <v>14786.236500000001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6"/>
      <c r="AA183" s="146"/>
      <c r="AB183" s="146"/>
      <c r="AC183" s="146"/>
      <c r="AD183" s="146"/>
      <c r="AE183" s="146"/>
      <c r="AF183" s="146"/>
      <c r="AG183" s="146" t="s">
        <v>142</v>
      </c>
      <c r="AH183" s="146">
        <v>0</v>
      </c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1" x14ac:dyDescent="0.2">
      <c r="A184" s="169">
        <v>32</v>
      </c>
      <c r="B184" s="170" t="s">
        <v>285</v>
      </c>
      <c r="C184" s="186" t="s">
        <v>286</v>
      </c>
      <c r="D184" s="171" t="s">
        <v>135</v>
      </c>
      <c r="E184" s="172">
        <v>14786.236500000001</v>
      </c>
      <c r="F184" s="173"/>
      <c r="G184" s="174">
        <f>ROUND(E184*F184,2)</f>
        <v>0</v>
      </c>
      <c r="H184" s="173"/>
      <c r="I184" s="174">
        <f>ROUND(E184*H184,2)</f>
        <v>0</v>
      </c>
      <c r="J184" s="173"/>
      <c r="K184" s="174">
        <f>ROUND(E184*J184,2)</f>
        <v>0</v>
      </c>
      <c r="L184" s="174">
        <v>21</v>
      </c>
      <c r="M184" s="174">
        <f>G184*(1+L184/100)</f>
        <v>0</v>
      </c>
      <c r="N184" s="172">
        <v>2.01E-2</v>
      </c>
      <c r="O184" s="172">
        <f>ROUND(E184*N184,2)</f>
        <v>297.2</v>
      </c>
      <c r="P184" s="172">
        <v>0</v>
      </c>
      <c r="Q184" s="172">
        <f>ROUND(E184*P184,2)</f>
        <v>0</v>
      </c>
      <c r="R184" s="174"/>
      <c r="S184" s="174" t="s">
        <v>151</v>
      </c>
      <c r="T184" s="175" t="s">
        <v>152</v>
      </c>
      <c r="U184" s="157">
        <v>0</v>
      </c>
      <c r="V184" s="157">
        <f>ROUND(E184*U184,2)</f>
        <v>0</v>
      </c>
      <c r="W184" s="157"/>
      <c r="X184" s="157" t="s">
        <v>242</v>
      </c>
      <c r="Y184" s="157" t="s">
        <v>139</v>
      </c>
      <c r="Z184" s="146"/>
      <c r="AA184" s="146"/>
      <c r="AB184" s="146"/>
      <c r="AC184" s="146"/>
      <c r="AD184" s="146"/>
      <c r="AE184" s="146"/>
      <c r="AF184" s="146"/>
      <c r="AG184" s="146" t="s">
        <v>243</v>
      </c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2" x14ac:dyDescent="0.2">
      <c r="A185" s="153"/>
      <c r="B185" s="154"/>
      <c r="C185" s="254" t="s">
        <v>254</v>
      </c>
      <c r="D185" s="255"/>
      <c r="E185" s="255"/>
      <c r="F185" s="255"/>
      <c r="G185" s="255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6"/>
      <c r="AA185" s="146"/>
      <c r="AB185" s="146"/>
      <c r="AC185" s="146"/>
      <c r="AD185" s="146"/>
      <c r="AE185" s="146"/>
      <c r="AF185" s="146"/>
      <c r="AG185" s="146" t="s">
        <v>154</v>
      </c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2" x14ac:dyDescent="0.2">
      <c r="A186" s="153"/>
      <c r="B186" s="154"/>
      <c r="C186" s="187" t="s">
        <v>256</v>
      </c>
      <c r="D186" s="159"/>
      <c r="E186" s="160"/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6"/>
      <c r="AA186" s="146"/>
      <c r="AB186" s="146"/>
      <c r="AC186" s="146"/>
      <c r="AD186" s="146"/>
      <c r="AE186" s="146"/>
      <c r="AF186" s="146"/>
      <c r="AG186" s="146" t="s">
        <v>142</v>
      </c>
      <c r="AH186" s="146">
        <v>0</v>
      </c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3" x14ac:dyDescent="0.2">
      <c r="A187" s="153"/>
      <c r="B187" s="154"/>
      <c r="C187" s="187" t="s">
        <v>287</v>
      </c>
      <c r="D187" s="159"/>
      <c r="E187" s="160">
        <v>14786.236500000001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6"/>
      <c r="AA187" s="146"/>
      <c r="AB187" s="146"/>
      <c r="AC187" s="146"/>
      <c r="AD187" s="146"/>
      <c r="AE187" s="146"/>
      <c r="AF187" s="146"/>
      <c r="AG187" s="146" t="s">
        <v>142</v>
      </c>
      <c r="AH187" s="146">
        <v>0</v>
      </c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1" x14ac:dyDescent="0.2">
      <c r="A188" s="169">
        <v>33</v>
      </c>
      <c r="B188" s="170" t="s">
        <v>288</v>
      </c>
      <c r="C188" s="186" t="s">
        <v>289</v>
      </c>
      <c r="D188" s="171" t="s">
        <v>135</v>
      </c>
      <c r="E188" s="172">
        <v>256.97699999999998</v>
      </c>
      <c r="F188" s="173"/>
      <c r="G188" s="174">
        <f>ROUND(E188*F188,2)</f>
        <v>0</v>
      </c>
      <c r="H188" s="173"/>
      <c r="I188" s="174">
        <f>ROUND(E188*H188,2)</f>
        <v>0</v>
      </c>
      <c r="J188" s="173"/>
      <c r="K188" s="174">
        <f>ROUND(E188*J188,2)</f>
        <v>0</v>
      </c>
      <c r="L188" s="174">
        <v>21</v>
      </c>
      <c r="M188" s="174">
        <f>G188*(1+L188/100)</f>
        <v>0</v>
      </c>
      <c r="N188" s="172">
        <v>9.2999999999999992E-3</v>
      </c>
      <c r="O188" s="172">
        <f>ROUND(E188*N188,2)</f>
        <v>2.39</v>
      </c>
      <c r="P188" s="172">
        <v>0</v>
      </c>
      <c r="Q188" s="172">
        <f>ROUND(E188*P188,2)</f>
        <v>0</v>
      </c>
      <c r="R188" s="174"/>
      <c r="S188" s="174" t="s">
        <v>151</v>
      </c>
      <c r="T188" s="175" t="s">
        <v>152</v>
      </c>
      <c r="U188" s="157">
        <v>0</v>
      </c>
      <c r="V188" s="157">
        <f>ROUND(E188*U188,2)</f>
        <v>0</v>
      </c>
      <c r="W188" s="157"/>
      <c r="X188" s="157" t="s">
        <v>242</v>
      </c>
      <c r="Y188" s="157" t="s">
        <v>139</v>
      </c>
      <c r="Z188" s="146"/>
      <c r="AA188" s="146"/>
      <c r="AB188" s="146"/>
      <c r="AC188" s="146"/>
      <c r="AD188" s="146"/>
      <c r="AE188" s="146"/>
      <c r="AF188" s="146"/>
      <c r="AG188" s="146" t="s">
        <v>243</v>
      </c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outlineLevel="2" x14ac:dyDescent="0.2">
      <c r="A189" s="153"/>
      <c r="B189" s="154"/>
      <c r="C189" s="187" t="s">
        <v>256</v>
      </c>
      <c r="D189" s="159"/>
      <c r="E189" s="160"/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6"/>
      <c r="AA189" s="146"/>
      <c r="AB189" s="146"/>
      <c r="AC189" s="146"/>
      <c r="AD189" s="146"/>
      <c r="AE189" s="146"/>
      <c r="AF189" s="146"/>
      <c r="AG189" s="146" t="s">
        <v>142</v>
      </c>
      <c r="AH189" s="146">
        <v>0</v>
      </c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outlineLevel="3" x14ac:dyDescent="0.2">
      <c r="A190" s="153"/>
      <c r="B190" s="154"/>
      <c r="C190" s="187" t="s">
        <v>290</v>
      </c>
      <c r="D190" s="159"/>
      <c r="E190" s="160">
        <v>256.97699999999998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6"/>
      <c r="AA190" s="146"/>
      <c r="AB190" s="146"/>
      <c r="AC190" s="146"/>
      <c r="AD190" s="146"/>
      <c r="AE190" s="146"/>
      <c r="AF190" s="146"/>
      <c r="AG190" s="146" t="s">
        <v>142</v>
      </c>
      <c r="AH190" s="146">
        <v>0</v>
      </c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outlineLevel="1" x14ac:dyDescent="0.2">
      <c r="A191" s="169">
        <v>34</v>
      </c>
      <c r="B191" s="170" t="s">
        <v>291</v>
      </c>
      <c r="C191" s="186" t="s">
        <v>292</v>
      </c>
      <c r="D191" s="171" t="s">
        <v>135</v>
      </c>
      <c r="E191" s="172">
        <v>4753.4549999999999</v>
      </c>
      <c r="F191" s="173"/>
      <c r="G191" s="174">
        <f>ROUND(E191*F191,2)</f>
        <v>0</v>
      </c>
      <c r="H191" s="173"/>
      <c r="I191" s="174">
        <f>ROUND(E191*H191,2)</f>
        <v>0</v>
      </c>
      <c r="J191" s="173"/>
      <c r="K191" s="174">
        <f>ROUND(E191*J191,2)</f>
        <v>0</v>
      </c>
      <c r="L191" s="174">
        <v>21</v>
      </c>
      <c r="M191" s="174">
        <f>G191*(1+L191/100)</f>
        <v>0</v>
      </c>
      <c r="N191" s="172">
        <v>6.0000000000000001E-3</v>
      </c>
      <c r="O191" s="172">
        <f>ROUND(E191*N191,2)</f>
        <v>28.52</v>
      </c>
      <c r="P191" s="172">
        <v>0</v>
      </c>
      <c r="Q191" s="172">
        <f>ROUND(E191*P191,2)</f>
        <v>0</v>
      </c>
      <c r="R191" s="174"/>
      <c r="S191" s="174" t="s">
        <v>151</v>
      </c>
      <c r="T191" s="175" t="s">
        <v>152</v>
      </c>
      <c r="U191" s="157">
        <v>0</v>
      </c>
      <c r="V191" s="157">
        <f>ROUND(E191*U191,2)</f>
        <v>0</v>
      </c>
      <c r="W191" s="157"/>
      <c r="X191" s="157" t="s">
        <v>242</v>
      </c>
      <c r="Y191" s="157" t="s">
        <v>139</v>
      </c>
      <c r="Z191" s="146"/>
      <c r="AA191" s="146"/>
      <c r="AB191" s="146"/>
      <c r="AC191" s="146"/>
      <c r="AD191" s="146"/>
      <c r="AE191" s="146"/>
      <c r="AF191" s="146"/>
      <c r="AG191" s="146" t="s">
        <v>243</v>
      </c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2" x14ac:dyDescent="0.2">
      <c r="A192" s="153"/>
      <c r="B192" s="154"/>
      <c r="C192" s="187" t="s">
        <v>293</v>
      </c>
      <c r="D192" s="159"/>
      <c r="E192" s="160"/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6"/>
      <c r="AA192" s="146"/>
      <c r="AB192" s="146"/>
      <c r="AC192" s="146"/>
      <c r="AD192" s="146"/>
      <c r="AE192" s="146"/>
      <c r="AF192" s="146"/>
      <c r="AG192" s="146" t="s">
        <v>142</v>
      </c>
      <c r="AH192" s="146">
        <v>0</v>
      </c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outlineLevel="3" x14ac:dyDescent="0.2">
      <c r="A193" s="153"/>
      <c r="B193" s="154"/>
      <c r="C193" s="187" t="s">
        <v>294</v>
      </c>
      <c r="D193" s="159"/>
      <c r="E193" s="160">
        <v>4753.4549999999999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6"/>
      <c r="AA193" s="146"/>
      <c r="AB193" s="146"/>
      <c r="AC193" s="146"/>
      <c r="AD193" s="146"/>
      <c r="AE193" s="146"/>
      <c r="AF193" s="146"/>
      <c r="AG193" s="146" t="s">
        <v>142</v>
      </c>
      <c r="AH193" s="146">
        <v>0</v>
      </c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outlineLevel="1" x14ac:dyDescent="0.2">
      <c r="A194" s="153">
        <v>35</v>
      </c>
      <c r="B194" s="154" t="s">
        <v>295</v>
      </c>
      <c r="C194" s="189" t="s">
        <v>296</v>
      </c>
      <c r="D194" s="155" t="s">
        <v>0</v>
      </c>
      <c r="E194" s="184"/>
      <c r="F194" s="158"/>
      <c r="G194" s="157">
        <f>ROUND(E194*F194,2)</f>
        <v>0</v>
      </c>
      <c r="H194" s="158"/>
      <c r="I194" s="157">
        <f>ROUND(E194*H194,2)</f>
        <v>0</v>
      </c>
      <c r="J194" s="158"/>
      <c r="K194" s="157">
        <f>ROUND(E194*J194,2)</f>
        <v>0</v>
      </c>
      <c r="L194" s="157">
        <v>21</v>
      </c>
      <c r="M194" s="157">
        <f>G194*(1+L194/100)</f>
        <v>0</v>
      </c>
      <c r="N194" s="156">
        <v>0</v>
      </c>
      <c r="O194" s="156">
        <f>ROUND(E194*N194,2)</f>
        <v>0</v>
      </c>
      <c r="P194" s="156">
        <v>0</v>
      </c>
      <c r="Q194" s="156">
        <f>ROUND(E194*P194,2)</f>
        <v>0</v>
      </c>
      <c r="R194" s="157" t="s">
        <v>275</v>
      </c>
      <c r="S194" s="157" t="s">
        <v>137</v>
      </c>
      <c r="T194" s="157" t="s">
        <v>137</v>
      </c>
      <c r="U194" s="157">
        <v>0</v>
      </c>
      <c r="V194" s="157">
        <f>ROUND(E194*U194,2)</f>
        <v>0</v>
      </c>
      <c r="W194" s="157"/>
      <c r="X194" s="157" t="s">
        <v>228</v>
      </c>
      <c r="Y194" s="157" t="s">
        <v>139</v>
      </c>
      <c r="Z194" s="146"/>
      <c r="AA194" s="146"/>
      <c r="AB194" s="146"/>
      <c r="AC194" s="146"/>
      <c r="AD194" s="146"/>
      <c r="AE194" s="146"/>
      <c r="AF194" s="146"/>
      <c r="AG194" s="146" t="s">
        <v>229</v>
      </c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2" x14ac:dyDescent="0.2">
      <c r="A195" s="153"/>
      <c r="B195" s="154"/>
      <c r="C195" s="256" t="s">
        <v>272</v>
      </c>
      <c r="D195" s="257"/>
      <c r="E195" s="257"/>
      <c r="F195" s="257"/>
      <c r="G195" s="2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6"/>
      <c r="AA195" s="146"/>
      <c r="AB195" s="146"/>
      <c r="AC195" s="146"/>
      <c r="AD195" s="146"/>
      <c r="AE195" s="146"/>
      <c r="AF195" s="146"/>
      <c r="AG195" s="146" t="s">
        <v>168</v>
      </c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x14ac:dyDescent="0.2">
      <c r="A196" s="162" t="s">
        <v>131</v>
      </c>
      <c r="B196" s="163" t="s">
        <v>90</v>
      </c>
      <c r="C196" s="185" t="s">
        <v>91</v>
      </c>
      <c r="D196" s="164"/>
      <c r="E196" s="165"/>
      <c r="F196" s="166"/>
      <c r="G196" s="166">
        <f>SUMIF(AG197:AG204,"&lt;&gt;NOR",G197:G204)</f>
        <v>0</v>
      </c>
      <c r="H196" s="166"/>
      <c r="I196" s="166">
        <f>SUM(I197:I204)</f>
        <v>0</v>
      </c>
      <c r="J196" s="166"/>
      <c r="K196" s="166">
        <f>SUM(K197:K204)</f>
        <v>0</v>
      </c>
      <c r="L196" s="166"/>
      <c r="M196" s="166">
        <f>SUM(M197:M204)</f>
        <v>0</v>
      </c>
      <c r="N196" s="165"/>
      <c r="O196" s="165">
        <f>SUM(O197:O204)</f>
        <v>26.62</v>
      </c>
      <c r="P196" s="165"/>
      <c r="Q196" s="165">
        <f>SUM(Q197:Q204)</f>
        <v>0</v>
      </c>
      <c r="R196" s="166"/>
      <c r="S196" s="166"/>
      <c r="T196" s="167"/>
      <c r="U196" s="161"/>
      <c r="V196" s="161">
        <f>SUM(V197:V204)</f>
        <v>1408.21</v>
      </c>
      <c r="W196" s="161"/>
      <c r="X196" s="161"/>
      <c r="Y196" s="161"/>
      <c r="AG196" t="s">
        <v>132</v>
      </c>
    </row>
    <row r="197" spans="1:60" ht="22.5" outlineLevel="1" x14ac:dyDescent="0.2">
      <c r="A197" s="169">
        <v>36</v>
      </c>
      <c r="B197" s="170" t="s">
        <v>297</v>
      </c>
      <c r="C197" s="186" t="s">
        <v>298</v>
      </c>
      <c r="D197" s="171" t="s">
        <v>135</v>
      </c>
      <c r="E197" s="172">
        <v>14082.13</v>
      </c>
      <c r="F197" s="173"/>
      <c r="G197" s="174">
        <f>ROUND(E197*F197,2)</f>
        <v>0</v>
      </c>
      <c r="H197" s="173"/>
      <c r="I197" s="174">
        <f>ROUND(E197*H197,2)</f>
        <v>0</v>
      </c>
      <c r="J197" s="173"/>
      <c r="K197" s="174">
        <f>ROUND(E197*J197,2)</f>
        <v>0</v>
      </c>
      <c r="L197" s="174">
        <v>21</v>
      </c>
      <c r="M197" s="174">
        <f>G197*(1+L197/100)</f>
        <v>0</v>
      </c>
      <c r="N197" s="172">
        <v>0</v>
      </c>
      <c r="O197" s="172">
        <f>ROUND(E197*N197,2)</f>
        <v>0</v>
      </c>
      <c r="P197" s="172">
        <v>0</v>
      </c>
      <c r="Q197" s="172">
        <f>ROUND(E197*P197,2)</f>
        <v>0</v>
      </c>
      <c r="R197" s="174" t="s">
        <v>299</v>
      </c>
      <c r="S197" s="174" t="s">
        <v>137</v>
      </c>
      <c r="T197" s="175" t="s">
        <v>137</v>
      </c>
      <c r="U197" s="157">
        <v>0.1</v>
      </c>
      <c r="V197" s="157">
        <f>ROUND(E197*U197,2)</f>
        <v>1408.21</v>
      </c>
      <c r="W197" s="157"/>
      <c r="X197" s="157" t="s">
        <v>138</v>
      </c>
      <c r="Y197" s="157" t="s">
        <v>139</v>
      </c>
      <c r="Z197" s="146"/>
      <c r="AA197" s="146"/>
      <c r="AB197" s="146"/>
      <c r="AC197" s="146"/>
      <c r="AD197" s="146"/>
      <c r="AE197" s="146"/>
      <c r="AF197" s="146"/>
      <c r="AG197" s="146" t="s">
        <v>140</v>
      </c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2" x14ac:dyDescent="0.2">
      <c r="A198" s="153"/>
      <c r="B198" s="154"/>
      <c r="C198" s="254" t="s">
        <v>254</v>
      </c>
      <c r="D198" s="255"/>
      <c r="E198" s="255"/>
      <c r="F198" s="255"/>
      <c r="G198" s="255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6"/>
      <c r="AA198" s="146"/>
      <c r="AB198" s="146"/>
      <c r="AC198" s="146"/>
      <c r="AD198" s="146"/>
      <c r="AE198" s="146"/>
      <c r="AF198" s="146"/>
      <c r="AG198" s="146" t="s">
        <v>154</v>
      </c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2" x14ac:dyDescent="0.2">
      <c r="A199" s="153"/>
      <c r="B199" s="154"/>
      <c r="C199" s="187" t="s">
        <v>278</v>
      </c>
      <c r="D199" s="159"/>
      <c r="E199" s="160">
        <v>14082.13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6"/>
      <c r="AA199" s="146"/>
      <c r="AB199" s="146"/>
      <c r="AC199" s="146"/>
      <c r="AD199" s="146"/>
      <c r="AE199" s="146"/>
      <c r="AF199" s="146"/>
      <c r="AG199" s="146" t="s">
        <v>142</v>
      </c>
      <c r="AH199" s="146">
        <v>0</v>
      </c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outlineLevel="1" x14ac:dyDescent="0.2">
      <c r="A200" s="169">
        <v>37</v>
      </c>
      <c r="B200" s="170" t="s">
        <v>300</v>
      </c>
      <c r="C200" s="186" t="s">
        <v>301</v>
      </c>
      <c r="D200" s="171" t="s">
        <v>135</v>
      </c>
      <c r="E200" s="172">
        <v>14786.236500000001</v>
      </c>
      <c r="F200" s="173"/>
      <c r="G200" s="174">
        <f>ROUND(E200*F200,2)</f>
        <v>0</v>
      </c>
      <c r="H200" s="173"/>
      <c r="I200" s="174">
        <f>ROUND(E200*H200,2)</f>
        <v>0</v>
      </c>
      <c r="J200" s="173"/>
      <c r="K200" s="174">
        <f>ROUND(E200*J200,2)</f>
        <v>0</v>
      </c>
      <c r="L200" s="174">
        <v>21</v>
      </c>
      <c r="M200" s="174">
        <f>G200*(1+L200/100)</f>
        <v>0</v>
      </c>
      <c r="N200" s="172">
        <v>1.8E-3</v>
      </c>
      <c r="O200" s="172">
        <f>ROUND(E200*N200,2)</f>
        <v>26.62</v>
      </c>
      <c r="P200" s="172">
        <v>0</v>
      </c>
      <c r="Q200" s="172">
        <f>ROUND(E200*P200,2)</f>
        <v>0</v>
      </c>
      <c r="R200" s="174"/>
      <c r="S200" s="174" t="s">
        <v>151</v>
      </c>
      <c r="T200" s="175" t="s">
        <v>152</v>
      </c>
      <c r="U200" s="157">
        <v>0</v>
      </c>
      <c r="V200" s="157">
        <f>ROUND(E200*U200,2)</f>
        <v>0</v>
      </c>
      <c r="W200" s="157"/>
      <c r="X200" s="157" t="s">
        <v>242</v>
      </c>
      <c r="Y200" s="157" t="s">
        <v>139</v>
      </c>
      <c r="Z200" s="146"/>
      <c r="AA200" s="146"/>
      <c r="AB200" s="146"/>
      <c r="AC200" s="146"/>
      <c r="AD200" s="146"/>
      <c r="AE200" s="146"/>
      <c r="AF200" s="146"/>
      <c r="AG200" s="146" t="s">
        <v>243</v>
      </c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2" x14ac:dyDescent="0.2">
      <c r="A201" s="153"/>
      <c r="B201" s="154"/>
      <c r="C201" s="187" t="s">
        <v>256</v>
      </c>
      <c r="D201" s="159"/>
      <c r="E201" s="160"/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6"/>
      <c r="AA201" s="146"/>
      <c r="AB201" s="146"/>
      <c r="AC201" s="146"/>
      <c r="AD201" s="146"/>
      <c r="AE201" s="146"/>
      <c r="AF201" s="146"/>
      <c r="AG201" s="146" t="s">
        <v>142</v>
      </c>
      <c r="AH201" s="146">
        <v>0</v>
      </c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3" x14ac:dyDescent="0.2">
      <c r="A202" s="153"/>
      <c r="B202" s="154"/>
      <c r="C202" s="187" t="s">
        <v>302</v>
      </c>
      <c r="D202" s="159"/>
      <c r="E202" s="160">
        <v>14786.236500000001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6"/>
      <c r="AA202" s="146"/>
      <c r="AB202" s="146"/>
      <c r="AC202" s="146"/>
      <c r="AD202" s="146"/>
      <c r="AE202" s="146"/>
      <c r="AF202" s="146"/>
      <c r="AG202" s="146" t="s">
        <v>142</v>
      </c>
      <c r="AH202" s="146">
        <v>0</v>
      </c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1" x14ac:dyDescent="0.2">
      <c r="A203" s="153">
        <v>38</v>
      </c>
      <c r="B203" s="154" t="s">
        <v>303</v>
      </c>
      <c r="C203" s="189" t="s">
        <v>304</v>
      </c>
      <c r="D203" s="155" t="s">
        <v>0</v>
      </c>
      <c r="E203" s="184"/>
      <c r="F203" s="158"/>
      <c r="G203" s="157">
        <f>ROUND(E203*F203,2)</f>
        <v>0</v>
      </c>
      <c r="H203" s="158"/>
      <c r="I203" s="157">
        <f>ROUND(E203*H203,2)</f>
        <v>0</v>
      </c>
      <c r="J203" s="158"/>
      <c r="K203" s="157">
        <f>ROUND(E203*J203,2)</f>
        <v>0</v>
      </c>
      <c r="L203" s="157">
        <v>21</v>
      </c>
      <c r="M203" s="157">
        <f>G203*(1+L203/100)</f>
        <v>0</v>
      </c>
      <c r="N203" s="156">
        <v>0</v>
      </c>
      <c r="O203" s="156">
        <f>ROUND(E203*N203,2)</f>
        <v>0</v>
      </c>
      <c r="P203" s="156">
        <v>0</v>
      </c>
      <c r="Q203" s="156">
        <f>ROUND(E203*P203,2)</f>
        <v>0</v>
      </c>
      <c r="R203" s="157" t="s">
        <v>299</v>
      </c>
      <c r="S203" s="157" t="s">
        <v>137</v>
      </c>
      <c r="T203" s="157" t="s">
        <v>137</v>
      </c>
      <c r="U203" s="157">
        <v>0</v>
      </c>
      <c r="V203" s="157">
        <f>ROUND(E203*U203,2)</f>
        <v>0</v>
      </c>
      <c r="W203" s="157"/>
      <c r="X203" s="157" t="s">
        <v>228</v>
      </c>
      <c r="Y203" s="157" t="s">
        <v>139</v>
      </c>
      <c r="Z203" s="146"/>
      <c r="AA203" s="146"/>
      <c r="AB203" s="146"/>
      <c r="AC203" s="146"/>
      <c r="AD203" s="146"/>
      <c r="AE203" s="146"/>
      <c r="AF203" s="146"/>
      <c r="AG203" s="146" t="s">
        <v>229</v>
      </c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outlineLevel="2" x14ac:dyDescent="0.2">
      <c r="A204" s="153"/>
      <c r="B204" s="154"/>
      <c r="C204" s="256" t="s">
        <v>251</v>
      </c>
      <c r="D204" s="257"/>
      <c r="E204" s="257"/>
      <c r="F204" s="257"/>
      <c r="G204" s="2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6"/>
      <c r="AA204" s="146"/>
      <c r="AB204" s="146"/>
      <c r="AC204" s="146"/>
      <c r="AD204" s="146"/>
      <c r="AE204" s="146"/>
      <c r="AF204" s="146"/>
      <c r="AG204" s="146" t="s">
        <v>168</v>
      </c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x14ac:dyDescent="0.2">
      <c r="A205" s="162" t="s">
        <v>131</v>
      </c>
      <c r="B205" s="163" t="s">
        <v>92</v>
      </c>
      <c r="C205" s="185" t="s">
        <v>93</v>
      </c>
      <c r="D205" s="164"/>
      <c r="E205" s="165"/>
      <c r="F205" s="166"/>
      <c r="G205" s="166">
        <f>SUMIF(AG206:AG228,"&lt;&gt;NOR",G206:G228)</f>
        <v>0</v>
      </c>
      <c r="H205" s="166"/>
      <c r="I205" s="166">
        <f>SUM(I206:I228)</f>
        <v>0</v>
      </c>
      <c r="J205" s="166"/>
      <c r="K205" s="166">
        <f>SUM(K206:K228)</f>
        <v>0</v>
      </c>
      <c r="L205" s="166"/>
      <c r="M205" s="166">
        <f>SUM(M206:M228)</f>
        <v>0</v>
      </c>
      <c r="N205" s="165"/>
      <c r="O205" s="165">
        <f>SUM(O206:O228)</f>
        <v>5.01</v>
      </c>
      <c r="P205" s="165"/>
      <c r="Q205" s="165">
        <f>SUM(Q206:Q228)</f>
        <v>0</v>
      </c>
      <c r="R205" s="166"/>
      <c r="S205" s="166"/>
      <c r="T205" s="167"/>
      <c r="U205" s="161"/>
      <c r="V205" s="161">
        <f>SUM(V206:V228)</f>
        <v>427.36</v>
      </c>
      <c r="W205" s="161"/>
      <c r="X205" s="161"/>
      <c r="Y205" s="161"/>
      <c r="AG205" t="s">
        <v>132</v>
      </c>
    </row>
    <row r="206" spans="1:60" outlineLevel="1" x14ac:dyDescent="0.2">
      <c r="A206" s="169">
        <v>39</v>
      </c>
      <c r="B206" s="170" t="s">
        <v>305</v>
      </c>
      <c r="C206" s="186" t="s">
        <v>306</v>
      </c>
      <c r="D206" s="171" t="s">
        <v>177</v>
      </c>
      <c r="E206" s="172">
        <v>29</v>
      </c>
      <c r="F206" s="173"/>
      <c r="G206" s="174">
        <f>ROUND(E206*F206,2)</f>
        <v>0</v>
      </c>
      <c r="H206" s="173"/>
      <c r="I206" s="174">
        <f>ROUND(E206*H206,2)</f>
        <v>0</v>
      </c>
      <c r="J206" s="173"/>
      <c r="K206" s="174">
        <f>ROUND(E206*J206,2)</f>
        <v>0</v>
      </c>
      <c r="L206" s="174">
        <v>21</v>
      </c>
      <c r="M206" s="174">
        <f>G206*(1+L206/100)</f>
        <v>0</v>
      </c>
      <c r="N206" s="172">
        <v>2.8080000000000001E-2</v>
      </c>
      <c r="O206" s="172">
        <f>ROUND(E206*N206,2)</f>
        <v>0.81</v>
      </c>
      <c r="P206" s="172">
        <v>0</v>
      </c>
      <c r="Q206" s="172">
        <f>ROUND(E206*P206,2)</f>
        <v>0</v>
      </c>
      <c r="R206" s="174" t="s">
        <v>307</v>
      </c>
      <c r="S206" s="174" t="s">
        <v>137</v>
      </c>
      <c r="T206" s="175" t="s">
        <v>137</v>
      </c>
      <c r="U206" s="157">
        <v>0.80400000000000005</v>
      </c>
      <c r="V206" s="157">
        <f>ROUND(E206*U206,2)</f>
        <v>23.32</v>
      </c>
      <c r="W206" s="157"/>
      <c r="X206" s="157" t="s">
        <v>138</v>
      </c>
      <c r="Y206" s="157" t="s">
        <v>139</v>
      </c>
      <c r="Z206" s="146"/>
      <c r="AA206" s="146"/>
      <c r="AB206" s="146"/>
      <c r="AC206" s="146"/>
      <c r="AD206" s="146"/>
      <c r="AE206" s="146"/>
      <c r="AF206" s="146"/>
      <c r="AG206" s="146" t="s">
        <v>140</v>
      </c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2" x14ac:dyDescent="0.2">
      <c r="A207" s="153"/>
      <c r="B207" s="154"/>
      <c r="C207" s="187" t="s">
        <v>308</v>
      </c>
      <c r="D207" s="159"/>
      <c r="E207" s="160">
        <v>29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6"/>
      <c r="AA207" s="146"/>
      <c r="AB207" s="146"/>
      <c r="AC207" s="146"/>
      <c r="AD207" s="146"/>
      <c r="AE207" s="146"/>
      <c r="AF207" s="146"/>
      <c r="AG207" s="146" t="s">
        <v>142</v>
      </c>
      <c r="AH207" s="146">
        <v>0</v>
      </c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ht="22.5" outlineLevel="1" x14ac:dyDescent="0.2">
      <c r="A208" s="169">
        <v>40</v>
      </c>
      <c r="B208" s="170" t="s">
        <v>309</v>
      </c>
      <c r="C208" s="186" t="s">
        <v>310</v>
      </c>
      <c r="D208" s="171" t="s">
        <v>311</v>
      </c>
      <c r="E208" s="172">
        <v>119.71</v>
      </c>
      <c r="F208" s="173"/>
      <c r="G208" s="174">
        <f>ROUND(E208*F208,2)</f>
        <v>0</v>
      </c>
      <c r="H208" s="173"/>
      <c r="I208" s="174">
        <f>ROUND(E208*H208,2)</f>
        <v>0</v>
      </c>
      <c r="J208" s="173"/>
      <c r="K208" s="174">
        <f>ROUND(E208*J208,2)</f>
        <v>0</v>
      </c>
      <c r="L208" s="174">
        <v>21</v>
      </c>
      <c r="M208" s="174">
        <f>G208*(1+L208/100)</f>
        <v>0</v>
      </c>
      <c r="N208" s="172">
        <v>5.0000000000000001E-3</v>
      </c>
      <c r="O208" s="172">
        <f>ROUND(E208*N208,2)</f>
        <v>0.6</v>
      </c>
      <c r="P208" s="172">
        <v>0</v>
      </c>
      <c r="Q208" s="172">
        <f>ROUND(E208*P208,2)</f>
        <v>0</v>
      </c>
      <c r="R208" s="174"/>
      <c r="S208" s="174" t="s">
        <v>151</v>
      </c>
      <c r="T208" s="175" t="s">
        <v>152</v>
      </c>
      <c r="U208" s="157">
        <v>0.84570000000000001</v>
      </c>
      <c r="V208" s="157">
        <f>ROUND(E208*U208,2)</f>
        <v>101.24</v>
      </c>
      <c r="W208" s="157"/>
      <c r="X208" s="157" t="s">
        <v>138</v>
      </c>
      <c r="Y208" s="157" t="s">
        <v>139</v>
      </c>
      <c r="Z208" s="146"/>
      <c r="AA208" s="146"/>
      <c r="AB208" s="146"/>
      <c r="AC208" s="146"/>
      <c r="AD208" s="146"/>
      <c r="AE208" s="146"/>
      <c r="AF208" s="146"/>
      <c r="AG208" s="146" t="s">
        <v>140</v>
      </c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ht="22.5" outlineLevel="2" x14ac:dyDescent="0.2">
      <c r="A209" s="153"/>
      <c r="B209" s="154"/>
      <c r="C209" s="254" t="s">
        <v>312</v>
      </c>
      <c r="D209" s="255"/>
      <c r="E209" s="255"/>
      <c r="F209" s="255"/>
      <c r="G209" s="255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6"/>
      <c r="AA209" s="146"/>
      <c r="AB209" s="146"/>
      <c r="AC209" s="146"/>
      <c r="AD209" s="146"/>
      <c r="AE209" s="146"/>
      <c r="AF209" s="146"/>
      <c r="AG209" s="146" t="s">
        <v>154</v>
      </c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76" t="str">
        <f>C209</f>
        <v>Dílčí potrubí vnitřní podtlakové dešťové kanalizace, plastové svařované (předpoklad d 75 mm =   4,41m) + podtlakové střešní vtoky, vyhřívané = 3ks</v>
      </c>
      <c r="BB209" s="146"/>
      <c r="BC209" s="146"/>
      <c r="BD209" s="146"/>
      <c r="BE209" s="146"/>
      <c r="BF209" s="146"/>
      <c r="BG209" s="146"/>
      <c r="BH209" s="146"/>
    </row>
    <row r="210" spans="1:60" ht="22.5" outlineLevel="3" x14ac:dyDescent="0.2">
      <c r="A210" s="153"/>
      <c r="B210" s="154"/>
      <c r="C210" s="260" t="s">
        <v>313</v>
      </c>
      <c r="D210" s="261"/>
      <c r="E210" s="261"/>
      <c r="F210" s="261"/>
      <c r="G210" s="261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6"/>
      <c r="AA210" s="146"/>
      <c r="AB210" s="146"/>
      <c r="AC210" s="146"/>
      <c r="AD210" s="146"/>
      <c r="AE210" s="146"/>
      <c r="AF210" s="146"/>
      <c r="AG210" s="146" t="s">
        <v>154</v>
      </c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76" t="str">
        <f>C210</f>
        <v>Dílčí potrubí vnitřní podtlakové dešťové kanalizace, plastové svařované (předpoklad d 75 mm = 28,26m) + podtlakové střešní vtoky, vyhřívané = 18ks</v>
      </c>
      <c r="BB210" s="146"/>
      <c r="BC210" s="146"/>
      <c r="BD210" s="146"/>
      <c r="BE210" s="146"/>
      <c r="BF210" s="146"/>
      <c r="BG210" s="146"/>
      <c r="BH210" s="146"/>
    </row>
    <row r="211" spans="1:60" ht="22.5" outlineLevel="3" x14ac:dyDescent="0.2">
      <c r="A211" s="153"/>
      <c r="B211" s="154"/>
      <c r="C211" s="260" t="s">
        <v>314</v>
      </c>
      <c r="D211" s="261"/>
      <c r="E211" s="261"/>
      <c r="F211" s="261"/>
      <c r="G211" s="261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6"/>
      <c r="AA211" s="146"/>
      <c r="AB211" s="146"/>
      <c r="AC211" s="146"/>
      <c r="AD211" s="146"/>
      <c r="AE211" s="146"/>
      <c r="AF211" s="146"/>
      <c r="AG211" s="146" t="s">
        <v>154</v>
      </c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76" t="str">
        <f>C211</f>
        <v>Dílčí potrubí vnitřní podtlakové dešťové kanalizace, plastové svařované, příp. komp. hrdla (předpoklad d 200 mm = 26,24 m) + Konvenční upevnění</v>
      </c>
      <c r="BB211" s="146"/>
      <c r="BC211" s="146"/>
      <c r="BD211" s="146"/>
      <c r="BE211" s="146"/>
      <c r="BF211" s="146"/>
      <c r="BG211" s="146"/>
      <c r="BH211" s="146"/>
    </row>
    <row r="212" spans="1:60" ht="22.5" outlineLevel="3" x14ac:dyDescent="0.2">
      <c r="A212" s="153"/>
      <c r="B212" s="154"/>
      <c r="C212" s="260" t="s">
        <v>315</v>
      </c>
      <c r="D212" s="261"/>
      <c r="E212" s="261"/>
      <c r="F212" s="261"/>
      <c r="G212" s="261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6"/>
      <c r="AA212" s="146"/>
      <c r="AB212" s="146"/>
      <c r="AC212" s="146"/>
      <c r="AD212" s="146"/>
      <c r="AE212" s="146"/>
      <c r="AF212" s="146"/>
      <c r="AG212" s="146" t="s">
        <v>154</v>
      </c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76" t="str">
        <f>C212</f>
        <v>Dílčí potrubí vnitřní podtlakové dešťové kanalizace, plastové svařované, příp. komp. hrdla (předpoklad d 200 mm = 60,80 m) + Konvenční upevnění</v>
      </c>
      <c r="BB212" s="146"/>
      <c r="BC212" s="146"/>
      <c r="BD212" s="146"/>
      <c r="BE212" s="146"/>
      <c r="BF212" s="146"/>
      <c r="BG212" s="146"/>
      <c r="BH212" s="146"/>
    </row>
    <row r="213" spans="1:60" outlineLevel="3" x14ac:dyDescent="0.2">
      <c r="A213" s="153"/>
      <c r="B213" s="154"/>
      <c r="C213" s="260" t="s">
        <v>316</v>
      </c>
      <c r="D213" s="261"/>
      <c r="E213" s="261"/>
      <c r="F213" s="261"/>
      <c r="G213" s="261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6"/>
      <c r="AA213" s="146"/>
      <c r="AB213" s="146"/>
      <c r="AC213" s="146"/>
      <c r="AD213" s="146"/>
      <c r="AE213" s="146"/>
      <c r="AF213" s="146"/>
      <c r="AG213" s="146" t="s">
        <v>154</v>
      </c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3" x14ac:dyDescent="0.2">
      <c r="A214" s="153"/>
      <c r="B214" s="154"/>
      <c r="C214" s="260" t="s">
        <v>317</v>
      </c>
      <c r="D214" s="261"/>
      <c r="E214" s="261"/>
      <c r="F214" s="261"/>
      <c r="G214" s="261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6"/>
      <c r="AA214" s="146"/>
      <c r="AB214" s="146"/>
      <c r="AC214" s="146"/>
      <c r="AD214" s="146"/>
      <c r="AE214" s="146"/>
      <c r="AF214" s="146"/>
      <c r="AG214" s="146" t="s">
        <v>154</v>
      </c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2" x14ac:dyDescent="0.2">
      <c r="A215" s="153"/>
      <c r="B215" s="154"/>
      <c r="C215" s="187" t="s">
        <v>318</v>
      </c>
      <c r="D215" s="159"/>
      <c r="E215" s="160">
        <v>119.71</v>
      </c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6"/>
      <c r="AA215" s="146"/>
      <c r="AB215" s="146"/>
      <c r="AC215" s="146"/>
      <c r="AD215" s="146"/>
      <c r="AE215" s="146"/>
      <c r="AF215" s="146"/>
      <c r="AG215" s="146" t="s">
        <v>142</v>
      </c>
      <c r="AH215" s="146">
        <v>0</v>
      </c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ht="22.5" outlineLevel="1" x14ac:dyDescent="0.2">
      <c r="A216" s="169">
        <v>41</v>
      </c>
      <c r="B216" s="170" t="s">
        <v>319</v>
      </c>
      <c r="C216" s="186" t="s">
        <v>320</v>
      </c>
      <c r="D216" s="171" t="s">
        <v>311</v>
      </c>
      <c r="E216" s="172">
        <v>239.8</v>
      </c>
      <c r="F216" s="173"/>
      <c r="G216" s="174">
        <f>ROUND(E216*F216,2)</f>
        <v>0</v>
      </c>
      <c r="H216" s="173"/>
      <c r="I216" s="174">
        <f>ROUND(E216*H216,2)</f>
        <v>0</v>
      </c>
      <c r="J216" s="173"/>
      <c r="K216" s="174">
        <f>ROUND(E216*J216,2)</f>
        <v>0</v>
      </c>
      <c r="L216" s="174">
        <v>21</v>
      </c>
      <c r="M216" s="174">
        <f>G216*(1+L216/100)</f>
        <v>0</v>
      </c>
      <c r="N216" s="172">
        <v>1.4999999999999999E-2</v>
      </c>
      <c r="O216" s="172">
        <f>ROUND(E216*N216,2)</f>
        <v>3.6</v>
      </c>
      <c r="P216" s="172">
        <v>0</v>
      </c>
      <c r="Q216" s="172">
        <f>ROUND(E216*P216,2)</f>
        <v>0</v>
      </c>
      <c r="R216" s="174"/>
      <c r="S216" s="174" t="s">
        <v>151</v>
      </c>
      <c r="T216" s="175" t="s">
        <v>152</v>
      </c>
      <c r="U216" s="157">
        <v>0.84570000000000001</v>
      </c>
      <c r="V216" s="157">
        <f>ROUND(E216*U216,2)</f>
        <v>202.8</v>
      </c>
      <c r="W216" s="157"/>
      <c r="X216" s="157" t="s">
        <v>138</v>
      </c>
      <c r="Y216" s="157" t="s">
        <v>139</v>
      </c>
      <c r="Z216" s="146"/>
      <c r="AA216" s="146"/>
      <c r="AB216" s="146"/>
      <c r="AC216" s="146"/>
      <c r="AD216" s="146"/>
      <c r="AE216" s="146"/>
      <c r="AF216" s="146"/>
      <c r="AG216" s="146" t="s">
        <v>140</v>
      </c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outlineLevel="2" x14ac:dyDescent="0.2">
      <c r="A217" s="153"/>
      <c r="B217" s="154"/>
      <c r="C217" s="254" t="s">
        <v>321</v>
      </c>
      <c r="D217" s="255"/>
      <c r="E217" s="255"/>
      <c r="F217" s="255"/>
      <c r="G217" s="255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6"/>
      <c r="AA217" s="146"/>
      <c r="AB217" s="146"/>
      <c r="AC217" s="146"/>
      <c r="AD217" s="146"/>
      <c r="AE217" s="146"/>
      <c r="AF217" s="146"/>
      <c r="AG217" s="146" t="s">
        <v>154</v>
      </c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outlineLevel="3" x14ac:dyDescent="0.2">
      <c r="A218" s="153"/>
      <c r="B218" s="154"/>
      <c r="C218" s="260" t="s">
        <v>322</v>
      </c>
      <c r="D218" s="261"/>
      <c r="E218" s="261"/>
      <c r="F218" s="261"/>
      <c r="G218" s="261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6"/>
      <c r="AA218" s="146"/>
      <c r="AB218" s="146"/>
      <c r="AC218" s="146"/>
      <c r="AD218" s="146"/>
      <c r="AE218" s="146"/>
      <c r="AF218" s="146"/>
      <c r="AG218" s="146" t="s">
        <v>154</v>
      </c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outlineLevel="3" x14ac:dyDescent="0.2">
      <c r="A219" s="153"/>
      <c r="B219" s="154"/>
      <c r="C219" s="260" t="s">
        <v>323</v>
      </c>
      <c r="D219" s="261"/>
      <c r="E219" s="261"/>
      <c r="F219" s="261"/>
      <c r="G219" s="261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6"/>
      <c r="AA219" s="146"/>
      <c r="AB219" s="146"/>
      <c r="AC219" s="146"/>
      <c r="AD219" s="146"/>
      <c r="AE219" s="146"/>
      <c r="AF219" s="146"/>
      <c r="AG219" s="146" t="s">
        <v>154</v>
      </c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outlineLevel="3" x14ac:dyDescent="0.2">
      <c r="A220" s="153"/>
      <c r="B220" s="154"/>
      <c r="C220" s="260" t="s">
        <v>324</v>
      </c>
      <c r="D220" s="261"/>
      <c r="E220" s="261"/>
      <c r="F220" s="261"/>
      <c r="G220" s="261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6"/>
      <c r="AA220" s="146"/>
      <c r="AB220" s="146"/>
      <c r="AC220" s="146"/>
      <c r="AD220" s="146"/>
      <c r="AE220" s="146"/>
      <c r="AF220" s="146"/>
      <c r="AG220" s="146" t="s">
        <v>154</v>
      </c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outlineLevel="3" x14ac:dyDescent="0.2">
      <c r="A221" s="153"/>
      <c r="B221" s="154"/>
      <c r="C221" s="260" t="s">
        <v>325</v>
      </c>
      <c r="D221" s="261"/>
      <c r="E221" s="261"/>
      <c r="F221" s="261"/>
      <c r="G221" s="261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6"/>
      <c r="AA221" s="146"/>
      <c r="AB221" s="146"/>
      <c r="AC221" s="146"/>
      <c r="AD221" s="146"/>
      <c r="AE221" s="146"/>
      <c r="AF221" s="146"/>
      <c r="AG221" s="146" t="s">
        <v>154</v>
      </c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outlineLevel="3" x14ac:dyDescent="0.2">
      <c r="A222" s="153"/>
      <c r="B222" s="154"/>
      <c r="C222" s="260" t="s">
        <v>316</v>
      </c>
      <c r="D222" s="261"/>
      <c r="E222" s="261"/>
      <c r="F222" s="261"/>
      <c r="G222" s="261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6"/>
      <c r="AA222" s="146"/>
      <c r="AB222" s="146"/>
      <c r="AC222" s="146"/>
      <c r="AD222" s="146"/>
      <c r="AE222" s="146"/>
      <c r="AF222" s="146"/>
      <c r="AG222" s="146" t="s">
        <v>154</v>
      </c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outlineLevel="3" x14ac:dyDescent="0.2">
      <c r="A223" s="153"/>
      <c r="B223" s="154"/>
      <c r="C223" s="260" t="s">
        <v>317</v>
      </c>
      <c r="D223" s="261"/>
      <c r="E223" s="261"/>
      <c r="F223" s="261"/>
      <c r="G223" s="261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6"/>
      <c r="AA223" s="146"/>
      <c r="AB223" s="146"/>
      <c r="AC223" s="146"/>
      <c r="AD223" s="146"/>
      <c r="AE223" s="146"/>
      <c r="AF223" s="146"/>
      <c r="AG223" s="146" t="s">
        <v>154</v>
      </c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</row>
    <row r="224" spans="1:60" outlineLevel="2" x14ac:dyDescent="0.2">
      <c r="A224" s="153"/>
      <c r="B224" s="154"/>
      <c r="C224" s="187" t="s">
        <v>326</v>
      </c>
      <c r="D224" s="159"/>
      <c r="E224" s="160">
        <v>239.8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6"/>
      <c r="AA224" s="146"/>
      <c r="AB224" s="146"/>
      <c r="AC224" s="146"/>
      <c r="AD224" s="146"/>
      <c r="AE224" s="146"/>
      <c r="AF224" s="146"/>
      <c r="AG224" s="146" t="s">
        <v>142</v>
      </c>
      <c r="AH224" s="146">
        <v>0</v>
      </c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outlineLevel="1" x14ac:dyDescent="0.2">
      <c r="A225" s="169">
        <v>42</v>
      </c>
      <c r="B225" s="170" t="s">
        <v>327</v>
      </c>
      <c r="C225" s="186" t="s">
        <v>328</v>
      </c>
      <c r="D225" s="171" t="s">
        <v>329</v>
      </c>
      <c r="E225" s="172">
        <v>100</v>
      </c>
      <c r="F225" s="173"/>
      <c r="G225" s="174">
        <f>ROUND(E225*F225,2)</f>
        <v>0</v>
      </c>
      <c r="H225" s="173"/>
      <c r="I225" s="174">
        <f>ROUND(E225*H225,2)</f>
        <v>0</v>
      </c>
      <c r="J225" s="173"/>
      <c r="K225" s="174">
        <f>ROUND(E225*J225,2)</f>
        <v>0</v>
      </c>
      <c r="L225" s="174">
        <v>21</v>
      </c>
      <c r="M225" s="174">
        <f>G225*(1+L225/100)</f>
        <v>0</v>
      </c>
      <c r="N225" s="172">
        <v>0</v>
      </c>
      <c r="O225" s="172">
        <f>ROUND(E225*N225,2)</f>
        <v>0</v>
      </c>
      <c r="P225" s="172">
        <v>0</v>
      </c>
      <c r="Q225" s="172">
        <f>ROUND(E225*P225,2)</f>
        <v>0</v>
      </c>
      <c r="R225" s="174" t="s">
        <v>330</v>
      </c>
      <c r="S225" s="174" t="s">
        <v>137</v>
      </c>
      <c r="T225" s="175" t="s">
        <v>137</v>
      </c>
      <c r="U225" s="157">
        <v>1</v>
      </c>
      <c r="V225" s="157">
        <f>ROUND(E225*U225,2)</f>
        <v>100</v>
      </c>
      <c r="W225" s="157"/>
      <c r="X225" s="157" t="s">
        <v>331</v>
      </c>
      <c r="Y225" s="157" t="s">
        <v>139</v>
      </c>
      <c r="Z225" s="146"/>
      <c r="AA225" s="146"/>
      <c r="AB225" s="146"/>
      <c r="AC225" s="146"/>
      <c r="AD225" s="146"/>
      <c r="AE225" s="146"/>
      <c r="AF225" s="146"/>
      <c r="AG225" s="146" t="s">
        <v>332</v>
      </c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outlineLevel="2" x14ac:dyDescent="0.2">
      <c r="A226" s="153"/>
      <c r="B226" s="154"/>
      <c r="C226" s="187" t="s">
        <v>333</v>
      </c>
      <c r="D226" s="159"/>
      <c r="E226" s="160">
        <v>100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6"/>
      <c r="AA226" s="146"/>
      <c r="AB226" s="146"/>
      <c r="AC226" s="146"/>
      <c r="AD226" s="146"/>
      <c r="AE226" s="146"/>
      <c r="AF226" s="146"/>
      <c r="AG226" s="146" t="s">
        <v>142</v>
      </c>
      <c r="AH226" s="146">
        <v>0</v>
      </c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outlineLevel="1" x14ac:dyDescent="0.2">
      <c r="A227" s="153">
        <v>43</v>
      </c>
      <c r="B227" s="154" t="s">
        <v>334</v>
      </c>
      <c r="C227" s="189" t="s">
        <v>335</v>
      </c>
      <c r="D227" s="155" t="s">
        <v>0</v>
      </c>
      <c r="E227" s="184"/>
      <c r="F227" s="158"/>
      <c r="G227" s="157">
        <f>ROUND(E227*F227,2)</f>
        <v>0</v>
      </c>
      <c r="H227" s="158"/>
      <c r="I227" s="157">
        <f>ROUND(E227*H227,2)</f>
        <v>0</v>
      </c>
      <c r="J227" s="158"/>
      <c r="K227" s="157">
        <f>ROUND(E227*J227,2)</f>
        <v>0</v>
      </c>
      <c r="L227" s="157">
        <v>21</v>
      </c>
      <c r="M227" s="157">
        <f>G227*(1+L227/100)</f>
        <v>0</v>
      </c>
      <c r="N227" s="156">
        <v>0</v>
      </c>
      <c r="O227" s="156">
        <f>ROUND(E227*N227,2)</f>
        <v>0</v>
      </c>
      <c r="P227" s="156">
        <v>0</v>
      </c>
      <c r="Q227" s="156">
        <f>ROUND(E227*P227,2)</f>
        <v>0</v>
      </c>
      <c r="R227" s="157" t="s">
        <v>307</v>
      </c>
      <c r="S227" s="157" t="s">
        <v>137</v>
      </c>
      <c r="T227" s="157" t="s">
        <v>137</v>
      </c>
      <c r="U227" s="157">
        <v>0</v>
      </c>
      <c r="V227" s="157">
        <f>ROUND(E227*U227,2)</f>
        <v>0</v>
      </c>
      <c r="W227" s="157"/>
      <c r="X227" s="157" t="s">
        <v>228</v>
      </c>
      <c r="Y227" s="157" t="s">
        <v>139</v>
      </c>
      <c r="Z227" s="146"/>
      <c r="AA227" s="146"/>
      <c r="AB227" s="146"/>
      <c r="AC227" s="146"/>
      <c r="AD227" s="146"/>
      <c r="AE227" s="146"/>
      <c r="AF227" s="146"/>
      <c r="AG227" s="146" t="s">
        <v>229</v>
      </c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outlineLevel="2" x14ac:dyDescent="0.2">
      <c r="A228" s="153"/>
      <c r="B228" s="154"/>
      <c r="C228" s="256" t="s">
        <v>336</v>
      </c>
      <c r="D228" s="257"/>
      <c r="E228" s="257"/>
      <c r="F228" s="257"/>
      <c r="G228" s="2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6"/>
      <c r="AA228" s="146"/>
      <c r="AB228" s="146"/>
      <c r="AC228" s="146"/>
      <c r="AD228" s="146"/>
      <c r="AE228" s="146"/>
      <c r="AF228" s="146"/>
      <c r="AG228" s="146" t="s">
        <v>168</v>
      </c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x14ac:dyDescent="0.2">
      <c r="A229" s="162" t="s">
        <v>131</v>
      </c>
      <c r="B229" s="163" t="s">
        <v>94</v>
      </c>
      <c r="C229" s="185" t="s">
        <v>95</v>
      </c>
      <c r="D229" s="164"/>
      <c r="E229" s="165"/>
      <c r="F229" s="166"/>
      <c r="G229" s="166">
        <f>SUMIF(AG230:AG240,"&lt;&gt;NOR",G230:G240)</f>
        <v>0</v>
      </c>
      <c r="H229" s="166"/>
      <c r="I229" s="166">
        <f>SUM(I230:I240)</f>
        <v>0</v>
      </c>
      <c r="J229" s="166"/>
      <c r="K229" s="166">
        <f>SUM(K230:K240)</f>
        <v>0</v>
      </c>
      <c r="L229" s="166"/>
      <c r="M229" s="166">
        <f>SUM(M230:M240)</f>
        <v>0</v>
      </c>
      <c r="N229" s="165"/>
      <c r="O229" s="165">
        <f>SUM(O230:O240)</f>
        <v>10.02</v>
      </c>
      <c r="P229" s="165"/>
      <c r="Q229" s="165">
        <f>SUM(Q230:Q240)</f>
        <v>0</v>
      </c>
      <c r="R229" s="166"/>
      <c r="S229" s="166"/>
      <c r="T229" s="167"/>
      <c r="U229" s="161"/>
      <c r="V229" s="161">
        <f>SUM(V230:V240)</f>
        <v>702.40000000000009</v>
      </c>
      <c r="W229" s="161"/>
      <c r="X229" s="161"/>
      <c r="Y229" s="161"/>
      <c r="AG229" t="s">
        <v>132</v>
      </c>
    </row>
    <row r="230" spans="1:60" ht="33.75" outlineLevel="1" x14ac:dyDescent="0.2">
      <c r="A230" s="169">
        <v>44</v>
      </c>
      <c r="B230" s="170" t="s">
        <v>337</v>
      </c>
      <c r="C230" s="186" t="s">
        <v>338</v>
      </c>
      <c r="D230" s="171" t="s">
        <v>311</v>
      </c>
      <c r="E230" s="172">
        <v>488</v>
      </c>
      <c r="F230" s="173"/>
      <c r="G230" s="174">
        <f>ROUND(E230*F230,2)</f>
        <v>0</v>
      </c>
      <c r="H230" s="173"/>
      <c r="I230" s="174">
        <f>ROUND(E230*H230,2)</f>
        <v>0</v>
      </c>
      <c r="J230" s="173"/>
      <c r="K230" s="174">
        <f>ROUND(E230*J230,2)</f>
        <v>0</v>
      </c>
      <c r="L230" s="174">
        <v>21</v>
      </c>
      <c r="M230" s="174">
        <f>G230*(1+L230/100)</f>
        <v>0</v>
      </c>
      <c r="N230" s="172">
        <v>6.0299999999999998E-3</v>
      </c>
      <c r="O230" s="172">
        <f>ROUND(E230*N230,2)</f>
        <v>2.94</v>
      </c>
      <c r="P230" s="172">
        <v>0</v>
      </c>
      <c r="Q230" s="172">
        <f>ROUND(E230*P230,2)</f>
        <v>0</v>
      </c>
      <c r="R230" s="174" t="s">
        <v>339</v>
      </c>
      <c r="S230" s="174" t="s">
        <v>137</v>
      </c>
      <c r="T230" s="175" t="s">
        <v>137</v>
      </c>
      <c r="U230" s="157">
        <v>0.56694999999999995</v>
      </c>
      <c r="V230" s="157">
        <f>ROUND(E230*U230,2)</f>
        <v>276.67</v>
      </c>
      <c r="W230" s="157"/>
      <c r="X230" s="157" t="s">
        <v>138</v>
      </c>
      <c r="Y230" s="157" t="s">
        <v>139</v>
      </c>
      <c r="Z230" s="146"/>
      <c r="AA230" s="146"/>
      <c r="AB230" s="146"/>
      <c r="AC230" s="146"/>
      <c r="AD230" s="146"/>
      <c r="AE230" s="146"/>
      <c r="AF230" s="146"/>
      <c r="AG230" s="146" t="s">
        <v>140</v>
      </c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outlineLevel="2" x14ac:dyDescent="0.2">
      <c r="A231" s="153"/>
      <c r="B231" s="154"/>
      <c r="C231" s="254" t="s">
        <v>340</v>
      </c>
      <c r="D231" s="255"/>
      <c r="E231" s="255"/>
      <c r="F231" s="255"/>
      <c r="G231" s="255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6"/>
      <c r="AA231" s="146"/>
      <c r="AB231" s="146"/>
      <c r="AC231" s="146"/>
      <c r="AD231" s="146"/>
      <c r="AE231" s="146"/>
      <c r="AF231" s="146"/>
      <c r="AG231" s="146" t="s">
        <v>154</v>
      </c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76" t="str">
        <f>C231</f>
        <v>Položka je kalkulována včetně nákladů na dodání zděří, manžet, odboček, kolen, odskoků, výpustí vody a přechodových kusů.</v>
      </c>
      <c r="BB231" s="146"/>
      <c r="BC231" s="146"/>
      <c r="BD231" s="146"/>
      <c r="BE231" s="146"/>
      <c r="BF231" s="146"/>
      <c r="BG231" s="146"/>
      <c r="BH231" s="146"/>
    </row>
    <row r="232" spans="1:60" outlineLevel="2" x14ac:dyDescent="0.2">
      <c r="A232" s="153"/>
      <c r="B232" s="154"/>
      <c r="C232" s="187" t="s">
        <v>341</v>
      </c>
      <c r="D232" s="159"/>
      <c r="E232" s="160">
        <v>104.38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6"/>
      <c r="AA232" s="146"/>
      <c r="AB232" s="146"/>
      <c r="AC232" s="146"/>
      <c r="AD232" s="146"/>
      <c r="AE232" s="146"/>
      <c r="AF232" s="146"/>
      <c r="AG232" s="146" t="s">
        <v>142</v>
      </c>
      <c r="AH232" s="146">
        <v>0</v>
      </c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outlineLevel="3" x14ac:dyDescent="0.2">
      <c r="A233" s="153"/>
      <c r="B233" s="154"/>
      <c r="C233" s="187" t="s">
        <v>342</v>
      </c>
      <c r="D233" s="159"/>
      <c r="E233" s="160">
        <v>360.25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6"/>
      <c r="AA233" s="146"/>
      <c r="AB233" s="146"/>
      <c r="AC233" s="146"/>
      <c r="AD233" s="146"/>
      <c r="AE233" s="146"/>
      <c r="AF233" s="146"/>
      <c r="AG233" s="146" t="s">
        <v>142</v>
      </c>
      <c r="AH233" s="146">
        <v>0</v>
      </c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outlineLevel="3" x14ac:dyDescent="0.2">
      <c r="A234" s="153"/>
      <c r="B234" s="154"/>
      <c r="C234" s="187" t="s">
        <v>343</v>
      </c>
      <c r="D234" s="159"/>
      <c r="E234" s="160">
        <v>23.37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6"/>
      <c r="AA234" s="146"/>
      <c r="AB234" s="146"/>
      <c r="AC234" s="146"/>
      <c r="AD234" s="146"/>
      <c r="AE234" s="146"/>
      <c r="AF234" s="146"/>
      <c r="AG234" s="146" t="s">
        <v>142</v>
      </c>
      <c r="AH234" s="146">
        <v>0</v>
      </c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ht="33.75" outlineLevel="1" x14ac:dyDescent="0.2">
      <c r="A235" s="169" t="s">
        <v>419</v>
      </c>
      <c r="B235" s="170" t="s">
        <v>417</v>
      </c>
      <c r="C235" s="186" t="s">
        <v>418</v>
      </c>
      <c r="D235" s="171" t="s">
        <v>311</v>
      </c>
      <c r="E235" s="172">
        <v>498</v>
      </c>
      <c r="F235" s="173"/>
      <c r="G235" s="174">
        <f>ROUND(E235*F235,2)</f>
        <v>0</v>
      </c>
      <c r="H235" s="173"/>
      <c r="I235" s="174">
        <f>ROUND(E235*H235,2)</f>
        <v>0</v>
      </c>
      <c r="J235" s="173"/>
      <c r="K235" s="174">
        <f>ROUND(E235*J235,2)</f>
        <v>0</v>
      </c>
      <c r="L235" s="174">
        <v>21</v>
      </c>
      <c r="M235" s="174">
        <f>G235*(1+L235/100)</f>
        <v>0</v>
      </c>
      <c r="N235" s="172">
        <v>1.1639999999999999E-2</v>
      </c>
      <c r="O235" s="172">
        <f>ROUND(E235*N235,2)</f>
        <v>5.8</v>
      </c>
      <c r="P235" s="172">
        <v>0</v>
      </c>
      <c r="Q235" s="172">
        <f>ROUND(E235*P235,2)</f>
        <v>0</v>
      </c>
      <c r="R235" s="174" t="s">
        <v>339</v>
      </c>
      <c r="S235" s="174" t="s">
        <v>137</v>
      </c>
      <c r="T235" s="175" t="s">
        <v>137</v>
      </c>
      <c r="U235" s="157">
        <v>0.73024999999999995</v>
      </c>
      <c r="V235" s="157">
        <f>ROUND(E235*U235,2)</f>
        <v>363.66</v>
      </c>
      <c r="W235" s="157"/>
      <c r="X235" s="157" t="s">
        <v>138</v>
      </c>
      <c r="Y235" s="157" t="s">
        <v>139</v>
      </c>
      <c r="Z235" s="146"/>
      <c r="AA235" s="146"/>
      <c r="AB235" s="146"/>
      <c r="AC235" s="146"/>
      <c r="AD235" s="146"/>
      <c r="AE235" s="146"/>
      <c r="AF235" s="146"/>
      <c r="AG235" s="146" t="s">
        <v>140</v>
      </c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outlineLevel="3" x14ac:dyDescent="0.2">
      <c r="A236" s="153"/>
      <c r="B236" s="154"/>
      <c r="C236" s="258" t="s">
        <v>420</v>
      </c>
      <c r="D236" s="259"/>
      <c r="E236" s="259"/>
      <c r="F236" s="259"/>
      <c r="G236" s="259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outlineLevel="3" x14ac:dyDescent="0.2">
      <c r="A237" s="153"/>
      <c r="B237" s="154"/>
      <c r="C237" s="187" t="s">
        <v>421</v>
      </c>
      <c r="D237" s="159"/>
      <c r="E237" s="160">
        <v>498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outlineLevel="3" x14ac:dyDescent="0.2">
      <c r="A238" s="169" t="s">
        <v>424</v>
      </c>
      <c r="B238" s="170" t="s">
        <v>422</v>
      </c>
      <c r="C238" s="186" t="s">
        <v>423</v>
      </c>
      <c r="D238" s="171" t="s">
        <v>311</v>
      </c>
      <c r="E238" s="172">
        <v>85</v>
      </c>
      <c r="F238" s="173"/>
      <c r="G238" s="174">
        <f>ROUND(E238*F238,2)</f>
        <v>0</v>
      </c>
      <c r="H238" s="173"/>
      <c r="I238" s="174">
        <f>ROUND(E238*H238,2)</f>
        <v>0</v>
      </c>
      <c r="J238" s="173"/>
      <c r="K238" s="174">
        <f>ROUND(E238*J238,2)</f>
        <v>0</v>
      </c>
      <c r="L238" s="174">
        <v>21</v>
      </c>
      <c r="M238" s="174">
        <f>G238*(1+L238/100)</f>
        <v>0</v>
      </c>
      <c r="N238" s="172">
        <v>1.4999999999999999E-2</v>
      </c>
      <c r="O238" s="172">
        <f>ROUND(E238*N238,2)</f>
        <v>1.28</v>
      </c>
      <c r="P238" s="172">
        <v>0</v>
      </c>
      <c r="Q238" s="172">
        <f>ROUND(E238*P238,2)</f>
        <v>0</v>
      </c>
      <c r="R238" s="174"/>
      <c r="S238" s="174" t="s">
        <v>151</v>
      </c>
      <c r="T238" s="175" t="s">
        <v>152</v>
      </c>
      <c r="U238" s="157">
        <v>0.73024999999999995</v>
      </c>
      <c r="V238" s="157">
        <f>ROUND(E238*U238,2)</f>
        <v>62.07</v>
      </c>
      <c r="W238" s="157"/>
      <c r="X238" s="157" t="s">
        <v>138</v>
      </c>
      <c r="Y238" s="157" t="s">
        <v>139</v>
      </c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outlineLevel="1" x14ac:dyDescent="0.2">
      <c r="A239" s="153">
        <v>45</v>
      </c>
      <c r="B239" s="154" t="s">
        <v>344</v>
      </c>
      <c r="C239" s="189" t="s">
        <v>345</v>
      </c>
      <c r="D239" s="155" t="s">
        <v>0</v>
      </c>
      <c r="E239" s="184"/>
      <c r="F239" s="158"/>
      <c r="G239" s="157">
        <f>ROUND(E239*F239,2)</f>
        <v>0</v>
      </c>
      <c r="H239" s="158"/>
      <c r="I239" s="157">
        <f>ROUND(E239*H239,2)</f>
        <v>0</v>
      </c>
      <c r="J239" s="158"/>
      <c r="K239" s="157">
        <f>ROUND(E239*J239,2)</f>
        <v>0</v>
      </c>
      <c r="L239" s="157">
        <v>21</v>
      </c>
      <c r="M239" s="157">
        <f>G239*(1+L239/100)</f>
        <v>0</v>
      </c>
      <c r="N239" s="156">
        <v>0</v>
      </c>
      <c r="O239" s="156">
        <f>ROUND(E239*N239,2)</f>
        <v>0</v>
      </c>
      <c r="P239" s="156">
        <v>0</v>
      </c>
      <c r="Q239" s="156">
        <f>ROUND(E239*P239,2)</f>
        <v>0</v>
      </c>
      <c r="R239" s="157" t="s">
        <v>339</v>
      </c>
      <c r="S239" s="157" t="s">
        <v>137</v>
      </c>
      <c r="T239" s="157" t="s">
        <v>137</v>
      </c>
      <c r="U239" s="157">
        <v>0</v>
      </c>
      <c r="V239" s="157">
        <f>ROUND(E239*U239,2)</f>
        <v>0</v>
      </c>
      <c r="W239" s="157"/>
      <c r="X239" s="157" t="s">
        <v>228</v>
      </c>
      <c r="Y239" s="157" t="s">
        <v>139</v>
      </c>
      <c r="Z239" s="146"/>
      <c r="AA239" s="146"/>
      <c r="AB239" s="146"/>
      <c r="AC239" s="146"/>
      <c r="AD239" s="146"/>
      <c r="AE239" s="146"/>
      <c r="AF239" s="146"/>
      <c r="AG239" s="146" t="s">
        <v>229</v>
      </c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outlineLevel="2" x14ac:dyDescent="0.2">
      <c r="A240" s="153"/>
      <c r="B240" s="154"/>
      <c r="C240" s="256" t="s">
        <v>272</v>
      </c>
      <c r="D240" s="257"/>
      <c r="E240" s="257"/>
      <c r="F240" s="257"/>
      <c r="G240" s="2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6"/>
      <c r="AA240" s="146"/>
      <c r="AB240" s="146"/>
      <c r="AC240" s="146"/>
      <c r="AD240" s="146"/>
      <c r="AE240" s="146"/>
      <c r="AF240" s="146"/>
      <c r="AG240" s="146" t="s">
        <v>168</v>
      </c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x14ac:dyDescent="0.2">
      <c r="A241" s="162" t="s">
        <v>131</v>
      </c>
      <c r="B241" s="163" t="s">
        <v>96</v>
      </c>
      <c r="C241" s="185" t="s">
        <v>97</v>
      </c>
      <c r="D241" s="164"/>
      <c r="E241" s="165"/>
      <c r="F241" s="166"/>
      <c r="G241" s="166">
        <f>SUMIF(AG242:AG254,"&lt;&gt;NOR",G242:G254)</f>
        <v>0</v>
      </c>
      <c r="H241" s="166"/>
      <c r="I241" s="166">
        <f>SUM(I242:I254)</f>
        <v>0</v>
      </c>
      <c r="J241" s="166"/>
      <c r="K241" s="166">
        <f>SUM(K242:K254)</f>
        <v>0</v>
      </c>
      <c r="L241" s="166"/>
      <c r="M241" s="166">
        <f>SUM(M242:M254)</f>
        <v>0</v>
      </c>
      <c r="N241" s="165"/>
      <c r="O241" s="165">
        <f>SUM(O242:O254)</f>
        <v>3.91</v>
      </c>
      <c r="P241" s="165"/>
      <c r="Q241" s="165">
        <f>SUM(Q242:Q254)</f>
        <v>0</v>
      </c>
      <c r="R241" s="166"/>
      <c r="S241" s="166"/>
      <c r="T241" s="167"/>
      <c r="U241" s="161"/>
      <c r="V241" s="161">
        <f>SUM(V242:V254)</f>
        <v>377.87</v>
      </c>
      <c r="W241" s="161"/>
      <c r="X241" s="161"/>
      <c r="Y241" s="161"/>
      <c r="AG241" t="s">
        <v>132</v>
      </c>
    </row>
    <row r="242" spans="1:60" outlineLevel="1" x14ac:dyDescent="0.2">
      <c r="A242" s="169">
        <v>46</v>
      </c>
      <c r="B242" s="170" t="s">
        <v>346</v>
      </c>
      <c r="C242" s="186" t="s">
        <v>347</v>
      </c>
      <c r="D242" s="171" t="s">
        <v>177</v>
      </c>
      <c r="E242" s="172">
        <v>1</v>
      </c>
      <c r="F242" s="173"/>
      <c r="G242" s="174">
        <f>ROUND(E242*F242,2)</f>
        <v>0</v>
      </c>
      <c r="H242" s="173"/>
      <c r="I242" s="174">
        <f>ROUND(E242*H242,2)</f>
        <v>0</v>
      </c>
      <c r="J242" s="173"/>
      <c r="K242" s="174">
        <f>ROUND(E242*J242,2)</f>
        <v>0</v>
      </c>
      <c r="L242" s="174">
        <v>21</v>
      </c>
      <c r="M242" s="174">
        <f>G242*(1+L242/100)</f>
        <v>0</v>
      </c>
      <c r="N242" s="172">
        <v>1.1999999999999999E-3</v>
      </c>
      <c r="O242" s="172">
        <f>ROUND(E242*N242,2)</f>
        <v>0</v>
      </c>
      <c r="P242" s="172">
        <v>0</v>
      </c>
      <c r="Q242" s="172">
        <f>ROUND(E242*P242,2)</f>
        <v>0</v>
      </c>
      <c r="R242" s="174" t="s">
        <v>348</v>
      </c>
      <c r="S242" s="174" t="s">
        <v>137</v>
      </c>
      <c r="T242" s="175" t="s">
        <v>137</v>
      </c>
      <c r="U242" s="157">
        <v>2.72</v>
      </c>
      <c r="V242" s="157">
        <f>ROUND(E242*U242,2)</f>
        <v>2.72</v>
      </c>
      <c r="W242" s="157"/>
      <c r="X242" s="157" t="s">
        <v>138</v>
      </c>
      <c r="Y242" s="157" t="s">
        <v>139</v>
      </c>
      <c r="Z242" s="146"/>
      <c r="AA242" s="146"/>
      <c r="AB242" s="146"/>
      <c r="AC242" s="146"/>
      <c r="AD242" s="146"/>
      <c r="AE242" s="146"/>
      <c r="AF242" s="146"/>
      <c r="AG242" s="146" t="s">
        <v>140</v>
      </c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outlineLevel="2" x14ac:dyDescent="0.2">
      <c r="A243" s="153"/>
      <c r="B243" s="154"/>
      <c r="C243" s="187" t="s">
        <v>349</v>
      </c>
      <c r="D243" s="159"/>
      <c r="E243" s="160">
        <v>1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6"/>
      <c r="AA243" s="146"/>
      <c r="AB243" s="146"/>
      <c r="AC243" s="146"/>
      <c r="AD243" s="146"/>
      <c r="AE243" s="146"/>
      <c r="AF243" s="146"/>
      <c r="AG243" s="146" t="s">
        <v>142</v>
      </c>
      <c r="AH243" s="146">
        <v>0</v>
      </c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outlineLevel="1" x14ac:dyDescent="0.2">
      <c r="A244" s="169">
        <v>47</v>
      </c>
      <c r="B244" s="170" t="s">
        <v>350</v>
      </c>
      <c r="C244" s="186" t="s">
        <v>351</v>
      </c>
      <c r="D244" s="171" t="s">
        <v>177</v>
      </c>
      <c r="E244" s="172">
        <v>123</v>
      </c>
      <c r="F244" s="173"/>
      <c r="G244" s="174">
        <f>ROUND(E244*F244,2)</f>
        <v>0</v>
      </c>
      <c r="H244" s="173"/>
      <c r="I244" s="174">
        <f>ROUND(E244*H244,2)</f>
        <v>0</v>
      </c>
      <c r="J244" s="173"/>
      <c r="K244" s="174">
        <f>ROUND(E244*J244,2)</f>
        <v>0</v>
      </c>
      <c r="L244" s="174">
        <v>21</v>
      </c>
      <c r="M244" s="174">
        <f>G244*(1+L244/100)</f>
        <v>0</v>
      </c>
      <c r="N244" s="172">
        <v>1.65E-3</v>
      </c>
      <c r="O244" s="172">
        <f>ROUND(E244*N244,2)</f>
        <v>0.2</v>
      </c>
      <c r="P244" s="172">
        <v>0</v>
      </c>
      <c r="Q244" s="172">
        <f>ROUND(E244*P244,2)</f>
        <v>0</v>
      </c>
      <c r="R244" s="174" t="s">
        <v>348</v>
      </c>
      <c r="S244" s="174" t="s">
        <v>137</v>
      </c>
      <c r="T244" s="175" t="s">
        <v>137</v>
      </c>
      <c r="U244" s="157">
        <v>3.05</v>
      </c>
      <c r="V244" s="157">
        <f>ROUND(E244*U244,2)</f>
        <v>375.15</v>
      </c>
      <c r="W244" s="157"/>
      <c r="X244" s="157" t="s">
        <v>138</v>
      </c>
      <c r="Y244" s="157" t="s">
        <v>139</v>
      </c>
      <c r="Z244" s="146"/>
      <c r="AA244" s="146"/>
      <c r="AB244" s="146"/>
      <c r="AC244" s="146"/>
      <c r="AD244" s="146"/>
      <c r="AE244" s="146"/>
      <c r="AF244" s="146"/>
      <c r="AG244" s="146" t="s">
        <v>140</v>
      </c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outlineLevel="2" x14ac:dyDescent="0.2">
      <c r="A245" s="153"/>
      <c r="B245" s="154"/>
      <c r="C245" s="187" t="s">
        <v>352</v>
      </c>
      <c r="D245" s="159"/>
      <c r="E245" s="160">
        <v>123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6"/>
      <c r="AA245" s="146"/>
      <c r="AB245" s="146"/>
      <c r="AC245" s="146"/>
      <c r="AD245" s="146"/>
      <c r="AE245" s="146"/>
      <c r="AF245" s="146"/>
      <c r="AG245" s="146" t="s">
        <v>142</v>
      </c>
      <c r="AH245" s="146">
        <v>0</v>
      </c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ht="22.5" outlineLevel="1" x14ac:dyDescent="0.2">
      <c r="A246" s="169">
        <v>48</v>
      </c>
      <c r="B246" s="170" t="s">
        <v>353</v>
      </c>
      <c r="C246" s="186" t="s">
        <v>354</v>
      </c>
      <c r="D246" s="171" t="s">
        <v>135</v>
      </c>
      <c r="E246" s="172">
        <v>266.25</v>
      </c>
      <c r="F246" s="173"/>
      <c r="G246" s="174">
        <f>ROUND(E246*F246,2)</f>
        <v>0</v>
      </c>
      <c r="H246" s="173"/>
      <c r="I246" s="174">
        <f>ROUND(E246*H246,2)</f>
        <v>0</v>
      </c>
      <c r="J246" s="173"/>
      <c r="K246" s="174">
        <f>ROUND(E246*J246,2)</f>
        <v>0</v>
      </c>
      <c r="L246" s="174">
        <v>21</v>
      </c>
      <c r="M246" s="174">
        <f>G246*(1+L246/100)</f>
        <v>0</v>
      </c>
      <c r="N246" s="172">
        <v>0.01</v>
      </c>
      <c r="O246" s="172">
        <f>ROUND(E246*N246,2)</f>
        <v>2.66</v>
      </c>
      <c r="P246" s="172">
        <v>0</v>
      </c>
      <c r="Q246" s="172">
        <f>ROUND(E246*P246,2)</f>
        <v>0</v>
      </c>
      <c r="R246" s="174"/>
      <c r="S246" s="174" t="s">
        <v>151</v>
      </c>
      <c r="T246" s="175" t="s">
        <v>152</v>
      </c>
      <c r="U246" s="157">
        <v>0</v>
      </c>
      <c r="V246" s="157">
        <f>ROUND(E246*U246,2)</f>
        <v>0</v>
      </c>
      <c r="W246" s="157"/>
      <c r="X246" s="157" t="s">
        <v>242</v>
      </c>
      <c r="Y246" s="157" t="s">
        <v>139</v>
      </c>
      <c r="Z246" s="146"/>
      <c r="AA246" s="146"/>
      <c r="AB246" s="146"/>
      <c r="AC246" s="146"/>
      <c r="AD246" s="146"/>
      <c r="AE246" s="146"/>
      <c r="AF246" s="146"/>
      <c r="AG246" s="146" t="s">
        <v>243</v>
      </c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ht="22.5" outlineLevel="2" x14ac:dyDescent="0.2">
      <c r="A247" s="153"/>
      <c r="B247" s="154"/>
      <c r="C247" s="254" t="s">
        <v>355</v>
      </c>
      <c r="D247" s="255"/>
      <c r="E247" s="255"/>
      <c r="F247" s="255"/>
      <c r="G247" s="255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6"/>
      <c r="AA247" s="146"/>
      <c r="AB247" s="146"/>
      <c r="AC247" s="146"/>
      <c r="AD247" s="146"/>
      <c r="AE247" s="146"/>
      <c r="AF247" s="146"/>
      <c r="AG247" s="146" t="s">
        <v>154</v>
      </c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76" t="str">
        <f>C247</f>
        <v>UR,16 = 1,59W/m2K, akustické dvojsklo- útlum dle hluk. studie Rw=35dB, mléčné zasklení, řešení detailů napojení včetně oplechování komplet dodávka opláštění.</v>
      </c>
      <c r="BB247" s="146"/>
      <c r="BC247" s="146"/>
      <c r="BD247" s="146"/>
      <c r="BE247" s="146"/>
      <c r="BF247" s="146"/>
      <c r="BG247" s="146"/>
      <c r="BH247" s="146"/>
    </row>
    <row r="248" spans="1:60" outlineLevel="2" x14ac:dyDescent="0.2">
      <c r="A248" s="153"/>
      <c r="B248" s="154"/>
      <c r="C248" s="187" t="s">
        <v>356</v>
      </c>
      <c r="D248" s="159"/>
      <c r="E248" s="160">
        <v>264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6"/>
      <c r="AA248" s="146"/>
      <c r="AB248" s="146"/>
      <c r="AC248" s="146"/>
      <c r="AD248" s="146"/>
      <c r="AE248" s="146"/>
      <c r="AF248" s="146"/>
      <c r="AG248" s="146" t="s">
        <v>142</v>
      </c>
      <c r="AH248" s="146">
        <v>0</v>
      </c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 outlineLevel="3" x14ac:dyDescent="0.2">
      <c r="A249" s="153"/>
      <c r="B249" s="154"/>
      <c r="C249" s="187" t="s">
        <v>357</v>
      </c>
      <c r="D249" s="159"/>
      <c r="E249" s="160">
        <v>2.25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6"/>
      <c r="AA249" s="146"/>
      <c r="AB249" s="146"/>
      <c r="AC249" s="146"/>
      <c r="AD249" s="146"/>
      <c r="AE249" s="146"/>
      <c r="AF249" s="146"/>
      <c r="AG249" s="146" t="s">
        <v>142</v>
      </c>
      <c r="AH249" s="146">
        <v>0</v>
      </c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ht="22.5" outlineLevel="1" x14ac:dyDescent="0.2">
      <c r="A250" s="169">
        <v>49</v>
      </c>
      <c r="B250" s="170" t="s">
        <v>358</v>
      </c>
      <c r="C250" s="186" t="s">
        <v>359</v>
      </c>
      <c r="D250" s="171" t="s">
        <v>135</v>
      </c>
      <c r="E250" s="172">
        <v>105</v>
      </c>
      <c r="F250" s="173"/>
      <c r="G250" s="174">
        <f>ROUND(E250*F250,2)</f>
        <v>0</v>
      </c>
      <c r="H250" s="173"/>
      <c r="I250" s="174">
        <f>ROUND(E250*H250,2)</f>
        <v>0</v>
      </c>
      <c r="J250" s="173"/>
      <c r="K250" s="174">
        <f>ROUND(E250*J250,2)</f>
        <v>0</v>
      </c>
      <c r="L250" s="174">
        <v>21</v>
      </c>
      <c r="M250" s="174">
        <f>G250*(1+L250/100)</f>
        <v>0</v>
      </c>
      <c r="N250" s="172">
        <v>0.01</v>
      </c>
      <c r="O250" s="172">
        <f>ROUND(E250*N250,2)</f>
        <v>1.05</v>
      </c>
      <c r="P250" s="172">
        <v>0</v>
      </c>
      <c r="Q250" s="172">
        <f>ROUND(E250*P250,2)</f>
        <v>0</v>
      </c>
      <c r="R250" s="174"/>
      <c r="S250" s="174" t="s">
        <v>151</v>
      </c>
      <c r="T250" s="175" t="s">
        <v>152</v>
      </c>
      <c r="U250" s="157">
        <v>0</v>
      </c>
      <c r="V250" s="157">
        <f>ROUND(E250*U250,2)</f>
        <v>0</v>
      </c>
      <c r="W250" s="157"/>
      <c r="X250" s="157" t="s">
        <v>242</v>
      </c>
      <c r="Y250" s="157" t="s">
        <v>139</v>
      </c>
      <c r="Z250" s="146"/>
      <c r="AA250" s="146"/>
      <c r="AB250" s="146"/>
      <c r="AC250" s="146"/>
      <c r="AD250" s="146"/>
      <c r="AE250" s="146"/>
      <c r="AF250" s="146"/>
      <c r="AG250" s="146" t="s">
        <v>243</v>
      </c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ht="22.5" outlineLevel="2" x14ac:dyDescent="0.2">
      <c r="A251" s="153"/>
      <c r="B251" s="154"/>
      <c r="C251" s="254" t="s">
        <v>360</v>
      </c>
      <c r="D251" s="255"/>
      <c r="E251" s="255"/>
      <c r="F251" s="255"/>
      <c r="G251" s="255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6"/>
      <c r="AA251" s="146"/>
      <c r="AB251" s="146"/>
      <c r="AC251" s="146"/>
      <c r="AD251" s="146"/>
      <c r="AE251" s="146"/>
      <c r="AF251" s="146"/>
      <c r="AG251" s="146" t="s">
        <v>154</v>
      </c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76" t="str">
        <f>C251</f>
        <v>UR,16 = 1,59W/m2K, akustické dvojsklo- útlum dle hluk. studie Rw=35dB, mléčné zasklení, instalace el. pohonu otevírání + příprava pro napojení el. rozvodů, řešení detailů napojení včetně oplechování komplet dodávka opláštění.</v>
      </c>
      <c r="BB251" s="146"/>
      <c r="BC251" s="146"/>
      <c r="BD251" s="146"/>
      <c r="BE251" s="146"/>
      <c r="BF251" s="146"/>
      <c r="BG251" s="146"/>
      <c r="BH251" s="146"/>
    </row>
    <row r="252" spans="1:60" outlineLevel="2" x14ac:dyDescent="0.2">
      <c r="A252" s="153"/>
      <c r="B252" s="154"/>
      <c r="C252" s="187" t="s">
        <v>361</v>
      </c>
      <c r="D252" s="159"/>
      <c r="E252" s="160">
        <v>105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6"/>
      <c r="AA252" s="146"/>
      <c r="AB252" s="146"/>
      <c r="AC252" s="146"/>
      <c r="AD252" s="146"/>
      <c r="AE252" s="146"/>
      <c r="AF252" s="146"/>
      <c r="AG252" s="146" t="s">
        <v>142</v>
      </c>
      <c r="AH252" s="146">
        <v>0</v>
      </c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</row>
    <row r="253" spans="1:60" outlineLevel="1" x14ac:dyDescent="0.2">
      <c r="A253" s="153">
        <v>50</v>
      </c>
      <c r="B253" s="154" t="s">
        <v>362</v>
      </c>
      <c r="C253" s="189" t="s">
        <v>363</v>
      </c>
      <c r="D253" s="155" t="s">
        <v>0</v>
      </c>
      <c r="E253" s="184"/>
      <c r="F253" s="158"/>
      <c r="G253" s="157">
        <f>ROUND(E253*F253,2)</f>
        <v>0</v>
      </c>
      <c r="H253" s="158"/>
      <c r="I253" s="157">
        <f>ROUND(E253*H253,2)</f>
        <v>0</v>
      </c>
      <c r="J253" s="158"/>
      <c r="K253" s="157">
        <f>ROUND(E253*J253,2)</f>
        <v>0</v>
      </c>
      <c r="L253" s="157">
        <v>21</v>
      </c>
      <c r="M253" s="157">
        <f>G253*(1+L253/100)</f>
        <v>0</v>
      </c>
      <c r="N253" s="156">
        <v>0</v>
      </c>
      <c r="O253" s="156">
        <f>ROUND(E253*N253,2)</f>
        <v>0</v>
      </c>
      <c r="P253" s="156">
        <v>0</v>
      </c>
      <c r="Q253" s="156">
        <f>ROUND(E253*P253,2)</f>
        <v>0</v>
      </c>
      <c r="R253" s="157" t="s">
        <v>348</v>
      </c>
      <c r="S253" s="157" t="s">
        <v>137</v>
      </c>
      <c r="T253" s="157" t="s">
        <v>137</v>
      </c>
      <c r="U253" s="157">
        <v>0</v>
      </c>
      <c r="V253" s="157">
        <f>ROUND(E253*U253,2)</f>
        <v>0</v>
      </c>
      <c r="W253" s="157"/>
      <c r="X253" s="157" t="s">
        <v>228</v>
      </c>
      <c r="Y253" s="157" t="s">
        <v>139</v>
      </c>
      <c r="Z253" s="146"/>
      <c r="AA253" s="146"/>
      <c r="AB253" s="146"/>
      <c r="AC253" s="146"/>
      <c r="AD253" s="146"/>
      <c r="AE253" s="146"/>
      <c r="AF253" s="146"/>
      <c r="AG253" s="146" t="s">
        <v>229</v>
      </c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outlineLevel="2" x14ac:dyDescent="0.2">
      <c r="A254" s="153"/>
      <c r="B254" s="154"/>
      <c r="C254" s="256" t="s">
        <v>272</v>
      </c>
      <c r="D254" s="257"/>
      <c r="E254" s="257"/>
      <c r="F254" s="257"/>
      <c r="G254" s="2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6"/>
      <c r="AA254" s="146"/>
      <c r="AB254" s="146"/>
      <c r="AC254" s="146"/>
      <c r="AD254" s="146"/>
      <c r="AE254" s="146"/>
      <c r="AF254" s="146"/>
      <c r="AG254" s="146" t="s">
        <v>168</v>
      </c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x14ac:dyDescent="0.2">
      <c r="A255" s="162" t="s">
        <v>131</v>
      </c>
      <c r="B255" s="163" t="s">
        <v>98</v>
      </c>
      <c r="C255" s="185" t="s">
        <v>99</v>
      </c>
      <c r="D255" s="164"/>
      <c r="E255" s="165"/>
      <c r="F255" s="166"/>
      <c r="G255" s="166">
        <f>SUMIF(AG256:AG268,"&lt;&gt;NOR",G256:G268)</f>
        <v>0</v>
      </c>
      <c r="H255" s="166"/>
      <c r="I255" s="166">
        <f>SUM(I256:I268)</f>
        <v>0</v>
      </c>
      <c r="J255" s="166"/>
      <c r="K255" s="166">
        <f>SUM(K256:K268)</f>
        <v>0</v>
      </c>
      <c r="L255" s="166"/>
      <c r="M255" s="166">
        <f>SUM(M256:M268)</f>
        <v>0</v>
      </c>
      <c r="N255" s="165"/>
      <c r="O255" s="165">
        <f>SUM(O256:O268)</f>
        <v>149.18</v>
      </c>
      <c r="P255" s="165"/>
      <c r="Q255" s="165">
        <f>SUM(Q256:Q268)</f>
        <v>0</v>
      </c>
      <c r="R255" s="166"/>
      <c r="S255" s="166"/>
      <c r="T255" s="167"/>
      <c r="U255" s="161"/>
      <c r="V255" s="161">
        <f>SUM(V256:V268)</f>
        <v>9853.74</v>
      </c>
      <c r="W255" s="161"/>
      <c r="X255" s="161"/>
      <c r="Y255" s="161"/>
      <c r="AG255" t="s">
        <v>132</v>
      </c>
    </row>
    <row r="256" spans="1:60" outlineLevel="1" x14ac:dyDescent="0.2">
      <c r="A256" s="169">
        <v>51</v>
      </c>
      <c r="B256" s="170" t="s">
        <v>364</v>
      </c>
      <c r="C256" s="186" t="s">
        <v>365</v>
      </c>
      <c r="D256" s="171" t="s">
        <v>135</v>
      </c>
      <c r="E256" s="172">
        <v>4527.1000000000004</v>
      </c>
      <c r="F256" s="173"/>
      <c r="G256" s="174">
        <f>ROUND(E256*F256,2)</f>
        <v>0</v>
      </c>
      <c r="H256" s="173"/>
      <c r="I256" s="174">
        <f>ROUND(E256*H256,2)</f>
        <v>0</v>
      </c>
      <c r="J256" s="173"/>
      <c r="K256" s="174">
        <f>ROUND(E256*J256,2)</f>
        <v>0</v>
      </c>
      <c r="L256" s="174">
        <v>21</v>
      </c>
      <c r="M256" s="174">
        <f>G256*(1+L256/100)</f>
        <v>0</v>
      </c>
      <c r="N256" s="172">
        <v>5.0000000000000002E-5</v>
      </c>
      <c r="O256" s="172">
        <f>ROUND(E256*N256,2)</f>
        <v>0.23</v>
      </c>
      <c r="P256" s="172">
        <v>0</v>
      </c>
      <c r="Q256" s="172">
        <f>ROUND(E256*P256,2)</f>
        <v>0</v>
      </c>
      <c r="R256" s="174" t="s">
        <v>366</v>
      </c>
      <c r="S256" s="174" t="s">
        <v>137</v>
      </c>
      <c r="T256" s="175" t="s">
        <v>137</v>
      </c>
      <c r="U256" s="157">
        <v>1.119</v>
      </c>
      <c r="V256" s="157">
        <f>ROUND(E256*U256,2)</f>
        <v>5065.82</v>
      </c>
      <c r="W256" s="157"/>
      <c r="X256" s="157" t="s">
        <v>138</v>
      </c>
      <c r="Y256" s="157" t="s">
        <v>139</v>
      </c>
      <c r="Z256" s="146"/>
      <c r="AA256" s="146"/>
      <c r="AB256" s="146"/>
      <c r="AC256" s="146"/>
      <c r="AD256" s="146"/>
      <c r="AE256" s="146"/>
      <c r="AF256" s="146"/>
      <c r="AG256" s="146" t="s">
        <v>140</v>
      </c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outlineLevel="2" x14ac:dyDescent="0.2">
      <c r="A257" s="153"/>
      <c r="B257" s="154"/>
      <c r="C257" s="187" t="s">
        <v>157</v>
      </c>
      <c r="D257" s="159"/>
      <c r="E257" s="160">
        <v>4527.1000000000004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6"/>
      <c r="AA257" s="146"/>
      <c r="AB257" s="146"/>
      <c r="AC257" s="146"/>
      <c r="AD257" s="146"/>
      <c r="AE257" s="146"/>
      <c r="AF257" s="146"/>
      <c r="AG257" s="146" t="s">
        <v>142</v>
      </c>
      <c r="AH257" s="146">
        <v>0</v>
      </c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</row>
    <row r="258" spans="1:60" outlineLevel="1" x14ac:dyDescent="0.2">
      <c r="A258" s="169">
        <v>52</v>
      </c>
      <c r="B258" s="170" t="s">
        <v>367</v>
      </c>
      <c r="C258" s="186" t="s">
        <v>368</v>
      </c>
      <c r="D258" s="171" t="s">
        <v>135</v>
      </c>
      <c r="E258" s="172">
        <v>14082.13</v>
      </c>
      <c r="F258" s="173"/>
      <c r="G258" s="174">
        <f>ROUND(E258*F258,2)</f>
        <v>0</v>
      </c>
      <c r="H258" s="173"/>
      <c r="I258" s="174">
        <f>ROUND(E258*H258,2)</f>
        <v>0</v>
      </c>
      <c r="J258" s="173"/>
      <c r="K258" s="174">
        <f>ROUND(E258*J258,2)</f>
        <v>0</v>
      </c>
      <c r="L258" s="174">
        <v>21</v>
      </c>
      <c r="M258" s="174">
        <f>G258*(1+L258/100)</f>
        <v>0</v>
      </c>
      <c r="N258" s="172">
        <v>3.0000000000000001E-5</v>
      </c>
      <c r="O258" s="172">
        <f>ROUND(E258*N258,2)</f>
        <v>0.42</v>
      </c>
      <c r="P258" s="172">
        <v>0</v>
      </c>
      <c r="Q258" s="172">
        <f>ROUND(E258*P258,2)</f>
        <v>0</v>
      </c>
      <c r="R258" s="174" t="s">
        <v>366</v>
      </c>
      <c r="S258" s="174" t="s">
        <v>137</v>
      </c>
      <c r="T258" s="175" t="s">
        <v>137</v>
      </c>
      <c r="U258" s="157">
        <v>0.34</v>
      </c>
      <c r="V258" s="157">
        <f>ROUND(E258*U258,2)</f>
        <v>4787.92</v>
      </c>
      <c r="W258" s="157"/>
      <c r="X258" s="157" t="s">
        <v>138</v>
      </c>
      <c r="Y258" s="157" t="s">
        <v>139</v>
      </c>
      <c r="Z258" s="146"/>
      <c r="AA258" s="146"/>
      <c r="AB258" s="146"/>
      <c r="AC258" s="146"/>
      <c r="AD258" s="146"/>
      <c r="AE258" s="146"/>
      <c r="AF258" s="146"/>
      <c r="AG258" s="146" t="s">
        <v>140</v>
      </c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outlineLevel="2" x14ac:dyDescent="0.2">
      <c r="A259" s="153"/>
      <c r="B259" s="154"/>
      <c r="C259" s="254" t="s">
        <v>254</v>
      </c>
      <c r="D259" s="255"/>
      <c r="E259" s="255"/>
      <c r="F259" s="255"/>
      <c r="G259" s="255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6"/>
      <c r="AA259" s="146"/>
      <c r="AB259" s="146"/>
      <c r="AC259" s="146"/>
      <c r="AD259" s="146"/>
      <c r="AE259" s="146"/>
      <c r="AF259" s="146"/>
      <c r="AG259" s="146" t="s">
        <v>154</v>
      </c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</row>
    <row r="260" spans="1:60" outlineLevel="2" x14ac:dyDescent="0.2">
      <c r="A260" s="153"/>
      <c r="B260" s="154"/>
      <c r="C260" s="187" t="s">
        <v>278</v>
      </c>
      <c r="D260" s="159"/>
      <c r="E260" s="160">
        <v>14082.13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6"/>
      <c r="AA260" s="146"/>
      <c r="AB260" s="146"/>
      <c r="AC260" s="146"/>
      <c r="AD260" s="146"/>
      <c r="AE260" s="146"/>
      <c r="AF260" s="146"/>
      <c r="AG260" s="146" t="s">
        <v>142</v>
      </c>
      <c r="AH260" s="146">
        <v>0</v>
      </c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outlineLevel="1" x14ac:dyDescent="0.2">
      <c r="A261" s="169">
        <v>53</v>
      </c>
      <c r="B261" s="170" t="s">
        <v>369</v>
      </c>
      <c r="C261" s="186" t="s">
        <v>370</v>
      </c>
      <c r="D261" s="171" t="s">
        <v>135</v>
      </c>
      <c r="E261" s="172">
        <v>14786.236500000001</v>
      </c>
      <c r="F261" s="173"/>
      <c r="G261" s="174">
        <f>ROUND(E261*F261,2)</f>
        <v>0</v>
      </c>
      <c r="H261" s="173"/>
      <c r="I261" s="174">
        <f>ROUND(E261*H261,2)</f>
        <v>0</v>
      </c>
      <c r="J261" s="173"/>
      <c r="K261" s="174">
        <f>ROUND(E261*J261,2)</f>
        <v>0</v>
      </c>
      <c r="L261" s="174">
        <v>21</v>
      </c>
      <c r="M261" s="174">
        <f>G261*(1+L261/100)</f>
        <v>0</v>
      </c>
      <c r="N261" s="172">
        <v>9.1900000000000003E-3</v>
      </c>
      <c r="O261" s="172">
        <f>ROUND(E261*N261,2)</f>
        <v>135.88999999999999</v>
      </c>
      <c r="P261" s="172">
        <v>0</v>
      </c>
      <c r="Q261" s="172">
        <f>ROUND(E261*P261,2)</f>
        <v>0</v>
      </c>
      <c r="R261" s="174"/>
      <c r="S261" s="174" t="s">
        <v>151</v>
      </c>
      <c r="T261" s="175" t="s">
        <v>152</v>
      </c>
      <c r="U261" s="157">
        <v>0</v>
      </c>
      <c r="V261" s="157">
        <f>ROUND(E261*U261,2)</f>
        <v>0</v>
      </c>
      <c r="W261" s="157"/>
      <c r="X261" s="157" t="s">
        <v>242</v>
      </c>
      <c r="Y261" s="157" t="s">
        <v>139</v>
      </c>
      <c r="Z261" s="146"/>
      <c r="AA261" s="146"/>
      <c r="AB261" s="146"/>
      <c r="AC261" s="146"/>
      <c r="AD261" s="146"/>
      <c r="AE261" s="146"/>
      <c r="AF261" s="146"/>
      <c r="AG261" s="146" t="s">
        <v>243</v>
      </c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</row>
    <row r="262" spans="1:60" outlineLevel="2" x14ac:dyDescent="0.2">
      <c r="A262" s="153"/>
      <c r="B262" s="154"/>
      <c r="C262" s="187" t="s">
        <v>256</v>
      </c>
      <c r="D262" s="159"/>
      <c r="E262" s="160"/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6"/>
      <c r="AA262" s="146"/>
      <c r="AB262" s="146"/>
      <c r="AC262" s="146"/>
      <c r="AD262" s="146"/>
      <c r="AE262" s="146"/>
      <c r="AF262" s="146"/>
      <c r="AG262" s="146" t="s">
        <v>142</v>
      </c>
      <c r="AH262" s="146">
        <v>0</v>
      </c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</row>
    <row r="263" spans="1:60" outlineLevel="3" x14ac:dyDescent="0.2">
      <c r="A263" s="153"/>
      <c r="B263" s="154"/>
      <c r="C263" s="187" t="s">
        <v>371</v>
      </c>
      <c r="D263" s="159"/>
      <c r="E263" s="160">
        <v>14786.236500000001</v>
      </c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6"/>
      <c r="AA263" s="146"/>
      <c r="AB263" s="146"/>
      <c r="AC263" s="146"/>
      <c r="AD263" s="146"/>
      <c r="AE263" s="146"/>
      <c r="AF263" s="146"/>
      <c r="AG263" s="146" t="s">
        <v>142</v>
      </c>
      <c r="AH263" s="146">
        <v>0</v>
      </c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outlineLevel="1" x14ac:dyDescent="0.2">
      <c r="A264" s="169">
        <v>54</v>
      </c>
      <c r="B264" s="170" t="s">
        <v>372</v>
      </c>
      <c r="C264" s="186" t="s">
        <v>373</v>
      </c>
      <c r="D264" s="171" t="s">
        <v>374</v>
      </c>
      <c r="E264" s="172">
        <v>12644.1903</v>
      </c>
      <c r="F264" s="173"/>
      <c r="G264" s="174">
        <f>ROUND(E264*F264,2)</f>
        <v>0</v>
      </c>
      <c r="H264" s="173"/>
      <c r="I264" s="174">
        <f>ROUND(E264*H264,2)</f>
        <v>0</v>
      </c>
      <c r="J264" s="173"/>
      <c r="K264" s="174">
        <f>ROUND(E264*J264,2)</f>
        <v>0</v>
      </c>
      <c r="L264" s="174">
        <v>21</v>
      </c>
      <c r="M264" s="174">
        <f>G264*(1+L264/100)</f>
        <v>0</v>
      </c>
      <c r="N264" s="172">
        <v>1E-3</v>
      </c>
      <c r="O264" s="172">
        <f>ROUND(E264*N264,2)</f>
        <v>12.64</v>
      </c>
      <c r="P264" s="172">
        <v>0</v>
      </c>
      <c r="Q264" s="172">
        <f>ROUND(E264*P264,2)</f>
        <v>0</v>
      </c>
      <c r="R264" s="174" t="s">
        <v>241</v>
      </c>
      <c r="S264" s="174" t="s">
        <v>137</v>
      </c>
      <c r="T264" s="175" t="s">
        <v>137</v>
      </c>
      <c r="U264" s="157">
        <v>0</v>
      </c>
      <c r="V264" s="157">
        <f>ROUND(E264*U264,2)</f>
        <v>0</v>
      </c>
      <c r="W264" s="157"/>
      <c r="X264" s="157" t="s">
        <v>242</v>
      </c>
      <c r="Y264" s="157" t="s">
        <v>139</v>
      </c>
      <c r="Z264" s="146"/>
      <c r="AA264" s="146"/>
      <c r="AB264" s="146"/>
      <c r="AC264" s="146"/>
      <c r="AD264" s="146"/>
      <c r="AE264" s="146"/>
      <c r="AF264" s="146"/>
      <c r="AG264" s="146" t="s">
        <v>243</v>
      </c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outlineLevel="2" x14ac:dyDescent="0.2">
      <c r="A265" s="153"/>
      <c r="B265" s="154"/>
      <c r="C265" s="187" t="s">
        <v>293</v>
      </c>
      <c r="D265" s="159"/>
      <c r="E265" s="160"/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6"/>
      <c r="AA265" s="146"/>
      <c r="AB265" s="146"/>
      <c r="AC265" s="146"/>
      <c r="AD265" s="146"/>
      <c r="AE265" s="146"/>
      <c r="AF265" s="146"/>
      <c r="AG265" s="146" t="s">
        <v>142</v>
      </c>
      <c r="AH265" s="146">
        <v>0</v>
      </c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ht="22.5" outlineLevel="3" x14ac:dyDescent="0.2">
      <c r="A266" s="153"/>
      <c r="B266" s="154"/>
      <c r="C266" s="187" t="s">
        <v>375</v>
      </c>
      <c r="D266" s="159"/>
      <c r="E266" s="160">
        <v>12644.1903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6"/>
      <c r="AA266" s="146"/>
      <c r="AB266" s="146"/>
      <c r="AC266" s="146"/>
      <c r="AD266" s="146"/>
      <c r="AE266" s="146"/>
      <c r="AF266" s="146"/>
      <c r="AG266" s="146" t="s">
        <v>142</v>
      </c>
      <c r="AH266" s="146">
        <v>0</v>
      </c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outlineLevel="1" x14ac:dyDescent="0.2">
      <c r="A267" s="153">
        <v>55</v>
      </c>
      <c r="B267" s="154" t="s">
        <v>376</v>
      </c>
      <c r="C267" s="189" t="s">
        <v>377</v>
      </c>
      <c r="D267" s="155" t="s">
        <v>0</v>
      </c>
      <c r="E267" s="184"/>
      <c r="F267" s="158"/>
      <c r="G267" s="157">
        <f>ROUND(E267*F267,2)</f>
        <v>0</v>
      </c>
      <c r="H267" s="158"/>
      <c r="I267" s="157">
        <f>ROUND(E267*H267,2)</f>
        <v>0</v>
      </c>
      <c r="J267" s="158"/>
      <c r="K267" s="157">
        <f>ROUND(E267*J267,2)</f>
        <v>0</v>
      </c>
      <c r="L267" s="157">
        <v>21</v>
      </c>
      <c r="M267" s="157">
        <f>G267*(1+L267/100)</f>
        <v>0</v>
      </c>
      <c r="N267" s="156">
        <v>0</v>
      </c>
      <c r="O267" s="156">
        <f>ROUND(E267*N267,2)</f>
        <v>0</v>
      </c>
      <c r="P267" s="156">
        <v>0</v>
      </c>
      <c r="Q267" s="156">
        <f>ROUND(E267*P267,2)</f>
        <v>0</v>
      </c>
      <c r="R267" s="157" t="s">
        <v>366</v>
      </c>
      <c r="S267" s="157" t="s">
        <v>137</v>
      </c>
      <c r="T267" s="157" t="s">
        <v>137</v>
      </c>
      <c r="U267" s="157">
        <v>0</v>
      </c>
      <c r="V267" s="157">
        <f>ROUND(E267*U267,2)</f>
        <v>0</v>
      </c>
      <c r="W267" s="157"/>
      <c r="X267" s="157" t="s">
        <v>228</v>
      </c>
      <c r="Y267" s="157" t="s">
        <v>139</v>
      </c>
      <c r="Z267" s="146"/>
      <c r="AA267" s="146"/>
      <c r="AB267" s="146"/>
      <c r="AC267" s="146"/>
      <c r="AD267" s="146"/>
      <c r="AE267" s="146"/>
      <c r="AF267" s="146"/>
      <c r="AG267" s="146" t="s">
        <v>229</v>
      </c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</row>
    <row r="268" spans="1:60" outlineLevel="2" x14ac:dyDescent="0.2">
      <c r="A268" s="153"/>
      <c r="B268" s="154"/>
      <c r="C268" s="256" t="s">
        <v>272</v>
      </c>
      <c r="D268" s="257"/>
      <c r="E268" s="257"/>
      <c r="F268" s="257"/>
      <c r="G268" s="2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6"/>
      <c r="AA268" s="146"/>
      <c r="AB268" s="146"/>
      <c r="AC268" s="146"/>
      <c r="AD268" s="146"/>
      <c r="AE268" s="146"/>
      <c r="AF268" s="146"/>
      <c r="AG268" s="146" t="s">
        <v>168</v>
      </c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</row>
    <row r="269" spans="1:60" x14ac:dyDescent="0.2">
      <c r="A269" s="162" t="s">
        <v>131</v>
      </c>
      <c r="B269" s="163" t="s">
        <v>100</v>
      </c>
      <c r="C269" s="185" t="s">
        <v>101</v>
      </c>
      <c r="D269" s="164"/>
      <c r="E269" s="165"/>
      <c r="F269" s="166"/>
      <c r="G269" s="166">
        <f>SUMIF(AG270:AG272,"&lt;&gt;NOR",G270:G272)</f>
        <v>0</v>
      </c>
      <c r="H269" s="166"/>
      <c r="I269" s="166">
        <f>SUM(I270:I272)</f>
        <v>0</v>
      </c>
      <c r="J269" s="166"/>
      <c r="K269" s="166">
        <f>SUM(K270:K272)</f>
        <v>0</v>
      </c>
      <c r="L269" s="166"/>
      <c r="M269" s="166">
        <f>SUM(M270:M272)</f>
        <v>0</v>
      </c>
      <c r="N269" s="165"/>
      <c r="O269" s="165">
        <f>SUM(O270:O272)</f>
        <v>0.46</v>
      </c>
      <c r="P269" s="165"/>
      <c r="Q269" s="165">
        <f>SUM(Q270:Q272)</f>
        <v>0</v>
      </c>
      <c r="R269" s="166"/>
      <c r="S269" s="166"/>
      <c r="T269" s="167"/>
      <c r="U269" s="161"/>
      <c r="V269" s="161">
        <f>SUM(V270:V272)</f>
        <v>279.87</v>
      </c>
      <c r="W269" s="161"/>
      <c r="X269" s="161"/>
      <c r="Y269" s="161"/>
      <c r="AG269" t="s">
        <v>132</v>
      </c>
    </row>
    <row r="270" spans="1:60" ht="33.75" outlineLevel="1" x14ac:dyDescent="0.2">
      <c r="A270" s="169">
        <v>56</v>
      </c>
      <c r="B270" s="170" t="s">
        <v>378</v>
      </c>
      <c r="C270" s="186" t="s">
        <v>379</v>
      </c>
      <c r="D270" s="171" t="s">
        <v>135</v>
      </c>
      <c r="E270" s="172">
        <v>752.346</v>
      </c>
      <c r="F270" s="173"/>
      <c r="G270" s="174">
        <f>ROUND(E270*F270,2)</f>
        <v>0</v>
      </c>
      <c r="H270" s="173"/>
      <c r="I270" s="174">
        <f>ROUND(E270*H270,2)</f>
        <v>0</v>
      </c>
      <c r="J270" s="173"/>
      <c r="K270" s="174">
        <f>ROUND(E270*J270,2)</f>
        <v>0</v>
      </c>
      <c r="L270" s="174">
        <v>21</v>
      </c>
      <c r="M270" s="174">
        <f>G270*(1+L270/100)</f>
        <v>0</v>
      </c>
      <c r="N270" s="172">
        <v>6.0999999999999997E-4</v>
      </c>
      <c r="O270" s="172">
        <f>ROUND(E270*N270,2)</f>
        <v>0.46</v>
      </c>
      <c r="P270" s="172">
        <v>0</v>
      </c>
      <c r="Q270" s="172">
        <f>ROUND(E270*P270,2)</f>
        <v>0</v>
      </c>
      <c r="R270" s="174" t="s">
        <v>380</v>
      </c>
      <c r="S270" s="174" t="s">
        <v>137</v>
      </c>
      <c r="T270" s="175" t="s">
        <v>137</v>
      </c>
      <c r="U270" s="157">
        <v>0.372</v>
      </c>
      <c r="V270" s="157">
        <f>ROUND(E270*U270,2)</f>
        <v>279.87</v>
      </c>
      <c r="W270" s="157"/>
      <c r="X270" s="157" t="s">
        <v>138</v>
      </c>
      <c r="Y270" s="157" t="s">
        <v>139</v>
      </c>
      <c r="Z270" s="146"/>
      <c r="AA270" s="146"/>
      <c r="AB270" s="146"/>
      <c r="AC270" s="146"/>
      <c r="AD270" s="146"/>
      <c r="AE270" s="146"/>
      <c r="AF270" s="146"/>
      <c r="AG270" s="146" t="s">
        <v>140</v>
      </c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outlineLevel="2" x14ac:dyDescent="0.2">
      <c r="A271" s="153"/>
      <c r="B271" s="154"/>
      <c r="C271" s="258" t="s">
        <v>381</v>
      </c>
      <c r="D271" s="259"/>
      <c r="E271" s="259"/>
      <c r="F271" s="259"/>
      <c r="G271" s="259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6"/>
      <c r="AA271" s="146"/>
      <c r="AB271" s="146"/>
      <c r="AC271" s="146"/>
      <c r="AD271" s="146"/>
      <c r="AE271" s="146"/>
      <c r="AF271" s="146"/>
      <c r="AG271" s="146" t="s">
        <v>168</v>
      </c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</row>
    <row r="272" spans="1:60" outlineLevel="2" x14ac:dyDescent="0.2">
      <c r="A272" s="153"/>
      <c r="B272" s="154"/>
      <c r="C272" s="187" t="s">
        <v>382</v>
      </c>
      <c r="D272" s="159"/>
      <c r="E272" s="160">
        <v>752.346</v>
      </c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6"/>
      <c r="AA272" s="146"/>
      <c r="AB272" s="146"/>
      <c r="AC272" s="146"/>
      <c r="AD272" s="146"/>
      <c r="AE272" s="146"/>
      <c r="AF272" s="146"/>
      <c r="AG272" s="146" t="s">
        <v>142</v>
      </c>
      <c r="AH272" s="146">
        <v>0</v>
      </c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</row>
    <row r="273" spans="1:60" x14ac:dyDescent="0.2">
      <c r="A273" s="162" t="s">
        <v>131</v>
      </c>
      <c r="B273" s="163" t="s">
        <v>102</v>
      </c>
      <c r="C273" s="185" t="s">
        <v>27</v>
      </c>
      <c r="D273" s="164"/>
      <c r="E273" s="165"/>
      <c r="F273" s="166"/>
      <c r="G273" s="166">
        <f>SUMIF(AG274:AG279,"&lt;&gt;NOR",G274:G279)</f>
        <v>0</v>
      </c>
      <c r="H273" s="166"/>
      <c r="I273" s="166">
        <f>SUM(I274:I279)</f>
        <v>0</v>
      </c>
      <c r="J273" s="166"/>
      <c r="K273" s="166">
        <f>SUM(K274:K279)</f>
        <v>0</v>
      </c>
      <c r="L273" s="166"/>
      <c r="M273" s="166">
        <f>SUM(M274:M279)</f>
        <v>0</v>
      </c>
      <c r="N273" s="165"/>
      <c r="O273" s="165">
        <f>SUM(O274:O279)</f>
        <v>0</v>
      </c>
      <c r="P273" s="165"/>
      <c r="Q273" s="165">
        <f>SUM(Q274:Q279)</f>
        <v>0</v>
      </c>
      <c r="R273" s="166"/>
      <c r="S273" s="166"/>
      <c r="T273" s="167"/>
      <c r="U273" s="161"/>
      <c r="V273" s="161">
        <f>SUM(V274:V279)</f>
        <v>0</v>
      </c>
      <c r="W273" s="161"/>
      <c r="X273" s="161"/>
      <c r="Y273" s="161"/>
      <c r="AG273" t="s">
        <v>132</v>
      </c>
    </row>
    <row r="274" spans="1:60" outlineLevel="1" x14ac:dyDescent="0.2">
      <c r="A274" s="169">
        <v>57</v>
      </c>
      <c r="B274" s="170" t="s">
        <v>383</v>
      </c>
      <c r="C274" s="186" t="s">
        <v>384</v>
      </c>
      <c r="D274" s="171" t="s">
        <v>385</v>
      </c>
      <c r="E274" s="172">
        <v>1</v>
      </c>
      <c r="F274" s="173"/>
      <c r="G274" s="174">
        <f>ROUND(E274*F274,2)</f>
        <v>0</v>
      </c>
      <c r="H274" s="173"/>
      <c r="I274" s="174">
        <f>ROUND(E274*H274,2)</f>
        <v>0</v>
      </c>
      <c r="J274" s="173"/>
      <c r="K274" s="174">
        <f>ROUND(E274*J274,2)</f>
        <v>0</v>
      </c>
      <c r="L274" s="174">
        <v>21</v>
      </c>
      <c r="M274" s="174">
        <f>G274*(1+L274/100)</f>
        <v>0</v>
      </c>
      <c r="N274" s="172">
        <v>0</v>
      </c>
      <c r="O274" s="172">
        <f>ROUND(E274*N274,2)</f>
        <v>0</v>
      </c>
      <c r="P274" s="172">
        <v>0</v>
      </c>
      <c r="Q274" s="172">
        <f>ROUND(E274*P274,2)</f>
        <v>0</v>
      </c>
      <c r="R274" s="174"/>
      <c r="S274" s="174" t="s">
        <v>137</v>
      </c>
      <c r="T274" s="175" t="s">
        <v>152</v>
      </c>
      <c r="U274" s="157">
        <v>0</v>
      </c>
      <c r="V274" s="157">
        <f>ROUND(E274*U274,2)</f>
        <v>0</v>
      </c>
      <c r="W274" s="157"/>
      <c r="X274" s="157" t="s">
        <v>386</v>
      </c>
      <c r="Y274" s="157" t="s">
        <v>139</v>
      </c>
      <c r="Z274" s="146"/>
      <c r="AA274" s="146"/>
      <c r="AB274" s="146"/>
      <c r="AC274" s="146"/>
      <c r="AD274" s="146"/>
      <c r="AE274" s="146"/>
      <c r="AF274" s="146"/>
      <c r="AG274" s="146" t="s">
        <v>387</v>
      </c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</row>
    <row r="275" spans="1:60" ht="22.5" outlineLevel="2" x14ac:dyDescent="0.2">
      <c r="A275" s="153"/>
      <c r="B275" s="154"/>
      <c r="C275" s="254" t="s">
        <v>388</v>
      </c>
      <c r="D275" s="255"/>
      <c r="E275" s="255"/>
      <c r="F275" s="255"/>
      <c r="G275" s="255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6"/>
      <c r="AA275" s="146"/>
      <c r="AB275" s="146"/>
      <c r="AC275" s="146"/>
      <c r="AD275" s="146"/>
      <c r="AE275" s="146"/>
      <c r="AF275" s="146"/>
      <c r="AG275" s="146" t="s">
        <v>154</v>
      </c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76" t="str">
        <f>C275</f>
        <v>Veškeré náklady spojené s vybudováním, provozem a odstraněním zařízení staveniště včetně bezpečnostních a hygienických opatření na staveništi.</v>
      </c>
      <c r="BB275" s="146"/>
      <c r="BC275" s="146"/>
      <c r="BD275" s="146"/>
      <c r="BE275" s="146"/>
      <c r="BF275" s="146"/>
      <c r="BG275" s="146"/>
      <c r="BH275" s="146"/>
    </row>
    <row r="276" spans="1:60" outlineLevel="1" x14ac:dyDescent="0.2">
      <c r="A276" s="169">
        <v>58</v>
      </c>
      <c r="B276" s="170" t="s">
        <v>389</v>
      </c>
      <c r="C276" s="186" t="s">
        <v>390</v>
      </c>
      <c r="D276" s="171" t="s">
        <v>385</v>
      </c>
      <c r="E276" s="172">
        <v>1</v>
      </c>
      <c r="F276" s="173"/>
      <c r="G276" s="174">
        <f>ROUND(E276*F276,2)</f>
        <v>0</v>
      </c>
      <c r="H276" s="173"/>
      <c r="I276" s="174">
        <f>ROUND(E276*H276,2)</f>
        <v>0</v>
      </c>
      <c r="J276" s="173"/>
      <c r="K276" s="174">
        <f>ROUND(E276*J276,2)</f>
        <v>0</v>
      </c>
      <c r="L276" s="174">
        <v>21</v>
      </c>
      <c r="M276" s="174">
        <f>G276*(1+L276/100)</f>
        <v>0</v>
      </c>
      <c r="N276" s="172">
        <v>0</v>
      </c>
      <c r="O276" s="172">
        <f>ROUND(E276*N276,2)</f>
        <v>0</v>
      </c>
      <c r="P276" s="172">
        <v>0</v>
      </c>
      <c r="Q276" s="172">
        <f>ROUND(E276*P276,2)</f>
        <v>0</v>
      </c>
      <c r="R276" s="174"/>
      <c r="S276" s="174" t="s">
        <v>137</v>
      </c>
      <c r="T276" s="175" t="s">
        <v>152</v>
      </c>
      <c r="U276" s="157">
        <v>0</v>
      </c>
      <c r="V276" s="157">
        <f>ROUND(E276*U276,2)</f>
        <v>0</v>
      </c>
      <c r="W276" s="157"/>
      <c r="X276" s="157" t="s">
        <v>386</v>
      </c>
      <c r="Y276" s="157" t="s">
        <v>139</v>
      </c>
      <c r="Z276" s="146"/>
      <c r="AA276" s="146"/>
      <c r="AB276" s="146"/>
      <c r="AC276" s="146"/>
      <c r="AD276" s="146"/>
      <c r="AE276" s="146"/>
      <c r="AF276" s="146"/>
      <c r="AG276" s="146" t="s">
        <v>387</v>
      </c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</row>
    <row r="277" spans="1:60" ht="33.75" outlineLevel="2" x14ac:dyDescent="0.2">
      <c r="A277" s="153"/>
      <c r="B277" s="154"/>
      <c r="C277" s="254" t="s">
        <v>391</v>
      </c>
      <c r="D277" s="255"/>
      <c r="E277" s="255"/>
      <c r="F277" s="255"/>
      <c r="G277" s="255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6"/>
      <c r="AA277" s="146"/>
      <c r="AB277" s="146"/>
      <c r="AC277" s="146"/>
      <c r="AD277" s="146"/>
      <c r="AE277" s="146"/>
      <c r="AF277" s="146"/>
      <c r="AG277" s="146" t="s">
        <v>154</v>
      </c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76" t="str">
        <f>C277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77" s="146"/>
      <c r="BC277" s="146"/>
      <c r="BD277" s="146"/>
      <c r="BE277" s="146"/>
      <c r="BF277" s="146"/>
      <c r="BG277" s="146"/>
      <c r="BH277" s="146"/>
    </row>
    <row r="278" spans="1:60" outlineLevel="1" x14ac:dyDescent="0.2">
      <c r="A278" s="169">
        <v>59</v>
      </c>
      <c r="B278" s="170" t="s">
        <v>392</v>
      </c>
      <c r="C278" s="186" t="s">
        <v>393</v>
      </c>
      <c r="D278" s="171" t="s">
        <v>385</v>
      </c>
      <c r="E278" s="172">
        <v>1</v>
      </c>
      <c r="F278" s="173"/>
      <c r="G278" s="174">
        <f>ROUND(E278*F278,2)</f>
        <v>0</v>
      </c>
      <c r="H278" s="173"/>
      <c r="I278" s="174">
        <f>ROUND(E278*H278,2)</f>
        <v>0</v>
      </c>
      <c r="J278" s="173"/>
      <c r="K278" s="174">
        <f>ROUND(E278*J278,2)</f>
        <v>0</v>
      </c>
      <c r="L278" s="174">
        <v>21</v>
      </c>
      <c r="M278" s="174">
        <f>G278*(1+L278/100)</f>
        <v>0</v>
      </c>
      <c r="N278" s="172">
        <v>0</v>
      </c>
      <c r="O278" s="172">
        <f>ROUND(E278*N278,2)</f>
        <v>0</v>
      </c>
      <c r="P278" s="172">
        <v>0</v>
      </c>
      <c r="Q278" s="172">
        <f>ROUND(E278*P278,2)</f>
        <v>0</v>
      </c>
      <c r="R278" s="174"/>
      <c r="S278" s="174" t="s">
        <v>137</v>
      </c>
      <c r="T278" s="175" t="s">
        <v>152</v>
      </c>
      <c r="U278" s="157">
        <v>0</v>
      </c>
      <c r="V278" s="157">
        <f>ROUND(E278*U278,2)</f>
        <v>0</v>
      </c>
      <c r="W278" s="157"/>
      <c r="X278" s="157" t="s">
        <v>386</v>
      </c>
      <c r="Y278" s="157" t="s">
        <v>139</v>
      </c>
      <c r="Z278" s="146"/>
      <c r="AA278" s="146"/>
      <c r="AB278" s="146"/>
      <c r="AC278" s="146"/>
      <c r="AD278" s="146"/>
      <c r="AE278" s="146"/>
      <c r="AF278" s="146"/>
      <c r="AG278" s="146" t="s">
        <v>387</v>
      </c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</row>
    <row r="279" spans="1:60" ht="22.5" outlineLevel="2" x14ac:dyDescent="0.2">
      <c r="A279" s="153"/>
      <c r="B279" s="154"/>
      <c r="C279" s="254" t="s">
        <v>394</v>
      </c>
      <c r="D279" s="255"/>
      <c r="E279" s="255"/>
      <c r="F279" s="255"/>
      <c r="G279" s="255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6"/>
      <c r="AA279" s="146"/>
      <c r="AB279" s="146"/>
      <c r="AC279" s="146"/>
      <c r="AD279" s="146"/>
      <c r="AE279" s="146"/>
      <c r="AF279" s="146"/>
      <c r="AG279" s="146" t="s">
        <v>154</v>
      </c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76" t="str">
        <f>C279</f>
        <v>Náklady na ztížené podmínky provádění tam, kde se vyskytují omezující vlivy konkrétního prostředí, které mají prokazatelný vliv na provádění stavebních prací.</v>
      </c>
      <c r="BB279" s="146"/>
      <c r="BC279" s="146"/>
      <c r="BD279" s="146"/>
      <c r="BE279" s="146"/>
      <c r="BF279" s="146"/>
      <c r="BG279" s="146"/>
      <c r="BH279" s="146"/>
    </row>
    <row r="280" spans="1:60" x14ac:dyDescent="0.2">
      <c r="A280" s="162" t="s">
        <v>131</v>
      </c>
      <c r="B280" s="163" t="s">
        <v>103</v>
      </c>
      <c r="C280" s="185" t="s">
        <v>28</v>
      </c>
      <c r="D280" s="164"/>
      <c r="E280" s="165"/>
      <c r="F280" s="166"/>
      <c r="G280" s="166">
        <f>SUMIF(AG281:AG292,"&lt;&gt;NOR",G281:G292)</f>
        <v>0</v>
      </c>
      <c r="H280" s="166"/>
      <c r="I280" s="166">
        <f>SUM(I281:I292)</f>
        <v>0</v>
      </c>
      <c r="J280" s="166"/>
      <c r="K280" s="166">
        <f>SUM(K281:K292)</f>
        <v>0</v>
      </c>
      <c r="L280" s="166"/>
      <c r="M280" s="166">
        <f>SUM(M281:M292)</f>
        <v>0</v>
      </c>
      <c r="N280" s="165"/>
      <c r="O280" s="165">
        <f>SUM(O281:O292)</f>
        <v>0</v>
      </c>
      <c r="P280" s="165"/>
      <c r="Q280" s="165">
        <f>SUM(Q281:Q292)</f>
        <v>0</v>
      </c>
      <c r="R280" s="166"/>
      <c r="S280" s="166"/>
      <c r="T280" s="167"/>
      <c r="U280" s="161"/>
      <c r="V280" s="161">
        <f>SUM(V281:V292)</f>
        <v>0</v>
      </c>
      <c r="W280" s="161"/>
      <c r="X280" s="161"/>
      <c r="Y280" s="161"/>
      <c r="AG280" t="s">
        <v>132</v>
      </c>
    </row>
    <row r="281" spans="1:60" outlineLevel="1" x14ac:dyDescent="0.2">
      <c r="A281" s="169">
        <v>60</v>
      </c>
      <c r="B281" s="170" t="s">
        <v>395</v>
      </c>
      <c r="C281" s="186" t="s">
        <v>396</v>
      </c>
      <c r="D281" s="171" t="s">
        <v>385</v>
      </c>
      <c r="E281" s="172">
        <v>1</v>
      </c>
      <c r="F281" s="173"/>
      <c r="G281" s="174">
        <f>ROUND(E281*F281,2)</f>
        <v>0</v>
      </c>
      <c r="H281" s="173"/>
      <c r="I281" s="174">
        <f>ROUND(E281*H281,2)</f>
        <v>0</v>
      </c>
      <c r="J281" s="173"/>
      <c r="K281" s="174">
        <f>ROUND(E281*J281,2)</f>
        <v>0</v>
      </c>
      <c r="L281" s="174">
        <v>21</v>
      </c>
      <c r="M281" s="174">
        <f>G281*(1+L281/100)</f>
        <v>0</v>
      </c>
      <c r="N281" s="172">
        <v>0</v>
      </c>
      <c r="O281" s="172">
        <f>ROUND(E281*N281,2)</f>
        <v>0</v>
      </c>
      <c r="P281" s="172">
        <v>0</v>
      </c>
      <c r="Q281" s="172">
        <f>ROUND(E281*P281,2)</f>
        <v>0</v>
      </c>
      <c r="R281" s="174"/>
      <c r="S281" s="174" t="s">
        <v>137</v>
      </c>
      <c r="T281" s="175" t="s">
        <v>152</v>
      </c>
      <c r="U281" s="157">
        <v>0</v>
      </c>
      <c r="V281" s="157">
        <f>ROUND(E281*U281,2)</f>
        <v>0</v>
      </c>
      <c r="W281" s="157"/>
      <c r="X281" s="157" t="s">
        <v>386</v>
      </c>
      <c r="Y281" s="157" t="s">
        <v>139</v>
      </c>
      <c r="Z281" s="146"/>
      <c r="AA281" s="146"/>
      <c r="AB281" s="146"/>
      <c r="AC281" s="146"/>
      <c r="AD281" s="146"/>
      <c r="AE281" s="146"/>
      <c r="AF281" s="146"/>
      <c r="AG281" s="146" t="s">
        <v>387</v>
      </c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</row>
    <row r="282" spans="1:60" ht="22.5" outlineLevel="2" x14ac:dyDescent="0.2">
      <c r="A282" s="153"/>
      <c r="B282" s="154"/>
      <c r="C282" s="254" t="s">
        <v>397</v>
      </c>
      <c r="D282" s="255"/>
      <c r="E282" s="255"/>
      <c r="F282" s="255"/>
      <c r="G282" s="255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6"/>
      <c r="AA282" s="146"/>
      <c r="AB282" s="146"/>
      <c r="AC282" s="146"/>
      <c r="AD282" s="146"/>
      <c r="AE282" s="146"/>
      <c r="AF282" s="146"/>
      <c r="AG282" s="146" t="s">
        <v>154</v>
      </c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76" t="str">
        <f>C282</f>
        <v>Náklady dodavatele vyplývající z povinností dodavatele stanovených obchodními podmínkami před zahájením stavebních prací. Tato skupina zahrnuje zejména náklady na přípravné činnosti.</v>
      </c>
      <c r="BB282" s="146"/>
      <c r="BC282" s="146"/>
      <c r="BD282" s="146"/>
      <c r="BE282" s="146"/>
      <c r="BF282" s="146"/>
      <c r="BG282" s="146"/>
      <c r="BH282" s="146"/>
    </row>
    <row r="283" spans="1:60" outlineLevel="1" x14ac:dyDescent="0.2">
      <c r="A283" s="169">
        <v>61</v>
      </c>
      <c r="B283" s="170" t="s">
        <v>398</v>
      </c>
      <c r="C283" s="186" t="s">
        <v>399</v>
      </c>
      <c r="D283" s="171" t="s">
        <v>385</v>
      </c>
      <c r="E283" s="172">
        <v>1</v>
      </c>
      <c r="F283" s="173"/>
      <c r="G283" s="174">
        <f>ROUND(E283*F283,2)</f>
        <v>0</v>
      </c>
      <c r="H283" s="173"/>
      <c r="I283" s="174">
        <f>ROUND(E283*H283,2)</f>
        <v>0</v>
      </c>
      <c r="J283" s="173"/>
      <c r="K283" s="174">
        <f>ROUND(E283*J283,2)</f>
        <v>0</v>
      </c>
      <c r="L283" s="174">
        <v>21</v>
      </c>
      <c r="M283" s="174">
        <f>G283*(1+L283/100)</f>
        <v>0</v>
      </c>
      <c r="N283" s="172">
        <v>0</v>
      </c>
      <c r="O283" s="172">
        <f>ROUND(E283*N283,2)</f>
        <v>0</v>
      </c>
      <c r="P283" s="172">
        <v>0</v>
      </c>
      <c r="Q283" s="172">
        <f>ROUND(E283*P283,2)</f>
        <v>0</v>
      </c>
      <c r="R283" s="174"/>
      <c r="S283" s="174" t="s">
        <v>137</v>
      </c>
      <c r="T283" s="175" t="s">
        <v>152</v>
      </c>
      <c r="U283" s="157">
        <v>0</v>
      </c>
      <c r="V283" s="157">
        <f>ROUND(E283*U283,2)</f>
        <v>0</v>
      </c>
      <c r="W283" s="157"/>
      <c r="X283" s="157" t="s">
        <v>386</v>
      </c>
      <c r="Y283" s="157" t="s">
        <v>139</v>
      </c>
      <c r="Z283" s="146"/>
      <c r="AA283" s="146"/>
      <c r="AB283" s="146"/>
      <c r="AC283" s="146"/>
      <c r="AD283" s="146"/>
      <c r="AE283" s="146"/>
      <c r="AF283" s="146"/>
      <c r="AG283" s="146" t="s">
        <v>387</v>
      </c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</row>
    <row r="284" spans="1:60" outlineLevel="2" x14ac:dyDescent="0.2">
      <c r="A284" s="153"/>
      <c r="B284" s="154"/>
      <c r="C284" s="254" t="s">
        <v>400</v>
      </c>
      <c r="D284" s="255"/>
      <c r="E284" s="255"/>
      <c r="F284" s="255"/>
      <c r="G284" s="255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6"/>
      <c r="AA284" s="146"/>
      <c r="AB284" s="146"/>
      <c r="AC284" s="146"/>
      <c r="AD284" s="146"/>
      <c r="AE284" s="146"/>
      <c r="AF284" s="146"/>
      <c r="AG284" s="146" t="s">
        <v>154</v>
      </c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76" t="str">
        <f>C284</f>
        <v>Náklady na vypracování Dílenských (Výrobních) dokumentacích.....viz další požadavky na výkrese a popis v TZ.</v>
      </c>
      <c r="BB284" s="146"/>
      <c r="BC284" s="146"/>
      <c r="BD284" s="146"/>
      <c r="BE284" s="146"/>
      <c r="BF284" s="146"/>
      <c r="BG284" s="146"/>
      <c r="BH284" s="146"/>
    </row>
    <row r="285" spans="1:60" outlineLevel="1" x14ac:dyDescent="0.2">
      <c r="A285" s="169">
        <v>62</v>
      </c>
      <c r="B285" s="170" t="s">
        <v>401</v>
      </c>
      <c r="C285" s="186" t="s">
        <v>402</v>
      </c>
      <c r="D285" s="171" t="s">
        <v>385</v>
      </c>
      <c r="E285" s="172">
        <v>1</v>
      </c>
      <c r="F285" s="173"/>
      <c r="G285" s="174">
        <f>ROUND(E285*F285,2)</f>
        <v>0</v>
      </c>
      <c r="H285" s="173"/>
      <c r="I285" s="174">
        <f>ROUND(E285*H285,2)</f>
        <v>0</v>
      </c>
      <c r="J285" s="173"/>
      <c r="K285" s="174">
        <f>ROUND(E285*J285,2)</f>
        <v>0</v>
      </c>
      <c r="L285" s="174">
        <v>21</v>
      </c>
      <c r="M285" s="174">
        <f>G285*(1+L285/100)</f>
        <v>0</v>
      </c>
      <c r="N285" s="172">
        <v>0</v>
      </c>
      <c r="O285" s="172">
        <f>ROUND(E285*N285,2)</f>
        <v>0</v>
      </c>
      <c r="P285" s="172">
        <v>0</v>
      </c>
      <c r="Q285" s="172">
        <f>ROUND(E285*P285,2)</f>
        <v>0</v>
      </c>
      <c r="R285" s="174"/>
      <c r="S285" s="174" t="s">
        <v>137</v>
      </c>
      <c r="T285" s="175" t="s">
        <v>152</v>
      </c>
      <c r="U285" s="157">
        <v>0</v>
      </c>
      <c r="V285" s="157">
        <f>ROUND(E285*U285,2)</f>
        <v>0</v>
      </c>
      <c r="W285" s="157"/>
      <c r="X285" s="157" t="s">
        <v>386</v>
      </c>
      <c r="Y285" s="157" t="s">
        <v>139</v>
      </c>
      <c r="Z285" s="146"/>
      <c r="AA285" s="146"/>
      <c r="AB285" s="146"/>
      <c r="AC285" s="146"/>
      <c r="AD285" s="146"/>
      <c r="AE285" s="146"/>
      <c r="AF285" s="146"/>
      <c r="AG285" s="146" t="s">
        <v>387</v>
      </c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ht="22.5" outlineLevel="2" x14ac:dyDescent="0.2">
      <c r="A286" s="153"/>
      <c r="B286" s="154"/>
      <c r="C286" s="254" t="s">
        <v>403</v>
      </c>
      <c r="D286" s="255"/>
      <c r="E286" s="255"/>
      <c r="F286" s="255"/>
      <c r="G286" s="255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6"/>
      <c r="AA286" s="146"/>
      <c r="AB286" s="146"/>
      <c r="AC286" s="146"/>
      <c r="AD286" s="146"/>
      <c r="AE286" s="146"/>
      <c r="AF286" s="146"/>
      <c r="AG286" s="146" t="s">
        <v>154</v>
      </c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76" t="str">
        <f>C286</f>
        <v>Náklady na veškeré geodetické práce (vytýčení stáv.sítí a rozvodů, vytýčení a rozměření nového stavu, geodetické práce v průběhu výstavby, apod.)</v>
      </c>
      <c r="BB286" s="146"/>
      <c r="BC286" s="146"/>
      <c r="BD286" s="146"/>
      <c r="BE286" s="146"/>
      <c r="BF286" s="146"/>
      <c r="BG286" s="146"/>
      <c r="BH286" s="146"/>
    </row>
    <row r="287" spans="1:60" outlineLevel="1" x14ac:dyDescent="0.2">
      <c r="A287" s="169">
        <v>63</v>
      </c>
      <c r="B287" s="170" t="s">
        <v>404</v>
      </c>
      <c r="C287" s="186" t="s">
        <v>405</v>
      </c>
      <c r="D287" s="171" t="s">
        <v>385</v>
      </c>
      <c r="E287" s="172">
        <v>1</v>
      </c>
      <c r="F287" s="173"/>
      <c r="G287" s="174">
        <f>ROUND(E287*F287,2)</f>
        <v>0</v>
      </c>
      <c r="H287" s="173"/>
      <c r="I287" s="174">
        <f>ROUND(E287*H287,2)</f>
        <v>0</v>
      </c>
      <c r="J287" s="173"/>
      <c r="K287" s="174">
        <f>ROUND(E287*J287,2)</f>
        <v>0</v>
      </c>
      <c r="L287" s="174">
        <v>21</v>
      </c>
      <c r="M287" s="174">
        <f>G287*(1+L287/100)</f>
        <v>0</v>
      </c>
      <c r="N287" s="172">
        <v>0</v>
      </c>
      <c r="O287" s="172">
        <f>ROUND(E287*N287,2)</f>
        <v>0</v>
      </c>
      <c r="P287" s="172">
        <v>0</v>
      </c>
      <c r="Q287" s="172">
        <f>ROUND(E287*P287,2)</f>
        <v>0</v>
      </c>
      <c r="R287" s="174"/>
      <c r="S287" s="174" t="s">
        <v>137</v>
      </c>
      <c r="T287" s="175" t="s">
        <v>152</v>
      </c>
      <c r="U287" s="157">
        <v>0</v>
      </c>
      <c r="V287" s="157">
        <f>ROUND(E287*U287,2)</f>
        <v>0</v>
      </c>
      <c r="W287" s="157"/>
      <c r="X287" s="157" t="s">
        <v>386</v>
      </c>
      <c r="Y287" s="157" t="s">
        <v>139</v>
      </c>
      <c r="Z287" s="146"/>
      <c r="AA287" s="146"/>
      <c r="AB287" s="146"/>
      <c r="AC287" s="146"/>
      <c r="AD287" s="146"/>
      <c r="AE287" s="146"/>
      <c r="AF287" s="146"/>
      <c r="AG287" s="146" t="s">
        <v>387</v>
      </c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ht="22.5" outlineLevel="2" x14ac:dyDescent="0.2">
      <c r="A288" s="153"/>
      <c r="B288" s="154"/>
      <c r="C288" s="254" t="s">
        <v>406</v>
      </c>
      <c r="D288" s="255"/>
      <c r="E288" s="255"/>
      <c r="F288" s="255"/>
      <c r="G288" s="255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6"/>
      <c r="AA288" s="146"/>
      <c r="AB288" s="146"/>
      <c r="AC288" s="146"/>
      <c r="AD288" s="146"/>
      <c r="AE288" s="146"/>
      <c r="AF288" s="146"/>
      <c r="AG288" s="146" t="s">
        <v>154</v>
      </c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76" t="str">
        <f>C288</f>
        <v>Náklady zhotovitele, související s prováděním zkoušek a revizí předepsaných technickými normami nebo objednatelem a které jsou pro provedení díla nezbytné.</v>
      </c>
      <c r="BB288" s="146"/>
      <c r="BC288" s="146"/>
      <c r="BD288" s="146"/>
      <c r="BE288" s="146"/>
      <c r="BF288" s="146"/>
      <c r="BG288" s="146"/>
      <c r="BH288" s="146"/>
    </row>
    <row r="289" spans="1:60" outlineLevel="1" x14ac:dyDescent="0.2">
      <c r="A289" s="169">
        <v>64</v>
      </c>
      <c r="B289" s="170" t="s">
        <v>407</v>
      </c>
      <c r="C289" s="186" t="s">
        <v>408</v>
      </c>
      <c r="D289" s="171" t="s">
        <v>385</v>
      </c>
      <c r="E289" s="172">
        <v>1</v>
      </c>
      <c r="F289" s="173"/>
      <c r="G289" s="174">
        <f>ROUND(E289*F289,2)</f>
        <v>0</v>
      </c>
      <c r="H289" s="173"/>
      <c r="I289" s="174">
        <f>ROUND(E289*H289,2)</f>
        <v>0</v>
      </c>
      <c r="J289" s="173"/>
      <c r="K289" s="174">
        <f>ROUND(E289*J289,2)</f>
        <v>0</v>
      </c>
      <c r="L289" s="174">
        <v>21</v>
      </c>
      <c r="M289" s="174">
        <f>G289*(1+L289/100)</f>
        <v>0</v>
      </c>
      <c r="N289" s="172">
        <v>0</v>
      </c>
      <c r="O289" s="172">
        <f>ROUND(E289*N289,2)</f>
        <v>0</v>
      </c>
      <c r="P289" s="172">
        <v>0</v>
      </c>
      <c r="Q289" s="172">
        <f>ROUND(E289*P289,2)</f>
        <v>0</v>
      </c>
      <c r="R289" s="174"/>
      <c r="S289" s="174" t="s">
        <v>137</v>
      </c>
      <c r="T289" s="175" t="s">
        <v>152</v>
      </c>
      <c r="U289" s="157">
        <v>0</v>
      </c>
      <c r="V289" s="157">
        <f>ROUND(E289*U289,2)</f>
        <v>0</v>
      </c>
      <c r="W289" s="157"/>
      <c r="X289" s="157" t="s">
        <v>386</v>
      </c>
      <c r="Y289" s="157" t="s">
        <v>139</v>
      </c>
      <c r="Z289" s="146"/>
      <c r="AA289" s="146"/>
      <c r="AB289" s="146"/>
      <c r="AC289" s="146"/>
      <c r="AD289" s="146"/>
      <c r="AE289" s="146"/>
      <c r="AF289" s="146"/>
      <c r="AG289" s="146" t="s">
        <v>387</v>
      </c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</row>
    <row r="290" spans="1:60" ht="22.5" outlineLevel="2" x14ac:dyDescent="0.2">
      <c r="A290" s="153"/>
      <c r="B290" s="154"/>
      <c r="C290" s="254" t="s">
        <v>409</v>
      </c>
      <c r="D290" s="255"/>
      <c r="E290" s="255"/>
      <c r="F290" s="255"/>
      <c r="G290" s="255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6"/>
      <c r="AA290" s="146"/>
      <c r="AB290" s="146"/>
      <c r="AC290" s="146"/>
      <c r="AD290" s="146"/>
      <c r="AE290" s="146"/>
      <c r="AF290" s="146"/>
      <c r="AG290" s="146" t="s">
        <v>154</v>
      </c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76" t="str">
        <f>C290</f>
        <v>Náklady na vyhotovení dokumentace skutečného provedení stavby a její předání objednateli v požadované formě a požadovaném počtu. (Vyznačení změn do DPS).</v>
      </c>
      <c r="BB290" s="146"/>
      <c r="BC290" s="146"/>
      <c r="BD290" s="146"/>
      <c r="BE290" s="146"/>
      <c r="BF290" s="146"/>
      <c r="BG290" s="146"/>
      <c r="BH290" s="146"/>
    </row>
    <row r="291" spans="1:60" outlineLevel="1" x14ac:dyDescent="0.2">
      <c r="A291" s="169">
        <v>65</v>
      </c>
      <c r="B291" s="170" t="s">
        <v>410</v>
      </c>
      <c r="C291" s="186" t="s">
        <v>411</v>
      </c>
      <c r="D291" s="171" t="s">
        <v>385</v>
      </c>
      <c r="E291" s="172">
        <v>1</v>
      </c>
      <c r="F291" s="173"/>
      <c r="G291" s="174">
        <f>ROUND(E291*F291,2)</f>
        <v>0</v>
      </c>
      <c r="H291" s="173"/>
      <c r="I291" s="174">
        <f>ROUND(E291*H291,2)</f>
        <v>0</v>
      </c>
      <c r="J291" s="173"/>
      <c r="K291" s="174">
        <f>ROUND(E291*J291,2)</f>
        <v>0</v>
      </c>
      <c r="L291" s="174">
        <v>21</v>
      </c>
      <c r="M291" s="174">
        <f>G291*(1+L291/100)</f>
        <v>0</v>
      </c>
      <c r="N291" s="172">
        <v>0</v>
      </c>
      <c r="O291" s="172">
        <f>ROUND(E291*N291,2)</f>
        <v>0</v>
      </c>
      <c r="P291" s="172">
        <v>0</v>
      </c>
      <c r="Q291" s="172">
        <f>ROUND(E291*P291,2)</f>
        <v>0</v>
      </c>
      <c r="R291" s="174"/>
      <c r="S291" s="174" t="s">
        <v>137</v>
      </c>
      <c r="T291" s="175" t="s">
        <v>152</v>
      </c>
      <c r="U291" s="157">
        <v>0</v>
      </c>
      <c r="V291" s="157">
        <f>ROUND(E291*U291,2)</f>
        <v>0</v>
      </c>
      <c r="W291" s="157"/>
      <c r="X291" s="157" t="s">
        <v>386</v>
      </c>
      <c r="Y291" s="157" t="s">
        <v>139</v>
      </c>
      <c r="Z291" s="146"/>
      <c r="AA291" s="146"/>
      <c r="AB291" s="146"/>
      <c r="AC291" s="146"/>
      <c r="AD291" s="146"/>
      <c r="AE291" s="146"/>
      <c r="AF291" s="146"/>
      <c r="AG291" s="146" t="s">
        <v>387</v>
      </c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</row>
    <row r="292" spans="1:60" ht="22.5" outlineLevel="2" x14ac:dyDescent="0.2">
      <c r="A292" s="153"/>
      <c r="B292" s="154"/>
      <c r="C292" s="254" t="s">
        <v>412</v>
      </c>
      <c r="D292" s="255"/>
      <c r="E292" s="255"/>
      <c r="F292" s="255"/>
      <c r="G292" s="255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6"/>
      <c r="AA292" s="146"/>
      <c r="AB292" s="146"/>
      <c r="AC292" s="146"/>
      <c r="AD292" s="146"/>
      <c r="AE292" s="146"/>
      <c r="AF292" s="146"/>
      <c r="AG292" s="146" t="s">
        <v>154</v>
      </c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76" t="str">
        <f>C292</f>
        <v>Náklady na provedení skutečného zaměření stavby+geometrický plán s ověřením v rozsahu nezbytném pro zápis změny do katastru nemovitostí.</v>
      </c>
      <c r="BB292" s="146"/>
      <c r="BC292" s="146"/>
      <c r="BD292" s="146"/>
      <c r="BE292" s="146"/>
      <c r="BF292" s="146"/>
      <c r="BG292" s="146"/>
      <c r="BH292" s="146"/>
    </row>
    <row r="293" spans="1:60" x14ac:dyDescent="0.2">
      <c r="A293" s="3"/>
      <c r="B293" s="4"/>
      <c r="C293" s="190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AE293">
        <v>12</v>
      </c>
      <c r="AF293">
        <v>21</v>
      </c>
      <c r="AG293" t="s">
        <v>117</v>
      </c>
    </row>
    <row r="294" spans="1:60" x14ac:dyDescent="0.2">
      <c r="A294" s="149"/>
      <c r="B294" s="150" t="s">
        <v>29</v>
      </c>
      <c r="C294" s="191"/>
      <c r="D294" s="151"/>
      <c r="E294" s="152"/>
      <c r="F294" s="152"/>
      <c r="G294" s="168">
        <f>G8+G17+G28+G44+G97+G105+G109+G111+G142+G171+G196+G205+G229+G241+G255+G269+G273+G280</f>
        <v>0</v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AE294">
        <f>SUMIF(L7:L292,AE293,G7:G292)</f>
        <v>0</v>
      </c>
      <c r="AF294">
        <f>SUMIF(L7:L292,AF293,G7:G292)</f>
        <v>0</v>
      </c>
      <c r="AG294" t="s">
        <v>413</v>
      </c>
    </row>
    <row r="295" spans="1:60" x14ac:dyDescent="0.2">
      <c r="C295" s="192"/>
      <c r="D295" s="10"/>
      <c r="AG295" t="s">
        <v>415</v>
      </c>
    </row>
    <row r="296" spans="1:60" x14ac:dyDescent="0.2">
      <c r="D296" s="10"/>
    </row>
    <row r="297" spans="1:60" x14ac:dyDescent="0.2">
      <c r="D297" s="10"/>
    </row>
    <row r="298" spans="1:60" x14ac:dyDescent="0.2">
      <c r="D298" s="10"/>
    </row>
    <row r="299" spans="1:60" x14ac:dyDescent="0.2">
      <c r="D299" s="10"/>
    </row>
    <row r="300" spans="1:60" x14ac:dyDescent="0.2">
      <c r="D300" s="10"/>
    </row>
    <row r="301" spans="1:60" x14ac:dyDescent="0.2">
      <c r="D301" s="10"/>
    </row>
    <row r="302" spans="1:60" x14ac:dyDescent="0.2">
      <c r="D302" s="10"/>
    </row>
    <row r="303" spans="1:60" x14ac:dyDescent="0.2">
      <c r="D303" s="10"/>
    </row>
    <row r="304" spans="1:60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</sheetData>
  <sheetProtection algorithmName="SHA-512" hashValue="DVyD2o6HLqZaQ6hoMguKik++o97lzZ35fwbhYmzfOCOQy59tnLBMpHoP4iUoWxXsRHd6VHfozsWjHGnEQBE66Q==" saltValue="yrNjQVGG6jXy2RMAXQvU+Q==" spinCount="100000" sheet="1" formatRows="0"/>
  <mergeCells count="102">
    <mergeCell ref="A1:G1"/>
    <mergeCell ref="C2:G2"/>
    <mergeCell ref="C3:G3"/>
    <mergeCell ref="C4:G4"/>
    <mergeCell ref="C19:G19"/>
    <mergeCell ref="C20:G20"/>
    <mergeCell ref="C236:G236"/>
    <mergeCell ref="C47:G47"/>
    <mergeCell ref="C48:G48"/>
    <mergeCell ref="C51:G51"/>
    <mergeCell ref="C52:G52"/>
    <mergeCell ref="C53:G53"/>
    <mergeCell ref="C56:G56"/>
    <mergeCell ref="C21:G21"/>
    <mergeCell ref="C24:G24"/>
    <mergeCell ref="C25:G25"/>
    <mergeCell ref="C26:G26"/>
    <mergeCell ref="C30:G30"/>
    <mergeCell ref="C46:G46"/>
    <mergeCell ref="C65:G65"/>
    <mergeCell ref="C66:G66"/>
    <mergeCell ref="C67:G67"/>
    <mergeCell ref="C68:G68"/>
    <mergeCell ref="C69:G69"/>
    <mergeCell ref="C70:G70"/>
    <mergeCell ref="C57:G57"/>
    <mergeCell ref="C58:G58"/>
    <mergeCell ref="C61:G61"/>
    <mergeCell ref="C62:G62"/>
    <mergeCell ref="C63:G63"/>
    <mergeCell ref="C64:G64"/>
    <mergeCell ref="C79:G79"/>
    <mergeCell ref="C80:G80"/>
    <mergeCell ref="C81:G81"/>
    <mergeCell ref="C82:G82"/>
    <mergeCell ref="C83:G83"/>
    <mergeCell ref="C84:G84"/>
    <mergeCell ref="C71:G71"/>
    <mergeCell ref="C72:G72"/>
    <mergeCell ref="C73:G73"/>
    <mergeCell ref="C76:G76"/>
    <mergeCell ref="C77:G77"/>
    <mergeCell ref="C78:G78"/>
    <mergeCell ref="C93:G93"/>
    <mergeCell ref="C94:G94"/>
    <mergeCell ref="C95:G95"/>
    <mergeCell ref="C99:G99"/>
    <mergeCell ref="C103:G103"/>
    <mergeCell ref="C107:G107"/>
    <mergeCell ref="C85:G85"/>
    <mergeCell ref="C86:G86"/>
    <mergeCell ref="C87:G87"/>
    <mergeCell ref="C88:G88"/>
    <mergeCell ref="C91:G91"/>
    <mergeCell ref="C92:G92"/>
    <mergeCell ref="C158:G158"/>
    <mergeCell ref="C162:G162"/>
    <mergeCell ref="C166:G166"/>
    <mergeCell ref="C170:G170"/>
    <mergeCell ref="C175:G175"/>
    <mergeCell ref="C181:G181"/>
    <mergeCell ref="C141:G141"/>
    <mergeCell ref="C144:G144"/>
    <mergeCell ref="C145:G145"/>
    <mergeCell ref="C149:G149"/>
    <mergeCell ref="C150:G150"/>
    <mergeCell ref="C154:G154"/>
    <mergeCell ref="C211:G211"/>
    <mergeCell ref="C212:G212"/>
    <mergeCell ref="C213:G213"/>
    <mergeCell ref="C214:G214"/>
    <mergeCell ref="C217:G217"/>
    <mergeCell ref="C218:G218"/>
    <mergeCell ref="C185:G185"/>
    <mergeCell ref="C195:G195"/>
    <mergeCell ref="C198:G198"/>
    <mergeCell ref="C204:G204"/>
    <mergeCell ref="C209:G209"/>
    <mergeCell ref="C210:G210"/>
    <mergeCell ref="C231:G231"/>
    <mergeCell ref="C240:G240"/>
    <mergeCell ref="C247:G247"/>
    <mergeCell ref="C251:G251"/>
    <mergeCell ref="C254:G254"/>
    <mergeCell ref="C259:G259"/>
    <mergeCell ref="C219:G219"/>
    <mergeCell ref="C220:G220"/>
    <mergeCell ref="C221:G221"/>
    <mergeCell ref="C222:G222"/>
    <mergeCell ref="C223:G223"/>
    <mergeCell ref="C228:G228"/>
    <mergeCell ref="C284:G284"/>
    <mergeCell ref="C286:G286"/>
    <mergeCell ref="C288:G288"/>
    <mergeCell ref="C290:G290"/>
    <mergeCell ref="C292:G292"/>
    <mergeCell ref="C268:G268"/>
    <mergeCell ref="C271:G271"/>
    <mergeCell ref="C275:G275"/>
    <mergeCell ref="C277:G277"/>
    <mergeCell ref="C279:G279"/>
    <mergeCell ref="C282:G282"/>
  </mergeCells>
  <pageMargins left="0.39370078740157483" right="0.19685039370078741" top="0.59055118110236227" bottom="0.39370078740157483" header="0" footer="0.19685039370078741"/>
  <pageSetup paperSize="9" orientation="landscape" verticalDpi="0" r:id="rId1"/>
  <headerFooter alignWithMargins="0">
    <oddFooter>&amp;L&amp;8Zpracováno programem &amp;"Arial CE,Tučné"BUILDpower S,  © RTS, a.s.&amp;C&amp;8Stránka &amp;P z &amp;N&amp;R&amp;8HP4-7-51889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55538D6633AE43BC6A25B17C2968D1" ma:contentTypeVersion="11" ma:contentTypeDescription="Vytvoří nový dokument" ma:contentTypeScope="" ma:versionID="540aad71974d6be6b7d2742d82e2e3c5">
  <xsd:schema xmlns:xsd="http://www.w3.org/2001/XMLSchema" xmlns:xs="http://www.w3.org/2001/XMLSchema" xmlns:p="http://schemas.microsoft.com/office/2006/metadata/properties" xmlns:ns2="302def03-7c2f-41e7-94bd-b11a4e809b05" targetNamespace="http://schemas.microsoft.com/office/2006/metadata/properties" ma:root="true" ma:fieldsID="28dbe34bb7a4e84a48c224325f25db65" ns2:_="">
    <xsd:import namespace="302def03-7c2f-41e7-94bd-b11a4e809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def03-7c2f-41e7-94bd-b11a4e809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93fd210b-f926-4792-91f1-74d1e9e1ea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2def03-7c2f-41e7-94bd-b11a4e809b0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FB703D-6F0F-45F4-8F62-96BEB7D12B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def03-7c2f-41e7-94bd-b11a4e809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A92DEA-9792-4432-A2A2-A82D06F1D06C}">
  <ds:schemaRefs>
    <ds:schemaRef ds:uri="http://schemas.microsoft.com/office/2006/metadata/properties"/>
    <ds:schemaRef ds:uri="http://schemas.microsoft.com/office/infopath/2007/PartnerControls"/>
    <ds:schemaRef ds:uri="302def03-7c2f-41e7-94bd-b11a4e809b05"/>
  </ds:schemaRefs>
</ds:datastoreItem>
</file>

<file path=customXml/itemProps3.xml><?xml version="1.0" encoding="utf-8"?>
<ds:datastoreItem xmlns:ds="http://schemas.openxmlformats.org/officeDocument/2006/customXml" ds:itemID="{A86BB522-32B7-4660-83E9-515E63178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D2 _1_SO02_Archstav_R1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'D2 _1_SO02_Archstav_R1 Pol'!Názvy_tisku</vt:lpstr>
      <vt:lpstr>oadresa</vt:lpstr>
      <vt:lpstr>Stavba!Objednatel</vt:lpstr>
      <vt:lpstr>Stavba!Objekt</vt:lpstr>
      <vt:lpstr>'D2 _1_SO02_Archstav_R1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Maléř</dc:creator>
  <cp:lastModifiedBy>Lucie Lukášová</cp:lastModifiedBy>
  <cp:lastPrinted>2025-01-10T10:48:08Z</cp:lastPrinted>
  <dcterms:created xsi:type="dcterms:W3CDTF">2009-04-08T07:15:50Z</dcterms:created>
  <dcterms:modified xsi:type="dcterms:W3CDTF">2025-01-27T15:50:13Z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0x0101000B55538D6633AE43BC6A25B17C2968D1</vt:lpwstr>
  </property>
  <property fmtid="{D5CDD505-2E9C-101B-9397-08002B2CF9AE}" pid="3" name="MediaServiceImageTags">
    <vt:lpwstr/>
  </property>
</Properties>
</file>