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Školy a školky\MŠ Dělnická a odl. p. Gránická\2024 Mš Dělnická rekonstrukce výtahů\"/>
    </mc:Choice>
  </mc:AlternateContent>
  <xr:revisionPtr revIDLastSave="0" documentId="13_ncr:1_{D0114973-EE65-4C81-A2F4-6DCB14E9EF00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Pol'!$A$1:$F$28</definedName>
    <definedName name="_xlnm.Print_Area" localSheetId="1">Stavba!$A$1:$J$44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F25" i="12" l="1"/>
  <c r="F24" i="12"/>
  <c r="F20" i="12"/>
  <c r="F22" i="12"/>
  <c r="F16" i="12"/>
  <c r="F9" i="12"/>
  <c r="F14" i="12"/>
  <c r="F21" i="12"/>
  <c r="F26" i="12"/>
  <c r="F23" i="12"/>
  <c r="F19" i="12"/>
  <c r="F18" i="12"/>
  <c r="F17" i="12"/>
  <c r="F13" i="12"/>
  <c r="F12" i="12"/>
  <c r="F11" i="12"/>
  <c r="F10" i="12"/>
  <c r="AZ43" i="1"/>
  <c r="F40" i="1"/>
  <c r="G40" i="1"/>
  <c r="H40" i="1"/>
  <c r="I40" i="1"/>
  <c r="J39" i="1" s="1"/>
  <c r="J40" i="1" s="1"/>
  <c r="I21" i="1"/>
  <c r="J28" i="1"/>
  <c r="J26" i="1"/>
  <c r="G38" i="1"/>
  <c r="F38" i="1"/>
  <c r="J23" i="1"/>
  <c r="J24" i="1"/>
  <c r="J25" i="1"/>
  <c r="J27" i="1"/>
  <c r="E24" i="1"/>
  <c r="E26" i="1"/>
  <c r="F28" i="12" l="1"/>
  <c r="G25" i="1" s="1"/>
  <c r="G26" i="1" l="1"/>
  <c r="G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<sst xmlns="http://schemas.openxmlformats.org/spreadsheetml/2006/main" count="136" uniqueCount="94">
  <si>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</si>
  <si>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</si>
  <si>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</si>
  <si>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</si>
  <si>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</si>
  <si>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</si>
  <si>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</si>
  <si>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</si>
  <si>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</si>
  <si>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</si>
  <si>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</si>
  <si>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</si>
  <si>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</si>
  <si>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</si>
  <si>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</si>
  <si>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</si>
  <si>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</si>
  <si>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</si>
  <si>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</si>
  <si>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</si>
  <si>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</si>
  <si>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</si>
  <si>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</si>
  <si>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</si>
  <si>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</si>
  <si>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</si>
  <si>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</si>
  <si>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</si>
  <si>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</si>
  <si>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</si>
  <si>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</si>
  <si>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</si>
  <si>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</si>
  <si>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</si>
  <si>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</si>
  <si>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</si>
  <si>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</si>
  <si>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</si>
  <si>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Z:</t>
  </si>
  <si>
    <t>Položkový rozpočet</t>
  </si>
  <si>
    <t>Rozpočet:</t>
  </si>
  <si>
    <t>Misto</t>
  </si>
  <si>
    <t>MŠ Dělnická Znojmo - modrá/oranžová/červená budova</t>
  </si>
  <si>
    <t>Rozpočet</t>
  </si>
  <si>
    <t>Celkem za stavbu</t>
  </si>
  <si>
    <t>CZK</t>
  </si>
  <si>
    <t>Zemní práce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</si>
  <si>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</si>
  <si>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</si>
  <si>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</si>
  <si>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</si>
  <si>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</si>
  <si>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</si>
  <si>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</si>
  <si>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</si>
  <si>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</si>
  <si>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</si>
  <si>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Název položky</t>
  </si>
  <si>
    <t>MJ</t>
  </si>
  <si>
    <t>množství</t>
  </si>
  <si>
    <t>cena / MJ</t>
  </si>
  <si>
    <t>Díl:</t>
  </si>
  <si>
    <t>DIL</t>
  </si>
  <si>
    <t>POL1_0</t>
  </si>
  <si>
    <t>kus</t>
  </si>
  <si>
    <t>soubor</t>
  </si>
  <si>
    <t>POL3_0</t>
  </si>
  <si>
    <t>END</t>
  </si>
  <si>
    <t>Mš Dělnická</t>
  </si>
  <si>
    <t>Zakázka: Mš Dělnická - oprava výtahu</t>
  </si>
  <si>
    <t>ks</t>
  </si>
  <si>
    <t>Demontáž stávajícího výtahu</t>
  </si>
  <si>
    <t>Ekologická likvidace demontovaného výtahu a odvoz vč. Popltaku za skladku</t>
  </si>
  <si>
    <t>kpl</t>
  </si>
  <si>
    <t>Výtah malý nákladní MB 50/0,3/bubnový/neprokládací</t>
  </si>
  <si>
    <t>Popis výtahu:</t>
  </si>
  <si>
    <t>Příplatek kostra kabiny RAL 7001, kabina neprokládací, stěny a strop nerez</t>
  </si>
  <si>
    <t>Dveře o světlosti 800/800 mm v provedení nerez bez požární odolnosti a nákladiště v úrovni 640 mm</t>
  </si>
  <si>
    <t>Vnější ovládání (přivolávač + odesílač) + signálky výtahu v jízdě a kabina ve stanici v nerez štítku</t>
  </si>
  <si>
    <t>Strojovna ruční dvířka v komaxitovém nástřiku dle RAL výrobce, elektroinstalace kabelová standardní, žebřík pro přístup ke stroji, hlavní vypínač, osvětlení prostoru stroje</t>
  </si>
  <si>
    <t>Doprava materiálu a osob</t>
  </si>
  <si>
    <t>Technickou dokumenatci včetně certifikátů a atestů</t>
  </si>
  <si>
    <t>Strojní projektová příprava</t>
  </si>
  <si>
    <t>Komplentí montáž výtahu včetně dveří a strojovny</t>
  </si>
  <si>
    <t>Kompletní elektroinstalace výtahu</t>
  </si>
  <si>
    <t>CELKEM bez DPH</t>
  </si>
  <si>
    <t>Stavební práce: zapravení šachetních dveří</t>
  </si>
  <si>
    <t>Montážní zkoušky výtahu po ukončení montáže</t>
  </si>
  <si>
    <t>Ověřovací zkouška výtahu autorizovanou osobou</t>
  </si>
  <si>
    <t>Rekonstrukce jídelního výtahu</t>
  </si>
  <si>
    <t>Nový elektropřívod do strojovny výtahu vedený z elektrorozvadeče v přízemí v el. instalační liště pod stropem, vč. průrazů, zapojení a zapravení. KABEL CYKY 5X2,5 dl. 33 m., el. lišta dl. 28 m, trubka po el. kabel ve výt. šachtě dl. 4 m</t>
  </si>
  <si>
    <t>Revize nového el. přívodu</t>
  </si>
  <si>
    <t>Výměna dveří do strojovny výtahu, D+M, nová zárubeň - dveře š. 600 mm, vč. zednického zapravení</t>
  </si>
  <si>
    <t>Zadavatel upozorňuje zájemce o veřejnou zakázku, že popis stavebních prací, dodávek nebo služeb, které jsou předmětem veřejné zakázky, popisem PŘEDPOKLÁDANÝM a zadavatel nezaručuje jeho úplnost, a proto je zájemce povinen vzít v úvahu všechny související podklady a informace a předvídat případné překážky a vyzvat zadavatele k doplnění případně chybějících položek potřebných pro celé, úplné a funkční dílo, které mají být zahrnuty v ceně.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</si>
</sst>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9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8" xfId="0" applyFont="1" applyFill="1" applyBorder="1"/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3" fontId="0" fillId="0" borderId="26" xfId="0" applyNumberFormat="1" applyBorder="1"/>
    <xf numFmtId="3" fontId="0" fillId="4" borderId="30" xfId="0" applyNumberFormat="1" applyFill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29" xfId="0" applyNumberFormat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Font="1" applyAlignment="1">
      <alignment wrapText="1"/>
    </xf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16" fillId="0" borderId="34" xfId="0" applyFont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4" fontId="16" fillId="0" borderId="33" xfId="0" applyNumberFormat="1" applyFont="1" applyBorder="1" applyAlignment="1">
      <alignment vertical="top" shrinkToFit="1"/>
    </xf>
    <xf numFmtId="0" fontId="0" fillId="3" borderId="49" xfId="0" applyFill="1" applyBorder="1"/>
    <xf numFmtId="0" fontId="0" fillId="3" borderId="50" xfId="0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1" xfId="0" applyFill="1" applyBorder="1" applyAlignment="1">
      <alignment vertical="top"/>
    </xf>
    <xf numFmtId="164" fontId="0" fillId="3" borderId="48" xfId="0" applyNumberFormat="1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37" xfId="0" applyFont="1" applyBorder="1" applyAlignment="1">
      <alignment vertical="top" shrinkToFit="1"/>
    </xf>
    <xf numFmtId="164" fontId="16" fillId="0" borderId="38" xfId="0" applyNumberFormat="1" applyFont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0" fontId="16" fillId="0" borderId="33" xfId="0" applyFont="1" applyBorder="1" applyAlignment="1">
      <alignment horizontal="left" vertical="top" wrapText="1"/>
    </xf>
    <xf numFmtId="0" fontId="16" fillId="0" borderId="38" xfId="0" applyFont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shrinkToFit="1"/>
    </xf>
    <xf numFmtId="164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0" fontId="3" fillId="2" borderId="0" xfId="0" applyFont="1" applyFill="1" applyAlignment="1">
      <alignment horizontal="left" wrapText="1"/>
    </xf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wrapText="1"/>
    </xf>
    <xf numFmtId="0" fontId="0" fillId="0" borderId="18" xfId="0" applyBorder="1" applyAlignment="1">
      <alignment horizont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0" borderId="18" xfId="0" applyNumberFormat="1" applyFont="1" applyBorder="1" applyAlignment="1">
      <alignment horizontal="left" vertic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1" fontId="0" fillId="0" borderId="6" xfId="0" applyNumberForma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4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5</xdr:col>
      <xdr:colOff>853440</xdr:colOff>
      <xdr:row>53</xdr:row>
      <xdr:rowOff>152400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2030D31-92DE-6D5D-87FB-0BBBC5069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4434840"/>
          <a:ext cx="5204460" cy="417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54</xdr:row>
      <xdr:rowOff>38100</xdr:rowOff>
    </xdr:from>
    <xdr:to>
      <xdr:col>5</xdr:col>
      <xdr:colOff>746761</xdr:colOff>
      <xdr:row>80</xdr:row>
      <xdr:rowOff>121920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200FB81-66FB-76E1-E73D-9C26B2B0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1" y="10363200"/>
          <a:ext cx="5090160" cy="4442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7" t="s">
        <v>36</v>
      </c>
    </row>
    <row r="2" spans="1:7" ht="57.75" customHeight="1" x14ac:dyDescent="0.25">
      <c r="A2" s="139" t="s">
        <v>37</v>
      </c>
      <c r="B2" s="139"/>
      <c r="C2" s="139"/>
      <c r="D2" s="139"/>
      <c r="E2" s="139"/>
      <c r="F2" s="139"/>
      <c r="G2" s="13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AZ43"/>
  <sheetViews>
    <sheetView showGridLines="0" tabSelected="1" topLeftCell="B1" zoomScaleNormal="100" zoomScaleSheetLayoutView="75" workbookViewId="0">
      <selection activeCell="D45" sqref="D45"/>
    </sheetView>
  </sheetViews>
  <sheetFormatPr defaultColWidth="9" defaultRowHeight="13.2" x14ac:dyDescent="0.25"/>
  <cols>
    <col min="1" max="1" width="8.44140625" hidden="1" customWidth="1"/>
    <col min="2" max="2" width="9.109375" customWidth="1"/>
    <col min="3" max="3" width="7.44140625" customWidth="1"/>
    <col min="4" max="4" width="13.44140625" customWidth="1"/>
    <col min="5" max="5" width="12.109375" customWidth="1"/>
    <col min="6" max="6" width="11.44140625" customWidth="1"/>
    <col min="7" max="9" width="12.6640625" customWidth="1"/>
    <col min="10" max="10" width="6.6640625" customWidth="1"/>
    <col min="11" max="11" width="4.33203125" customWidth="1"/>
    <col min="12" max="15" width="10.6640625" customWidth="1"/>
    <col min="52" max="52" width="93.109375" customWidth="1"/>
  </cols>
  <sheetData>
    <row r="1" spans="1:15" ht="33.75" customHeight="1" x14ac:dyDescent="0.25">
      <c r="A1" s="62" t="s">
        <v>34</v>
      </c>
      <c r="B1" s="164" t="s">
        <v>39</v>
      </c>
      <c r="C1" s="165"/>
      <c r="D1" s="165"/>
      <c r="E1" s="165"/>
      <c r="F1" s="165"/>
      <c r="G1" s="165"/>
      <c r="H1" s="165"/>
      <c r="I1" s="165"/>
      <c r="J1" s="166"/>
    </row>
    <row r="2" spans="1:15" ht="23.25" customHeight="1" x14ac:dyDescent="0.25">
      <c r="A2" s="3"/>
      <c r="B2" s="145" t="s">
        <v>69</v>
      </c>
      <c r="C2" s="146"/>
      <c r="D2" s="146"/>
      <c r="E2" s="146"/>
      <c r="F2" s="146"/>
      <c r="G2" s="146"/>
      <c r="H2" s="146"/>
      <c r="I2" s="146"/>
      <c r="J2" s="147"/>
      <c r="O2" s="1"/>
    </row>
    <row r="3" spans="1:15" ht="23.25" customHeight="1" x14ac:dyDescent="0.25">
      <c r="A3" s="3"/>
      <c r="B3" s="70" t="s">
        <v>41</v>
      </c>
      <c r="C3" s="71"/>
      <c r="D3" s="140"/>
      <c r="E3" s="141"/>
      <c r="F3" s="141"/>
      <c r="G3" s="141"/>
      <c r="H3" s="141"/>
      <c r="I3" s="141"/>
      <c r="J3" s="142"/>
    </row>
    <row r="4" spans="1:15" ht="23.25" hidden="1" customHeight="1" x14ac:dyDescent="0.25">
      <c r="A4" s="3"/>
      <c r="B4" s="72" t="s">
        <v>40</v>
      </c>
      <c r="C4" s="73"/>
      <c r="D4" s="74"/>
      <c r="E4" s="74"/>
      <c r="F4" s="75"/>
      <c r="G4" s="75"/>
      <c r="H4" s="75"/>
      <c r="I4" s="75"/>
      <c r="J4" s="76"/>
    </row>
    <row r="5" spans="1:15" ht="24" customHeight="1" x14ac:dyDescent="0.25">
      <c r="A5" s="3"/>
      <c r="B5" s="39" t="s">
        <v>21</v>
      </c>
      <c r="D5" s="77"/>
      <c r="E5" s="22"/>
      <c r="F5" s="22"/>
      <c r="G5" s="22"/>
      <c r="H5" s="24" t="s">
        <v>31</v>
      </c>
      <c r="I5" s="77"/>
      <c r="J5" s="9"/>
    </row>
    <row r="6" spans="1:15" ht="15.75" customHeight="1" x14ac:dyDescent="0.25">
      <c r="A6" s="3"/>
      <c r="B6" s="34"/>
      <c r="C6" s="22"/>
      <c r="D6" s="77"/>
      <c r="E6" s="22"/>
      <c r="F6" s="22"/>
      <c r="G6" s="22"/>
      <c r="H6" s="24" t="s">
        <v>32</v>
      </c>
      <c r="I6" s="77"/>
      <c r="J6" s="9"/>
    </row>
    <row r="7" spans="1:15" ht="15.75" customHeight="1" x14ac:dyDescent="0.25">
      <c r="A7" s="3"/>
      <c r="B7" s="35"/>
      <c r="C7" s="78"/>
      <c r="D7" s="69"/>
      <c r="E7" s="29"/>
      <c r="F7" s="29"/>
      <c r="G7" s="29"/>
      <c r="H7" s="30"/>
      <c r="I7" s="29"/>
      <c r="J7" s="42"/>
    </row>
    <row r="8" spans="1:15" ht="24" hidden="1" customHeight="1" x14ac:dyDescent="0.25">
      <c r="A8" s="3"/>
      <c r="B8" s="39" t="s">
        <v>19</v>
      </c>
      <c r="D8" s="28"/>
      <c r="H8" s="24" t="s">
        <v>31</v>
      </c>
      <c r="I8" s="28"/>
      <c r="J8" s="9"/>
    </row>
    <row r="9" spans="1:15" ht="15.75" hidden="1" customHeight="1" x14ac:dyDescent="0.25">
      <c r="A9" s="3"/>
      <c r="B9" s="3"/>
      <c r="D9" s="28"/>
      <c r="H9" s="24" t="s">
        <v>32</v>
      </c>
      <c r="I9" s="28"/>
      <c r="J9" s="9"/>
    </row>
    <row r="10" spans="1:15" ht="15.75" hidden="1" customHeight="1" x14ac:dyDescent="0.25">
      <c r="A10" s="3"/>
      <c r="B10" s="43"/>
      <c r="C10" s="23"/>
      <c r="D10" s="38"/>
      <c r="E10" s="30"/>
      <c r="F10" s="30"/>
      <c r="G10" s="15"/>
      <c r="H10" s="15"/>
      <c r="I10" s="44"/>
      <c r="J10" s="42"/>
    </row>
    <row r="11" spans="1:15" ht="24" customHeight="1" x14ac:dyDescent="0.25">
      <c r="A11" s="3"/>
      <c r="B11" s="39" t="s">
        <v>18</v>
      </c>
      <c r="D11" s="174"/>
      <c r="E11" s="174"/>
      <c r="F11" s="174"/>
      <c r="G11" s="174"/>
      <c r="H11" s="24" t="s">
        <v>31</v>
      </c>
      <c r="I11" s="77"/>
      <c r="J11" s="9"/>
    </row>
    <row r="12" spans="1:15" ht="15.75" customHeight="1" x14ac:dyDescent="0.25">
      <c r="A12" s="3"/>
      <c r="B12" s="34"/>
      <c r="C12" s="22"/>
      <c r="D12" s="143"/>
      <c r="E12" s="143"/>
      <c r="F12" s="143"/>
      <c r="G12" s="143"/>
      <c r="H12" s="24" t="s">
        <v>32</v>
      </c>
      <c r="I12" s="77"/>
      <c r="J12" s="9"/>
    </row>
    <row r="13" spans="1:15" ht="15.75" customHeight="1" x14ac:dyDescent="0.25">
      <c r="A13" s="3"/>
      <c r="B13" s="35"/>
      <c r="C13" s="78"/>
      <c r="D13" s="144"/>
      <c r="E13" s="144"/>
      <c r="F13" s="144"/>
      <c r="G13" s="144"/>
      <c r="H13" s="25"/>
      <c r="I13" s="29"/>
      <c r="J13" s="42"/>
    </row>
    <row r="14" spans="1:15" ht="24" customHeight="1" x14ac:dyDescent="0.25">
      <c r="A14" s="3"/>
      <c r="B14" s="55" t="s">
        <v>20</v>
      </c>
      <c r="C14" s="56"/>
      <c r="D14" s="57"/>
      <c r="E14" s="58"/>
      <c r="F14" s="58"/>
      <c r="G14" s="58"/>
      <c r="H14" s="59"/>
      <c r="I14" s="58"/>
      <c r="J14" s="60"/>
    </row>
    <row r="15" spans="1:15" ht="32.25" customHeight="1" x14ac:dyDescent="0.25">
      <c r="A15" s="3"/>
      <c r="B15" s="43" t="s">
        <v>29</v>
      </c>
      <c r="C15" s="61"/>
      <c r="D15" s="15"/>
      <c r="E15" s="177"/>
      <c r="F15" s="177"/>
      <c r="G15" s="162"/>
      <c r="H15" s="162"/>
      <c r="I15" s="162" t="s">
        <v>28</v>
      </c>
      <c r="J15" s="163"/>
    </row>
    <row r="16" spans="1:15" ht="23.25" customHeight="1" x14ac:dyDescent="0.25">
      <c r="A16" s="105" t="s">
        <v>23</v>
      </c>
      <c r="B16" s="106" t="s">
        <v>23</v>
      </c>
      <c r="C16" s="47"/>
      <c r="D16" s="48"/>
      <c r="E16" s="150"/>
      <c r="F16" s="151"/>
      <c r="G16" s="150"/>
      <c r="H16" s="151"/>
      <c r="I16" s="150">
        <v>0</v>
      </c>
      <c r="J16" s="172"/>
    </row>
    <row r="17" spans="1:10" ht="23.25" customHeight="1" x14ac:dyDescent="0.25">
      <c r="A17" s="105" t="s">
        <v>24</v>
      </c>
      <c r="B17" s="106" t="s">
        <v>24</v>
      </c>
      <c r="C17" s="47"/>
      <c r="D17" s="48"/>
      <c r="E17" s="150"/>
      <c r="F17" s="151"/>
      <c r="G17" s="150"/>
      <c r="H17" s="151"/>
      <c r="I17" s="150">
        <v>0</v>
      </c>
      <c r="J17" s="172"/>
    </row>
    <row r="18" spans="1:10" ht="23.25" customHeight="1" x14ac:dyDescent="0.25">
      <c r="A18" s="105" t="s">
        <v>25</v>
      </c>
      <c r="B18" s="106" t="s">
        <v>25</v>
      </c>
      <c r="C18" s="47"/>
      <c r="D18" s="48"/>
      <c r="E18" s="150"/>
      <c r="F18" s="151"/>
      <c r="G18" s="150"/>
      <c r="H18" s="151"/>
      <c r="I18" s="150">
        <v>0</v>
      </c>
      <c r="J18" s="172"/>
    </row>
    <row r="19" spans="1:10" ht="23.25" customHeight="1" x14ac:dyDescent="0.25">
      <c r="A19" s="105" t="s">
        <v>47</v>
      </c>
      <c r="B19" s="106" t="s">
        <v>26</v>
      </c>
      <c r="C19" s="47"/>
      <c r="D19" s="48"/>
      <c r="E19" s="150"/>
      <c r="F19" s="151"/>
      <c r="G19" s="150"/>
      <c r="H19" s="151"/>
      <c r="I19" s="150">
        <v>0</v>
      </c>
      <c r="J19" s="172"/>
    </row>
    <row r="20" spans="1:10" ht="23.25" customHeight="1" x14ac:dyDescent="0.25">
      <c r="A20" s="105" t="s">
        <v>48</v>
      </c>
      <c r="B20" s="106" t="s">
        <v>27</v>
      </c>
      <c r="C20" s="47"/>
      <c r="D20" s="48"/>
      <c r="E20" s="150"/>
      <c r="F20" s="151"/>
      <c r="G20" s="150"/>
      <c r="H20" s="151"/>
      <c r="I20" s="150">
        <v>0</v>
      </c>
      <c r="J20" s="172"/>
    </row>
    <row r="21" spans="1:10" ht="23.25" customHeight="1" x14ac:dyDescent="0.25">
      <c r="A21" s="3"/>
      <c r="B21" s="63" t="s">
        <v>28</v>
      </c>
      <c r="C21" s="64"/>
      <c r="D21" s="65"/>
      <c r="E21" s="158"/>
      <c r="F21" s="173"/>
      <c r="G21" s="158"/>
      <c r="H21" s="173"/>
      <c r="I21" s="158">
        <f>SUM(I16:J20)</f>
        <v>0</v>
      </c>
      <c r="J21" s="159"/>
    </row>
    <row r="22" spans="1:10" ht="33" customHeight="1" x14ac:dyDescent="0.25">
      <c r="A22" s="3"/>
      <c r="B22" s="54" t="s">
        <v>30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5">
      <c r="A23" s="3"/>
      <c r="B23" s="46" t="s">
        <v>11</v>
      </c>
      <c r="C23" s="47"/>
      <c r="D23" s="48"/>
      <c r="E23" s="49">
        <v>12</v>
      </c>
      <c r="F23" s="50" t="s">
        <v>0</v>
      </c>
      <c r="G23" s="170">
        <v>0</v>
      </c>
      <c r="H23" s="171"/>
      <c r="I23" s="171"/>
      <c r="J23" s="51" t="str">
        <f t="shared" ref="J23:J28" si="0">Mena</f>
        <v>CZK</v>
      </c>
    </row>
    <row r="24" spans="1:10" ht="23.25" customHeight="1" x14ac:dyDescent="0.25">
      <c r="A24" s="3"/>
      <c r="B24" s="46" t="s">
        <v>12</v>
      </c>
      <c r="C24" s="47"/>
      <c r="D24" s="48"/>
      <c r="E24" s="49">
        <f>SazbaDPH1</f>
        <v>12</v>
      </c>
      <c r="F24" s="50" t="s">
        <v>0</v>
      </c>
      <c r="G24" s="175">
        <v>0</v>
      </c>
      <c r="H24" s="176"/>
      <c r="I24" s="176"/>
      <c r="J24" s="51" t="str">
        <f t="shared" si="0"/>
        <v>CZK</v>
      </c>
    </row>
    <row r="25" spans="1:10" ht="23.25" customHeight="1" x14ac:dyDescent="0.25">
      <c r="A25" s="3"/>
      <c r="B25" s="46" t="s">
        <v>13</v>
      </c>
      <c r="C25" s="47"/>
      <c r="D25" s="48"/>
      <c r="E25" s="49">
        <v>21</v>
      </c>
      <c r="F25" s="50" t="s">
        <v>0</v>
      </c>
      <c r="G25" s="170">
        <f>'Rozpočet Pol'!F28</f>
        <v>0</v>
      </c>
      <c r="H25" s="171"/>
      <c r="I25" s="171"/>
      <c r="J25" s="51" t="str">
        <f t="shared" si="0"/>
        <v>CZK</v>
      </c>
    </row>
    <row r="26" spans="1:10" ht="23.25" customHeight="1" x14ac:dyDescent="0.25">
      <c r="A26" s="3"/>
      <c r="B26" s="40" t="s">
        <v>14</v>
      </c>
      <c r="C26" s="19"/>
      <c r="D26" s="15"/>
      <c r="E26" s="36">
        <f>SazbaDPH2</f>
        <v>21</v>
      </c>
      <c r="F26" s="37" t="s">
        <v>0</v>
      </c>
      <c r="G26" s="167">
        <f>ZakladDPHZakl*0.21</f>
        <v>0</v>
      </c>
      <c r="H26" s="168"/>
      <c r="I26" s="168"/>
      <c r="J26" s="45" t="str">
        <f t="shared" si="0"/>
        <v>CZK</v>
      </c>
    </row>
    <row r="27" spans="1:10" ht="23.25" customHeight="1" thickBot="1" x14ac:dyDescent="0.3">
      <c r="A27" s="3"/>
      <c r="B27" s="39" t="s">
        <v>4</v>
      </c>
      <c r="C27" s="17"/>
      <c r="D27" s="20"/>
      <c r="E27" s="17"/>
      <c r="F27" s="18"/>
      <c r="G27" s="169">
        <v>0</v>
      </c>
      <c r="H27" s="169"/>
      <c r="I27" s="169"/>
      <c r="J27" s="52" t="str">
        <f t="shared" si="0"/>
        <v>CZK</v>
      </c>
    </row>
    <row r="28" spans="1:10" ht="27.75" hidden="1" customHeight="1" thickBot="1" x14ac:dyDescent="0.3">
      <c r="A28" s="3"/>
      <c r="B28" s="97" t="s">
        <v>22</v>
      </c>
      <c r="C28" s="98"/>
      <c r="D28" s="98"/>
      <c r="E28" s="99"/>
      <c r="F28" s="100"/>
      <c r="G28" s="160">
        <v>254079.97</v>
      </c>
      <c r="H28" s="161"/>
      <c r="I28" s="161"/>
      <c r="J28" s="101" t="str">
        <f t="shared" si="0"/>
        <v>CZK</v>
      </c>
    </row>
    <row r="29" spans="1:10" ht="27.75" customHeight="1" thickBot="1" x14ac:dyDescent="0.3">
      <c r="A29" s="3"/>
      <c r="B29" s="97" t="s">
        <v>33</v>
      </c>
      <c r="C29" s="102"/>
      <c r="D29" s="102"/>
      <c r="E29" s="102"/>
      <c r="F29" s="102"/>
      <c r="G29" s="160">
        <f>ZakladDPHZakl+DPHZakl</f>
        <v>0</v>
      </c>
      <c r="H29" s="160"/>
      <c r="I29" s="160"/>
      <c r="J29" s="103" t="s">
        <v>45</v>
      </c>
    </row>
    <row r="30" spans="1:10" ht="12.75" customHeight="1" x14ac:dyDescent="0.25">
      <c r="A30" s="3"/>
      <c r="B30" s="3"/>
      <c r="J30" s="10"/>
    </row>
    <row r="31" spans="1:10" ht="30" customHeight="1" x14ac:dyDescent="0.25">
      <c r="A31" s="3"/>
      <c r="B31" s="3"/>
      <c r="J31" s="10"/>
    </row>
    <row r="32" spans="1:10" ht="18.75" customHeight="1" x14ac:dyDescent="0.25">
      <c r="A32" s="3"/>
      <c r="B32" s="21"/>
      <c r="C32" s="16" t="s">
        <v>10</v>
      </c>
      <c r="D32" s="32"/>
      <c r="E32" s="32"/>
      <c r="F32" s="16" t="s">
        <v>9</v>
      </c>
      <c r="G32" s="32"/>
      <c r="H32" s="33"/>
      <c r="I32" s="32"/>
      <c r="J32" s="10"/>
    </row>
    <row r="33" spans="1:52" ht="47.25" customHeight="1" x14ac:dyDescent="0.25">
      <c r="A33" s="3"/>
      <c r="B33" s="3"/>
      <c r="J33" s="10"/>
    </row>
    <row r="34" spans="1:52" s="27" customFormat="1" ht="18.75" customHeight="1" x14ac:dyDescent="0.25">
      <c r="A34" s="26"/>
      <c r="B34" s="26"/>
      <c r="D34" s="152"/>
      <c r="E34" s="152"/>
      <c r="G34" s="152"/>
      <c r="H34" s="152"/>
      <c r="I34" s="152"/>
      <c r="J34" s="31"/>
    </row>
    <row r="35" spans="1:52" ht="12.75" customHeight="1" x14ac:dyDescent="0.25">
      <c r="A35" s="3"/>
      <c r="B35" s="3"/>
      <c r="D35" s="149" t="s">
        <v>2</v>
      </c>
      <c r="E35" s="149"/>
      <c r="H35" s="11" t="s">
        <v>3</v>
      </c>
      <c r="J35" s="10"/>
    </row>
    <row r="36" spans="1:52" ht="13.5" customHeight="1" thickBot="1" x14ac:dyDescent="0.3">
      <c r="A36" s="12"/>
      <c r="B36" s="12"/>
      <c r="C36" s="13"/>
      <c r="D36" s="13"/>
      <c r="E36" s="13"/>
      <c r="F36" s="13"/>
      <c r="G36" s="13"/>
      <c r="H36" s="13"/>
      <c r="I36" s="13"/>
      <c r="J36" s="14"/>
    </row>
    <row r="37" spans="1:52" ht="27" hidden="1" customHeight="1" x14ac:dyDescent="0.3">
      <c r="B37" s="66" t="s">
        <v>15</v>
      </c>
      <c r="C37" s="2"/>
      <c r="D37" s="2"/>
      <c r="E37" s="2"/>
      <c r="F37" s="89"/>
      <c r="G37" s="89"/>
      <c r="H37" s="89"/>
      <c r="I37" s="89"/>
      <c r="J37" s="2"/>
    </row>
    <row r="38" spans="1:52" ht="25.5" hidden="1" customHeight="1" x14ac:dyDescent="0.25">
      <c r="A38" s="81" t="s">
        <v>35</v>
      </c>
      <c r="B38" s="83" t="s">
        <v>16</v>
      </c>
      <c r="C38" s="84" t="s">
        <v>5</v>
      </c>
      <c r="D38" s="85"/>
      <c r="E38" s="85"/>
      <c r="F38" s="90" t="str">
        <f>B23</f>
        <v>Základ pro sníženou DPH</v>
      </c>
      <c r="G38" s="90" t="str">
        <f>B25</f>
        <v>Základ pro základní DPH</v>
      </c>
      <c r="H38" s="91" t="s">
        <v>17</v>
      </c>
      <c r="I38" s="91" t="s">
        <v>1</v>
      </c>
      <c r="J38" s="86" t="s">
        <v>0</v>
      </c>
    </row>
    <row r="39" spans="1:52" ht="25.5" hidden="1" customHeight="1" x14ac:dyDescent="0.25">
      <c r="A39" s="81">
        <v>1</v>
      </c>
      <c r="B39" s="87" t="s">
        <v>43</v>
      </c>
      <c r="C39" s="153" t="s">
        <v>42</v>
      </c>
      <c r="D39" s="154"/>
      <c r="E39" s="154"/>
      <c r="F39" s="92">
        <v>0</v>
      </c>
      <c r="G39" s="93">
        <v>254079.97</v>
      </c>
      <c r="H39" s="94">
        <v>53357</v>
      </c>
      <c r="I39" s="94">
        <v>307436.96999999997</v>
      </c>
      <c r="J39" s="88">
        <f>IF(CenaCelkemVypocet=0,"",I39/CenaCelkemVypocet*100)</f>
        <v>100</v>
      </c>
    </row>
    <row r="40" spans="1:52" ht="25.5" hidden="1" customHeight="1" x14ac:dyDescent="0.25">
      <c r="A40" s="81"/>
      <c r="B40" s="155" t="s">
        <v>44</v>
      </c>
      <c r="C40" s="156"/>
      <c r="D40" s="156"/>
      <c r="E40" s="157"/>
      <c r="F40" s="95">
        <f>SUMIF(A39:A39,"=1",F39:F39)</f>
        <v>0</v>
      </c>
      <c r="G40" s="96">
        <f>SUMIF(A39:A39,"=1",G39:G39)</f>
        <v>254079.97</v>
      </c>
      <c r="H40" s="96">
        <f>SUMIF(A39:A39,"=1",H39:H39)</f>
        <v>53357</v>
      </c>
      <c r="I40" s="96">
        <f>SUMIF(A39:A39,"=1",I39:I39)</f>
        <v>307436.96999999997</v>
      </c>
      <c r="J40" s="82">
        <f>SUMIF(A39:A39,"=1",J39:J39)</f>
        <v>100</v>
      </c>
    </row>
    <row r="42" spans="1:52" ht="54" customHeight="1" x14ac:dyDescent="0.25">
      <c r="B42" s="148" t="s">
        <v>93</v>
      </c>
      <c r="C42" s="148"/>
      <c r="D42" s="148"/>
      <c r="E42" s="148"/>
      <c r="F42" s="148"/>
      <c r="G42" s="148"/>
      <c r="H42" s="148"/>
      <c r="I42" s="148"/>
      <c r="J42" s="148"/>
    </row>
    <row r="43" spans="1:52" x14ac:dyDescent="0.25">
      <c r="B43" s="148"/>
      <c r="C43" s="148"/>
      <c r="D43" s="148"/>
      <c r="E43" s="148"/>
      <c r="F43" s="148"/>
      <c r="G43" s="148"/>
      <c r="H43" s="148"/>
      <c r="I43" s="148"/>
      <c r="J43" s="148"/>
      <c r="AZ43" s="104">
        <f>B43</f>
        <v>0</v>
      </c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1">
    <mergeCell ref="I17:J17"/>
    <mergeCell ref="I18:J18"/>
    <mergeCell ref="E18:F18"/>
    <mergeCell ref="E15:F15"/>
    <mergeCell ref="D34:E34"/>
    <mergeCell ref="E17:F17"/>
    <mergeCell ref="G16:H16"/>
    <mergeCell ref="G17:H17"/>
    <mergeCell ref="G18:H18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G19:H19"/>
    <mergeCell ref="D3:J3"/>
    <mergeCell ref="D12:G12"/>
    <mergeCell ref="D13:G13"/>
    <mergeCell ref="B2:J2"/>
    <mergeCell ref="B43:J43"/>
    <mergeCell ref="D35:E35"/>
    <mergeCell ref="G20:H20"/>
    <mergeCell ref="G34:I34"/>
    <mergeCell ref="B42:J42"/>
    <mergeCell ref="C39:E39"/>
    <mergeCell ref="B40:E40"/>
    <mergeCell ref="I21:J21"/>
    <mergeCell ref="G28:I28"/>
    <mergeCell ref="G15:H15"/>
    <mergeCell ref="I15:J15"/>
    <mergeCell ref="E16:F16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ColWidth="9.109375" defaultRowHeight="13.2" x14ac:dyDescent="0.25"/>
  <cols>
    <col min="1" max="1" width="4.33203125" style="4" customWidth="1"/>
    <col min="2" max="2" width="14.44140625" style="4" customWidth="1"/>
    <col min="3" max="3" width="38.33203125" style="8" customWidth="1"/>
    <col min="4" max="4" width="4.5546875" style="4" customWidth="1"/>
    <col min="5" max="5" width="10.5546875" style="4" customWidth="1"/>
    <col min="6" max="6" width="9.88671875" style="4" customWidth="1"/>
    <col min="7" max="7" width="12.6640625" style="4" customWidth="1"/>
    <col min="8" max="16384" width="9.109375" style="4"/>
  </cols>
  <sheetData>
    <row r="1" spans="1:7" ht="15.6" x14ac:dyDescent="0.25">
      <c r="A1" s="178" t="s">
        <v>6</v>
      </c>
      <c r="B1" s="178"/>
      <c r="C1" s="179"/>
      <c r="D1" s="178"/>
      <c r="E1" s="178"/>
      <c r="F1" s="178"/>
      <c r="G1" s="178"/>
    </row>
    <row r="2" spans="1:7" ht="24.9" customHeight="1" x14ac:dyDescent="0.25">
      <c r="A2" s="68" t="s">
        <v>38</v>
      </c>
      <c r="B2" s="67"/>
      <c r="C2" s="180"/>
      <c r="D2" s="180"/>
      <c r="E2" s="180"/>
      <c r="F2" s="180"/>
      <c r="G2" s="181"/>
    </row>
    <row r="3" spans="1:7" ht="24.9" hidden="1" customHeight="1" x14ac:dyDescent="0.25">
      <c r="A3" s="68" t="s">
        <v>7</v>
      </c>
      <c r="B3" s="67"/>
      <c r="C3" s="180"/>
      <c r="D3" s="180"/>
      <c r="E3" s="180"/>
      <c r="F3" s="180"/>
      <c r="G3" s="181"/>
    </row>
    <row r="4" spans="1:7" ht="24.9" hidden="1" customHeight="1" x14ac:dyDescent="0.25">
      <c r="A4" s="68" t="s">
        <v>8</v>
      </c>
      <c r="B4" s="67"/>
      <c r="C4" s="180"/>
      <c r="D4" s="180"/>
      <c r="E4" s="180"/>
      <c r="F4" s="180"/>
      <c r="G4" s="181"/>
    </row>
    <row r="5" spans="1:7" hidden="1" x14ac:dyDescent="0.25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AS29"/>
  <sheetViews>
    <sheetView workbookViewId="0">
      <selection activeCell="H63" sqref="H63"/>
    </sheetView>
  </sheetViews>
  <sheetFormatPr defaultRowHeight="13.2" outlineLevelRow="1" x14ac:dyDescent="0.25"/>
  <cols>
    <col min="1" max="1" width="4.33203125" customWidth="1"/>
    <col min="2" max="2" width="38.33203125" style="79" customWidth="1"/>
    <col min="3" max="3" width="4.5546875" customWidth="1"/>
    <col min="4" max="4" width="10.5546875" customWidth="1"/>
    <col min="5" max="5" width="9.88671875" customWidth="1"/>
    <col min="6" max="6" width="12.6640625" customWidth="1"/>
    <col min="14" max="24" width="0" hidden="1" customWidth="1"/>
  </cols>
  <sheetData>
    <row r="1" spans="1:45" ht="15.75" customHeight="1" x14ac:dyDescent="0.3">
      <c r="A1" s="182" t="s">
        <v>6</v>
      </c>
      <c r="B1" s="182"/>
      <c r="C1" s="182"/>
      <c r="D1" s="182"/>
      <c r="E1" s="182"/>
      <c r="F1" s="182"/>
      <c r="P1" t="s">
        <v>50</v>
      </c>
    </row>
    <row r="2" spans="1:45" ht="24.9" customHeight="1" x14ac:dyDescent="0.25">
      <c r="A2" s="107" t="s">
        <v>49</v>
      </c>
      <c r="B2" s="183" t="s">
        <v>68</v>
      </c>
      <c r="C2" s="184"/>
      <c r="D2" s="184"/>
      <c r="E2" s="184"/>
      <c r="F2" s="185"/>
      <c r="P2" t="s">
        <v>51</v>
      </c>
    </row>
    <row r="3" spans="1:45" ht="24.9" customHeight="1" x14ac:dyDescent="0.25">
      <c r="A3" s="108" t="s">
        <v>7</v>
      </c>
      <c r="B3" s="186" t="s">
        <v>89</v>
      </c>
      <c r="C3" s="187"/>
      <c r="D3" s="187"/>
      <c r="E3" s="187"/>
      <c r="F3" s="188"/>
      <c r="P3" t="s">
        <v>52</v>
      </c>
    </row>
    <row r="4" spans="1:45" ht="24.9" hidden="1" customHeight="1" x14ac:dyDescent="0.25">
      <c r="A4" s="108" t="s">
        <v>8</v>
      </c>
      <c r="B4" s="186"/>
      <c r="C4" s="187"/>
      <c r="D4" s="187"/>
      <c r="E4" s="187"/>
      <c r="F4" s="188"/>
      <c r="P4" t="s">
        <v>53</v>
      </c>
    </row>
    <row r="5" spans="1:45" hidden="1" x14ac:dyDescent="0.25">
      <c r="A5" s="109" t="s">
        <v>54</v>
      </c>
      <c r="B5" s="110"/>
      <c r="C5" s="111"/>
      <c r="D5" s="111"/>
      <c r="E5" s="111"/>
      <c r="F5" s="112"/>
      <c r="P5" t="s">
        <v>55</v>
      </c>
    </row>
    <row r="7" spans="1:45" x14ac:dyDescent="0.25">
      <c r="A7" s="116" t="s">
        <v>56</v>
      </c>
      <c r="B7" s="117" t="s">
        <v>57</v>
      </c>
      <c r="C7" s="116" t="s">
        <v>58</v>
      </c>
      <c r="D7" s="116" t="s">
        <v>59</v>
      </c>
      <c r="E7" s="113" t="s">
        <v>60</v>
      </c>
      <c r="F7" s="121" t="s">
        <v>28</v>
      </c>
    </row>
    <row r="8" spans="1:45" x14ac:dyDescent="0.25">
      <c r="A8" s="122" t="s">
        <v>61</v>
      </c>
      <c r="B8" s="123" t="s">
        <v>46</v>
      </c>
      <c r="C8" s="124"/>
      <c r="D8" s="125"/>
      <c r="E8" s="126"/>
      <c r="F8" s="126"/>
      <c r="P8" t="s">
        <v>62</v>
      </c>
    </row>
    <row r="9" spans="1:45" outlineLevel="1" x14ac:dyDescent="0.25">
      <c r="A9" s="115">
        <v>1</v>
      </c>
      <c r="B9" s="131" t="s">
        <v>71</v>
      </c>
      <c r="C9" s="118" t="s">
        <v>70</v>
      </c>
      <c r="D9" s="119">
        <v>1</v>
      </c>
      <c r="E9" s="120"/>
      <c r="F9" s="120">
        <f>E9*D9</f>
        <v>0</v>
      </c>
      <c r="G9" s="114"/>
      <c r="H9" s="114"/>
      <c r="I9" s="114"/>
      <c r="J9" s="114"/>
      <c r="K9" s="114"/>
      <c r="L9" s="114"/>
      <c r="M9" s="114"/>
      <c r="N9" s="114"/>
      <c r="O9" s="114"/>
      <c r="P9" s="114" t="s">
        <v>63</v>
      </c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</row>
    <row r="10" spans="1:45" outlineLevel="1" x14ac:dyDescent="0.25">
      <c r="A10" s="115">
        <v>2</v>
      </c>
      <c r="B10" s="131" t="s">
        <v>74</v>
      </c>
      <c r="C10" s="118" t="s">
        <v>70</v>
      </c>
      <c r="D10" s="119">
        <v>1</v>
      </c>
      <c r="E10" s="120"/>
      <c r="F10" s="120">
        <f t="shared" ref="F10:F21" si="0">E10*D10</f>
        <v>0</v>
      </c>
      <c r="G10" s="114"/>
      <c r="H10" s="114"/>
      <c r="I10" s="114"/>
      <c r="J10" s="114"/>
      <c r="K10" s="114"/>
      <c r="L10" s="114"/>
      <c r="M10" s="114"/>
      <c r="N10" s="114"/>
      <c r="O10" s="114"/>
      <c r="P10" s="114" t="s">
        <v>63</v>
      </c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</row>
    <row r="11" spans="1:45" ht="20.399999999999999" outlineLevel="1" x14ac:dyDescent="0.25">
      <c r="A11" s="115">
        <v>3</v>
      </c>
      <c r="B11" s="131" t="s">
        <v>76</v>
      </c>
      <c r="C11" s="118" t="s">
        <v>65</v>
      </c>
      <c r="D11" s="119">
        <v>1</v>
      </c>
      <c r="E11" s="120"/>
      <c r="F11" s="120">
        <f t="shared" si="0"/>
        <v>0</v>
      </c>
      <c r="G11" s="114"/>
      <c r="H11" s="114"/>
      <c r="I11" s="114"/>
      <c r="J11" s="114"/>
      <c r="K11" s="114"/>
      <c r="L11" s="114"/>
      <c r="M11" s="114"/>
      <c r="N11" s="114"/>
      <c r="O11" s="114"/>
      <c r="P11" s="114" t="s">
        <v>63</v>
      </c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</row>
    <row r="12" spans="1:45" ht="20.399999999999999" outlineLevel="1" x14ac:dyDescent="0.25">
      <c r="A12" s="115">
        <v>4</v>
      </c>
      <c r="B12" s="131" t="s">
        <v>77</v>
      </c>
      <c r="C12" s="118" t="s">
        <v>65</v>
      </c>
      <c r="D12" s="119">
        <v>2</v>
      </c>
      <c r="E12" s="120"/>
      <c r="F12" s="120">
        <f t="shared" si="0"/>
        <v>0</v>
      </c>
      <c r="G12" s="114"/>
      <c r="H12" s="114"/>
      <c r="I12" s="114"/>
      <c r="J12" s="114"/>
      <c r="K12" s="114"/>
      <c r="L12" s="114"/>
      <c r="M12" s="114"/>
      <c r="N12" s="114"/>
      <c r="O12" s="114"/>
      <c r="P12" s="114" t="s">
        <v>63</v>
      </c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</row>
    <row r="13" spans="1:45" ht="20.399999999999999" outlineLevel="1" x14ac:dyDescent="0.25">
      <c r="A13" s="115">
        <v>5</v>
      </c>
      <c r="B13" s="131" t="s">
        <v>78</v>
      </c>
      <c r="C13" s="118" t="s">
        <v>65</v>
      </c>
      <c r="D13" s="119">
        <v>2</v>
      </c>
      <c r="E13" s="120"/>
      <c r="F13" s="120">
        <f t="shared" si="0"/>
        <v>0</v>
      </c>
      <c r="G13" s="114"/>
      <c r="H13" s="114"/>
      <c r="I13" s="114"/>
      <c r="J13" s="114"/>
      <c r="K13" s="114"/>
      <c r="L13" s="114"/>
      <c r="M13" s="114"/>
      <c r="N13" s="114"/>
      <c r="O13" s="114"/>
      <c r="P13" s="114" t="s">
        <v>63</v>
      </c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</row>
    <row r="14" spans="1:45" ht="30.6" outlineLevel="1" x14ac:dyDescent="0.25">
      <c r="A14" s="115">
        <v>6</v>
      </c>
      <c r="B14" s="131" t="s">
        <v>79</v>
      </c>
      <c r="C14" s="118" t="s">
        <v>65</v>
      </c>
      <c r="D14" s="119">
        <v>1</v>
      </c>
      <c r="E14" s="120"/>
      <c r="F14" s="120">
        <f t="shared" si="0"/>
        <v>0</v>
      </c>
      <c r="G14" s="114"/>
      <c r="H14" s="114"/>
      <c r="I14" s="114"/>
      <c r="J14" s="114"/>
      <c r="K14" s="114"/>
      <c r="L14" s="114"/>
      <c r="M14" s="114"/>
      <c r="N14" s="114"/>
      <c r="O14" s="114"/>
      <c r="P14" s="114" t="s">
        <v>63</v>
      </c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</row>
    <row r="15" spans="1:45" outlineLevel="1" x14ac:dyDescent="0.25">
      <c r="A15" s="115">
        <v>7</v>
      </c>
      <c r="B15" s="131" t="s">
        <v>83</v>
      </c>
      <c r="C15" s="118" t="s">
        <v>64</v>
      </c>
      <c r="D15" s="119">
        <v>1</v>
      </c>
      <c r="E15" s="120"/>
      <c r="F15" s="120"/>
      <c r="G15" s="114"/>
      <c r="H15" s="114"/>
      <c r="I15" s="114"/>
      <c r="J15" s="114"/>
      <c r="K15" s="114"/>
      <c r="L15" s="114"/>
      <c r="M15" s="114"/>
      <c r="N15" s="114"/>
      <c r="O15" s="114"/>
      <c r="P15" s="114" t="s">
        <v>63</v>
      </c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</row>
    <row r="16" spans="1:45" outlineLevel="1" x14ac:dyDescent="0.25">
      <c r="A16" s="115">
        <v>8</v>
      </c>
      <c r="B16" s="131" t="s">
        <v>84</v>
      </c>
      <c r="C16" s="118" t="s">
        <v>73</v>
      </c>
      <c r="D16" s="119">
        <v>1</v>
      </c>
      <c r="E16" s="120"/>
      <c r="F16" s="120">
        <f>E16*D16</f>
        <v>0</v>
      </c>
      <c r="G16" s="114"/>
      <c r="H16" s="114"/>
      <c r="I16" s="114"/>
      <c r="J16" s="114"/>
      <c r="K16" s="114"/>
      <c r="L16" s="114"/>
      <c r="M16" s="114"/>
      <c r="N16" s="114"/>
      <c r="O16" s="114"/>
      <c r="P16" s="114" t="s">
        <v>63</v>
      </c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</row>
    <row r="17" spans="1:45" outlineLevel="1" x14ac:dyDescent="0.25">
      <c r="A17" s="115">
        <v>9</v>
      </c>
      <c r="B17" s="131" t="s">
        <v>82</v>
      </c>
      <c r="C17" s="118" t="s">
        <v>73</v>
      </c>
      <c r="D17" s="119">
        <v>1</v>
      </c>
      <c r="E17" s="120"/>
      <c r="F17" s="120">
        <f t="shared" si="0"/>
        <v>0</v>
      </c>
      <c r="G17" s="114"/>
      <c r="H17" s="114"/>
      <c r="I17" s="114"/>
      <c r="J17" s="114"/>
      <c r="K17" s="114"/>
      <c r="L17" s="114"/>
      <c r="M17" s="114"/>
      <c r="N17" s="114"/>
      <c r="O17" s="114"/>
      <c r="P17" s="114" t="s">
        <v>63</v>
      </c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</row>
    <row r="18" spans="1:45" outlineLevel="1" x14ac:dyDescent="0.25">
      <c r="A18" s="115">
        <v>10</v>
      </c>
      <c r="B18" s="131" t="s">
        <v>81</v>
      </c>
      <c r="C18" s="118" t="s">
        <v>73</v>
      </c>
      <c r="D18" s="119">
        <v>1</v>
      </c>
      <c r="E18" s="120"/>
      <c r="F18" s="120">
        <f t="shared" si="0"/>
        <v>0</v>
      </c>
      <c r="G18" s="114"/>
      <c r="H18" s="114"/>
      <c r="I18" s="114"/>
      <c r="J18" s="114"/>
      <c r="K18" s="114"/>
      <c r="L18" s="114"/>
      <c r="M18" s="114"/>
      <c r="N18" s="114"/>
      <c r="O18" s="114"/>
      <c r="P18" s="114" t="s">
        <v>63</v>
      </c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</row>
    <row r="19" spans="1:45" outlineLevel="1" x14ac:dyDescent="0.25">
      <c r="A19" s="115">
        <v>11</v>
      </c>
      <c r="B19" s="131" t="s">
        <v>86</v>
      </c>
      <c r="C19" s="118" t="s">
        <v>70</v>
      </c>
      <c r="D19" s="119">
        <v>2</v>
      </c>
      <c r="E19" s="120"/>
      <c r="F19" s="120">
        <f t="shared" si="0"/>
        <v>0</v>
      </c>
      <c r="G19" s="114"/>
      <c r="H19" s="114"/>
      <c r="I19" s="114"/>
      <c r="J19" s="114"/>
      <c r="K19" s="114"/>
      <c r="L19" s="114"/>
      <c r="M19" s="114"/>
      <c r="N19" s="114"/>
      <c r="O19" s="114"/>
      <c r="P19" s="114" t="s">
        <v>66</v>
      </c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</row>
    <row r="20" spans="1:45" ht="20.399999999999999" outlineLevel="1" x14ac:dyDescent="0.25">
      <c r="A20" s="115">
        <v>12</v>
      </c>
      <c r="B20" s="131" t="s">
        <v>92</v>
      </c>
      <c r="C20" s="118" t="s">
        <v>70</v>
      </c>
      <c r="D20" s="119">
        <v>1</v>
      </c>
      <c r="E20" s="120"/>
      <c r="F20" s="120">
        <f t="shared" si="0"/>
        <v>0</v>
      </c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</row>
    <row r="21" spans="1:45" outlineLevel="1" x14ac:dyDescent="0.25">
      <c r="A21" s="115">
        <v>13</v>
      </c>
      <c r="B21" s="131" t="s">
        <v>87</v>
      </c>
      <c r="C21" s="118" t="s">
        <v>73</v>
      </c>
      <c r="D21" s="119">
        <v>1</v>
      </c>
      <c r="E21" s="120"/>
      <c r="F21" s="120">
        <f t="shared" si="0"/>
        <v>0</v>
      </c>
      <c r="G21" s="114"/>
      <c r="H21" s="114"/>
      <c r="I21" s="114"/>
      <c r="J21" s="114"/>
      <c r="K21" s="114"/>
      <c r="L21" s="114"/>
      <c r="M21" s="114"/>
      <c r="N21" s="114"/>
      <c r="O21" s="114"/>
      <c r="P21" s="114" t="s">
        <v>63</v>
      </c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</row>
    <row r="22" spans="1:45" outlineLevel="1" x14ac:dyDescent="0.25">
      <c r="A22" s="115">
        <v>14</v>
      </c>
      <c r="B22" s="131" t="s">
        <v>88</v>
      </c>
      <c r="C22" s="118" t="s">
        <v>73</v>
      </c>
      <c r="D22" s="119">
        <v>1</v>
      </c>
      <c r="E22" s="120"/>
      <c r="F22" s="120">
        <f>E22*D22</f>
        <v>0</v>
      </c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</row>
    <row r="23" spans="1:45" outlineLevel="1" x14ac:dyDescent="0.25">
      <c r="A23" s="115">
        <v>15</v>
      </c>
      <c r="B23" s="131" t="s">
        <v>80</v>
      </c>
      <c r="C23" s="118" t="s">
        <v>73</v>
      </c>
      <c r="D23" s="119">
        <v>1</v>
      </c>
      <c r="E23" s="120"/>
      <c r="F23" s="120">
        <f>E23*D23</f>
        <v>0</v>
      </c>
      <c r="G23" s="114"/>
      <c r="H23" s="114"/>
      <c r="I23" s="114"/>
      <c r="J23" s="114"/>
      <c r="K23" s="114"/>
      <c r="L23" s="114"/>
      <c r="M23" s="114"/>
      <c r="N23" s="114"/>
      <c r="O23" s="114"/>
      <c r="P23" s="114" t="s">
        <v>63</v>
      </c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</row>
    <row r="24" spans="1:45" ht="51" outlineLevel="1" x14ac:dyDescent="0.25">
      <c r="A24" s="115">
        <v>16</v>
      </c>
      <c r="B24" s="131" t="s">
        <v>90</v>
      </c>
      <c r="C24" s="118" t="s">
        <v>73</v>
      </c>
      <c r="D24" s="119">
        <v>1</v>
      </c>
      <c r="E24" s="120"/>
      <c r="F24" s="120">
        <f>E24*D24</f>
        <v>0</v>
      </c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</row>
    <row r="25" spans="1:45" outlineLevel="1" x14ac:dyDescent="0.25">
      <c r="A25" s="115">
        <v>17</v>
      </c>
      <c r="B25" s="131" t="s">
        <v>91</v>
      </c>
      <c r="C25" s="118" t="s">
        <v>73</v>
      </c>
      <c r="D25" s="119">
        <v>1</v>
      </c>
      <c r="E25" s="120"/>
      <c r="F25" s="120">
        <f>E25*D25</f>
        <v>0</v>
      </c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</row>
    <row r="26" spans="1:45" ht="20.399999999999999" outlineLevel="1" x14ac:dyDescent="0.25">
      <c r="A26" s="127">
        <v>18</v>
      </c>
      <c r="B26" s="132" t="s">
        <v>72</v>
      </c>
      <c r="C26" s="128" t="s">
        <v>73</v>
      </c>
      <c r="D26" s="129">
        <v>1</v>
      </c>
      <c r="E26" s="130"/>
      <c r="F26" s="130">
        <f>E26*D26</f>
        <v>0</v>
      </c>
      <c r="G26" s="114"/>
      <c r="H26" s="114"/>
      <c r="I26" s="114"/>
      <c r="J26" s="114"/>
      <c r="K26" s="114"/>
      <c r="L26" s="114"/>
      <c r="M26" s="114"/>
      <c r="N26" s="114"/>
      <c r="O26" s="114"/>
      <c r="P26" s="114" t="s">
        <v>63</v>
      </c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</row>
    <row r="27" spans="1:45" outlineLevel="1" x14ac:dyDescent="0.25">
      <c r="A27" s="134"/>
      <c r="B27" s="135"/>
      <c r="C27" s="136"/>
      <c r="D27" s="137"/>
      <c r="E27" s="138"/>
      <c r="F27" s="138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</row>
    <row r="28" spans="1:45" x14ac:dyDescent="0.25">
      <c r="B28" s="133" t="s">
        <v>85</v>
      </c>
      <c r="F28" s="80">
        <f>SUM(F9:F26)</f>
        <v>0</v>
      </c>
      <c r="P28" t="s">
        <v>67</v>
      </c>
    </row>
    <row r="29" spans="1:45" ht="23.4" customHeight="1" x14ac:dyDescent="0.25">
      <c r="B29" s="79" t="s">
        <v>75</v>
      </c>
    </row>
  </sheetData>
  <mergeCells count="4">
    <mergeCell ref="A1:F1"/>
    <mergeCell ref="B2:F2"/>
    <mergeCell ref="B3:F3"/>
    <mergeCell ref="B4:F4"/>
  </mergeCells>
  <pageMargins left="0.39370078740157499" right="0.19685039370078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Věruška</dc:creator>
  <cp:lastModifiedBy>Motl</cp:lastModifiedBy>
  <cp:lastPrinted>2014-02-28T09:52:57Z</cp:lastPrinted>
  <dcterms:created xsi:type="dcterms:W3CDTF">2009-04-08T07:15:50Z</dcterms:created>
  <dcterms:modified xsi:type="dcterms:W3CDTF">2024-03-11T10:20:37Z</dcterms:modified>
</cp:coreProperties>
</file>