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- X PROJEKTY-Autocad\Hrochoť\ELEKTRO-Hrochoť-Brisuda\"/>
    </mc:Choice>
  </mc:AlternateContent>
  <bookViews>
    <workbookView xWindow="34380" yWindow="3492" windowWidth="17196" windowHeight="17508" activeTab="2"/>
  </bookViews>
  <sheets>
    <sheet name="Rekapitulácia" sheetId="3" r:id="rId1"/>
    <sheet name="Rozpočet" sheetId="2" r:id="rId2"/>
    <sheet name="Parametre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B35" i="3"/>
  <c r="C34" i="3"/>
  <c r="B34" i="3"/>
  <c r="C33" i="3"/>
  <c r="B33" i="3"/>
  <c r="C32" i="3"/>
  <c r="B32" i="3"/>
  <c r="C31" i="3"/>
  <c r="B31" i="3"/>
  <c r="C29" i="3"/>
  <c r="C28" i="3"/>
  <c r="C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2" i="2"/>
  <c r="E93" i="2" s="1"/>
  <c r="L1" i="2"/>
  <c r="I95" i="2"/>
  <c r="H95" i="2"/>
  <c r="G94" i="2"/>
  <c r="H93" i="2"/>
  <c r="I92" i="2"/>
  <c r="H92" i="2"/>
  <c r="I91" i="2"/>
  <c r="H91" i="2"/>
  <c r="I90" i="2"/>
  <c r="H90" i="2"/>
  <c r="G90" i="2"/>
  <c r="E90" i="2"/>
  <c r="I89" i="2"/>
  <c r="H89" i="2"/>
  <c r="G89" i="2"/>
  <c r="E89" i="2"/>
  <c r="I88" i="2"/>
  <c r="H88" i="2"/>
  <c r="G88" i="2"/>
  <c r="E88" i="2"/>
  <c r="I87" i="2"/>
  <c r="H87" i="2"/>
  <c r="I86" i="2"/>
  <c r="G86" i="2"/>
  <c r="E86" i="2"/>
  <c r="I85" i="2"/>
  <c r="H85" i="2"/>
  <c r="I84" i="2"/>
  <c r="G84" i="2"/>
  <c r="E84" i="2"/>
  <c r="I83" i="2"/>
  <c r="H83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7" i="2"/>
  <c r="H77" i="2"/>
  <c r="I76" i="2"/>
  <c r="H76" i="2"/>
  <c r="G76" i="2"/>
  <c r="E76" i="2"/>
  <c r="I74" i="2"/>
  <c r="H74" i="2"/>
  <c r="G74" i="2"/>
  <c r="E74" i="2"/>
  <c r="I72" i="2"/>
  <c r="H72" i="2"/>
  <c r="G72" i="2"/>
  <c r="E72" i="2"/>
  <c r="I71" i="2"/>
  <c r="H71" i="2"/>
  <c r="G71" i="2"/>
  <c r="E71" i="2"/>
  <c r="I70" i="2"/>
  <c r="H70" i="2"/>
  <c r="G70" i="2"/>
  <c r="E70" i="2"/>
  <c r="I68" i="2"/>
  <c r="H68" i="2"/>
  <c r="G68" i="2"/>
  <c r="E68" i="2"/>
  <c r="I65" i="2"/>
  <c r="H65" i="2"/>
  <c r="I64" i="2"/>
  <c r="H64" i="2"/>
  <c r="I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4" i="2"/>
  <c r="H44" i="2"/>
  <c r="I43" i="2"/>
  <c r="H43" i="2"/>
  <c r="I42" i="2"/>
  <c r="G42" i="2"/>
  <c r="E42" i="2"/>
  <c r="I41" i="2"/>
  <c r="H41" i="2"/>
  <c r="G41" i="2"/>
  <c r="E41" i="2"/>
  <c r="I39" i="2"/>
  <c r="H39" i="2"/>
  <c r="G39" i="2"/>
  <c r="E39" i="2"/>
  <c r="I37" i="2"/>
  <c r="H37" i="2"/>
  <c r="G37" i="2"/>
  <c r="E37" i="2"/>
  <c r="I35" i="2"/>
  <c r="H35" i="2"/>
  <c r="G35" i="2"/>
  <c r="E35" i="2"/>
  <c r="I33" i="2"/>
  <c r="H33" i="2"/>
  <c r="G33" i="2"/>
  <c r="E33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0" i="2"/>
  <c r="H20" i="2"/>
  <c r="G20" i="2"/>
  <c r="E20" i="2"/>
  <c r="I19" i="2"/>
  <c r="H19" i="2"/>
  <c r="G19" i="2"/>
  <c r="E19" i="2"/>
  <c r="I17" i="2"/>
  <c r="H17" i="2"/>
  <c r="G17" i="2"/>
  <c r="E17" i="2"/>
  <c r="I16" i="2"/>
  <c r="H16" i="2"/>
  <c r="G16" i="2"/>
  <c r="E16" i="2"/>
  <c r="I14" i="2"/>
  <c r="H14" i="2"/>
  <c r="G14" i="2"/>
  <c r="E14" i="2"/>
  <c r="I12" i="2"/>
  <c r="H12" i="2"/>
  <c r="G12" i="2"/>
  <c r="E12" i="2"/>
  <c r="I11" i="2"/>
  <c r="H11" i="2"/>
  <c r="G11" i="2"/>
  <c r="E11" i="2"/>
  <c r="I9" i="2"/>
  <c r="H9" i="2"/>
  <c r="G9" i="2"/>
  <c r="E9" i="2"/>
  <c r="I7" i="2"/>
  <c r="H7" i="2"/>
  <c r="G7" i="2"/>
  <c r="E7" i="2"/>
  <c r="I6" i="2"/>
  <c r="H6" i="2"/>
  <c r="G6" i="2"/>
  <c r="E6" i="2"/>
  <c r="I5" i="2"/>
  <c r="H5" i="2"/>
  <c r="G5" i="2"/>
  <c r="E5" i="2"/>
  <c r="E94" i="2" l="1"/>
  <c r="I93" i="2"/>
  <c r="I94" i="2" s="1"/>
</calcChain>
</file>

<file path=xl/sharedStrings.xml><?xml version="1.0" encoding="utf-8"?>
<sst xmlns="http://schemas.openxmlformats.org/spreadsheetml/2006/main" count="302" uniqueCount="176">
  <si>
    <t>Názov</t>
  </si>
  <si>
    <t>Hodnota</t>
  </si>
  <si>
    <t>Nadpis rekapitulácie</t>
  </si>
  <si>
    <t>Zoznam prác a dodávok elektrotechnických zariadení</t>
  </si>
  <si>
    <t>Akcia</t>
  </si>
  <si>
    <t>Stavebné úpravy objektov
SO2 Kravín K280</t>
  </si>
  <si>
    <t>Projekt</t>
  </si>
  <si>
    <t>Hrochoť, parc. č. 1852/3
Elektroinštalácia</t>
  </si>
  <si>
    <t>Investor</t>
  </si>
  <si>
    <t>PD Hrochoť</t>
  </si>
  <si>
    <t>Z. č.</t>
  </si>
  <si>
    <t>CIS21</t>
  </si>
  <si>
    <t>A. č.</t>
  </si>
  <si>
    <t>2024</t>
  </si>
  <si>
    <t>Zmluva</t>
  </si>
  <si>
    <t/>
  </si>
  <si>
    <t>Vypracoval</t>
  </si>
  <si>
    <t>A.BRISUDA</t>
  </si>
  <si>
    <t>Kontroloval</t>
  </si>
  <si>
    <t>ING.J.BRISUDA</t>
  </si>
  <si>
    <t>Dátum</t>
  </si>
  <si>
    <t>Spracovateľ</t>
  </si>
  <si>
    <t>CÚ</t>
  </si>
  <si>
    <t>Poznámka</t>
  </si>
  <si>
    <t>Uvedené ceny sú v Euro a nezahŕňajú DPH, pokiaľ to nie je uvedené.</t>
  </si>
  <si>
    <t>Doprava dodávok  (3,6) %</t>
  </si>
  <si>
    <t>3,60</t>
  </si>
  <si>
    <t>Presun dodávok  (1) %</t>
  </si>
  <si>
    <t>1,00</t>
  </si>
  <si>
    <t>PPV  (1 nebo 6) %</t>
  </si>
  <si>
    <t>6,00</t>
  </si>
  <si>
    <t>PPV zemných prác, náterov  (1) %</t>
  </si>
  <si>
    <t>0,00</t>
  </si>
  <si>
    <t>Dodáv. dokumentácia  (1 - 1,5) %</t>
  </si>
  <si>
    <t>Riziká a poistenie  (1 - 1,5) %</t>
  </si>
  <si>
    <t>Opravy v záruke  (5 - 7) %</t>
  </si>
  <si>
    <t>GZS  (3,25 alebo 8,4) %</t>
  </si>
  <si>
    <t>Prevádzkové vplyvy  %</t>
  </si>
  <si>
    <t>Kompletizačná činnosť - a</t>
  </si>
  <si>
    <t>Kompletizačná činnosť - b</t>
  </si>
  <si>
    <t>0,952842</t>
  </si>
  <si>
    <t>Kompletizačná činnosť - k1</t>
  </si>
  <si>
    <t>Kompletizačná činnosť - k2</t>
  </si>
  <si>
    <t>Ročný nárast cien 1   %</t>
  </si>
  <si>
    <t>Ročný nárast cien 2   %</t>
  </si>
  <si>
    <t>1. sadzba DPH %
- aj pre prirážky rekapitulácie</t>
  </si>
  <si>
    <t>20</t>
  </si>
  <si>
    <t>2. sadzba DPH %</t>
  </si>
  <si>
    <t>0</t>
  </si>
  <si>
    <t>Percento PM %</t>
  </si>
  <si>
    <t>Mj</t>
  </si>
  <si>
    <t>Počet</t>
  </si>
  <si>
    <t>Materiál</t>
  </si>
  <si>
    <t>Materiál celkom</t>
  </si>
  <si>
    <t>Montáž</t>
  </si>
  <si>
    <t>Montáž celkom</t>
  </si>
  <si>
    <t>Cena</t>
  </si>
  <si>
    <t>Cena celkom</t>
  </si>
  <si>
    <t>Elektromontáže</t>
  </si>
  <si>
    <t>PÔDORYS 1.NP</t>
  </si>
  <si>
    <t>KABEL SILOVÝ,IZOLACE PVC</t>
  </si>
  <si>
    <t>CYKY-J 3x1.5 , pevne</t>
  </si>
  <si>
    <t>m</t>
  </si>
  <si>
    <t>CYKY-J 5x1.5 , pevne</t>
  </si>
  <si>
    <t>CYKY-J 5x4 , pevne</t>
  </si>
  <si>
    <t>CYKY-O 3x1.5 , pevne</t>
  </si>
  <si>
    <t>LED SVIETIDLO:</t>
  </si>
  <si>
    <t>LED reflektor 230V/50W Reflektor 5048lm, IP65</t>
  </si>
  <si>
    <t>ks</t>
  </si>
  <si>
    <t>LED núdzové sv. 230V/2W Núdzové svietidlo 3hod, IP20</t>
  </si>
  <si>
    <t>SVIETIDLA SINCLAIR</t>
  </si>
  <si>
    <t>TPL45, IP66 Svietidlo Sinclair LED obdlžnik 230V/45W, 6300lm</t>
  </si>
  <si>
    <t>SPÍNAČE:</t>
  </si>
  <si>
    <t>č.1 Spínač osvetlenie na povrch, IP54</t>
  </si>
  <si>
    <t>tlačidlo nástenné na povrch, IP54</t>
  </si>
  <si>
    <t>TRUBKA OHYBNÁ:</t>
  </si>
  <si>
    <t>FXP20 Trubka FXP 20</t>
  </si>
  <si>
    <t>FXP32 Trubka FXP 32</t>
  </si>
  <si>
    <t>INŠTALAČNÝ ŽLAB</t>
  </si>
  <si>
    <t>NKZI 50X62X0.70 ŽLAB KABLOVÝ S INT.SPOJKOU</t>
  </si>
  <si>
    <t>NKZI 50X125X0.70 ŽLAB KABLOVÝ S INT.SPOJKOU</t>
  </si>
  <si>
    <t>NKZI 50X250X1.00 ŽLAB KABLOVÝ S INT.SPOJKOU</t>
  </si>
  <si>
    <t>NV 62 KRYT KÁBLOVÉHO ŽLABU</t>
  </si>
  <si>
    <t>NV 125 KRYT KÁBLOVÉHO ŽLABU</t>
  </si>
  <si>
    <t>V 250 KRYT KÁBLOVÉHO ŽLABU</t>
  </si>
  <si>
    <t>NPS 62 PODPERA NA STENU</t>
  </si>
  <si>
    <t>NPS 125 PODPERA NA STENU</t>
  </si>
  <si>
    <t>NPS 250 PODPERA NA STENU</t>
  </si>
  <si>
    <t>NSM 6X10 SKRUTKA +MATICA</t>
  </si>
  <si>
    <t>SVORKOVNICA:</t>
  </si>
  <si>
    <t xml:space="preserve"> Svorkovnica ekvipotenciálna s krytom</t>
  </si>
  <si>
    <t>KÁBEL SAMOZHÁŠAVÝ, BEZHALOGÉNOVÝ</t>
  </si>
  <si>
    <t>CHKE-V-O 3x1,5 Kábel bezhalogénový odolný voči ohni, pevne</t>
  </si>
  <si>
    <t>VODIČ CY:</t>
  </si>
  <si>
    <t>H07V-U 10 z/ž Vodič, pevne</t>
  </si>
  <si>
    <t>ZÁSUVKOVÉ SKRINE</t>
  </si>
  <si>
    <t>SCAME, s krytím IP44 Zásuvková skriňa s istením, 1x 400V/32A + 1x 400V/16A + 2x 230V</t>
  </si>
  <si>
    <t>POŽIARNA OCHRANA</t>
  </si>
  <si>
    <t>M131800000 Tlačidlo požiarne so sklom, IP55, na omietku</t>
  </si>
  <si>
    <t>PÔDORYS 1.NP - celkom</t>
  </si>
  <si>
    <t>ROZVÁDZAČ RH1</t>
  </si>
  <si>
    <t>RSI-25-40-A024 Instalační stykač</t>
  </si>
  <si>
    <t>Ks</t>
  </si>
  <si>
    <t>OLI-10C-1N-030AC Proudový chránič s nadproudovou ochranou</t>
  </si>
  <si>
    <t>MIR-16-001-A230 Impulzní relé</t>
  </si>
  <si>
    <t>SVBC-12,5-4-MZ Kombinovaný svodič bleskových proudů a přepětí</t>
  </si>
  <si>
    <t>PVA10 6A gG Pojistková vložka</t>
  </si>
  <si>
    <t>OPVP10-1 Pojistkový odpínač</t>
  </si>
  <si>
    <t>OPVP22-3 Pojistkový odpínač</t>
  </si>
  <si>
    <t>LTN-6B-1 Jistič</t>
  </si>
  <si>
    <t>LTN-10C-3 Jistič</t>
  </si>
  <si>
    <t>LTN-25C-3 Jistič</t>
  </si>
  <si>
    <t>SV-LT-X400 Napěťová spoušť</t>
  </si>
  <si>
    <t>LFN-40-4-030AC Proudový chránič</t>
  </si>
  <si>
    <t>MSN-63-3 Vypínač</t>
  </si>
  <si>
    <t>PV22 40A gG Pojistková vložka</t>
  </si>
  <si>
    <t>Rozvodnica 800x400x2000 mm</t>
  </si>
  <si>
    <t xml:space="preserve"> Podružný materiál (prepojovacie vodiče, hrebene, svorky, skrutky...)</t>
  </si>
  <si>
    <t xml:space="preserve"> Výroba rozvádzača vrátane odskúšania a Kusovej skúšky</t>
  </si>
  <si>
    <t>hod</t>
  </si>
  <si>
    <t>ROZVÁDZAČ RH1 - celkom</t>
  </si>
  <si>
    <t>BLESKOZVOD A UZEMNENIE</t>
  </si>
  <si>
    <t>BLESKOZVOD VODIČE:</t>
  </si>
  <si>
    <t>AlMgSi D8 Drôt 8mm</t>
  </si>
  <si>
    <t>BLESKOZVOD SVORKY:</t>
  </si>
  <si>
    <t>SS Svorka spojovacia</t>
  </si>
  <si>
    <t>SK Svorka krížová</t>
  </si>
  <si>
    <t>SOa Svorka odkvaporé rúry</t>
  </si>
  <si>
    <t>ZACHYTÁVAČ:</t>
  </si>
  <si>
    <t>JP 15 Tyč zachytávacia 1,5m AlMgSi</t>
  </si>
  <si>
    <t>PODPERA:</t>
  </si>
  <si>
    <t>PV21d Podpera - plochá strecha</t>
  </si>
  <si>
    <t>Zvody bleskozvodu</t>
  </si>
  <si>
    <t>OU 1,7 Ochranný uholník L 1,7m</t>
  </si>
  <si>
    <t>ŠTÍTOK Štítok označovací</t>
  </si>
  <si>
    <t>DUDa-18 Držiak ochranného uholníka</t>
  </si>
  <si>
    <t>AlMgSi D8 PVC Drôt 8mm izolovaný</t>
  </si>
  <si>
    <t>Poznámka: Polohy a počet zvodov je iba orietačný. Zachytávacia sústava bude pripojená na existujúce pôvodné zvody bleskozvodu.</t>
  </si>
  <si>
    <t>Zvody bleskozvodu - celkom</t>
  </si>
  <si>
    <t>BLESKOZVOD A UZEMNENIE - celkom</t>
  </si>
  <si>
    <t xml:space="preserve"> Zakreslenie skutočného vyhotovenia</t>
  </si>
  <si>
    <t xml:space="preserve"> Odborná prehliadka a skúška elektroinštalácie</t>
  </si>
  <si>
    <t xml:space="preserve"> Odborná prehliadka a skúška bleskozvodu</t>
  </si>
  <si>
    <t>Podružný materiál</t>
  </si>
  <si>
    <t>Elektromontáže - celkom</t>
  </si>
  <si>
    <t>Hodnota A</t>
  </si>
  <si>
    <t>Hodnota B</t>
  </si>
  <si>
    <t>Základné náklady</t>
  </si>
  <si>
    <t>Dodávka</t>
  </si>
  <si>
    <t>Doprava 3,60%, Presun 1,00%</t>
  </si>
  <si>
    <t>Montáž - materiál</t>
  </si>
  <si>
    <t>Montáž - práce</t>
  </si>
  <si>
    <t>Medzisúčet 1</t>
  </si>
  <si>
    <t>PPV 6,00% z montáže: materiál + práce</t>
  </si>
  <si>
    <t>Nátery</t>
  </si>
  <si>
    <t>Zemné práce</t>
  </si>
  <si>
    <t>PPV 0,00% z náterov a zemných prác</t>
  </si>
  <si>
    <t>Medzisúčet 2</t>
  </si>
  <si>
    <t>Dodav. dokumentácia 0,00% z medzisúčtu 2</t>
  </si>
  <si>
    <t>Riziká a poistenie 0,00% z medzisúčtu 2</t>
  </si>
  <si>
    <t>Opravy v záruke 0,00% z medzisúčtu 1</t>
  </si>
  <si>
    <t>Základné náklady celkom</t>
  </si>
  <si>
    <t>Vedľajšie náklady</t>
  </si>
  <si>
    <t>GZS 0,00% z pravej strany medzisúčtu 2</t>
  </si>
  <si>
    <t>Prevádzkové vplyvy 0,00% z medzisúčtu 2</t>
  </si>
  <si>
    <t>Vedľajšie náklady celkom</t>
  </si>
  <si>
    <t>Kompletizačná činnosť</t>
  </si>
  <si>
    <t>Náklady celkom</t>
  </si>
  <si>
    <t>Základ a hodnota DPH 20%</t>
  </si>
  <si>
    <t>Náklady celkom s DPH</t>
  </si>
  <si>
    <t>Ročný nárast cien 0,00%</t>
  </si>
  <si>
    <t>Súčty odstavcov</t>
  </si>
  <si>
    <t xml:space="preserve">  PÔDORYS 1.NP</t>
  </si>
  <si>
    <t xml:space="preserve">  ROZVÁDZAČ RH1</t>
  </si>
  <si>
    <t xml:space="preserve">  BLESKOZVOD A UZEMNENIE</t>
  </si>
  <si>
    <t xml:space="preserve">    Zvody bleskozvodu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</si>
</sst>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left"/>
    </xf>
    <xf numFmtId="49" fontId="3" fillId="8" borderId="1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0" fontId="0" fillId="8" borderId="1" xfId="0" applyFill="1" applyBorder="1"/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center"/>
    </xf>
    <xf numFmtId="4" fontId="1" fillId="8" borderId="1" xfId="0" applyNumberFormat="1" applyFont="1" applyFill="1" applyBorder="1" applyAlignment="1">
      <alignment horizontal="right"/>
    </xf>
    <xf numFmtId="49" fontId="0" fillId="8" borderId="0" xfId="0" applyNumberFormat="1" applyFill="1"/>
    <xf numFmtId="4" fontId="0" fillId="8" borderId="0" xfId="0" applyNumberFormat="1" applyFill="1"/>
    <xf numFmtId="0" fontId="0" fillId="8" borderId="0" xfId="0" applyFill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J33" sqref="J33"/>
    </sheetView>
  </sheetViews>
  <sheetFormatPr defaultRowHeight="14.4"/>
  <cols>
    <col min="1" max="1" width="36.33203125" style="1" bestFit="1" customWidth="1"/>
    <col min="2" max="2" width="15" style="10" bestFit="1" customWidth="1"/>
    <col min="3" max="3" width="9.33203125" style="10" bestFit="1" customWidth="1"/>
    <col min="6" max="6" width="0" hidden="1" customWidth="1"/>
  </cols>
  <sheetData>
    <row r="1" spans="1:4">
      <c r="A1" s="2" t="s">
        <v>0</v>
      </c>
      <c r="B1" s="11" t="s">
        <v>145</v>
      </c>
      <c r="C1" s="11" t="s">
        <v>146</v>
      </c>
      <c r="D1" s="3"/>
    </row>
    <row r="2" spans="1:4">
      <c r="A2" s="6" t="s">
        <v>147</v>
      </c>
      <c r="B2" s="13"/>
      <c r="C2" s="13"/>
      <c r="D2" s="3"/>
    </row>
    <row r="3" spans="1:4">
      <c r="A3" s="7" t="s">
        <v>148</v>
      </c>
      <c r="B3" s="16">
        <f>0</f>
        <v>0</v>
      </c>
      <c r="C3" s="16"/>
      <c r="D3" s="3"/>
    </row>
    <row r="4" spans="1:4">
      <c r="A4" s="7" t="s">
        <v>149</v>
      </c>
      <c r="B4" s="16">
        <f>B3 * Parametre!B16 / 100</f>
        <v>0</v>
      </c>
      <c r="C4" s="16">
        <f>B3 * Parametre!B17 / 100</f>
        <v>0</v>
      </c>
      <c r="D4" s="3"/>
    </row>
    <row r="5" spans="1:4">
      <c r="A5" s="7" t="s">
        <v>150</v>
      </c>
      <c r="B5" s="16"/>
      <c r="C5" s="16">
        <f>(Rozpočet!E94) + 0</f>
        <v>0</v>
      </c>
      <c r="D5" s="3"/>
    </row>
    <row r="6" spans="1:4">
      <c r="A6" s="7" t="s">
        <v>151</v>
      </c>
      <c r="B6" s="16"/>
      <c r="C6" s="16">
        <f>0 + (Rozpočet!G94) + 0</f>
        <v>0</v>
      </c>
      <c r="D6" s="3"/>
    </row>
    <row r="7" spans="1:4">
      <c r="A7" s="8" t="s">
        <v>152</v>
      </c>
      <c r="B7" s="17">
        <f>B3 + B4</f>
        <v>0</v>
      </c>
      <c r="C7" s="17">
        <f>C3 + C4 + C5 + C6</f>
        <v>0</v>
      </c>
      <c r="D7" s="3"/>
    </row>
    <row r="8" spans="1:4">
      <c r="A8" s="7" t="s">
        <v>153</v>
      </c>
      <c r="B8" s="16"/>
      <c r="C8" s="16">
        <f>(C5 + C6) * Parametre!B18 / 100</f>
        <v>0</v>
      </c>
      <c r="D8" s="3"/>
    </row>
    <row r="9" spans="1:4">
      <c r="A9" s="7" t="s">
        <v>154</v>
      </c>
      <c r="B9" s="16"/>
      <c r="C9" s="16">
        <f>0 + 0</f>
        <v>0</v>
      </c>
      <c r="D9" s="3"/>
    </row>
    <row r="10" spans="1:4">
      <c r="A10" s="7" t="s">
        <v>155</v>
      </c>
      <c r="B10" s="16"/>
      <c r="C10" s="16">
        <f>0 + 0</f>
        <v>0</v>
      </c>
      <c r="D10" s="3"/>
    </row>
    <row r="11" spans="1:4">
      <c r="A11" s="7" t="s">
        <v>156</v>
      </c>
      <c r="B11" s="16"/>
      <c r="C11" s="16">
        <f>(C9 + C10) * Parametre!B19 / 100</f>
        <v>0</v>
      </c>
      <c r="D11" s="3"/>
    </row>
    <row r="12" spans="1:4">
      <c r="A12" s="8" t="s">
        <v>157</v>
      </c>
      <c r="B12" s="17">
        <f>B7</f>
        <v>0</v>
      </c>
      <c r="C12" s="17">
        <f>C7 + C8 + C9 + C10 + C11</f>
        <v>0</v>
      </c>
      <c r="D12" s="3"/>
    </row>
    <row r="13" spans="1:4">
      <c r="A13" s="7" t="s">
        <v>158</v>
      </c>
      <c r="B13" s="16"/>
      <c r="C13" s="16">
        <f>(B12 + C12) * Parametre!B20 / 100</f>
        <v>0</v>
      </c>
      <c r="D13" s="3"/>
    </row>
    <row r="14" spans="1:4">
      <c r="A14" s="7" t="s">
        <v>159</v>
      </c>
      <c r="B14" s="16"/>
      <c r="C14" s="16">
        <f>(B12 + C12) * Parametre!B21 / 100</f>
        <v>0</v>
      </c>
      <c r="D14" s="3"/>
    </row>
    <row r="15" spans="1:4">
      <c r="A15" s="7" t="s">
        <v>160</v>
      </c>
      <c r="B15" s="16"/>
      <c r="C15" s="16">
        <f>(B7 + C7) * Parametre!B22 / 100</f>
        <v>0</v>
      </c>
      <c r="D15" s="3"/>
    </row>
    <row r="16" spans="1:4">
      <c r="A16" s="6" t="s">
        <v>161</v>
      </c>
      <c r="B16" s="13"/>
      <c r="C16" s="13">
        <f>B12 + C12 + C13 + C14 + C15</f>
        <v>0</v>
      </c>
      <c r="D16" s="3"/>
    </row>
    <row r="17" spans="1:4">
      <c r="A17" s="7" t="s">
        <v>15</v>
      </c>
      <c r="B17" s="16"/>
      <c r="C17" s="16"/>
      <c r="D17" s="3"/>
    </row>
    <row r="18" spans="1:4">
      <c r="A18" s="6" t="s">
        <v>162</v>
      </c>
      <c r="B18" s="13"/>
      <c r="C18" s="13"/>
      <c r="D18" s="3"/>
    </row>
    <row r="19" spans="1:4">
      <c r="A19" s="7" t="s">
        <v>163</v>
      </c>
      <c r="B19" s="16"/>
      <c r="C19" s="16">
        <f>C12 * Parametre!B23 / 100</f>
        <v>0</v>
      </c>
      <c r="D19" s="3"/>
    </row>
    <row r="20" spans="1:4">
      <c r="A20" s="7" t="s">
        <v>164</v>
      </c>
      <c r="B20" s="16"/>
      <c r="C20" s="16">
        <f>C12 * Parametre!B24 / 100</f>
        <v>0</v>
      </c>
      <c r="D20" s="3"/>
    </row>
    <row r="21" spans="1:4">
      <c r="A21" s="6" t="s">
        <v>165</v>
      </c>
      <c r="B21" s="13"/>
      <c r="C21" s="13">
        <f>C19 + C20</f>
        <v>0</v>
      </c>
      <c r="D21" s="3"/>
    </row>
    <row r="22" spans="1:4">
      <c r="A22" s="7" t="s">
        <v>166</v>
      </c>
      <c r="B22" s="16"/>
      <c r="C22" s="16">
        <f>Parametre!B25 * Parametre!B28 * (C16 * Parametre!B27)^Parametre!B26</f>
        <v>0</v>
      </c>
      <c r="D22" s="3"/>
    </row>
    <row r="23" spans="1:4">
      <c r="A23" s="7" t="s">
        <v>15</v>
      </c>
      <c r="B23" s="16"/>
      <c r="C23" s="16"/>
      <c r="D23" s="3"/>
    </row>
    <row r="24" spans="1:4">
      <c r="A24" s="4" t="s">
        <v>167</v>
      </c>
      <c r="B24" s="12"/>
      <c r="C24" s="12">
        <f>C16 + C21 + C22</f>
        <v>0</v>
      </c>
      <c r="D24" s="3"/>
    </row>
    <row r="25" spans="1:4">
      <c r="A25" s="7" t="s">
        <v>168</v>
      </c>
      <c r="B25" s="16">
        <f>(SUM(Rozpočet!E4:E41,Rozpočet!E46:E62,Rozpočet!E67:E76,Rozpočet!E79:E82,Rozpočet!E88:E90,Rozpočet!E93)) + (SUM(Rozpočet!G4:G41,Rozpočet!G46:G62,Rozpočet!G67:G76,Rozpočet!G79:G82,Rozpočet!G88:G90)) + B4 + C4 + C8 + C11 + C13 + C14 + C15 + C21 + C22</f>
        <v>0</v>
      </c>
      <c r="C25" s="16">
        <f>B25 * Parametre!B31 / 100</f>
        <v>0</v>
      </c>
      <c r="D25" s="3"/>
    </row>
    <row r="26" spans="1:4">
      <c r="A26" s="4" t="s">
        <v>169</v>
      </c>
      <c r="B26" s="12"/>
      <c r="C26" s="12">
        <f>C24 + C25 + C50</f>
        <v>0</v>
      </c>
      <c r="D26" s="3"/>
    </row>
    <row r="27" spans="1:4">
      <c r="A27" s="7" t="s">
        <v>15</v>
      </c>
      <c r="B27" s="16"/>
      <c r="C27" s="16"/>
      <c r="D27" s="3"/>
    </row>
    <row r="28" spans="1:4">
      <c r="A28" s="7" t="s">
        <v>170</v>
      </c>
      <c r="B28" s="16"/>
      <c r="C28" s="16">
        <f>C24 * Parametre!B29 / 100</f>
        <v>0</v>
      </c>
      <c r="D28" s="3"/>
    </row>
    <row r="29" spans="1:4">
      <c r="A29" s="7" t="s">
        <v>170</v>
      </c>
      <c r="B29" s="16"/>
      <c r="C29" s="16">
        <f>C24 * Parametre!B30 / 100</f>
        <v>0</v>
      </c>
      <c r="D29" s="3"/>
    </row>
    <row r="30" spans="1:4">
      <c r="A30" s="6" t="s">
        <v>171</v>
      </c>
      <c r="B30" s="18" t="s">
        <v>52</v>
      </c>
      <c r="C30" s="18" t="s">
        <v>54</v>
      </c>
      <c r="D30" s="3"/>
    </row>
    <row r="31" spans="1:4">
      <c r="A31" s="7" t="s">
        <v>58</v>
      </c>
      <c r="B31" s="16">
        <f>(Rozpočet!E94)</f>
        <v>0</v>
      </c>
      <c r="C31" s="16">
        <f>(Rozpočet!G94)</f>
        <v>0</v>
      </c>
      <c r="D31" s="3"/>
    </row>
    <row r="32" spans="1:4">
      <c r="A32" s="7" t="s">
        <v>172</v>
      </c>
      <c r="B32" s="16">
        <f>(Rozpočet!E42)</f>
        <v>0</v>
      </c>
      <c r="C32" s="16">
        <f>(Rozpočet!G42)</f>
        <v>0</v>
      </c>
      <c r="D32" s="3"/>
    </row>
    <row r="33" spans="1:4">
      <c r="A33" s="7" t="s">
        <v>173</v>
      </c>
      <c r="B33" s="16">
        <f>(Rozpočet!E63)</f>
        <v>0</v>
      </c>
      <c r="C33" s="16">
        <f>(Rozpočet!G63)</f>
        <v>0</v>
      </c>
      <c r="D33" s="3"/>
    </row>
    <row r="34" spans="1:4">
      <c r="A34" s="7" t="s">
        <v>174</v>
      </c>
      <c r="B34" s="16">
        <f>(Rozpočet!E86)</f>
        <v>0</v>
      </c>
      <c r="C34" s="16">
        <f>(Rozpočet!G86)</f>
        <v>0</v>
      </c>
      <c r="D34" s="3"/>
    </row>
    <row r="35" spans="1:4">
      <c r="A35" s="7" t="s">
        <v>175</v>
      </c>
      <c r="B35" s="16">
        <f>(Rozpočet!E84)</f>
        <v>0</v>
      </c>
      <c r="C35" s="16">
        <f>(Rozpočet!G84)</f>
        <v>0</v>
      </c>
      <c r="D35" s="3"/>
    </row>
    <row r="36" spans="1:4">
      <c r="A36" s="7" t="s">
        <v>15</v>
      </c>
      <c r="B36" s="16"/>
      <c r="C36" s="16"/>
      <c r="D36" s="3"/>
    </row>
    <row r="37" spans="1:4">
      <c r="A37" s="19"/>
      <c r="B37" s="20"/>
      <c r="C37" s="21"/>
      <c r="D37" s="22"/>
    </row>
    <row r="38" spans="1:4">
      <c r="A38" s="23"/>
      <c r="B38" s="24"/>
      <c r="C38" s="25"/>
      <c r="D38" s="22"/>
    </row>
    <row r="39" spans="1:4">
      <c r="A39" s="23"/>
      <c r="B39" s="24"/>
      <c r="C39" s="25"/>
      <c r="D39" s="22"/>
    </row>
    <row r="40" spans="1:4">
      <c r="A40" s="23"/>
      <c r="B40" s="24"/>
      <c r="C40" s="25"/>
      <c r="D40" s="22"/>
    </row>
    <row r="41" spans="1:4">
      <c r="A41" s="23"/>
      <c r="B41" s="24"/>
      <c r="C41" s="25"/>
      <c r="D41" s="22"/>
    </row>
    <row r="42" spans="1:4">
      <c r="A42" s="23"/>
      <c r="B42" s="24"/>
      <c r="C42" s="25"/>
      <c r="D42" s="22"/>
    </row>
    <row r="43" spans="1:4">
      <c r="A43" s="23"/>
      <c r="B43" s="24"/>
      <c r="C43" s="25"/>
      <c r="D43" s="22"/>
    </row>
    <row r="44" spans="1:4">
      <c r="A44" s="23"/>
      <c r="B44" s="24"/>
      <c r="C44" s="25"/>
      <c r="D44" s="22"/>
    </row>
    <row r="45" spans="1:4">
      <c r="A45" s="23"/>
      <c r="B45" s="24"/>
      <c r="C45" s="25"/>
      <c r="D45" s="22"/>
    </row>
    <row r="46" spans="1:4">
      <c r="A46" s="23"/>
      <c r="B46" s="24"/>
      <c r="C46" s="25"/>
      <c r="D46" s="22"/>
    </row>
    <row r="47" spans="1:4">
      <c r="A47" s="23"/>
      <c r="B47" s="24"/>
      <c r="C47" s="25"/>
      <c r="D47" s="22"/>
    </row>
    <row r="48" spans="1:4">
      <c r="A48" s="23"/>
      <c r="B48" s="24"/>
      <c r="C48" s="25"/>
      <c r="D48" s="22"/>
    </row>
    <row r="49" spans="1:4">
      <c r="A49" s="23"/>
      <c r="B49" s="24"/>
      <c r="C49" s="25"/>
      <c r="D49" s="22"/>
    </row>
    <row r="50" spans="1:4">
      <c r="A50" s="26"/>
      <c r="B50" s="27"/>
      <c r="C50" s="27"/>
      <c r="D50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opLeftCell="A52" zoomScale="55" zoomScaleNormal="55" workbookViewId="0"/>
  </sheetViews>
  <sheetFormatPr defaultRowHeight="14.4"/>
  <cols>
    <col min="1" max="1" width="105.33203125" style="1" bestFit="1" customWidth="1"/>
    <col min="2" max="2" width="4" style="1" bestFit="1" customWidth="1"/>
    <col min="3" max="3" width="7.88671875" style="10" bestFit="1" customWidth="1"/>
    <col min="4" max="4" width="7.109375" style="10" bestFit="1" customWidth="1"/>
    <col min="5" max="5" width="13.44140625" style="10" bestFit="1" customWidth="1"/>
    <col min="6" max="6" width="6.44140625" style="10" bestFit="1" customWidth="1"/>
    <col min="7" max="7" width="12.5546875" style="10" bestFit="1" customWidth="1"/>
    <col min="8" max="8" width="5.33203125" style="10" bestFit="1" customWidth="1"/>
    <col min="9" max="9" width="11.44140625" style="10" bestFit="1" customWidth="1"/>
    <col min="12" max="12" width="2" hidden="1" customWidth="1"/>
  </cols>
  <sheetData>
    <row r="1" spans="1:12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  <c r="L1">
        <f>Parametre!B33/100*E5+Parametre!B33/100*E6+Parametre!B33/100*E7+Parametre!B33/100*E9+Parametre!B33/100*E11+Parametre!B33/100*E12+Parametre!B33/100*E14+Parametre!B33/100*E16+Parametre!B33/100*E17+Parametre!B33/100*E19+Parametre!B33/100*E20+Parametre!B33/100*E22+Parametre!B33/100*E23+Parametre!B33/100*E24+Parametre!B33/100*E25+Parametre!B33/100*E26+Parametre!B33/100*E27+Parametre!B33/100*E28+Parametre!B33/100*E29+Parametre!B33/100*E30+Parametre!B33/100*E31+Parametre!B33/100*E33+Parametre!B33/100*E35</f>
        <v>0</v>
      </c>
    </row>
    <row r="2" spans="1:12">
      <c r="A2" s="4" t="s">
        <v>58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  <c r="L2">
        <f>L1+Parametre!B33/100*E37+Parametre!B33/100*E39+Parametre!B33/100*E41+Parametre!B33/100*E46+Parametre!B33/100*E47+Parametre!B33/100*E48+Parametre!B33/100*E49+Parametre!B33/100*E50+Parametre!B33/100*E51+Parametre!B33/100*E52+Parametre!B33/100*E53+Parametre!B33/100*E54+Parametre!B33/100*E55+Parametre!B33/100*E56+Parametre!B33/100*E57+Parametre!B33/100*E58+Parametre!B33/100*E59+Parametre!B33/100*E60+Parametre!B33/100*E61+Parametre!B33/100*E62+Parametre!B33/100*E68+Parametre!B33/100*E70+Parametre!B33/100*E71</f>
        <v>0</v>
      </c>
    </row>
    <row r="3" spans="1:12">
      <c r="A3" s="6" t="s">
        <v>59</v>
      </c>
      <c r="B3" s="6" t="s">
        <v>15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4" t="s">
        <v>60</v>
      </c>
      <c r="B4" s="14" t="s">
        <v>15</v>
      </c>
      <c r="C4" s="15"/>
      <c r="D4" s="15"/>
      <c r="E4" s="15"/>
      <c r="F4" s="15"/>
      <c r="G4" s="15"/>
      <c r="H4" s="15"/>
      <c r="I4" s="15"/>
      <c r="J4" s="3"/>
      <c r="K4" s="3"/>
    </row>
    <row r="5" spans="1:12">
      <c r="A5" s="7" t="s">
        <v>61</v>
      </c>
      <c r="B5" s="7" t="s">
        <v>62</v>
      </c>
      <c r="C5" s="16">
        <v>440</v>
      </c>
      <c r="D5" s="16"/>
      <c r="E5" s="16">
        <f>C5*D5</f>
        <v>0</v>
      </c>
      <c r="F5" s="16"/>
      <c r="G5" s="16">
        <f>C5*F5</f>
        <v>0</v>
      </c>
      <c r="H5" s="16">
        <f t="shared" ref="H5:I7" si="0">D5+F5</f>
        <v>0</v>
      </c>
      <c r="I5" s="16">
        <f t="shared" si="0"/>
        <v>0</v>
      </c>
      <c r="J5" s="3"/>
      <c r="K5" s="3"/>
    </row>
    <row r="6" spans="1:12">
      <c r="A6" s="7" t="s">
        <v>63</v>
      </c>
      <c r="B6" s="7" t="s">
        <v>62</v>
      </c>
      <c r="C6" s="16">
        <v>1500</v>
      </c>
      <c r="D6" s="16"/>
      <c r="E6" s="16">
        <f>C6*D6</f>
        <v>0</v>
      </c>
      <c r="F6" s="16"/>
      <c r="G6" s="16">
        <f>C6*F6</f>
        <v>0</v>
      </c>
      <c r="H6" s="16">
        <f t="shared" si="0"/>
        <v>0</v>
      </c>
      <c r="I6" s="16">
        <f t="shared" si="0"/>
        <v>0</v>
      </c>
      <c r="J6" s="3"/>
      <c r="K6" s="3"/>
    </row>
    <row r="7" spans="1:12">
      <c r="A7" s="7" t="s">
        <v>64</v>
      </c>
      <c r="B7" s="7" t="s">
        <v>62</v>
      </c>
      <c r="C7" s="16">
        <v>500</v>
      </c>
      <c r="D7" s="16"/>
      <c r="E7" s="16">
        <f>C7*D7</f>
        <v>0</v>
      </c>
      <c r="F7" s="16"/>
      <c r="G7" s="16">
        <f>C7*F7</f>
        <v>0</v>
      </c>
      <c r="H7" s="16">
        <f t="shared" si="0"/>
        <v>0</v>
      </c>
      <c r="I7" s="16">
        <f t="shared" si="0"/>
        <v>0</v>
      </c>
      <c r="J7" s="3"/>
      <c r="K7" s="3"/>
    </row>
    <row r="8" spans="1:12">
      <c r="A8" s="14" t="s">
        <v>60</v>
      </c>
      <c r="B8" s="14" t="s">
        <v>15</v>
      </c>
      <c r="C8" s="15"/>
      <c r="D8" s="15"/>
      <c r="E8" s="15"/>
      <c r="F8" s="15"/>
      <c r="G8" s="15"/>
      <c r="H8" s="15"/>
      <c r="I8" s="15"/>
      <c r="J8" s="3"/>
      <c r="K8" s="3"/>
    </row>
    <row r="9" spans="1:12">
      <c r="A9" s="7" t="s">
        <v>65</v>
      </c>
      <c r="B9" s="7" t="s">
        <v>62</v>
      </c>
      <c r="C9" s="16">
        <v>1400</v>
      </c>
      <c r="D9" s="16"/>
      <c r="E9" s="16">
        <f>C9*D9</f>
        <v>0</v>
      </c>
      <c r="F9" s="16"/>
      <c r="G9" s="16">
        <f>C9*F9</f>
        <v>0</v>
      </c>
      <c r="H9" s="16">
        <f>D9+F9</f>
        <v>0</v>
      </c>
      <c r="I9" s="16">
        <f>E9+G9</f>
        <v>0</v>
      </c>
      <c r="J9" s="3"/>
      <c r="K9" s="3"/>
    </row>
    <row r="10" spans="1:12">
      <c r="A10" s="14" t="s">
        <v>66</v>
      </c>
      <c r="B10" s="14" t="s">
        <v>15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2">
      <c r="A11" s="7" t="s">
        <v>67</v>
      </c>
      <c r="B11" s="7" t="s">
        <v>68</v>
      </c>
      <c r="C11" s="16">
        <v>8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7" t="s">
        <v>69</v>
      </c>
      <c r="B12" s="7" t="s">
        <v>68</v>
      </c>
      <c r="C12" s="16">
        <v>17</v>
      </c>
      <c r="D12" s="16"/>
      <c r="E12" s="16">
        <f>C12*D12</f>
        <v>0</v>
      </c>
      <c r="F12" s="16"/>
      <c r="G12" s="16">
        <f>C12*F12</f>
        <v>0</v>
      </c>
      <c r="H12" s="16">
        <f>D12+F12</f>
        <v>0</v>
      </c>
      <c r="I12" s="16">
        <f>E12+G12</f>
        <v>0</v>
      </c>
      <c r="J12" s="3"/>
      <c r="K12" s="3"/>
    </row>
    <row r="13" spans="1:12">
      <c r="A13" s="14" t="s">
        <v>70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2">
      <c r="A14" s="7" t="s">
        <v>71</v>
      </c>
      <c r="B14" s="7" t="s">
        <v>68</v>
      </c>
      <c r="C14" s="16">
        <v>144</v>
      </c>
      <c r="D14" s="16"/>
      <c r="E14" s="16">
        <f>C14*D14</f>
        <v>0</v>
      </c>
      <c r="F14" s="16"/>
      <c r="G14" s="16">
        <f>C14*F14</f>
        <v>0</v>
      </c>
      <c r="H14" s="16">
        <f>D14+F14</f>
        <v>0</v>
      </c>
      <c r="I14" s="16">
        <f>E14+G14</f>
        <v>0</v>
      </c>
      <c r="J14" s="3"/>
      <c r="K14" s="3"/>
    </row>
    <row r="15" spans="1:12">
      <c r="A15" s="14" t="s">
        <v>72</v>
      </c>
      <c r="B15" s="14" t="s">
        <v>15</v>
      </c>
      <c r="C15" s="15"/>
      <c r="D15" s="15"/>
      <c r="E15" s="15"/>
      <c r="F15" s="15"/>
      <c r="G15" s="15"/>
      <c r="H15" s="15"/>
      <c r="I15" s="15"/>
      <c r="J15" s="3"/>
      <c r="K15" s="3"/>
    </row>
    <row r="16" spans="1:12">
      <c r="A16" s="7" t="s">
        <v>73</v>
      </c>
      <c r="B16" s="7" t="s">
        <v>68</v>
      </c>
      <c r="C16" s="16">
        <v>8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7" t="s">
        <v>74</v>
      </c>
      <c r="B17" s="7" t="s">
        <v>68</v>
      </c>
      <c r="C17" s="16">
        <v>36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14" t="s">
        <v>75</v>
      </c>
      <c r="B18" s="14" t="s">
        <v>15</v>
      </c>
      <c r="C18" s="15"/>
      <c r="D18" s="15"/>
      <c r="E18" s="15"/>
      <c r="F18" s="15"/>
      <c r="G18" s="15"/>
      <c r="H18" s="15"/>
      <c r="I18" s="15"/>
      <c r="J18" s="3"/>
      <c r="K18" s="3"/>
    </row>
    <row r="19" spans="1:11">
      <c r="A19" s="7" t="s">
        <v>76</v>
      </c>
      <c r="B19" s="7" t="s">
        <v>62</v>
      </c>
      <c r="C19" s="16">
        <v>1000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7" t="s">
        <v>77</v>
      </c>
      <c r="B20" s="7" t="s">
        <v>62</v>
      </c>
      <c r="C20" s="16">
        <v>100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>
      <c r="A21" s="14" t="s">
        <v>78</v>
      </c>
      <c r="B21" s="14" t="s">
        <v>15</v>
      </c>
      <c r="C21" s="15"/>
      <c r="D21" s="15"/>
      <c r="E21" s="15"/>
      <c r="F21" s="15"/>
      <c r="G21" s="15"/>
      <c r="H21" s="15"/>
      <c r="I21" s="15"/>
      <c r="J21" s="3"/>
      <c r="K21" s="3"/>
    </row>
    <row r="22" spans="1:11">
      <c r="A22" s="7" t="s">
        <v>79</v>
      </c>
      <c r="B22" s="7" t="s">
        <v>62</v>
      </c>
      <c r="C22" s="16">
        <v>90</v>
      </c>
      <c r="D22" s="16"/>
      <c r="E22" s="16">
        <f t="shared" ref="E22:E31" si="1">C22*D22</f>
        <v>0</v>
      </c>
      <c r="F22" s="16"/>
      <c r="G22" s="16">
        <f t="shared" ref="G22:G31" si="2">C22*F22</f>
        <v>0</v>
      </c>
      <c r="H22" s="16">
        <f t="shared" ref="H22:H31" si="3">D22+F22</f>
        <v>0</v>
      </c>
      <c r="I22" s="16">
        <f t="shared" ref="I22:I31" si="4">E22+G22</f>
        <v>0</v>
      </c>
      <c r="J22" s="3"/>
      <c r="K22" s="3"/>
    </row>
    <row r="23" spans="1:11">
      <c r="A23" s="7" t="s">
        <v>80</v>
      </c>
      <c r="B23" s="7" t="s">
        <v>62</v>
      </c>
      <c r="C23" s="16">
        <v>200</v>
      </c>
      <c r="D23" s="16"/>
      <c r="E23" s="16">
        <f t="shared" si="1"/>
        <v>0</v>
      </c>
      <c r="F23" s="16"/>
      <c r="G23" s="16">
        <f t="shared" si="2"/>
        <v>0</v>
      </c>
      <c r="H23" s="16">
        <f t="shared" si="3"/>
        <v>0</v>
      </c>
      <c r="I23" s="16">
        <f t="shared" si="4"/>
        <v>0</v>
      </c>
      <c r="J23" s="3"/>
      <c r="K23" s="3"/>
    </row>
    <row r="24" spans="1:11">
      <c r="A24" s="7" t="s">
        <v>81</v>
      </c>
      <c r="B24" s="7" t="s">
        <v>62</v>
      </c>
      <c r="C24" s="16">
        <v>20</v>
      </c>
      <c r="D24" s="16"/>
      <c r="E24" s="16">
        <f t="shared" si="1"/>
        <v>0</v>
      </c>
      <c r="F24" s="16"/>
      <c r="G24" s="16">
        <f t="shared" si="2"/>
        <v>0</v>
      </c>
      <c r="H24" s="16">
        <f t="shared" si="3"/>
        <v>0</v>
      </c>
      <c r="I24" s="16">
        <f t="shared" si="4"/>
        <v>0</v>
      </c>
      <c r="J24" s="3"/>
      <c r="K24" s="3"/>
    </row>
    <row r="25" spans="1:11">
      <c r="A25" s="7" t="s">
        <v>82</v>
      </c>
      <c r="B25" s="7" t="s">
        <v>62</v>
      </c>
      <c r="C25" s="16">
        <v>90</v>
      </c>
      <c r="D25" s="16"/>
      <c r="E25" s="16">
        <f t="shared" si="1"/>
        <v>0</v>
      </c>
      <c r="F25" s="16"/>
      <c r="G25" s="16">
        <f t="shared" si="2"/>
        <v>0</v>
      </c>
      <c r="H25" s="16">
        <f t="shared" si="3"/>
        <v>0</v>
      </c>
      <c r="I25" s="16">
        <f t="shared" si="4"/>
        <v>0</v>
      </c>
      <c r="J25" s="3"/>
      <c r="K25" s="3"/>
    </row>
    <row r="26" spans="1:11">
      <c r="A26" s="7" t="s">
        <v>83</v>
      </c>
      <c r="B26" s="7" t="s">
        <v>62</v>
      </c>
      <c r="C26" s="16">
        <v>200</v>
      </c>
      <c r="D26" s="16"/>
      <c r="E26" s="16">
        <f t="shared" si="1"/>
        <v>0</v>
      </c>
      <c r="F26" s="16"/>
      <c r="G26" s="16">
        <f t="shared" si="2"/>
        <v>0</v>
      </c>
      <c r="H26" s="16">
        <f t="shared" si="3"/>
        <v>0</v>
      </c>
      <c r="I26" s="16">
        <f t="shared" si="4"/>
        <v>0</v>
      </c>
      <c r="J26" s="3"/>
      <c r="K26" s="3"/>
    </row>
    <row r="27" spans="1:11">
      <c r="A27" s="7" t="s">
        <v>84</v>
      </c>
      <c r="B27" s="7" t="s">
        <v>62</v>
      </c>
      <c r="C27" s="16">
        <v>20</v>
      </c>
      <c r="D27" s="16"/>
      <c r="E27" s="16">
        <f t="shared" si="1"/>
        <v>0</v>
      </c>
      <c r="F27" s="16"/>
      <c r="G27" s="16">
        <f t="shared" si="2"/>
        <v>0</v>
      </c>
      <c r="H27" s="16">
        <f t="shared" si="3"/>
        <v>0</v>
      </c>
      <c r="I27" s="16">
        <f t="shared" si="4"/>
        <v>0</v>
      </c>
      <c r="J27" s="3"/>
      <c r="K27" s="3"/>
    </row>
    <row r="28" spans="1:11">
      <c r="A28" s="7" t="s">
        <v>85</v>
      </c>
      <c r="B28" s="7" t="s">
        <v>68</v>
      </c>
      <c r="C28" s="16">
        <v>180</v>
      </c>
      <c r="D28" s="16"/>
      <c r="E28" s="16">
        <f t="shared" si="1"/>
        <v>0</v>
      </c>
      <c r="F28" s="16"/>
      <c r="G28" s="16">
        <f t="shared" si="2"/>
        <v>0</v>
      </c>
      <c r="H28" s="16">
        <f t="shared" si="3"/>
        <v>0</v>
      </c>
      <c r="I28" s="16">
        <f t="shared" si="4"/>
        <v>0</v>
      </c>
      <c r="J28" s="3"/>
      <c r="K28" s="3"/>
    </row>
    <row r="29" spans="1:11">
      <c r="A29" s="7" t="s">
        <v>86</v>
      </c>
      <c r="B29" s="7" t="s">
        <v>68</v>
      </c>
      <c r="C29" s="16">
        <v>400</v>
      </c>
      <c r="D29" s="16"/>
      <c r="E29" s="16">
        <f t="shared" si="1"/>
        <v>0</v>
      </c>
      <c r="F29" s="16"/>
      <c r="G29" s="16">
        <f t="shared" si="2"/>
        <v>0</v>
      </c>
      <c r="H29" s="16">
        <f t="shared" si="3"/>
        <v>0</v>
      </c>
      <c r="I29" s="16">
        <f t="shared" si="4"/>
        <v>0</v>
      </c>
      <c r="J29" s="3"/>
      <c r="K29" s="3"/>
    </row>
    <row r="30" spans="1:11">
      <c r="A30" s="7" t="s">
        <v>87</v>
      </c>
      <c r="B30" s="7" t="s">
        <v>68</v>
      </c>
      <c r="C30" s="16">
        <v>40</v>
      </c>
      <c r="D30" s="16"/>
      <c r="E30" s="16">
        <f t="shared" si="1"/>
        <v>0</v>
      </c>
      <c r="F30" s="16"/>
      <c r="G30" s="16">
        <f t="shared" si="2"/>
        <v>0</v>
      </c>
      <c r="H30" s="16">
        <f t="shared" si="3"/>
        <v>0</v>
      </c>
      <c r="I30" s="16">
        <f t="shared" si="4"/>
        <v>0</v>
      </c>
      <c r="J30" s="3"/>
      <c r="K30" s="3"/>
    </row>
    <row r="31" spans="1:11">
      <c r="A31" s="7" t="s">
        <v>88</v>
      </c>
      <c r="B31" s="7" t="s">
        <v>68</v>
      </c>
      <c r="C31" s="16">
        <v>1300</v>
      </c>
      <c r="D31" s="16"/>
      <c r="E31" s="16">
        <f t="shared" si="1"/>
        <v>0</v>
      </c>
      <c r="F31" s="16"/>
      <c r="G31" s="16">
        <f t="shared" si="2"/>
        <v>0</v>
      </c>
      <c r="H31" s="16">
        <f t="shared" si="3"/>
        <v>0</v>
      </c>
      <c r="I31" s="16">
        <f t="shared" si="4"/>
        <v>0</v>
      </c>
      <c r="J31" s="3"/>
      <c r="K31" s="3"/>
    </row>
    <row r="32" spans="1:11">
      <c r="A32" s="14" t="s">
        <v>89</v>
      </c>
      <c r="B32" s="14" t="s">
        <v>15</v>
      </c>
      <c r="C32" s="15"/>
      <c r="D32" s="15"/>
      <c r="E32" s="15"/>
      <c r="F32" s="15"/>
      <c r="G32" s="15"/>
      <c r="H32" s="15"/>
      <c r="I32" s="15"/>
      <c r="J32" s="3"/>
      <c r="K32" s="3"/>
    </row>
    <row r="33" spans="1:11">
      <c r="A33" s="7" t="s">
        <v>90</v>
      </c>
      <c r="B33" s="7" t="s">
        <v>68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14" t="s">
        <v>91</v>
      </c>
      <c r="B34" s="14" t="s">
        <v>15</v>
      </c>
      <c r="C34" s="15"/>
      <c r="D34" s="15"/>
      <c r="E34" s="15"/>
      <c r="F34" s="15"/>
      <c r="G34" s="15"/>
      <c r="H34" s="15"/>
      <c r="I34" s="15"/>
      <c r="J34" s="3"/>
      <c r="K34" s="3"/>
    </row>
    <row r="35" spans="1:11">
      <c r="A35" s="7" t="s">
        <v>92</v>
      </c>
      <c r="B35" s="7" t="s">
        <v>62</v>
      </c>
      <c r="C35" s="16">
        <v>3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14" t="s">
        <v>93</v>
      </c>
      <c r="B36" s="14" t="s">
        <v>15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>
      <c r="A37" s="7" t="s">
        <v>94</v>
      </c>
      <c r="B37" s="7" t="s">
        <v>62</v>
      </c>
      <c r="C37" s="16">
        <v>600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14" t="s">
        <v>95</v>
      </c>
      <c r="B38" s="14" t="s">
        <v>15</v>
      </c>
      <c r="C38" s="15"/>
      <c r="D38" s="15"/>
      <c r="E38" s="15"/>
      <c r="F38" s="15"/>
      <c r="G38" s="15"/>
      <c r="H38" s="15"/>
      <c r="I38" s="15"/>
      <c r="J38" s="3"/>
      <c r="K38" s="3"/>
    </row>
    <row r="39" spans="1:11">
      <c r="A39" s="7" t="s">
        <v>96</v>
      </c>
      <c r="B39" s="7" t="s">
        <v>68</v>
      </c>
      <c r="C39" s="16">
        <v>7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14" t="s">
        <v>97</v>
      </c>
      <c r="B40" s="14" t="s">
        <v>15</v>
      </c>
      <c r="C40" s="15"/>
      <c r="D40" s="15"/>
      <c r="E40" s="15"/>
      <c r="F40" s="15"/>
      <c r="G40" s="15"/>
      <c r="H40" s="15"/>
      <c r="I40" s="15"/>
      <c r="J40" s="3"/>
      <c r="K40" s="3"/>
    </row>
    <row r="41" spans="1:11">
      <c r="A41" s="7" t="s">
        <v>98</v>
      </c>
      <c r="B41" s="7" t="s">
        <v>68</v>
      </c>
      <c r="C41" s="16">
        <v>1</v>
      </c>
      <c r="D41" s="16"/>
      <c r="E41" s="16">
        <f>C41*D41</f>
        <v>0</v>
      </c>
      <c r="F41" s="16"/>
      <c r="G41" s="16">
        <f>C41*F41</f>
        <v>0</v>
      </c>
      <c r="H41" s="16">
        <f>D41+F41</f>
        <v>0</v>
      </c>
      <c r="I41" s="16">
        <f>E41+G41</f>
        <v>0</v>
      </c>
      <c r="J41" s="3"/>
      <c r="K41" s="3"/>
    </row>
    <row r="42" spans="1:11">
      <c r="A42" s="6" t="s">
        <v>99</v>
      </c>
      <c r="B42" s="6" t="s">
        <v>15</v>
      </c>
      <c r="C42" s="13"/>
      <c r="D42" s="13"/>
      <c r="E42" s="13">
        <f>SUM(E4:E41)</f>
        <v>0</v>
      </c>
      <c r="F42" s="13"/>
      <c r="G42" s="13">
        <f>SUM(G4:G41)</f>
        <v>0</v>
      </c>
      <c r="H42" s="13"/>
      <c r="I42" s="13">
        <f>SUM(I4:I41)</f>
        <v>0</v>
      </c>
      <c r="J42" s="3"/>
      <c r="K42" s="3"/>
    </row>
    <row r="43" spans="1:11">
      <c r="A43" s="7" t="s">
        <v>15</v>
      </c>
      <c r="B43" s="7" t="s">
        <v>15</v>
      </c>
      <c r="C43" s="16"/>
      <c r="D43" s="16"/>
      <c r="E43" s="16"/>
      <c r="F43" s="16"/>
      <c r="G43" s="16"/>
      <c r="H43" s="16">
        <f>D43+F43</f>
        <v>0</v>
      </c>
      <c r="I43" s="16">
        <f>E43+G43</f>
        <v>0</v>
      </c>
      <c r="J43" s="3"/>
      <c r="K43" s="3"/>
    </row>
    <row r="44" spans="1:11">
      <c r="A44" s="7" t="s">
        <v>15</v>
      </c>
      <c r="B44" s="7" t="s">
        <v>15</v>
      </c>
      <c r="C44" s="16"/>
      <c r="D44" s="16"/>
      <c r="E44" s="16"/>
      <c r="F44" s="16"/>
      <c r="G44" s="16"/>
      <c r="H44" s="16">
        <f>D44+F44</f>
        <v>0</v>
      </c>
      <c r="I44" s="16">
        <f>E44+G44</f>
        <v>0</v>
      </c>
      <c r="J44" s="3"/>
      <c r="K44" s="3"/>
    </row>
    <row r="45" spans="1:11">
      <c r="A45" s="6" t="s">
        <v>100</v>
      </c>
      <c r="B45" s="6" t="s">
        <v>15</v>
      </c>
      <c r="C45" s="13"/>
      <c r="D45" s="13"/>
      <c r="E45" s="13"/>
      <c r="F45" s="13"/>
      <c r="G45" s="13"/>
      <c r="H45" s="13"/>
      <c r="I45" s="13"/>
      <c r="J45" s="3"/>
      <c r="K45" s="3"/>
    </row>
    <row r="46" spans="1:11">
      <c r="A46" s="7" t="s">
        <v>101</v>
      </c>
      <c r="B46" s="7" t="s">
        <v>102</v>
      </c>
      <c r="C46" s="16">
        <v>11</v>
      </c>
      <c r="D46" s="16"/>
      <c r="E46" s="16">
        <f t="shared" ref="E46:E62" si="5">C46*D46</f>
        <v>0</v>
      </c>
      <c r="F46" s="16"/>
      <c r="G46" s="16">
        <f t="shared" ref="G46:G62" si="6">C46*F46</f>
        <v>0</v>
      </c>
      <c r="H46" s="16">
        <f t="shared" ref="H46:H62" si="7">D46+F46</f>
        <v>0</v>
      </c>
      <c r="I46" s="16">
        <f t="shared" ref="I46:I62" si="8">E46+G46</f>
        <v>0</v>
      </c>
      <c r="J46" s="3"/>
      <c r="K46" s="3"/>
    </row>
    <row r="47" spans="1:11">
      <c r="A47" s="7" t="s">
        <v>103</v>
      </c>
      <c r="B47" s="7" t="s">
        <v>102</v>
      </c>
      <c r="C47" s="16">
        <v>2</v>
      </c>
      <c r="D47" s="16"/>
      <c r="E47" s="16">
        <f t="shared" si="5"/>
        <v>0</v>
      </c>
      <c r="F47" s="16"/>
      <c r="G47" s="16">
        <f t="shared" si="6"/>
        <v>0</v>
      </c>
      <c r="H47" s="16">
        <f t="shared" si="7"/>
        <v>0</v>
      </c>
      <c r="I47" s="16">
        <f t="shared" si="8"/>
        <v>0</v>
      </c>
      <c r="J47" s="3"/>
      <c r="K47" s="3"/>
    </row>
    <row r="48" spans="1:11">
      <c r="A48" s="7" t="s">
        <v>104</v>
      </c>
      <c r="B48" s="7" t="s">
        <v>102</v>
      </c>
      <c r="C48" s="16">
        <v>11</v>
      </c>
      <c r="D48" s="16"/>
      <c r="E48" s="16">
        <f t="shared" si="5"/>
        <v>0</v>
      </c>
      <c r="F48" s="16"/>
      <c r="G48" s="16">
        <f t="shared" si="6"/>
        <v>0</v>
      </c>
      <c r="H48" s="16">
        <f t="shared" si="7"/>
        <v>0</v>
      </c>
      <c r="I48" s="16">
        <f t="shared" si="8"/>
        <v>0</v>
      </c>
      <c r="J48" s="3"/>
      <c r="K48" s="3"/>
    </row>
    <row r="49" spans="1:11">
      <c r="A49" s="7" t="s">
        <v>105</v>
      </c>
      <c r="B49" s="7" t="s">
        <v>102</v>
      </c>
      <c r="C49" s="16">
        <v>1</v>
      </c>
      <c r="D49" s="16"/>
      <c r="E49" s="16">
        <f t="shared" si="5"/>
        <v>0</v>
      </c>
      <c r="F49" s="16"/>
      <c r="G49" s="16">
        <f t="shared" si="6"/>
        <v>0</v>
      </c>
      <c r="H49" s="16">
        <f t="shared" si="7"/>
        <v>0</v>
      </c>
      <c r="I49" s="16">
        <f t="shared" si="8"/>
        <v>0</v>
      </c>
      <c r="J49" s="3"/>
      <c r="K49" s="3"/>
    </row>
    <row r="50" spans="1:11">
      <c r="A50" s="7" t="s">
        <v>106</v>
      </c>
      <c r="B50" s="7" t="s">
        <v>102</v>
      </c>
      <c r="C50" s="16">
        <v>1</v>
      </c>
      <c r="D50" s="16"/>
      <c r="E50" s="16">
        <f t="shared" si="5"/>
        <v>0</v>
      </c>
      <c r="F50" s="16"/>
      <c r="G50" s="16">
        <f t="shared" si="6"/>
        <v>0</v>
      </c>
      <c r="H50" s="16">
        <f t="shared" si="7"/>
        <v>0</v>
      </c>
      <c r="I50" s="16">
        <f t="shared" si="8"/>
        <v>0</v>
      </c>
      <c r="J50" s="3"/>
      <c r="K50" s="3"/>
    </row>
    <row r="51" spans="1:11">
      <c r="A51" s="7" t="s">
        <v>107</v>
      </c>
      <c r="B51" s="7" t="s">
        <v>102</v>
      </c>
      <c r="C51" s="16">
        <v>1</v>
      </c>
      <c r="D51" s="16"/>
      <c r="E51" s="16">
        <f t="shared" si="5"/>
        <v>0</v>
      </c>
      <c r="F51" s="16"/>
      <c r="G51" s="16">
        <f t="shared" si="6"/>
        <v>0</v>
      </c>
      <c r="H51" s="16">
        <f t="shared" si="7"/>
        <v>0</v>
      </c>
      <c r="I51" s="16">
        <f t="shared" si="8"/>
        <v>0</v>
      </c>
      <c r="J51" s="3"/>
      <c r="K51" s="3"/>
    </row>
    <row r="52" spans="1:11">
      <c r="A52" s="7" t="s">
        <v>108</v>
      </c>
      <c r="B52" s="7" t="s">
        <v>102</v>
      </c>
      <c r="C52" s="16">
        <v>1</v>
      </c>
      <c r="D52" s="16"/>
      <c r="E52" s="16">
        <f t="shared" si="5"/>
        <v>0</v>
      </c>
      <c r="F52" s="16"/>
      <c r="G52" s="16">
        <f t="shared" si="6"/>
        <v>0</v>
      </c>
      <c r="H52" s="16">
        <f t="shared" si="7"/>
        <v>0</v>
      </c>
      <c r="I52" s="16">
        <f t="shared" si="8"/>
        <v>0</v>
      </c>
      <c r="J52" s="3"/>
      <c r="K52" s="3"/>
    </row>
    <row r="53" spans="1:11">
      <c r="A53" s="7" t="s">
        <v>109</v>
      </c>
      <c r="B53" s="7" t="s">
        <v>102</v>
      </c>
      <c r="C53" s="16">
        <v>1</v>
      </c>
      <c r="D53" s="16"/>
      <c r="E53" s="16">
        <f t="shared" si="5"/>
        <v>0</v>
      </c>
      <c r="F53" s="16"/>
      <c r="G53" s="16">
        <f t="shared" si="6"/>
        <v>0</v>
      </c>
      <c r="H53" s="16">
        <f t="shared" si="7"/>
        <v>0</v>
      </c>
      <c r="I53" s="16">
        <f t="shared" si="8"/>
        <v>0</v>
      </c>
      <c r="J53" s="3"/>
      <c r="K53" s="3"/>
    </row>
    <row r="54" spans="1:11">
      <c r="A54" s="7" t="s">
        <v>110</v>
      </c>
      <c r="B54" s="7" t="s">
        <v>102</v>
      </c>
      <c r="C54" s="16">
        <v>11</v>
      </c>
      <c r="D54" s="16"/>
      <c r="E54" s="16">
        <f t="shared" si="5"/>
        <v>0</v>
      </c>
      <c r="F54" s="16"/>
      <c r="G54" s="16">
        <f t="shared" si="6"/>
        <v>0</v>
      </c>
      <c r="H54" s="16">
        <f t="shared" si="7"/>
        <v>0</v>
      </c>
      <c r="I54" s="16">
        <f t="shared" si="8"/>
        <v>0</v>
      </c>
      <c r="J54" s="3"/>
      <c r="K54" s="3"/>
    </row>
    <row r="55" spans="1:11">
      <c r="A55" s="7" t="s">
        <v>111</v>
      </c>
      <c r="B55" s="7" t="s">
        <v>102</v>
      </c>
      <c r="C55" s="16">
        <v>7</v>
      </c>
      <c r="D55" s="16"/>
      <c r="E55" s="16">
        <f t="shared" si="5"/>
        <v>0</v>
      </c>
      <c r="F55" s="16"/>
      <c r="G55" s="16">
        <f t="shared" si="6"/>
        <v>0</v>
      </c>
      <c r="H55" s="16">
        <f t="shared" si="7"/>
        <v>0</v>
      </c>
      <c r="I55" s="16">
        <f t="shared" si="8"/>
        <v>0</v>
      </c>
      <c r="J55" s="3"/>
      <c r="K55" s="3"/>
    </row>
    <row r="56" spans="1:11">
      <c r="A56" s="7" t="s">
        <v>112</v>
      </c>
      <c r="B56" s="7" t="s">
        <v>102</v>
      </c>
      <c r="C56" s="16">
        <v>1</v>
      </c>
      <c r="D56" s="16"/>
      <c r="E56" s="16">
        <f t="shared" si="5"/>
        <v>0</v>
      </c>
      <c r="F56" s="16"/>
      <c r="G56" s="16">
        <f t="shared" si="6"/>
        <v>0</v>
      </c>
      <c r="H56" s="16">
        <f t="shared" si="7"/>
        <v>0</v>
      </c>
      <c r="I56" s="16">
        <f t="shared" si="8"/>
        <v>0</v>
      </c>
      <c r="J56" s="3"/>
      <c r="K56" s="3"/>
    </row>
    <row r="57" spans="1:11">
      <c r="A57" s="7" t="s">
        <v>113</v>
      </c>
      <c r="B57" s="7" t="s">
        <v>102</v>
      </c>
      <c r="C57" s="16">
        <v>4</v>
      </c>
      <c r="D57" s="16"/>
      <c r="E57" s="16">
        <f t="shared" si="5"/>
        <v>0</v>
      </c>
      <c r="F57" s="16"/>
      <c r="G57" s="16">
        <f t="shared" si="6"/>
        <v>0</v>
      </c>
      <c r="H57" s="16">
        <f t="shared" si="7"/>
        <v>0</v>
      </c>
      <c r="I57" s="16">
        <f t="shared" si="8"/>
        <v>0</v>
      </c>
      <c r="J57" s="3"/>
      <c r="K57" s="3"/>
    </row>
    <row r="58" spans="1:11">
      <c r="A58" s="7" t="s">
        <v>114</v>
      </c>
      <c r="B58" s="7" t="s">
        <v>102</v>
      </c>
      <c r="C58" s="16">
        <v>1</v>
      </c>
      <c r="D58" s="16"/>
      <c r="E58" s="16">
        <f t="shared" si="5"/>
        <v>0</v>
      </c>
      <c r="F58" s="16"/>
      <c r="G58" s="16">
        <f t="shared" si="6"/>
        <v>0</v>
      </c>
      <c r="H58" s="16">
        <f t="shared" si="7"/>
        <v>0</v>
      </c>
      <c r="I58" s="16">
        <f t="shared" si="8"/>
        <v>0</v>
      </c>
      <c r="J58" s="3"/>
      <c r="K58" s="3"/>
    </row>
    <row r="59" spans="1:11">
      <c r="A59" s="7" t="s">
        <v>115</v>
      </c>
      <c r="B59" s="7" t="s">
        <v>102</v>
      </c>
      <c r="C59" s="16">
        <v>3</v>
      </c>
      <c r="D59" s="16"/>
      <c r="E59" s="16">
        <f t="shared" si="5"/>
        <v>0</v>
      </c>
      <c r="F59" s="16"/>
      <c r="G59" s="16">
        <f t="shared" si="6"/>
        <v>0</v>
      </c>
      <c r="H59" s="16">
        <f t="shared" si="7"/>
        <v>0</v>
      </c>
      <c r="I59" s="16">
        <f t="shared" si="8"/>
        <v>0</v>
      </c>
      <c r="J59" s="3"/>
      <c r="K59" s="3"/>
    </row>
    <row r="60" spans="1:11">
      <c r="A60" s="7" t="s">
        <v>116</v>
      </c>
      <c r="B60" s="7" t="s">
        <v>68</v>
      </c>
      <c r="C60" s="16">
        <v>1</v>
      </c>
      <c r="D60" s="16"/>
      <c r="E60" s="16">
        <f t="shared" si="5"/>
        <v>0</v>
      </c>
      <c r="F60" s="16"/>
      <c r="G60" s="16">
        <f t="shared" si="6"/>
        <v>0</v>
      </c>
      <c r="H60" s="16">
        <f t="shared" si="7"/>
        <v>0</v>
      </c>
      <c r="I60" s="16">
        <f t="shared" si="8"/>
        <v>0</v>
      </c>
      <c r="J60" s="3"/>
      <c r="K60" s="3"/>
    </row>
    <row r="61" spans="1:11">
      <c r="A61" s="7" t="s">
        <v>117</v>
      </c>
      <c r="B61" s="7" t="s">
        <v>68</v>
      </c>
      <c r="C61" s="16">
        <v>1</v>
      </c>
      <c r="D61" s="16"/>
      <c r="E61" s="16">
        <f t="shared" si="5"/>
        <v>0</v>
      </c>
      <c r="F61" s="16"/>
      <c r="G61" s="16">
        <f t="shared" si="6"/>
        <v>0</v>
      </c>
      <c r="H61" s="16">
        <f t="shared" si="7"/>
        <v>0</v>
      </c>
      <c r="I61" s="16">
        <f t="shared" si="8"/>
        <v>0</v>
      </c>
      <c r="J61" s="3"/>
      <c r="K61" s="3"/>
    </row>
    <row r="62" spans="1:11">
      <c r="A62" s="7" t="s">
        <v>118</v>
      </c>
      <c r="B62" s="7" t="s">
        <v>119</v>
      </c>
      <c r="C62" s="16">
        <v>16</v>
      </c>
      <c r="D62" s="16"/>
      <c r="E62" s="16">
        <f t="shared" si="5"/>
        <v>0</v>
      </c>
      <c r="F62" s="16"/>
      <c r="G62" s="16">
        <f t="shared" si="6"/>
        <v>0</v>
      </c>
      <c r="H62" s="16">
        <f t="shared" si="7"/>
        <v>0</v>
      </c>
      <c r="I62" s="16">
        <f t="shared" si="8"/>
        <v>0</v>
      </c>
      <c r="J62" s="3"/>
      <c r="K62" s="3"/>
    </row>
    <row r="63" spans="1:11">
      <c r="A63" s="6" t="s">
        <v>120</v>
      </c>
      <c r="B63" s="6" t="s">
        <v>15</v>
      </c>
      <c r="C63" s="13"/>
      <c r="D63" s="13"/>
      <c r="E63" s="13">
        <f>SUM(E46:E62)</f>
        <v>0</v>
      </c>
      <c r="F63" s="13"/>
      <c r="G63" s="13">
        <f>SUM(G46:G62)</f>
        <v>0</v>
      </c>
      <c r="H63" s="13"/>
      <c r="I63" s="13">
        <f>SUM(I46:I62)</f>
        <v>0</v>
      </c>
      <c r="J63" s="3"/>
      <c r="K63" s="3"/>
    </row>
    <row r="64" spans="1:11">
      <c r="A64" s="7" t="s">
        <v>15</v>
      </c>
      <c r="B64" s="7" t="s">
        <v>15</v>
      </c>
      <c r="C64" s="16"/>
      <c r="D64" s="16"/>
      <c r="E64" s="16"/>
      <c r="F64" s="16"/>
      <c r="G64" s="16"/>
      <c r="H64" s="16">
        <f>D64+F64</f>
        <v>0</v>
      </c>
      <c r="I64" s="16">
        <f>E64+G64</f>
        <v>0</v>
      </c>
      <c r="J64" s="3"/>
      <c r="K64" s="3"/>
    </row>
    <row r="65" spans="1:11">
      <c r="A65" s="7" t="s">
        <v>15</v>
      </c>
      <c r="B65" s="7" t="s">
        <v>15</v>
      </c>
      <c r="C65" s="16"/>
      <c r="D65" s="16"/>
      <c r="E65" s="16"/>
      <c r="F65" s="16"/>
      <c r="G65" s="16"/>
      <c r="H65" s="16">
        <f>D65+F65</f>
        <v>0</v>
      </c>
      <c r="I65" s="16">
        <f>E65+G65</f>
        <v>0</v>
      </c>
      <c r="J65" s="3"/>
      <c r="K65" s="3"/>
    </row>
    <row r="66" spans="1:11">
      <c r="A66" s="6" t="s">
        <v>121</v>
      </c>
      <c r="B66" s="6" t="s">
        <v>15</v>
      </c>
      <c r="C66" s="13"/>
      <c r="D66" s="13"/>
      <c r="E66" s="13"/>
      <c r="F66" s="13"/>
      <c r="G66" s="13"/>
      <c r="H66" s="13"/>
      <c r="I66" s="13"/>
      <c r="J66" s="3"/>
      <c r="K66" s="3"/>
    </row>
    <row r="67" spans="1:11">
      <c r="A67" s="14" t="s">
        <v>122</v>
      </c>
      <c r="B67" s="14" t="s">
        <v>15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7" t="s">
        <v>123</v>
      </c>
      <c r="B68" s="7" t="s">
        <v>62</v>
      </c>
      <c r="C68" s="16">
        <v>700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14" t="s">
        <v>124</v>
      </c>
      <c r="B69" s="14" t="s">
        <v>15</v>
      </c>
      <c r="C69" s="15"/>
      <c r="D69" s="15"/>
      <c r="E69" s="15"/>
      <c r="F69" s="15"/>
      <c r="G69" s="15"/>
      <c r="H69" s="15"/>
      <c r="I69" s="15"/>
      <c r="J69" s="3"/>
      <c r="K69" s="3"/>
    </row>
    <row r="70" spans="1:11">
      <c r="A70" s="7" t="s">
        <v>125</v>
      </c>
      <c r="B70" s="7" t="s">
        <v>68</v>
      </c>
      <c r="C70" s="16">
        <v>80</v>
      </c>
      <c r="D70" s="16"/>
      <c r="E70" s="16">
        <f>C70*D70</f>
        <v>0</v>
      </c>
      <c r="F70" s="16"/>
      <c r="G70" s="16">
        <f>C70*F70</f>
        <v>0</v>
      </c>
      <c r="H70" s="16">
        <f t="shared" ref="H70:I72" si="9">D70+F70</f>
        <v>0</v>
      </c>
      <c r="I70" s="16">
        <f t="shared" si="9"/>
        <v>0</v>
      </c>
      <c r="J70" s="3"/>
      <c r="K70" s="3"/>
    </row>
    <row r="71" spans="1:11">
      <c r="A71" s="7" t="s">
        <v>126</v>
      </c>
      <c r="B71" s="7" t="s">
        <v>68</v>
      </c>
      <c r="C71" s="16">
        <v>43</v>
      </c>
      <c r="D71" s="16"/>
      <c r="E71" s="16">
        <f>C71*D71</f>
        <v>0</v>
      </c>
      <c r="F71" s="16"/>
      <c r="G71" s="16">
        <f>C71*F71</f>
        <v>0</v>
      </c>
      <c r="H71" s="16">
        <f t="shared" si="9"/>
        <v>0</v>
      </c>
      <c r="I71" s="16">
        <f t="shared" si="9"/>
        <v>0</v>
      </c>
      <c r="J71" s="3"/>
      <c r="K71" s="3"/>
    </row>
    <row r="72" spans="1:11">
      <c r="A72" s="7" t="s">
        <v>127</v>
      </c>
      <c r="B72" s="7" t="s">
        <v>68</v>
      </c>
      <c r="C72" s="16">
        <v>18</v>
      </c>
      <c r="D72" s="16"/>
      <c r="E72" s="16">
        <f>C72*D72</f>
        <v>0</v>
      </c>
      <c r="F72" s="16"/>
      <c r="G72" s="16">
        <f>C72*F72</f>
        <v>0</v>
      </c>
      <c r="H72" s="16">
        <f t="shared" si="9"/>
        <v>0</v>
      </c>
      <c r="I72" s="16">
        <f t="shared" si="9"/>
        <v>0</v>
      </c>
      <c r="J72" s="3"/>
      <c r="K72" s="3"/>
    </row>
    <row r="73" spans="1:11">
      <c r="A73" s="14" t="s">
        <v>128</v>
      </c>
      <c r="B73" s="14" t="s">
        <v>15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>
      <c r="A74" s="7" t="s">
        <v>129</v>
      </c>
      <c r="B74" s="7" t="s">
        <v>68</v>
      </c>
      <c r="C74" s="16">
        <v>14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14" t="s">
        <v>130</v>
      </c>
      <c r="B75" s="14" t="s">
        <v>15</v>
      </c>
      <c r="C75" s="15"/>
      <c r="D75" s="15"/>
      <c r="E75" s="15"/>
      <c r="F75" s="15"/>
      <c r="G75" s="15"/>
      <c r="H75" s="15"/>
      <c r="I75" s="15"/>
      <c r="J75" s="3"/>
      <c r="K75" s="3"/>
    </row>
    <row r="76" spans="1:11">
      <c r="A76" s="7" t="s">
        <v>131</v>
      </c>
      <c r="B76" s="7" t="s">
        <v>68</v>
      </c>
      <c r="C76" s="16">
        <v>660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7" t="s">
        <v>15</v>
      </c>
      <c r="B77" s="7" t="s">
        <v>15</v>
      </c>
      <c r="C77" s="16"/>
      <c r="D77" s="16"/>
      <c r="E77" s="16"/>
      <c r="F77" s="16"/>
      <c r="G77" s="16"/>
      <c r="H77" s="16">
        <f>D77+F77</f>
        <v>0</v>
      </c>
      <c r="I77" s="16">
        <f>E77+G77</f>
        <v>0</v>
      </c>
      <c r="J77" s="3"/>
      <c r="K77" s="3"/>
    </row>
    <row r="78" spans="1:11">
      <c r="A78" s="8" t="s">
        <v>132</v>
      </c>
      <c r="B78" s="8" t="s">
        <v>15</v>
      </c>
      <c r="C78" s="17"/>
      <c r="D78" s="17"/>
      <c r="E78" s="17"/>
      <c r="F78" s="17"/>
      <c r="G78" s="17"/>
      <c r="H78" s="17"/>
      <c r="I78" s="17"/>
      <c r="J78" s="3"/>
      <c r="K78" s="3"/>
    </row>
    <row r="79" spans="1:11">
      <c r="A79" s="7" t="s">
        <v>133</v>
      </c>
      <c r="B79" s="7" t="s">
        <v>68</v>
      </c>
      <c r="C79" s="16">
        <v>18</v>
      </c>
      <c r="D79" s="16"/>
      <c r="E79" s="16">
        <f>C79*D79</f>
        <v>0</v>
      </c>
      <c r="F79" s="16"/>
      <c r="G79" s="16">
        <f>C79*F79</f>
        <v>0</v>
      </c>
      <c r="H79" s="16">
        <f t="shared" ref="H79:I83" si="10">D79+F79</f>
        <v>0</v>
      </c>
      <c r="I79" s="16">
        <f t="shared" si="10"/>
        <v>0</v>
      </c>
      <c r="J79" s="3"/>
      <c r="K79" s="3"/>
    </row>
    <row r="80" spans="1:11">
      <c r="A80" s="7" t="s">
        <v>134</v>
      </c>
      <c r="B80" s="7" t="s">
        <v>68</v>
      </c>
      <c r="C80" s="16">
        <v>18</v>
      </c>
      <c r="D80" s="16"/>
      <c r="E80" s="16">
        <f>C80*D80</f>
        <v>0</v>
      </c>
      <c r="F80" s="16"/>
      <c r="G80" s="16">
        <f>C80*F80</f>
        <v>0</v>
      </c>
      <c r="H80" s="16">
        <f t="shared" si="10"/>
        <v>0</v>
      </c>
      <c r="I80" s="16">
        <f t="shared" si="10"/>
        <v>0</v>
      </c>
      <c r="J80" s="3"/>
      <c r="K80" s="3"/>
    </row>
    <row r="81" spans="1:11">
      <c r="A81" s="7" t="s">
        <v>135</v>
      </c>
      <c r="B81" s="7" t="s">
        <v>68</v>
      </c>
      <c r="C81" s="16">
        <v>36</v>
      </c>
      <c r="D81" s="16"/>
      <c r="E81" s="16">
        <f>C81*D81</f>
        <v>0</v>
      </c>
      <c r="F81" s="16"/>
      <c r="G81" s="16">
        <f>C81*F81</f>
        <v>0</v>
      </c>
      <c r="H81" s="16">
        <f t="shared" si="10"/>
        <v>0</v>
      </c>
      <c r="I81" s="16">
        <f t="shared" si="10"/>
        <v>0</v>
      </c>
      <c r="J81" s="3"/>
      <c r="K81" s="3"/>
    </row>
    <row r="82" spans="1:11">
      <c r="A82" s="7" t="s">
        <v>136</v>
      </c>
      <c r="B82" s="7" t="s">
        <v>62</v>
      </c>
      <c r="C82" s="16">
        <v>70</v>
      </c>
      <c r="D82" s="16"/>
      <c r="E82" s="16">
        <f>C82*D82</f>
        <v>0</v>
      </c>
      <c r="F82" s="16"/>
      <c r="G82" s="16">
        <f>C82*F82</f>
        <v>0</v>
      </c>
      <c r="H82" s="16">
        <f t="shared" si="10"/>
        <v>0</v>
      </c>
      <c r="I82" s="16">
        <f t="shared" si="10"/>
        <v>0</v>
      </c>
      <c r="J82" s="3"/>
      <c r="K82" s="3"/>
    </row>
    <row r="83" spans="1:11">
      <c r="A83" s="7" t="s">
        <v>137</v>
      </c>
      <c r="B83" s="7" t="s">
        <v>15</v>
      </c>
      <c r="C83" s="16"/>
      <c r="D83" s="16"/>
      <c r="E83" s="16"/>
      <c r="F83" s="16"/>
      <c r="G83" s="16"/>
      <c r="H83" s="16">
        <f t="shared" si="10"/>
        <v>0</v>
      </c>
      <c r="I83" s="16">
        <f t="shared" si="10"/>
        <v>0</v>
      </c>
      <c r="J83" s="3"/>
      <c r="K83" s="3"/>
    </row>
    <row r="84" spans="1:11">
      <c r="A84" s="8" t="s">
        <v>138</v>
      </c>
      <c r="B84" s="8" t="s">
        <v>15</v>
      </c>
      <c r="C84" s="17"/>
      <c r="D84" s="17"/>
      <c r="E84" s="17">
        <f>SUM(E79:E83)</f>
        <v>0</v>
      </c>
      <c r="F84" s="17"/>
      <c r="G84" s="17">
        <f>SUM(G79:G83)</f>
        <v>0</v>
      </c>
      <c r="H84" s="17"/>
      <c r="I84" s="17">
        <f>SUM(I79:I83)</f>
        <v>0</v>
      </c>
      <c r="J84" s="3"/>
      <c r="K84" s="3"/>
    </row>
    <row r="85" spans="1:11">
      <c r="A85" s="7" t="s">
        <v>15</v>
      </c>
      <c r="B85" s="7" t="s">
        <v>15</v>
      </c>
      <c r="C85" s="16"/>
      <c r="D85" s="16"/>
      <c r="E85" s="16"/>
      <c r="F85" s="16"/>
      <c r="G85" s="16"/>
      <c r="H85" s="16">
        <f>D85+F85</f>
        <v>0</v>
      </c>
      <c r="I85" s="16">
        <f>E85+G85</f>
        <v>0</v>
      </c>
      <c r="J85" s="3"/>
      <c r="K85" s="3"/>
    </row>
    <row r="86" spans="1:11">
      <c r="A86" s="6" t="s">
        <v>139</v>
      </c>
      <c r="B86" s="6" t="s">
        <v>15</v>
      </c>
      <c r="C86" s="13"/>
      <c r="D86" s="13"/>
      <c r="E86" s="13">
        <f>SUM(E67:E77,E79:E83,E85:E85)</f>
        <v>0</v>
      </c>
      <c r="F86" s="13"/>
      <c r="G86" s="13">
        <f>SUM(G67:G77,G79:G83,G85:G85)</f>
        <v>0</v>
      </c>
      <c r="H86" s="13"/>
      <c r="I86" s="13">
        <f>SUM(I67:I77,I79:I83,I85:I85)</f>
        <v>0</v>
      </c>
      <c r="J86" s="3"/>
      <c r="K86" s="3"/>
    </row>
    <row r="87" spans="1:11">
      <c r="A87" s="7" t="s">
        <v>15</v>
      </c>
      <c r="B87" s="7" t="s">
        <v>15</v>
      </c>
      <c r="C87" s="16"/>
      <c r="D87" s="16"/>
      <c r="E87" s="16"/>
      <c r="F87" s="16"/>
      <c r="G87" s="16"/>
      <c r="H87" s="16">
        <f t="shared" ref="H87:I93" si="11">D87+F87</f>
        <v>0</v>
      </c>
      <c r="I87" s="16">
        <f t="shared" si="11"/>
        <v>0</v>
      </c>
      <c r="J87" s="3"/>
      <c r="K87" s="3"/>
    </row>
    <row r="88" spans="1:11">
      <c r="A88" s="7" t="s">
        <v>140</v>
      </c>
      <c r="B88" s="7" t="s">
        <v>119</v>
      </c>
      <c r="C88" s="16">
        <v>12</v>
      </c>
      <c r="D88" s="16"/>
      <c r="E88" s="16">
        <f>C88*D88</f>
        <v>0</v>
      </c>
      <c r="F88" s="16"/>
      <c r="G88" s="16">
        <f>C88*F88</f>
        <v>0</v>
      </c>
      <c r="H88" s="16">
        <f t="shared" si="11"/>
        <v>0</v>
      </c>
      <c r="I88" s="16">
        <f t="shared" si="11"/>
        <v>0</v>
      </c>
      <c r="J88" s="3"/>
      <c r="K88" s="3"/>
    </row>
    <row r="89" spans="1:11">
      <c r="A89" s="7" t="s">
        <v>141</v>
      </c>
      <c r="B89" s="7" t="s">
        <v>119</v>
      </c>
      <c r="C89" s="16">
        <v>12</v>
      </c>
      <c r="D89" s="16"/>
      <c r="E89" s="16">
        <f>C89*D89</f>
        <v>0</v>
      </c>
      <c r="F89" s="16"/>
      <c r="G89" s="16">
        <f>C89*F89</f>
        <v>0</v>
      </c>
      <c r="H89" s="16">
        <f t="shared" si="11"/>
        <v>0</v>
      </c>
      <c r="I89" s="16">
        <f t="shared" si="11"/>
        <v>0</v>
      </c>
      <c r="J89" s="3"/>
      <c r="K89" s="3"/>
    </row>
    <row r="90" spans="1:11">
      <c r="A90" s="7" t="s">
        <v>142</v>
      </c>
      <c r="B90" s="7" t="s">
        <v>119</v>
      </c>
      <c r="C90" s="16">
        <v>8</v>
      </c>
      <c r="D90" s="16"/>
      <c r="E90" s="16">
        <f>C90*D90</f>
        <v>0</v>
      </c>
      <c r="F90" s="16"/>
      <c r="G90" s="16">
        <f>C90*F90</f>
        <v>0</v>
      </c>
      <c r="H90" s="16">
        <f t="shared" si="11"/>
        <v>0</v>
      </c>
      <c r="I90" s="16">
        <f t="shared" si="11"/>
        <v>0</v>
      </c>
      <c r="J90" s="3"/>
      <c r="K90" s="3"/>
    </row>
    <row r="91" spans="1:11">
      <c r="A91" s="7" t="s">
        <v>15</v>
      </c>
      <c r="B91" s="7" t="s">
        <v>15</v>
      </c>
      <c r="C91" s="16"/>
      <c r="D91" s="16"/>
      <c r="E91" s="16"/>
      <c r="F91" s="16"/>
      <c r="G91" s="16"/>
      <c r="H91" s="16">
        <f t="shared" si="11"/>
        <v>0</v>
      </c>
      <c r="I91" s="16">
        <f t="shared" si="11"/>
        <v>0</v>
      </c>
      <c r="J91" s="3"/>
      <c r="K91" s="3"/>
    </row>
    <row r="92" spans="1:11">
      <c r="A92" s="7" t="s">
        <v>15</v>
      </c>
      <c r="B92" s="7" t="s">
        <v>15</v>
      </c>
      <c r="C92" s="16"/>
      <c r="D92" s="16"/>
      <c r="E92" s="16"/>
      <c r="F92" s="16"/>
      <c r="G92" s="16"/>
      <c r="H92" s="16">
        <f t="shared" si="11"/>
        <v>0</v>
      </c>
      <c r="I92" s="16">
        <f t="shared" si="11"/>
        <v>0</v>
      </c>
      <c r="J92" s="3"/>
      <c r="K92" s="3"/>
    </row>
    <row r="93" spans="1:11">
      <c r="A93" s="7" t="s">
        <v>143</v>
      </c>
      <c r="B93" s="7" t="s">
        <v>15</v>
      </c>
      <c r="C93" s="16"/>
      <c r="D93" s="16"/>
      <c r="E93" s="16">
        <f>L2+Parametre!B33/100*E72+Parametre!B33/100*E74+Parametre!B33/100*E76+Parametre!B33/100*E79+Parametre!B33/100*E80+Parametre!B33/100*E81+Parametre!B33/100*E82+Parametre!B33/100*E88+Parametre!B33/100*E89+Parametre!B33/100*E90</f>
        <v>0</v>
      </c>
      <c r="F93" s="16"/>
      <c r="G93" s="16"/>
      <c r="H93" s="16">
        <f t="shared" si="11"/>
        <v>0</v>
      </c>
      <c r="I93" s="16">
        <f t="shared" si="11"/>
        <v>0</v>
      </c>
      <c r="J93" s="3"/>
      <c r="K93" s="3"/>
    </row>
    <row r="94" spans="1:11">
      <c r="A94" s="4" t="s">
        <v>144</v>
      </c>
      <c r="B94" s="4" t="s">
        <v>15</v>
      </c>
      <c r="C94" s="12"/>
      <c r="D94" s="12"/>
      <c r="E94" s="12">
        <f>SUM(E3:E41,E43:E44,E46:E62,E64:E65,E67:E77,E79:E83,E85,E87:E93)</f>
        <v>0</v>
      </c>
      <c r="F94" s="12"/>
      <c r="G94" s="12">
        <f>SUM(G3:G41,G43:G44,G46:G62,G64:G65,G67:G77,G79:G83,G85,G87:G93)</f>
        <v>0</v>
      </c>
      <c r="H94" s="12"/>
      <c r="I94" s="12">
        <f>SUM(I3:I41,I43:I44,I46:I62,I64:I65,I67:I77,I79:I83,I85,I87:I93)</f>
        <v>0</v>
      </c>
      <c r="J94" s="3"/>
      <c r="K94" s="3"/>
    </row>
    <row r="95" spans="1:11">
      <c r="A95" s="7" t="s">
        <v>15</v>
      </c>
      <c r="B95" s="7" t="s">
        <v>15</v>
      </c>
      <c r="C95" s="16"/>
      <c r="D95" s="16"/>
      <c r="E95" s="16"/>
      <c r="F95" s="16"/>
      <c r="G95" s="16"/>
      <c r="H95" s="16">
        <f>D95+F95</f>
        <v>0</v>
      </c>
      <c r="I95" s="16">
        <f>E95+G95</f>
        <v>0</v>
      </c>
      <c r="J95" s="3"/>
      <c r="K95" s="3"/>
    </row>
  </sheetData>
  <pageMargins left="0.7" right="0.7" top="0.75" bottom="0.75" header="0.3" footer="0.3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defaultRowHeight="14.4"/>
  <cols>
    <col min="1" max="1" width="27.5546875" style="1" bestFit="1" customWidth="1"/>
    <col min="2" max="2" width="65.44140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7">
      <c r="A3" s="2" t="s">
        <v>4</v>
      </c>
      <c r="B3" s="5" t="s">
        <v>5</v>
      </c>
      <c r="C3" s="3"/>
    </row>
    <row r="4" spans="1:3" ht="27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15</v>
      </c>
      <c r="C11" s="3"/>
    </row>
    <row r="12" spans="1:3">
      <c r="A12" s="2" t="s">
        <v>21</v>
      </c>
      <c r="B12" s="6" t="s">
        <v>15</v>
      </c>
      <c r="C12" s="3"/>
    </row>
    <row r="13" spans="1:3">
      <c r="A13" s="2" t="s">
        <v>22</v>
      </c>
      <c r="B13" s="6" t="s">
        <v>15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32</v>
      </c>
      <c r="C21" s="3"/>
    </row>
    <row r="22" spans="1:3">
      <c r="A22" s="2" t="s">
        <v>35</v>
      </c>
      <c r="B22" s="8" t="s">
        <v>32</v>
      </c>
      <c r="C22" s="3"/>
    </row>
    <row r="23" spans="1:3">
      <c r="A23" s="2" t="s">
        <v>36</v>
      </c>
      <c r="B23" s="8" t="s">
        <v>32</v>
      </c>
      <c r="C23" s="3"/>
    </row>
    <row r="24" spans="1:3">
      <c r="A24" s="2" t="s">
        <v>37</v>
      </c>
      <c r="B24" s="8" t="s">
        <v>32</v>
      </c>
      <c r="C24" s="3"/>
    </row>
    <row r="25" spans="1:3">
      <c r="A25" s="2" t="s">
        <v>38</v>
      </c>
      <c r="B25" s="8" t="s">
        <v>32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32</v>
      </c>
      <c r="C27" s="3"/>
    </row>
    <row r="28" spans="1:3">
      <c r="A28" s="2" t="s">
        <v>42</v>
      </c>
      <c r="B28" s="8" t="s">
        <v>32</v>
      </c>
      <c r="C28" s="3"/>
    </row>
    <row r="29" spans="1:3">
      <c r="A29" s="2" t="s">
        <v>43</v>
      </c>
      <c r="B29" s="8" t="s">
        <v>32</v>
      </c>
      <c r="C29" s="3"/>
    </row>
    <row r="30" spans="1:3">
      <c r="A30" s="2" t="s">
        <v>44</v>
      </c>
      <c r="B30" s="8" t="s">
        <v>32</v>
      </c>
      <c r="C30" s="3"/>
    </row>
    <row r="31" spans="1:3" ht="24">
      <c r="A31" s="9" t="s">
        <v>45</v>
      </c>
      <c r="B31" s="8" t="s">
        <v>46</v>
      </c>
      <c r="C31" s="3"/>
    </row>
    <row r="32" spans="1:3">
      <c r="A32" s="2" t="s">
        <v>47</v>
      </c>
      <c r="B32" s="8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Rekapitulácia</vt:lpstr>
      <vt:lpstr>Rozpočet</vt:lpstr>
      <vt:lpstr>Parametre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Progresteam</cp:lastModifiedBy>
  <cp:lastPrinted>2025-02-11T08:06:05Z</cp:lastPrinted>
  <dcterms:created xsi:type="dcterms:W3CDTF">2025-02-11T07:34:25Z</dcterms:created>
  <dcterms:modified xsi:type="dcterms:W3CDTF">2025-02-11T08:06:09Z</dcterms:modified>
</cp:coreProperties>
</file>