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 1.1 - Architektonicko s..." sheetId="2" r:id="rId2"/>
    <sheet name="D 1.4.1 - ZAŘÍZENÍ VYTÁPĚ..." sheetId="3" r:id="rId3"/>
    <sheet name="D 1.4.3 - Zařízení silnop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 1.1 - Architektonicko s...'!$C$128:$K$274</definedName>
    <definedName name="_xlnm.Print_Area" localSheetId="1">'D 1.1 - Architektonicko s...'!$C$4:$J$39,'D 1.1 - Architektonicko s...'!$C$50:$J$76,'D 1.1 - Architektonicko s...'!$C$82:$J$110,'D 1.1 - Architektonicko s...'!$C$116:$J$274</definedName>
    <definedName name="_xlnm.Print_Titles" localSheetId="1">'D 1.1 - Architektonicko s...'!$128:$128</definedName>
    <definedName name="_xlnm._FilterDatabase" localSheetId="2" hidden="1">'D 1.4.1 - ZAŘÍZENÍ VYTÁPĚ...'!$C$124:$K$158</definedName>
    <definedName name="_xlnm.Print_Area" localSheetId="2">'D 1.4.1 - ZAŘÍZENÍ VYTÁPĚ...'!$C$4:$J$41,'D 1.4.1 - ZAŘÍZENÍ VYTÁPĚ...'!$C$50:$J$76,'D 1.4.1 - ZAŘÍZENÍ VYTÁPĚ...'!$C$82:$J$104,'D 1.4.1 - ZAŘÍZENÍ VYTÁPĚ...'!$C$110:$J$158</definedName>
    <definedName name="_xlnm.Print_Titles" localSheetId="2">'D 1.4.1 - ZAŘÍZENÍ VYTÁPĚ...'!$124:$124</definedName>
    <definedName name="_xlnm._FilterDatabase" localSheetId="3" hidden="1">'D 1.4.3 - Zařízení silnop...'!$C$126:$K$169</definedName>
    <definedName name="_xlnm.Print_Area" localSheetId="3">'D 1.4.3 - Zařízení silnop...'!$C$4:$J$41,'D 1.4.3 - Zařízení silnop...'!$C$50:$J$76,'D 1.4.3 - Zařízení silnop...'!$C$82:$J$106,'D 1.4.3 - Zařízení silnop...'!$C$112:$J$169</definedName>
    <definedName name="_xlnm.Print_Titles" localSheetId="3">'D 1.4.3 - Zařízení silnop...'!$126:$126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J124"/>
  <c r="F121"/>
  <c r="E119"/>
  <c r="J94"/>
  <c r="F91"/>
  <c r="E89"/>
  <c r="J23"/>
  <c r="E23"/>
  <c r="J93"/>
  <c r="J22"/>
  <c r="J20"/>
  <c r="E20"/>
  <c r="F124"/>
  <c r="J19"/>
  <c r="J17"/>
  <c r="E17"/>
  <c r="F123"/>
  <c r="J16"/>
  <c r="J14"/>
  <c r="J121"/>
  <c r="E7"/>
  <c r="E115"/>
  <c i="3" r="J39"/>
  <c r="J38"/>
  <c i="1" r="AY97"/>
  <c i="3" r="J37"/>
  <c i="1" r="AX97"/>
  <c i="3"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T151"/>
  <c r="R152"/>
  <c r="R151"/>
  <c r="P152"/>
  <c r="P151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2"/>
  <c r="F119"/>
  <c r="E117"/>
  <c r="J94"/>
  <c r="F91"/>
  <c r="E89"/>
  <c r="J23"/>
  <c r="E23"/>
  <c r="J121"/>
  <c r="J22"/>
  <c r="J20"/>
  <c r="E20"/>
  <c r="F122"/>
  <c r="J19"/>
  <c r="J17"/>
  <c r="E17"/>
  <c r="F93"/>
  <c r="J16"/>
  <c r="J14"/>
  <c r="J119"/>
  <c r="E7"/>
  <c r="E85"/>
  <c i="2" r="J37"/>
  <c r="J36"/>
  <c i="1" r="AY95"/>
  <c i="2" r="J35"/>
  <c i="1" r="AX95"/>
  <c i="2"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T225"/>
  <c r="R226"/>
  <c r="R225"/>
  <c r="P226"/>
  <c r="P225"/>
  <c r="BI219"/>
  <c r="BH219"/>
  <c r="BG219"/>
  <c r="BF219"/>
  <c r="T219"/>
  <c r="R219"/>
  <c r="P219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66"/>
  <c r="BH166"/>
  <c r="BG166"/>
  <c r="BF166"/>
  <c r="T166"/>
  <c r="R166"/>
  <c r="P166"/>
  <c r="BI158"/>
  <c r="BH158"/>
  <c r="BG158"/>
  <c r="BF158"/>
  <c r="T158"/>
  <c r="R158"/>
  <c r="P158"/>
  <c r="BI150"/>
  <c r="BH150"/>
  <c r="BG150"/>
  <c r="BF150"/>
  <c r="T150"/>
  <c r="R150"/>
  <c r="P150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J126"/>
  <c r="F123"/>
  <c r="E121"/>
  <c r="J92"/>
  <c r="F89"/>
  <c r="E87"/>
  <c r="J21"/>
  <c r="E21"/>
  <c r="J91"/>
  <c r="J20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J269"/>
  <c r="BK258"/>
  <c r="BK247"/>
  <c r="BK235"/>
  <c r="J230"/>
  <c r="J217"/>
  <c r="J185"/>
  <c r="J150"/>
  <c r="BK269"/>
  <c r="J258"/>
  <c r="J247"/>
  <c r="J238"/>
  <c r="BK226"/>
  <c r="J188"/>
  <c r="BK142"/>
  <c r="J205"/>
  <c r="J179"/>
  <c r="BK238"/>
  <c r="BK229"/>
  <c r="BK176"/>
  <c i="3" r="BK155"/>
  <c r="J146"/>
  <c r="BK139"/>
  <c r="J158"/>
  <c r="J147"/>
  <c r="J139"/>
  <c r="J127"/>
  <c r="BK148"/>
  <c r="J140"/>
  <c r="J150"/>
  <c r="J141"/>
  <c r="J133"/>
  <c i="4" r="J165"/>
  <c r="BK157"/>
  <c r="J151"/>
  <c r="J145"/>
  <c r="J131"/>
  <c r="BK161"/>
  <c r="J152"/>
  <c r="BK144"/>
  <c r="BK139"/>
  <c r="BK129"/>
  <c r="BK154"/>
  <c r="J143"/>
  <c r="BK135"/>
  <c r="J155"/>
  <c r="BK145"/>
  <c r="J139"/>
  <c r="BK132"/>
  <c i="2" r="BK267"/>
  <c r="BK253"/>
  <c r="BK241"/>
  <c r="J234"/>
  <c r="J229"/>
  <c r="J211"/>
  <c r="J166"/>
  <c r="J132"/>
  <c r="J267"/>
  <c r="J253"/>
  <c r="J241"/>
  <c r="J231"/>
  <c r="J195"/>
  <c r="J182"/>
  <c r="J232"/>
  <c r="BK192"/>
  <c r="BK158"/>
  <c r="BK234"/>
  <c r="BK211"/>
  <c r="BK179"/>
  <c r="J138"/>
  <c i="3" r="J154"/>
  <c r="J145"/>
  <c r="J131"/>
  <c r="BK150"/>
  <c r="BK140"/>
  <c r="J135"/>
  <c r="J157"/>
  <c r="BK141"/>
  <c r="J155"/>
  <c r="BK146"/>
  <c r="J137"/>
  <c r="BK131"/>
  <c i="4" r="BK168"/>
  <c r="BK155"/>
  <c r="J149"/>
  <c r="BK137"/>
  <c r="BK169"/>
  <c r="J160"/>
  <c r="BK151"/>
  <c r="J140"/>
  <c r="BK131"/>
  <c r="BK167"/>
  <c r="BK147"/>
  <c r="BK142"/>
  <c r="J132"/>
  <c r="BK165"/>
  <c r="J161"/>
  <c r="BK148"/>
  <c r="BK143"/>
  <c r="BK138"/>
  <c i="2" r="J272"/>
  <c r="BK256"/>
  <c r="BK244"/>
  <c r="J237"/>
  <c r="J226"/>
  <c r="J198"/>
  <c r="J176"/>
  <c r="BK272"/>
  <c r="J261"/>
  <c r="J250"/>
  <c r="BK239"/>
  <c r="J235"/>
  <c r="J192"/>
  <c r="J158"/>
  <c r="BK230"/>
  <c r="BK188"/>
  <c r="BK150"/>
  <c r="BK231"/>
  <c r="BK217"/>
  <c r="BK205"/>
  <c r="J142"/>
  <c i="3" r="BK152"/>
  <c r="J143"/>
  <c r="J138"/>
  <c r="BK154"/>
  <c r="BK143"/>
  <c r="BK129"/>
  <c r="BK144"/>
  <c r="J136"/>
  <c r="J148"/>
  <c r="BK136"/>
  <c r="J129"/>
  <c i="4" r="BK166"/>
  <c r="J159"/>
  <c r="BK152"/>
  <c r="J142"/>
  <c r="J168"/>
  <c r="BK159"/>
  <c r="BK149"/>
  <c r="BK141"/>
  <c r="BK136"/>
  <c r="J163"/>
  <c r="J148"/>
  <c r="J138"/>
  <c r="J129"/>
  <c r="J166"/>
  <c r="BK160"/>
  <c r="J147"/>
  <c r="J141"/>
  <c r="J135"/>
  <c i="2" r="J264"/>
  <c r="BK261"/>
  <c r="BK250"/>
  <c r="J239"/>
  <c r="BK232"/>
  <c r="BK219"/>
  <c r="BK195"/>
  <c r="BK138"/>
  <c r="BK264"/>
  <c r="J256"/>
  <c r="J244"/>
  <c r="BK237"/>
  <c r="J219"/>
  <c r="BK185"/>
  <c r="BK132"/>
  <c r="BK198"/>
  <c r="BK166"/>
  <c i="1" r="AS96"/>
  <c i="2" r="BK182"/>
  <c i="3" r="BK157"/>
  <c r="BK147"/>
  <c r="J142"/>
  <c r="BK133"/>
  <c r="J144"/>
  <c r="BK137"/>
  <c r="BK158"/>
  <c r="BK142"/>
  <c r="BK138"/>
  <c r="J152"/>
  <c r="BK145"/>
  <c r="BK135"/>
  <c r="BK127"/>
  <c i="4" r="BK164"/>
  <c r="J153"/>
  <c r="J146"/>
  <c r="BK134"/>
  <c r="BK163"/>
  <c r="J157"/>
  <c r="BK146"/>
  <c r="J137"/>
  <c r="J169"/>
  <c r="BK153"/>
  <c r="BK140"/>
  <c r="J134"/>
  <c r="J167"/>
  <c r="J164"/>
  <c r="J154"/>
  <c r="J144"/>
  <c r="J136"/>
  <c i="2" l="1" r="BK131"/>
  <c r="J131"/>
  <c r="J98"/>
  <c r="P141"/>
  <c r="R191"/>
  <c r="R204"/>
  <c r="R228"/>
  <c r="R233"/>
  <c r="R236"/>
  <c r="P240"/>
  <c r="BK257"/>
  <c r="J257"/>
  <c r="J108"/>
  <c r="P268"/>
  <c i="3" r="T126"/>
  <c r="P153"/>
  <c r="BK156"/>
  <c r="J156"/>
  <c r="J103"/>
  <c i="2" r="P131"/>
  <c r="BK141"/>
  <c r="J141"/>
  <c r="J99"/>
  <c r="BK191"/>
  <c r="J191"/>
  <c r="J100"/>
  <c r="T204"/>
  <c r="P228"/>
  <c r="BK233"/>
  <c r="J233"/>
  <c r="J105"/>
  <c r="BK236"/>
  <c r="J236"/>
  <c r="J106"/>
  <c r="BK240"/>
  <c r="J240"/>
  <c r="J107"/>
  <c r="R257"/>
  <c r="T268"/>
  <c i="3" r="P126"/>
  <c r="BK153"/>
  <c r="J153"/>
  <c r="J102"/>
  <c r="R156"/>
  <c i="4" r="BK130"/>
  <c r="J130"/>
  <c r="J100"/>
  <c r="P130"/>
  <c r="P127"/>
  <c i="1" r="AU98"/>
  <c i="4" r="T130"/>
  <c r="T127"/>
  <c r="T133"/>
  <c r="R150"/>
  <c r="BK158"/>
  <c r="J158"/>
  <c r="J104"/>
  <c i="2" r="T131"/>
  <c r="R141"/>
  <c r="T191"/>
  <c r="BK204"/>
  <c r="J204"/>
  <c r="J101"/>
  <c r="BK228"/>
  <c r="J228"/>
  <c r="J104"/>
  <c r="P233"/>
  <c r="T236"/>
  <c r="R240"/>
  <c r="P257"/>
  <c r="BK268"/>
  <c r="J268"/>
  <c r="J109"/>
  <c i="3" r="BK126"/>
  <c r="J126"/>
  <c r="J99"/>
  <c r="R153"/>
  <c r="P156"/>
  <c i="4" r="BK133"/>
  <c r="J133"/>
  <c r="J101"/>
  <c r="R133"/>
  <c r="T150"/>
  <c r="R158"/>
  <c r="T158"/>
  <c r="R162"/>
  <c i="2" r="R131"/>
  <c r="R130"/>
  <c r="T141"/>
  <c r="P191"/>
  <c r="P204"/>
  <c r="T228"/>
  <c r="T233"/>
  <c r="P236"/>
  <c r="T240"/>
  <c r="T257"/>
  <c r="R268"/>
  <c i="3" r="R126"/>
  <c r="R125"/>
  <c r="T153"/>
  <c r="T156"/>
  <c i="4" r="R130"/>
  <c r="R127"/>
  <c r="P133"/>
  <c r="BK150"/>
  <c r="J150"/>
  <c r="J102"/>
  <c r="P150"/>
  <c r="P158"/>
  <c r="BK162"/>
  <c r="J162"/>
  <c r="J105"/>
  <c r="P162"/>
  <c r="T162"/>
  <c i="2" r="BK225"/>
  <c r="J225"/>
  <c r="J102"/>
  <c i="3" r="BK149"/>
  <c r="J149"/>
  <c r="J100"/>
  <c i="4" r="BK128"/>
  <c r="J128"/>
  <c r="J99"/>
  <c i="3" r="BK151"/>
  <c r="J151"/>
  <c r="J101"/>
  <c i="4" r="BK156"/>
  <c r="J156"/>
  <c r="J103"/>
  <c r="E85"/>
  <c r="J91"/>
  <c r="J123"/>
  <c r="BE129"/>
  <c r="BE146"/>
  <c r="BE149"/>
  <c r="BE167"/>
  <c r="F94"/>
  <c r="BE134"/>
  <c r="BE136"/>
  <c r="BE141"/>
  <c r="BE143"/>
  <c r="BE144"/>
  <c r="BE145"/>
  <c r="BE148"/>
  <c r="BE151"/>
  <c r="BE155"/>
  <c r="BE157"/>
  <c r="BE159"/>
  <c r="BE160"/>
  <c r="BE164"/>
  <c r="F93"/>
  <c r="BE132"/>
  <c r="BE137"/>
  <c r="BE152"/>
  <c r="BE154"/>
  <c r="BE165"/>
  <c r="BE166"/>
  <c r="BE131"/>
  <c r="BE135"/>
  <c r="BE138"/>
  <c r="BE139"/>
  <c r="BE140"/>
  <c r="BE142"/>
  <c r="BE147"/>
  <c r="BE153"/>
  <c r="BE161"/>
  <c r="BE163"/>
  <c r="BE168"/>
  <c r="BE169"/>
  <c i="2" r="BK130"/>
  <c i="3" r="F94"/>
  <c r="BE138"/>
  <c r="BE139"/>
  <c r="BE142"/>
  <c r="BE157"/>
  <c r="BE158"/>
  <c r="J91"/>
  <c r="E113"/>
  <c r="F121"/>
  <c r="BE127"/>
  <c r="BE129"/>
  <c r="BE133"/>
  <c r="BE143"/>
  <c r="BE145"/>
  <c r="BE150"/>
  <c r="BE152"/>
  <c r="BE154"/>
  <c r="BE131"/>
  <c r="BE141"/>
  <c r="BE144"/>
  <c r="BE146"/>
  <c r="BE147"/>
  <c r="BE155"/>
  <c r="J93"/>
  <c r="BE135"/>
  <c r="BE136"/>
  <c r="BE137"/>
  <c r="BE140"/>
  <c r="BE148"/>
  <c i="2" r="J89"/>
  <c r="F91"/>
  <c r="J125"/>
  <c r="BE132"/>
  <c r="BE142"/>
  <c r="BE185"/>
  <c r="BE192"/>
  <c r="BE195"/>
  <c r="BE198"/>
  <c r="BE219"/>
  <c r="BE229"/>
  <c r="BE237"/>
  <c r="E85"/>
  <c r="BE138"/>
  <c r="BE182"/>
  <c r="BE205"/>
  <c r="BE217"/>
  <c r="BE226"/>
  <c r="BE231"/>
  <c r="F92"/>
  <c r="BE166"/>
  <c r="BE176"/>
  <c r="BE211"/>
  <c r="BE232"/>
  <c r="BE235"/>
  <c r="BE244"/>
  <c r="BE264"/>
  <c r="BE150"/>
  <c r="BE158"/>
  <c r="BE179"/>
  <c r="BE188"/>
  <c r="BE230"/>
  <c r="BE234"/>
  <c r="BE238"/>
  <c r="BE239"/>
  <c r="BE241"/>
  <c r="BE247"/>
  <c r="BE250"/>
  <c r="BE253"/>
  <c r="BE256"/>
  <c r="BE258"/>
  <c r="BE261"/>
  <c r="BE267"/>
  <c r="BE269"/>
  <c r="BE272"/>
  <c r="F37"/>
  <c i="1" r="BD95"/>
  <c r="AS94"/>
  <c i="3" r="F39"/>
  <c i="1" r="BD97"/>
  <c i="4" r="F39"/>
  <c i="1" r="BD98"/>
  <c i="4" r="F36"/>
  <c i="1" r="BA98"/>
  <c i="2" r="F34"/>
  <c i="1" r="BA95"/>
  <c i="3" r="F37"/>
  <c i="1" r="BB97"/>
  <c i="3" r="F38"/>
  <c i="1" r="BC97"/>
  <c i="4" r="F37"/>
  <c i="1" r="BB98"/>
  <c i="2" r="F35"/>
  <c i="1" r="BB95"/>
  <c i="3" r="J36"/>
  <c i="1" r="AW97"/>
  <c i="4" r="F38"/>
  <c i="1" r="BC98"/>
  <c i="2" r="F36"/>
  <c i="1" r="BC95"/>
  <c i="2" r="J34"/>
  <c i="1" r="AW95"/>
  <c i="3" r="F36"/>
  <c i="1" r="BA97"/>
  <c i="4" r="J36"/>
  <c i="1" r="AW98"/>
  <c i="2" l="1" r="T130"/>
  <c r="P227"/>
  <c r="P130"/>
  <c r="P129"/>
  <c i="1" r="AU95"/>
  <c i="2" r="T227"/>
  <c i="3" r="P125"/>
  <c i="1" r="AU97"/>
  <c i="3" r="T125"/>
  <c i="2" r="R227"/>
  <c r="R129"/>
  <c r="BK227"/>
  <c r="J227"/>
  <c r="J103"/>
  <c i="3" r="BK125"/>
  <c r="J125"/>
  <c r="J98"/>
  <c i="4" r="BK127"/>
  <c r="J127"/>
  <c i="2" r="J130"/>
  <c r="J97"/>
  <c i="1" r="AU96"/>
  <c i="4" r="J32"/>
  <c i="1" r="AG98"/>
  <c i="2" r="J33"/>
  <c i="1" r="AV95"/>
  <c r="AT95"/>
  <c i="3" r="J35"/>
  <c i="1" r="AV97"/>
  <c r="AT97"/>
  <c r="BC96"/>
  <c r="AY96"/>
  <c r="BA96"/>
  <c r="AW96"/>
  <c r="BD96"/>
  <c i="4" r="J35"/>
  <c i="1" r="AV98"/>
  <c r="AT98"/>
  <c r="AN98"/>
  <c i="2" r="F33"/>
  <c i="1" r="AZ95"/>
  <c i="3" r="F35"/>
  <c i="1" r="AZ97"/>
  <c r="BB96"/>
  <c r="AX96"/>
  <c i="4" r="F35"/>
  <c i="1" r="AZ98"/>
  <c i="2" l="1" r="T129"/>
  <c i="4" r="J98"/>
  <c i="2" r="BK129"/>
  <c r="J129"/>
  <c i="4" r="J41"/>
  <c i="1" r="AU94"/>
  <c i="3" r="J32"/>
  <c i="1" r="AG97"/>
  <c r="AG96"/>
  <c r="AZ96"/>
  <c r="AV96"/>
  <c r="AT96"/>
  <c r="AN96"/>
  <c r="BA94"/>
  <c r="W30"/>
  <c r="BD94"/>
  <c r="W33"/>
  <c i="2" r="J30"/>
  <c i="1" r="AG95"/>
  <c r="AG94"/>
  <c r="AK26"/>
  <c r="BB94"/>
  <c r="W31"/>
  <c r="BC94"/>
  <c r="AY94"/>
  <c i="2" l="1" r="J39"/>
  <c i="3" r="J41"/>
  <c i="2" r="J96"/>
  <c i="1" r="AN95"/>
  <c r="AN97"/>
  <c r="AZ94"/>
  <c r="W29"/>
  <c r="AX94"/>
  <c r="AW94"/>
  <c r="AK30"/>
  <c r="W32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<sst xmlns="http://schemas.openxmlformats.org/spreadsheetml/2006/main">
  <si>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</si>
  <si>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</si>
  <si>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</si>
  <si>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</si>
  <si>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</si>
  <si>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{f6a270dc-e376-468b-88db-109334817520}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</si>
  <si>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</si>
  <si>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</si>
  <si>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</si>
  <si>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</si>
  <si>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</si>
  <si>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</si>
  <si>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</si>
  <si>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</si>
  <si>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DJEM2671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</si>
  <si>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</si>
  <si>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</si>
  <si>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KULTURNÍ DŮM ŠTERNBERK - Chlazení dílčích prostor 2.NP</t>
  </si>
  <si>
    <t>KSO:</t>
  </si>
  <si>
    <t>801 43</t>
  </si>
  <si>
    <t>CC-CZ:</t>
  </si>
  <si>
    <t>Místo:</t>
  </si>
  <si>
    <t>Masarykova 370/20, Šternberk</t>
  </si>
  <si>
    <t>Datum:</t>
  </si>
  <si>
    <t>16. 12. 2024</t>
  </si>
  <si>
    <t>Zadavatel:</t>
  </si>
  <si>
    <t>IČ:</t>
  </si>
  <si>
    <t>Město Šternberk, Horní náměstí 16</t>
  </si>
  <si>
    <t>DIČ:</t>
  </si>
  <si>
    <t>Uchazeč:</t>
  </si>
  <si>
    <t>Vyplň údaj</t>
  </si>
  <si>
    <t>Projektant:</t>
  </si>
  <si>
    <t>Ing.Judita Bravencová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</si>
  <si>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</si>
  <si>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</si>
  <si>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</si>
  <si>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</si>
  <si>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</si>
  <si>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</si>
  <si>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</si>
  <si>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</si>
  <si>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</si>
  <si>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</si>
  <si>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</si>
  <si>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</si>
  <si>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</si>
  <si>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</si>
  <si>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</si>
  <si>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</si>
  <si>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</si>
  <si>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</si>
  <si>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</si>
  <si>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</si>
  <si>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</si>
  <si>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</si>
  <si>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</si>
  <si>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</si>
  <si>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</si>
  <si>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</si>
  <si>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</si>
  <si>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</si>
  <si>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</si>
  <si>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</si>
  <si>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</si>
  <si>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</si>
  <si>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</si>
  <si>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</si>
  <si>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</si>
  <si>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</si>
  <si>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</si>
  <si>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</si>
  <si>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</si>
  <si>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</si>
  <si>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</si>
  <si>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</si>
  <si>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</si>
  <si>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</si>
  <si>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</si>
  <si>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</si>
  <si>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</si>
  <si>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</si>
  <si>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 1.1</t>
  </si>
  <si>
    <t>Architektonicko stavební řešení</t>
  </si>
  <si>
    <t>STA</t>
  </si>
  <si>
    <t>1</t>
  </si>
  <si>
    <t>{8797ad08-9455-4439-bfa1-408db237cf8d}</t>
  </si>
  <si>
    <t>2</t>
  </si>
  <si>
    <t>D 1.4</t>
  </si>
  <si>
    <t>Technika prostředí staveb</t>
  </si>
  <si>
    <t>{c4c3528d-b830-4dfb-81dd-23cdbe430d80}</t>
  </si>
  <si>
    <t>D 1.4.1</t>
  </si>
  <si>
    <t xml:space="preserve">ZAŘÍZENÍ VYTÁPĚNÍ A CHLAZENÍ STAVEB </t>
  </si>
  <si>
    <t>Soupis</t>
  </si>
  <si>
    <t>{ca961601-d717-4dec-81c5-a84a9c2b1048}</t>
  </si>
  <si>
    <t>D 1.4.3</t>
  </si>
  <si>
    <t>Zařízení silnoproudých elektroinstalací</t>
  </si>
  <si>
    <t>{955e21b0-ba61-4579-a9c6-9580e57eebbb}</t>
  </si>
  <si>
    <t>KRYCÍ LIST SOUPISU PRACÍ</t>
  </si>
  <si>
    <t>Objekt:</t>
  </si>
  <si>
    <t>D 1.1 - Architektonicko stavební řešení</t>
  </si>
  <si>
    <t xml:space="preserve"> </t>
  </si>
  <si>
    <t>Dana Jemelková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</si>
  <si>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</si>
  <si>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</si>
  <si>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</si>
  <si>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</si>
  <si>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</si>
  <si>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</si>
  <si>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</si>
  <si>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</si>
  <si>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</si>
  <si>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</si>
  <si>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</si>
  <si>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  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</si>
  <si>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</si>
  <si>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</si>
  <si>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</si>
  <si>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</si>
  <si>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</si>
  <si>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</si>
  <si>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</si>
  <si>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</si>
  <si>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</si>
  <si>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</si>
  <si>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</si>
  <si>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</si>
  <si>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</si>
  <si>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</si>
  <si>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</si>
  <si>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</si>
  <si>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</si>
  <si>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</si>
  <si>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</si>
  <si>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</si>
  <si>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</si>
  <si>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</si>
  <si>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</si>
  <si>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</si>
  <si>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</si>
  <si>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</si>
  <si>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pl přes 0,0225 do 0,09 m2 ve zdivu nadzákladovém cihlami pálenými tl přes 300 do 450 mm</t>
  </si>
  <si>
    <t>kus</t>
  </si>
  <si>
    <t>4</t>
  </si>
  <si>
    <t>324310264</t>
  </si>
  <si>
    <t>VV</t>
  </si>
  <si>
    <t xml:space="preserve">provedení nového prostupu 300x300 ve zdivu tl. 450 mm </t>
  </si>
  <si>
    <t xml:space="preserve">provedení nového prostupu 250x250 ve zdivu tl. 450 mm </t>
  </si>
  <si>
    <t>5</t>
  </si>
  <si>
    <t>Součet</t>
  </si>
  <si>
    <t>340236212</t>
  </si>
  <si>
    <t>Zazdívka otvorů v příčkách nebo stěnách pl přes 0,0225 do 0,09 m2 cihlami plnými tl přes 100 mm</t>
  </si>
  <si>
    <t>-86257701</t>
  </si>
  <si>
    <t xml:space="preserve">provedení nového prostupu 200x200 ve zdivu tl. 150 mm </t>
  </si>
  <si>
    <t>6</t>
  </si>
  <si>
    <t>Úpravy povrchů, podlahy a osazování výplní</t>
  </si>
  <si>
    <t>612131121</t>
  </si>
  <si>
    <t>Penetrační disperzní nátěr vnitřních stěn nanášený ručně</t>
  </si>
  <si>
    <t>m2</t>
  </si>
  <si>
    <t>-1982169787</t>
  </si>
  <si>
    <t>0,3*0,3*2</t>
  </si>
  <si>
    <t>0,25*0,25*(4*2+1)</t>
  </si>
  <si>
    <t>0,2*0,2*4*2</t>
  </si>
  <si>
    <t>612325201</t>
  </si>
  <si>
    <t>Vápenocementová hrubá omítka malých ploch do 0,09 m2 na stěnách</t>
  </si>
  <si>
    <t>647470138</t>
  </si>
  <si>
    <t>1*2</t>
  </si>
  <si>
    <t>4*2+1</t>
  </si>
  <si>
    <t>4*2</t>
  </si>
  <si>
    <t>612325221</t>
  </si>
  <si>
    <t>Vápenocementová štuková omítka malých ploch do 0,09 m2 na stěnách</t>
  </si>
  <si>
    <t>-2128711744</t>
  </si>
  <si>
    <t>619995001</t>
  </si>
  <si>
    <t>Začištění omítek kolem oken, dveří, podlah nebo obkladů</t>
  </si>
  <si>
    <t>m</t>
  </si>
  <si>
    <t>-80927560</t>
  </si>
  <si>
    <t>0,3*4*2</t>
  </si>
  <si>
    <t>0,25*4*(4*2+1)</t>
  </si>
  <si>
    <t>0,2*4*4*2</t>
  </si>
  <si>
    <t xml:space="preserve">zapravení fasády v místě prostupu 250x250 mm přes obvodovou zeď (břizolit)                     </t>
  </si>
  <si>
    <t>0,25*4</t>
  </si>
  <si>
    <t>7</t>
  </si>
  <si>
    <t>619996145</t>
  </si>
  <si>
    <t>Ochrana konstrukcí nebo samostatných prvků obalením geotextilií</t>
  </si>
  <si>
    <t>1014506873</t>
  </si>
  <si>
    <t xml:space="preserve">zakrytování nábytku při bouracích pracech 2NP </t>
  </si>
  <si>
    <t>270,0*2</t>
  </si>
  <si>
    <t>8</t>
  </si>
  <si>
    <t>622131121</t>
  </si>
  <si>
    <t>Penetrační nátěr vnějších stěn nanášený ručně</t>
  </si>
  <si>
    <t>214943157</t>
  </si>
  <si>
    <t>0,25*0,25</t>
  </si>
  <si>
    <t>9</t>
  </si>
  <si>
    <t>622321101</t>
  </si>
  <si>
    <t>Vápenocementová omítka hrubá jednovrstvá nezatřená vnějších stěn nanášená ručně</t>
  </si>
  <si>
    <t>-1333312161</t>
  </si>
  <si>
    <t>10</t>
  </si>
  <si>
    <t>622324111</t>
  </si>
  <si>
    <t>Škrábaná omítka vápenocementová (břízolitová) vnějších stěn nanášená ručně</t>
  </si>
  <si>
    <t>1333467914</t>
  </si>
  <si>
    <t>11</t>
  </si>
  <si>
    <t>635111411</t>
  </si>
  <si>
    <t>Doplnění násypů pod podlahy, mazaniny a dlažby pískem pl do 2 m2</t>
  </si>
  <si>
    <t>m3</t>
  </si>
  <si>
    <t>-320773477</t>
  </si>
  <si>
    <t xml:space="preserve">prostup 250x250 přes dřevěný trámový strop tl.400 mm  </t>
  </si>
  <si>
    <t>0,25*0,25*0,3</t>
  </si>
  <si>
    <t>Ostatní konstrukce a práce, bourání</t>
  </si>
  <si>
    <t>965082941</t>
  </si>
  <si>
    <t>Odstranění násypů pod podlahami tl přes 200 mm</t>
  </si>
  <si>
    <t>-1582422741</t>
  </si>
  <si>
    <t>13</t>
  </si>
  <si>
    <t>971033331</t>
  </si>
  <si>
    <t>Vybourání otvorů ve zdivu cihelném pl do 0,09 m2 na MVC nebo MV tl do 150 mm</t>
  </si>
  <si>
    <t>-1726701066</t>
  </si>
  <si>
    <t>14</t>
  </si>
  <si>
    <t>971033351</t>
  </si>
  <si>
    <t>Vybourání otvorů ve zdivu cihelném pl do 0,09 m2 na MVC nebo MV tl do 450 mm</t>
  </si>
  <si>
    <t>-1424291172</t>
  </si>
  <si>
    <t>997</t>
  </si>
  <si>
    <t>Přesun sutě</t>
  </si>
  <si>
    <t>15</t>
  </si>
  <si>
    <t>997013213</t>
  </si>
  <si>
    <t>Vnitrostaveništní doprava suti a vybouraných hmot pro budovy v přes 9 do 12 m ručně</t>
  </si>
  <si>
    <t>t</t>
  </si>
  <si>
    <t>-56743135</t>
  </si>
  <si>
    <t xml:space="preserve">HSV </t>
  </si>
  <si>
    <t>1,651</t>
  </si>
  <si>
    <t xml:space="preserve">PSV odd.763 - náhrada 30 %  nových kazet  </t>
  </si>
  <si>
    <t>0,008*100,0*0,3</t>
  </si>
  <si>
    <t>16</t>
  </si>
  <si>
    <t>997013501</t>
  </si>
  <si>
    <t>Odvoz suti a vybouraných hmot na skládku nebo meziskládku do 1 km se složením</t>
  </si>
  <si>
    <t>-280685901</t>
  </si>
  <si>
    <t>17</t>
  </si>
  <si>
    <t>997013509</t>
  </si>
  <si>
    <t>Příplatek k odvozu suti a vybouraných hmot na skládku ZKD 1 km přes 1 km</t>
  </si>
  <si>
    <t>-1086373600</t>
  </si>
  <si>
    <t>1,891*19</t>
  </si>
  <si>
    <t>18</t>
  </si>
  <si>
    <t>997013631</t>
  </si>
  <si>
    <t>Poplatek za uložení na skládce (skládkovné) stavebního odpadu směsného kód odpadu 17 09 04</t>
  </si>
  <si>
    <t>-436266687</t>
  </si>
  <si>
    <t>998</t>
  </si>
  <si>
    <t>Přesun hmot</t>
  </si>
  <si>
    <t>19</t>
  </si>
  <si>
    <t>998018002</t>
  </si>
  <si>
    <t>Přesun hmot ruční pro budovy v přes 6 do 12 m</t>
  </si>
  <si>
    <t>641673549</t>
  </si>
  <si>
    <t>PSV</t>
  </si>
  <si>
    <t xml:space="preserve">Práce a dodávky PSV   </t>
  </si>
  <si>
    <t>721</t>
  </si>
  <si>
    <t>Zdravotechnika - vnitřní kanalizace</t>
  </si>
  <si>
    <t>20</t>
  </si>
  <si>
    <t>721174042</t>
  </si>
  <si>
    <t>Potrubí kanalizační z PP připojovací systém HT DN 40(HT32)</t>
  </si>
  <si>
    <t>721194104</t>
  </si>
  <si>
    <t>Vyvedení a upevnění odpadních výpustek DN 40</t>
  </si>
  <si>
    <t>22</t>
  </si>
  <si>
    <t>721290111</t>
  </si>
  <si>
    <t>Zkouška těsnosti potrubí kanalizace vodou do DN 125</t>
  </si>
  <si>
    <t>23</t>
  </si>
  <si>
    <t>998721202</t>
  </si>
  <si>
    <t>Přesun hmot procentní pro vnitřní kanalizace v objektech v přes 6 do 12 m</t>
  </si>
  <si>
    <t>%</t>
  </si>
  <si>
    <t>681537457</t>
  </si>
  <si>
    <t>722</t>
  </si>
  <si>
    <t>Zdravotechnika - vnitřní vodovod</t>
  </si>
  <si>
    <t>24</t>
  </si>
  <si>
    <t>722181114</t>
  </si>
  <si>
    <t>Ochrana vodovodního potrubí plstěnými pásy DN 32 a DN 40 mm</t>
  </si>
  <si>
    <t>25</t>
  </si>
  <si>
    <t>998722202</t>
  </si>
  <si>
    <t>Přesun hmot procentní pro vnitřní vodovod v objektech v přes 6 do 12 m</t>
  </si>
  <si>
    <t>1906212149</t>
  </si>
  <si>
    <t>725</t>
  </si>
  <si>
    <t>Zdravotechnika - zařizovací předměty</t>
  </si>
  <si>
    <t>26</t>
  </si>
  <si>
    <t>725869101</t>
  </si>
  <si>
    <t>Montáž zápachových uzávěrek umyvadlových do DN 40</t>
  </si>
  <si>
    <t>27</t>
  </si>
  <si>
    <t>725869219r</t>
  </si>
  <si>
    <t>Vodní zápachová uzávěrka HL DN 40 pro odvod kondenzátu s přídavnou mechanickou zápach. uzávěrkou (kulička)</t>
  </si>
  <si>
    <t>28</t>
  </si>
  <si>
    <t>998725202</t>
  </si>
  <si>
    <t>Přesun hmot procentní pro zařizovací předměty v objektech v přes 6 do 12 m</t>
  </si>
  <si>
    <t>423806017</t>
  </si>
  <si>
    <t>762</t>
  </si>
  <si>
    <t>Konstrukce tesařské</t>
  </si>
  <si>
    <t>29</t>
  </si>
  <si>
    <t>762521921</t>
  </si>
  <si>
    <t>Vyřezání části podlahy z prken tl do 32 mm bez polštářů pl jednotlivě do 0,25 m2</t>
  </si>
  <si>
    <t>-241476695</t>
  </si>
  <si>
    <t>30</t>
  </si>
  <si>
    <t>762523931</t>
  </si>
  <si>
    <t>Doplnění části podlah palubkami tl do 32 mm pl jednotlivě do 0,25 m2</t>
  </si>
  <si>
    <t>-1116529740</t>
  </si>
  <si>
    <t>31</t>
  </si>
  <si>
    <t>762811921</t>
  </si>
  <si>
    <t>Vyřezání části záklopu nebo podbíjení stropu z prken tl do 32 mm pl jednotlivě do 0,25 m2</t>
  </si>
  <si>
    <t>-923648063</t>
  </si>
  <si>
    <t>0,25*4*2</t>
  </si>
  <si>
    <t>32</t>
  </si>
  <si>
    <t>762812931</t>
  </si>
  <si>
    <t>Zabednění části záklopu stropu prkny tl do 32 mm pl jednotlivě do 0,25 m2</t>
  </si>
  <si>
    <t>-900657409</t>
  </si>
  <si>
    <t>33</t>
  </si>
  <si>
    <t>762841941</t>
  </si>
  <si>
    <t>Doplnění části podbíjení hoblovanými prkny pl jednotlivě do 0,25 m2</t>
  </si>
  <si>
    <t>1358294604</t>
  </si>
  <si>
    <t>34</t>
  </si>
  <si>
    <t>998762202</t>
  </si>
  <si>
    <t>Přesun hmot procentní pro kce tesařské v objektech v přes 6 do 12 m</t>
  </si>
  <si>
    <t>317031831</t>
  </si>
  <si>
    <t>763</t>
  </si>
  <si>
    <t>Konstrukce suché výstavby</t>
  </si>
  <si>
    <t>35</t>
  </si>
  <si>
    <t>763135881</t>
  </si>
  <si>
    <t>Demontáž kazet sádrokartonového podhledu</t>
  </si>
  <si>
    <t>163904783</t>
  </si>
  <si>
    <t xml:space="preserve">demontáž dílčí části stávajících kazet podhledu v m.č.209, 208, 207  </t>
  </si>
  <si>
    <t>100,0</t>
  </si>
  <si>
    <t>36</t>
  </si>
  <si>
    <t>763135102</t>
  </si>
  <si>
    <t>Montáž SDK kazetového podhledu z kazet 600x600 mm na zavěšenou polozapuštěnou nosnou konstrukci</t>
  </si>
  <si>
    <t>-82941524</t>
  </si>
  <si>
    <t>zpětná montáž stávajících kazet do rastru podhledu m.č.209,208,207</t>
  </si>
  <si>
    <t>37</t>
  </si>
  <si>
    <t>M</t>
  </si>
  <si>
    <t>59030575</t>
  </si>
  <si>
    <t>podhled kazetový děrovaný kruh 6,5mm, polozapuštěný rastr tl 10mm 600x600mm</t>
  </si>
  <si>
    <t>1719703890</t>
  </si>
  <si>
    <t xml:space="preserve">náhrada 30 %  nových kazet  </t>
  </si>
  <si>
    <t>100,0*0,3</t>
  </si>
  <si>
    <t>38</t>
  </si>
  <si>
    <t>998763402</t>
  </si>
  <si>
    <t>Přesun hmot procentní pro sádrokartonové konstrukce v objektech v přes 6 do 12 m</t>
  </si>
  <si>
    <t>-1757499322</t>
  </si>
  <si>
    <t>784</t>
  </si>
  <si>
    <t>Dokončovací práce - malby a tapety</t>
  </si>
  <si>
    <t>39</t>
  </si>
  <si>
    <t>784181121</t>
  </si>
  <si>
    <t>Hloubková jednonásobná bezbarvá penetrace podkladu v místnostech v do 3,80 m</t>
  </si>
  <si>
    <t>741994927</t>
  </si>
  <si>
    <t xml:space="preserve">výmalba stěn  ze strany v místě prostupů přes stěnu  </t>
  </si>
  <si>
    <t>1,0*10*2</t>
  </si>
  <si>
    <t>40</t>
  </si>
  <si>
    <t>784211101</t>
  </si>
  <si>
    <t>Dvojnásobné bílé malby ze směsí za mokra výborně oděruvzdorných v místnostech v do 3,80 m</t>
  </si>
  <si>
    <t>-1431633028</t>
  </si>
  <si>
    <t>D 1.4 - Technika prostředí staveb</t>
  </si>
  <si>
    <t>Soupis:</t>
  </si>
  <si>
    <t xml:space="preserve">D 1.4.1 - ZAŘÍZENÍ VYTÁPĚNÍ A CHLAZENÍ STAVEB </t>
  </si>
  <si>
    <t xml:space="preserve">D3 - SYSTÉM CHLAZENÍ CELKEM </t>
  </si>
  <si>
    <t>D4 - REGULACE</t>
  </si>
  <si>
    <t>D5 - POTRUBÍ CHLADIVA</t>
  </si>
  <si>
    <t>D6 - KOMUNIKAČNÍ KABELÁŽ</t>
  </si>
  <si>
    <t>D7 - OSTATNÍ</t>
  </si>
  <si>
    <t>D3</t>
  </si>
  <si>
    <t xml:space="preserve">SYSTÉM CHLAZENÍ CELKEM </t>
  </si>
  <si>
    <t>Pol1</t>
  </si>
  <si>
    <t>Venkovní jednotka</t>
  </si>
  <si>
    <t>soub.</t>
  </si>
  <si>
    <t>P</t>
  </si>
  <si>
    <t xml:space="preserve">Poznámka k položce:_x000d_
jmenovitý chladicí/topný výkon 22,4/24,5 kW _x000d_
vzduchem chlazená kompresorová jednotka s chladivem R410A_x000d_
systém VRF je vybaven vysokotlakým, invertorově řízeným scroll kompresorem_x000d_
Jednotka je vybavena dvojicí nad sebou umístěných ventilátorů_x000d_
jmenovitý chladicí výkon při 100% zatížení: 22,4 kW_x000d_
jmenovitý topný výkon při 100% zatížení: 24,5 kW_x000d_
EER (nom ) 3,57, COP ( nom)  3,9_x000d_
400V, max. proud 21,3A, dop. vel.jističe 30A, ak.tlak (1m)  57/57 _x000d_
rozměr 950*1380*330_x000d_
hmotnost 115 kg</t>
  </si>
  <si>
    <t>Pol2</t>
  </si>
  <si>
    <t xml:space="preserve">Vnitřní jednotka kazetová čtyřcestná  jednotka  2,2/2,5 kW</t>
  </si>
  <si>
    <t>Poznámka k položce:_x000d_
-rozměry: výška - 214 mm, šířka - 570 mm, hloubka - 570 mm_x000d_
- nominální chladící výkon Qch=2,2 kW_x000d_
- nominální elektrický příkon při chlazení 13 W_x000d_
-hladina akustického tlaku 1m od jednotky 29/27/26</t>
  </si>
  <si>
    <t>Pol3</t>
  </si>
  <si>
    <t xml:space="preserve">Vnitřní jednotka kazetová čtyřcestná  jednotka  2,8/3,2 kW</t>
  </si>
  <si>
    <t>Poznámka k položce:_x000d_
-rozměry: výška - 214 mm, šířka - 570 mm, hloubka - 570 mm_x000d_
- nominální chladící výkon Qch=2,8 kW_x000d_
- nominální elektrický příkon při chlazení 14 W_x000d_
-hladina akustického tlaku 1m od jednotky 30/29/27</t>
  </si>
  <si>
    <t>Pol4</t>
  </si>
  <si>
    <t xml:space="preserve">Vnitřní jednotka kazetová čtyřcestná  jednotka  3,6/4,0 kW</t>
  </si>
  <si>
    <t>Poznámka k položce:_x000d_
-rozměry: výška - 214 mm, šířka - 570 mm, hloubka - 570 mm_x000d_
- nominální chladící výkon Qch=3,6 C27 kW_x000d_
- nominální elektrický příkon při chlazení 17 W_x000d_
-hladina akustického tlaku 1m od jednotky 32/30/27</t>
  </si>
  <si>
    <t>Pol5</t>
  </si>
  <si>
    <t>Čelní panel pro čtyřcestnou kazetu 620*620 mm</t>
  </si>
  <si>
    <t>Pol6</t>
  </si>
  <si>
    <t>Speciální Cu tvarovky pro páteřové rozbočení chladiva a oleje Multi V - IU max 44,8 kW</t>
  </si>
  <si>
    <t>Pol7</t>
  </si>
  <si>
    <t>Speciální Cu tvarovky pro páteřové rozbočení chladiva a oleje Multi V - IU max 22,4 kW</t>
  </si>
  <si>
    <t>Pol8</t>
  </si>
  <si>
    <t>Doplnění chladiva R32, dodávka/montáž</t>
  </si>
  <si>
    <t>kg</t>
  </si>
  <si>
    <t>Pol9</t>
  </si>
  <si>
    <t xml:space="preserve">Vertikální doprava , doprava na stavbu  nosného rámu</t>
  </si>
  <si>
    <t>Pol10</t>
  </si>
  <si>
    <t xml:space="preserve">Vertikální doprava , doprava na stavbu  venkovní a vnitřních jednotek</t>
  </si>
  <si>
    <t>Pol11</t>
  </si>
  <si>
    <t>Infraovladač</t>
  </si>
  <si>
    <t>Pol12</t>
  </si>
  <si>
    <t>Kabelový ovladač dotykový</t>
  </si>
  <si>
    <t>Pol13</t>
  </si>
  <si>
    <t>Kabely skupinového ovládání</t>
  </si>
  <si>
    <t>Pol14</t>
  </si>
  <si>
    <t xml:space="preserve">Montáž vnitřních a venkovních jednotek, komunikačních kabeláří a  uvedení do provozu</t>
  </si>
  <si>
    <t>Pol15</t>
  </si>
  <si>
    <t>Zkouška těsnosti kompletního systému osobou s platným Certifikátem MŽP kategorie I., vč. zápisu do Evidenční knihy zařízení</t>
  </si>
  <si>
    <t>Pol16</t>
  </si>
  <si>
    <t>Založení Evidenční knihy zařízení s chladivem a zápisu o výchozí revizi osobou s platným Certifikátem MŽP kategorie I., štítky</t>
  </si>
  <si>
    <t>Pol17</t>
  </si>
  <si>
    <t>Zaškolení obsluhy</t>
  </si>
  <si>
    <t>Pol18</t>
  </si>
  <si>
    <t xml:space="preserve">Požární ucpávky prostup 200*200 mm, sdruženého potrubí potrubí 2x 25 mm s hořlavou izolací 6 mm   EI 60/DP1 včetně desek z  minerální vaty   50 mm</t>
  </si>
  <si>
    <t>D4</t>
  </si>
  <si>
    <t>REGULACE</t>
  </si>
  <si>
    <t>Pol19</t>
  </si>
  <si>
    <t>Naprogramování centrálního ovladače</t>
  </si>
  <si>
    <t>D5</t>
  </si>
  <si>
    <t>POTRUBÍ CHLADIVA</t>
  </si>
  <si>
    <t>Pol20</t>
  </si>
  <si>
    <t xml:space="preserve">Cu potrubí chladiva, včetně parotěsné izolace,  montáž a dodávka</t>
  </si>
  <si>
    <t>D6</t>
  </si>
  <si>
    <t>KOMUNIKAČNÍ KABELÁŽ</t>
  </si>
  <si>
    <t>Pol21</t>
  </si>
  <si>
    <t>Komunikační kabeláž k propojení venkovní a vnitřní jednotky</t>
  </si>
  <si>
    <t>42</t>
  </si>
  <si>
    <t>Pol22</t>
  </si>
  <si>
    <t xml:space="preserve">Komunikační kabeláž stíněná pro napojení  ovladače</t>
  </si>
  <si>
    <t>44</t>
  </si>
  <si>
    <t>D7</t>
  </si>
  <si>
    <t>OSTATNÍ</t>
  </si>
  <si>
    <t>Pol23</t>
  </si>
  <si>
    <t>Technické zabezpečení stavby</t>
  </si>
  <si>
    <t>46</t>
  </si>
  <si>
    <t>Pol24</t>
  </si>
  <si>
    <t>Dokumetace skutečného provedení</t>
  </si>
  <si>
    <t>48</t>
  </si>
  <si>
    <t>D 1.4.3 - Zařízení silnoproudých elektroinstalací</t>
  </si>
  <si>
    <t>Ing.Bc.Jana Šarniková</t>
  </si>
  <si>
    <t>61 - Úprava povrchů vnitřní</t>
  </si>
  <si>
    <t>M - Montážní přirážky</t>
  </si>
  <si>
    <t>M21 - Elektromontáže</t>
  </si>
  <si>
    <t>M22 - Montáže sdělovací a zabezpečovací techniky</t>
  </si>
  <si>
    <t>M46 - Zemní práce při montážích</t>
  </si>
  <si>
    <t>M65 - Elektroinstalace</t>
  </si>
  <si>
    <t>D1 - Ostatní materiál</t>
  </si>
  <si>
    <t>61</t>
  </si>
  <si>
    <t>Úprava povrchů vnitřní</t>
  </si>
  <si>
    <t>612421615RS4</t>
  </si>
  <si>
    <t>Omítka vnitřní zdiva, MVC, hrubá zatřená</t>
  </si>
  <si>
    <t>Montážní přirážky</t>
  </si>
  <si>
    <t xml:space="preserve">142      R00</t>
  </si>
  <si>
    <t>Přirážka za prořez kabelů</t>
  </si>
  <si>
    <t>64</t>
  </si>
  <si>
    <t xml:space="preserve">141      R00</t>
  </si>
  <si>
    <t xml:space="preserve">Přirážka za podružný materiál  M 21, M 22</t>
  </si>
  <si>
    <t>M21</t>
  </si>
  <si>
    <t>Elektromontáže</t>
  </si>
  <si>
    <t>210010527RT2</t>
  </si>
  <si>
    <t>Montáž a připojení svorkovnice</t>
  </si>
  <si>
    <t>210192721R00</t>
  </si>
  <si>
    <t>Štítek označovací pro přístroje - šroubovaný</t>
  </si>
  <si>
    <t>210260161R00</t>
  </si>
  <si>
    <t>Zapojení 4žil.vodičů v dom. jistící skříni, 16 mm2</t>
  </si>
  <si>
    <t>210190051R00</t>
  </si>
  <si>
    <t>Montáž rozvaděče skříň.,1 pole dělených do 200 kg</t>
  </si>
  <si>
    <t>210100003R00</t>
  </si>
  <si>
    <t>Ukončení vodičů v rozvaděči + zapojení do 16 mm2</t>
  </si>
  <si>
    <t>210100002R00</t>
  </si>
  <si>
    <t>Ukončení vodičů v rozvaděči + zapojení do 6 mm2</t>
  </si>
  <si>
    <t>210100001R00</t>
  </si>
  <si>
    <t>Ukončení vodičů v rozvaděči + zapojení do 2,5 mm2</t>
  </si>
  <si>
    <t>210020132R00</t>
  </si>
  <si>
    <t>Rošt kabelový pro volné/pevné uložení,š. 300 mm</t>
  </si>
  <si>
    <t>210810057RT1</t>
  </si>
  <si>
    <t>Kabel CYKY-m 750 V 5 žil 4 až 16 mm pevně uložený</t>
  </si>
  <si>
    <t>210810046RT3</t>
  </si>
  <si>
    <t>Kabel CYKY-m 750 V 3 x 2,5 mm2 pevně uložený</t>
  </si>
  <si>
    <t>210010001RU2</t>
  </si>
  <si>
    <t>Trubka ohebná pod omítku, vnější průměr 16 mm</t>
  </si>
  <si>
    <t>210290814R00</t>
  </si>
  <si>
    <t>Připojení klimatizace</t>
  </si>
  <si>
    <t>210950202R00</t>
  </si>
  <si>
    <t>Příplatek na zatahování kabelů váhy do 2 kg</t>
  </si>
  <si>
    <t>210120561R00</t>
  </si>
  <si>
    <t>Jistič jednopólový do 25 A se zapojením</t>
  </si>
  <si>
    <t>210120571R00</t>
  </si>
  <si>
    <t>Jistič trojpólový do 80 A se zapojením</t>
  </si>
  <si>
    <t>210010321R00</t>
  </si>
  <si>
    <t>Krabice univerzální KU a odbočná KO se zapoj.,kruh</t>
  </si>
  <si>
    <t>M22</t>
  </si>
  <si>
    <t>Montáže sdělovací a zabezpečovací techniky</t>
  </si>
  <si>
    <t>222611112R00</t>
  </si>
  <si>
    <t>Montáž termostatu prostorového včetně zapojení</t>
  </si>
  <si>
    <t>220280621R00</t>
  </si>
  <si>
    <t>Uložení kabelu na rošt do 5 m</t>
  </si>
  <si>
    <t>220111737R00</t>
  </si>
  <si>
    <t>Uzemnění kabelu v rozvaděči</t>
  </si>
  <si>
    <t>222112201R00</t>
  </si>
  <si>
    <t>Závěrečné práce v rozvaděči do 20 p.</t>
  </si>
  <si>
    <t>222260401R00</t>
  </si>
  <si>
    <t>Nástěnný rozvaděč</t>
  </si>
  <si>
    <t>M46</t>
  </si>
  <si>
    <t>Zemní práce při montážích</t>
  </si>
  <si>
    <t>460680023RT2</t>
  </si>
  <si>
    <t>Průraz zdivem v cihlové zdi tloušťky 45 cm</t>
  </si>
  <si>
    <t>50</t>
  </si>
  <si>
    <t>M65</t>
  </si>
  <si>
    <t>Elektroinstalace</t>
  </si>
  <si>
    <t>650023243R00</t>
  </si>
  <si>
    <t>Ucpávka protipožární, průchod stěnou, tl. 30 cm</t>
  </si>
  <si>
    <t>52</t>
  </si>
  <si>
    <t>650010111R00</t>
  </si>
  <si>
    <t>Montáž elektroinstalační lišty šířky do 40 mm</t>
  </si>
  <si>
    <t>54</t>
  </si>
  <si>
    <t>650010161R00</t>
  </si>
  <si>
    <t>Montáž elektroinstalačního kanálu šířky do 40 mm</t>
  </si>
  <si>
    <t>56</t>
  </si>
  <si>
    <t>D1</t>
  </si>
  <si>
    <t>Ostatní materiál</t>
  </si>
  <si>
    <t>35442150</t>
  </si>
  <si>
    <t>Svorka uzemňovací ZSA16 32 x 29 x 2 mm</t>
  </si>
  <si>
    <t>58</t>
  </si>
  <si>
    <t>35443118</t>
  </si>
  <si>
    <t xml:space="preserve">Pásek měděný   páska Cu</t>
  </si>
  <si>
    <t>60</t>
  </si>
  <si>
    <t>585566305</t>
  </si>
  <si>
    <t>Omítka stěrková weber EXTRA</t>
  </si>
  <si>
    <t>62</t>
  </si>
  <si>
    <t>35822002439</t>
  </si>
  <si>
    <t>Jistič do 80 A 3 pól. charakterist. C, LTN-32C-3N</t>
  </si>
  <si>
    <t>35822001038</t>
  </si>
  <si>
    <t>Jistič do 80 A 1pól. charakteristika C, LTN-10C-1</t>
  </si>
  <si>
    <t>66</t>
  </si>
  <si>
    <t>357311010</t>
  </si>
  <si>
    <t>Rozvaděč nástěnný</t>
  </si>
  <si>
    <t>68</t>
  </si>
  <si>
    <t>34571431</t>
  </si>
  <si>
    <t>Krabice elektroinstalační plastová IP 66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</si>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</sst>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DJEM2671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KULTURNÍ DŮM ŠTERNBERK - Chlazení dílčích prostor 2.NP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Masarykova 370/20, Šternberk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16. 12. 2024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Šternberk, Horní náměstí 16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Ing.Judita Bravencová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Ing.Judita Bravencová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19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 1.1 - Architektonicko 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'D 1.1 - Architektonicko s...'!P129</f>
        <v>0</v>
      </c>
      <c r="AV95" s="128">
        <f>'D 1.1 - Architektonicko s...'!J33</f>
        <v>0</v>
      </c>
      <c r="AW95" s="128">
        <f>'D 1.1 - Architektonicko s...'!J34</f>
        <v>0</v>
      </c>
      <c r="AX95" s="128">
        <f>'D 1.1 - Architektonicko s...'!J35</f>
        <v>0</v>
      </c>
      <c r="AY95" s="128">
        <f>'D 1.1 - Architektonicko s...'!J36</f>
        <v>0</v>
      </c>
      <c r="AZ95" s="128">
        <f>'D 1.1 - Architektonicko s...'!F33</f>
        <v>0</v>
      </c>
      <c r="BA95" s="128">
        <f>'D 1.1 - Architektonicko s...'!F34</f>
        <v>0</v>
      </c>
      <c r="BB95" s="128">
        <f>'D 1.1 - Architektonicko s...'!F35</f>
        <v>0</v>
      </c>
      <c r="BC95" s="128">
        <f>'D 1.1 - Architektonicko s...'!F36</f>
        <v>0</v>
      </c>
      <c r="BD95" s="130">
        <f>'D 1.1 - Architektonicko s...'!F37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7"/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ROUND(SUM(AG97:AG98),2)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ROUND(SUM(AS97:AS98),2)</f>
        <v>0</v>
      </c>
      <c r="AT96" s="128">
        <f>ROUND(SUM(AV96:AW96),2)</f>
        <v>0</v>
      </c>
      <c r="AU96" s="129">
        <f>ROUND(SUM(AU97:AU98),5)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ROUND(SUM(AZ97:AZ98),2)</f>
        <v>0</v>
      </c>
      <c r="BA96" s="128">
        <f>ROUND(SUM(BA97:BA98),2)</f>
        <v>0</v>
      </c>
      <c r="BB96" s="128">
        <f>ROUND(SUM(BB97:BB98),2)</f>
        <v>0</v>
      </c>
      <c r="BC96" s="128">
        <f>ROUND(SUM(BC97:BC98),2)</f>
        <v>0</v>
      </c>
      <c r="BD96" s="130">
        <f>ROUND(SUM(BD97:BD98),2)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89</v>
      </c>
      <c r="BX96" s="131" t="s">
        <v>5</v>
      </c>
      <c r="CL96" s="131" t="s">
        <v>19</v>
      </c>
      <c r="CM96" s="131" t="s">
        <v>86</v>
      </c>
    </row>
    <row r="97" s="4" customFormat="1" ht="23.25" customHeight="1">
      <c r="A97" s="119" t="s">
        <v>80</v>
      </c>
      <c r="B97" s="70"/>
      <c r="C97" s="133"/>
      <c r="D97" s="133"/>
      <c r="E97" s="134" t="s">
        <v>90</v>
      </c>
      <c r="F97" s="134"/>
      <c r="G97" s="134"/>
      <c r="H97" s="134"/>
      <c r="I97" s="134"/>
      <c r="J97" s="133"/>
      <c r="K97" s="134" t="s">
        <v>91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'D 1.4.1 - ZAŘÍZENÍ VYTÁPĚ...'!J32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92</v>
      </c>
      <c r="AR97" s="72"/>
      <c r="AS97" s="137">
        <v>0</v>
      </c>
      <c r="AT97" s="138">
        <f>ROUND(SUM(AV97:AW97),2)</f>
        <v>0</v>
      </c>
      <c r="AU97" s="139">
        <f>'D 1.4.1 - ZAŘÍZENÍ VYTÁPĚ...'!P125</f>
        <v>0</v>
      </c>
      <c r="AV97" s="138">
        <f>'D 1.4.1 - ZAŘÍZENÍ VYTÁPĚ...'!J35</f>
        <v>0</v>
      </c>
      <c r="AW97" s="138">
        <f>'D 1.4.1 - ZAŘÍZENÍ VYTÁPĚ...'!J36</f>
        <v>0</v>
      </c>
      <c r="AX97" s="138">
        <f>'D 1.4.1 - ZAŘÍZENÍ VYTÁPĚ...'!J37</f>
        <v>0</v>
      </c>
      <c r="AY97" s="138">
        <f>'D 1.4.1 - ZAŘÍZENÍ VYTÁPĚ...'!J38</f>
        <v>0</v>
      </c>
      <c r="AZ97" s="138">
        <f>'D 1.4.1 - ZAŘÍZENÍ VYTÁPĚ...'!F35</f>
        <v>0</v>
      </c>
      <c r="BA97" s="138">
        <f>'D 1.4.1 - ZAŘÍZENÍ VYTÁPĚ...'!F36</f>
        <v>0</v>
      </c>
      <c r="BB97" s="138">
        <f>'D 1.4.1 - ZAŘÍZENÍ VYTÁPĚ...'!F37</f>
        <v>0</v>
      </c>
      <c r="BC97" s="138">
        <f>'D 1.4.1 - ZAŘÍZENÍ VYTÁPĚ...'!F38</f>
        <v>0</v>
      </c>
      <c r="BD97" s="140">
        <f>'D 1.4.1 - ZAŘÍZENÍ VYTÁPĚ...'!F39</f>
        <v>0</v>
      </c>
      <c r="BE97" s="4"/>
      <c r="BT97" s="141" t="s">
        <v>86</v>
      </c>
      <c r="BV97" s="141" t="s">
        <v>78</v>
      </c>
      <c r="BW97" s="141" t="s">
        <v>93</v>
      </c>
      <c r="BX97" s="141" t="s">
        <v>89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'D 1.4.3 - Zařízení silnop...'!J32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92</v>
      </c>
      <c r="AR98" s="72"/>
      <c r="AS98" s="142">
        <v>0</v>
      </c>
      <c r="AT98" s="143">
        <f>ROUND(SUM(AV98:AW98),2)</f>
        <v>0</v>
      </c>
      <c r="AU98" s="144">
        <f>'D 1.4.3 - Zařízení silnop...'!P127</f>
        <v>0</v>
      </c>
      <c r="AV98" s="143">
        <f>'D 1.4.3 - Zařízení silnop...'!J35</f>
        <v>0</v>
      </c>
      <c r="AW98" s="143">
        <f>'D 1.4.3 - Zařízení silnop...'!J36</f>
        <v>0</v>
      </c>
      <c r="AX98" s="143">
        <f>'D 1.4.3 - Zařízení silnop...'!J37</f>
        <v>0</v>
      </c>
      <c r="AY98" s="143">
        <f>'D 1.4.3 - Zařízení silnop...'!J38</f>
        <v>0</v>
      </c>
      <c r="AZ98" s="143">
        <f>'D 1.4.3 - Zařízení silnop...'!F35</f>
        <v>0</v>
      </c>
      <c r="BA98" s="143">
        <f>'D 1.4.3 - Zařízení silnop...'!F36</f>
        <v>0</v>
      </c>
      <c r="BB98" s="143">
        <f>'D 1.4.3 - Zařízení silnop...'!F37</f>
        <v>0</v>
      </c>
      <c r="BC98" s="143">
        <f>'D 1.4.3 - Zařízení silnop...'!F38</f>
        <v>0</v>
      </c>
      <c r="BD98" s="145">
        <f>'D 1.4.3 - Zařízení silnop...'!F39</f>
        <v>0</v>
      </c>
      <c r="BE98" s="4"/>
      <c r="BT98" s="141" t="s">
        <v>86</v>
      </c>
      <c r="BV98" s="141" t="s">
        <v>78</v>
      </c>
      <c r="BW98" s="141" t="s">
        <v>96</v>
      </c>
      <c r="BX98" s="141" t="s">
        <v>89</v>
      </c>
      <c r="CL98" s="141" t="s">
        <v>1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j/wIZWlLxqmYr1jsHeVP1R6NQM0dpoB/YIhnXeTHerkqk0CH2a3t0nfE4gZUg7KWVWTRw5b7GEBCMJ7NkiBKDA==" hashValue="N8KR7d+7LeNqya1FqPhIahVpUORIebDV8t5LQ2XBTOsj6CA3bGuB5WKpaX69omnWb7ENXRu+ws0FwOghqp7wC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D 1.1 - Architektonicko s...'!C2" display="/"/>
    <hyperlink ref="A97" location="'D 1.4.1 - ZAŘÍZENÍ VYTÁPĚ...'!C2" display="/"/>
    <hyperlink ref="A98" location="'D 1.4.3 - Zařízení silno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KULTURNÍ DŮM ŠTERNBERK - Chlazení dílčích prostor 2.NP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20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21</v>
      </c>
      <c r="E12" s="38"/>
      <c r="F12" s="141" t="s">
        <v>100</v>
      </c>
      <c r="G12" s="38"/>
      <c r="H12" s="38"/>
      <c r="I12" s="150" t="s">
        <v>23</v>
      </c>
      <c r="J12" s="153" t="str">
        <f>'Rekapitulace stavby'!AN8</f>
        <v>16. 12. 2024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25</v>
      </c>
      <c r="E14" s="38"/>
      <c r="F14" s="38"/>
      <c r="G14" s="38"/>
      <c r="H14" s="38"/>
      <c r="I14" s="150" t="s">
        <v>26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>Město Šternberk, Horní náměstí 16</v>
      </c>
      <c r="F15" s="38"/>
      <c r="G15" s="38"/>
      <c r="H15" s="38"/>
      <c r="I15" s="150" t="s">
        <v>28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26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Ing.Judita Bravencová</v>
      </c>
      <c r="F21" s="38"/>
      <c r="G21" s="38"/>
      <c r="H21" s="38"/>
      <c r="I21" s="150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34</v>
      </c>
      <c r="E23" s="38"/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101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ROUND((SUM(BE129:BE274)),  2)</f>
        <v>0</v>
      </c>
      <c r="G33" s="38"/>
      <c r="H33" s="38"/>
      <c r="I33" s="164">
        <v>0.20999999999999999</v>
      </c>
      <c r="J33" s="163">
        <f>ROUND(((SUM(BE129:BE274))*I33),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ROUND((SUM(BF129:BF274)),  2)</f>
        <v>0</v>
      </c>
      <c r="G34" s="38"/>
      <c r="H34" s="38"/>
      <c r="I34" s="164">
        <v>0.12</v>
      </c>
      <c r="J34" s="163">
        <f>ROUND(((SUM(BF129:BF274))*I34),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ROUND((SUM(BG129:BG274)),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ROUND((SUM(BH129:BH274)),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ROUND((SUM(BI129:BI274)),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KULTURNÍ DŮM ŠTERNBERK - Chlazení dílčích prostor 2.NP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 1.1 - Architektonicko stavební řešení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16. 12. 2024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Město Šternberk, Horní náměstí 16</v>
      </c>
      <c r="G91" s="40"/>
      <c r="H91" s="40"/>
      <c r="I91" s="32" t="s">
        <v>31</v>
      </c>
      <c r="J91" s="36" t="str">
        <f>E21</f>
        <v>Ing.Judita Bravencová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Dana Jemelková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107</v>
      </c>
      <c r="E97" s="191"/>
      <c r="F97" s="191"/>
      <c r="G97" s="191"/>
      <c r="H97" s="191"/>
      <c r="I97" s="191"/>
      <c r="J97" s="192">
        <f>J130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108</v>
      </c>
      <c r="E98" s="196"/>
      <c r="F98" s="196"/>
      <c r="G98" s="196"/>
      <c r="H98" s="196"/>
      <c r="I98" s="196"/>
      <c r="J98" s="197">
        <f>J131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109</v>
      </c>
      <c r="E99" s="196"/>
      <c r="F99" s="196"/>
      <c r="G99" s="196"/>
      <c r="H99" s="196"/>
      <c r="I99" s="196"/>
      <c r="J99" s="197">
        <f>J141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110</v>
      </c>
      <c r="E100" s="196"/>
      <c r="F100" s="196"/>
      <c r="G100" s="196"/>
      <c r="H100" s="196"/>
      <c r="I100" s="196"/>
      <c r="J100" s="197">
        <f>J191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111</v>
      </c>
      <c r="E101" s="196"/>
      <c r="F101" s="196"/>
      <c r="G101" s="196"/>
      <c r="H101" s="196"/>
      <c r="I101" s="196"/>
      <c r="J101" s="197">
        <f>J204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112</v>
      </c>
      <c r="E102" s="196"/>
      <c r="F102" s="196"/>
      <c r="G102" s="196"/>
      <c r="H102" s="196"/>
      <c r="I102" s="196"/>
      <c r="J102" s="197">
        <f>J225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113</v>
      </c>
      <c r="E103" s="191"/>
      <c r="F103" s="191"/>
      <c r="G103" s="191"/>
      <c r="H103" s="191"/>
      <c r="I103" s="191"/>
      <c r="J103" s="192">
        <f>J227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114</v>
      </c>
      <c r="E104" s="196"/>
      <c r="F104" s="196"/>
      <c r="G104" s="196"/>
      <c r="H104" s="196"/>
      <c r="I104" s="196"/>
      <c r="J104" s="197">
        <f>J228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115</v>
      </c>
      <c r="E105" s="196"/>
      <c r="F105" s="196"/>
      <c r="G105" s="196"/>
      <c r="H105" s="196"/>
      <c r="I105" s="196"/>
      <c r="J105" s="197">
        <f>J233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116</v>
      </c>
      <c r="E106" s="196"/>
      <c r="F106" s="196"/>
      <c r="G106" s="196"/>
      <c r="H106" s="196"/>
      <c r="I106" s="196"/>
      <c r="J106" s="197">
        <f>J236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117</v>
      </c>
      <c r="E107" s="196"/>
      <c r="F107" s="196"/>
      <c r="G107" s="196"/>
      <c r="H107" s="196"/>
      <c r="I107" s="196"/>
      <c r="J107" s="197">
        <f>J240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118</v>
      </c>
      <c r="E108" s="196"/>
      <c r="F108" s="196"/>
      <c r="G108" s="196"/>
      <c r="H108" s="196"/>
      <c r="I108" s="196"/>
      <c r="J108" s="197">
        <f>J257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119</v>
      </c>
      <c r="E109" s="196"/>
      <c r="F109" s="196"/>
      <c r="G109" s="196"/>
      <c r="H109" s="196"/>
      <c r="I109" s="196"/>
      <c r="J109" s="197">
        <f>J268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>KULTURNÍ DŮM ŠTERNBERK - Chlazení dílčích prostor 2.NP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D 1.1 - Architektonicko stavební řešení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21</v>
      </c>
      <c r="D123" s="40"/>
      <c r="E123" s="40"/>
      <c r="F123" s="27" t="str">
        <f>F12</f>
        <v xml:space="preserve"> </v>
      </c>
      <c r="G123" s="40"/>
      <c r="H123" s="40"/>
      <c r="I123" s="32" t="s">
        <v>23</v>
      </c>
      <c r="J123" s="79" t="str">
        <f>IF(J12="","",J12)</f>
        <v>16. 12. 2024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25</v>
      </c>
      <c r="D125" s="40"/>
      <c r="E125" s="40"/>
      <c r="F125" s="27" t="str">
        <f>E15</f>
        <v>Město Šternberk, Horní náměstí 16</v>
      </c>
      <c r="G125" s="40"/>
      <c r="H125" s="40"/>
      <c r="I125" s="32" t="s">
        <v>31</v>
      </c>
      <c r="J125" s="36" t="str">
        <f>E21</f>
        <v>Ing.Judita Bravencová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29</v>
      </c>
      <c r="D126" s="40"/>
      <c r="E126" s="40"/>
      <c r="F126" s="27" t="str">
        <f>IF(E18="","",E18)</f>
        <v>Vyplň údaj</v>
      </c>
      <c r="G126" s="40"/>
      <c r="H126" s="40"/>
      <c r="I126" s="32" t="s">
        <v>34</v>
      </c>
      <c r="J126" s="36" t="str">
        <f>E24</f>
        <v>Dana Jemelková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121</v>
      </c>
      <c r="D128" s="202" t="s">
        <v>61</v>
      </c>
      <c r="E128" s="202" t="s">
        <v>57</v>
      </c>
      <c r="F128" s="202" t="s">
        <v>58</v>
      </c>
      <c r="G128" s="202" t="s">
        <v>122</v>
      </c>
      <c r="H128" s="202" t="s">
        <v>123</v>
      </c>
      <c r="I128" s="202" t="s">
        <v>124</v>
      </c>
      <c r="J128" s="203" t="s">
        <v>104</v>
      </c>
      <c r="K128" s="204" t="s">
        <v>125</v>
      </c>
      <c r="L128" s="205"/>
      <c r="M128" s="100" t="s">
        <v>1</v>
      </c>
      <c r="N128" s="101" t="s">
        <v>40</v>
      </c>
      <c r="O128" s="101" t="s">
        <v>126</v>
      </c>
      <c r="P128" s="101" t="s">
        <v>127</v>
      </c>
      <c r="Q128" s="101" t="s">
        <v>128</v>
      </c>
      <c r="R128" s="101" t="s">
        <v>129</v>
      </c>
      <c r="S128" s="101" t="s">
        <v>130</v>
      </c>
      <c r="T128" s="102" t="s">
        <v>131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132</v>
      </c>
      <c r="D129" s="40"/>
      <c r="E129" s="40"/>
      <c r="F129" s="40"/>
      <c r="G129" s="40"/>
      <c r="H129" s="40"/>
      <c r="I129" s="40"/>
      <c r="J129" s="206">
        <f>BK129</f>
        <v>0</v>
      </c>
      <c r="K129" s="40"/>
      <c r="L129" s="44"/>
      <c r="M129" s="103"/>
      <c r="N129" s="207"/>
      <c r="O129" s="104"/>
      <c r="P129" s="208">
        <f>P130+P227</f>
        <v>0</v>
      </c>
      <c r="Q129" s="104"/>
      <c r="R129" s="208">
        <f>R130+R227</f>
        <v>1.2974952800000001</v>
      </c>
      <c r="S129" s="104"/>
      <c r="T129" s="209">
        <f>T130+T227</f>
        <v>1.6571999999999998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106</v>
      </c>
      <c r="BK129" s="210">
        <f>BK130+BK227</f>
        <v>0</v>
      </c>
    </row>
    <row r="130" s="12" customFormat="1" ht="25.92" customHeight="1">
      <c r="A130" s="12"/>
      <c r="B130" s="211"/>
      <c r="C130" s="212"/>
      <c r="D130" s="213" t="s">
        <v>75</v>
      </c>
      <c r="E130" s="214" t="s">
        <v>133</v>
      </c>
      <c r="F130" s="214" t="s">
        <v>134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P131+P141+P191+P204+P225</f>
        <v>0</v>
      </c>
      <c r="Q130" s="219"/>
      <c r="R130" s="220">
        <f>R131+R141+R191+R204+R225</f>
        <v>0.86403245000000006</v>
      </c>
      <c r="S130" s="219"/>
      <c r="T130" s="221">
        <f>T131+T141+T191+T204+T225</f>
        <v>1.6505999999999999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84</v>
      </c>
      <c r="AT130" s="223" t="s">
        <v>75</v>
      </c>
      <c r="AU130" s="223" t="s">
        <v>76</v>
      </c>
      <c r="AY130" s="222" t="s">
        <v>135</v>
      </c>
      <c r="BK130" s="224">
        <f>BK131+BK141+BK191+BK204+BK225</f>
        <v>0</v>
      </c>
    </row>
    <row r="131" s="12" customFormat="1" ht="22.8" customHeight="1">
      <c r="A131" s="12"/>
      <c r="B131" s="211"/>
      <c r="C131" s="212"/>
      <c r="D131" s="213" t="s">
        <v>75</v>
      </c>
      <c r="E131" s="225" t="s">
        <v>136</v>
      </c>
      <c r="F131" s="225" t="s">
        <v>137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SUM(P132:P140)</f>
        <v>0</v>
      </c>
      <c r="Q131" s="219"/>
      <c r="R131" s="220">
        <f>SUM(R132:R140)</f>
        <v>0.53766000000000003</v>
      </c>
      <c r="S131" s="219"/>
      <c r="T131" s="221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84</v>
      </c>
      <c r="AT131" s="223" t="s">
        <v>75</v>
      </c>
      <c r="AU131" s="223" t="s">
        <v>84</v>
      </c>
      <c r="AY131" s="222" t="s">
        <v>135</v>
      </c>
      <c r="BK131" s="224">
        <f>SUM(BK132:BK140)</f>
        <v>0</v>
      </c>
    </row>
    <row r="132" s="2" customFormat="1" ht="21.75" customHeight="1">
      <c r="A132" s="38"/>
      <c r="B132" s="39"/>
      <c r="C132" s="227" t="s">
        <v>84</v>
      </c>
      <c r="D132" s="227" t="s">
        <v>138</v>
      </c>
      <c r="E132" s="228" t="s">
        <v>139</v>
      </c>
      <c r="F132" s="229" t="s">
        <v>140</v>
      </c>
      <c r="G132" s="230" t="s">
        <v>141</v>
      </c>
      <c r="H132" s="231">
        <v>6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41</v>
      </c>
      <c r="O132" s="91"/>
      <c r="P132" s="237">
        <f>O132*H132</f>
        <v>0</v>
      </c>
      <c r="Q132" s="237">
        <v>0.073669999999999999</v>
      </c>
      <c r="R132" s="237">
        <f>Q132*H132</f>
        <v>0.44201999999999997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142</v>
      </c>
      <c r="AT132" s="239" t="s">
        <v>138</v>
      </c>
      <c r="AU132" s="239" t="s">
        <v>86</v>
      </c>
      <c r="AY132" s="17" t="s">
        <v>135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84</v>
      </c>
      <c r="BK132" s="240">
        <f>ROUND(I132*H132,2)</f>
        <v>0</v>
      </c>
      <c r="BL132" s="17" t="s">
        <v>142</v>
      </c>
      <c r="BM132" s="239" t="s">
        <v>143</v>
      </c>
    </row>
    <row r="133" s="13" customFormat="1">
      <c r="A133" s="13"/>
      <c r="B133" s="241"/>
      <c r="C133" s="242"/>
      <c r="D133" s="243" t="s">
        <v>144</v>
      </c>
      <c r="E133" s="244" t="s">
        <v>1</v>
      </c>
      <c r="F133" s="245" t="s">
        <v>145</v>
      </c>
      <c r="G133" s="242"/>
      <c r="H133" s="244" t="s">
        <v>1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144</v>
      </c>
      <c r="AU133" s="251" t="s">
        <v>86</v>
      </c>
      <c r="AV133" s="13" t="s">
        <v>84</v>
      </c>
      <c r="AW133" s="13" t="s">
        <v>33</v>
      </c>
      <c r="AX133" s="13" t="s">
        <v>76</v>
      </c>
      <c r="AY133" s="251" t="s">
        <v>135</v>
      </c>
    </row>
    <row r="134" s="14" customFormat="1">
      <c r="A134" s="14"/>
      <c r="B134" s="252"/>
      <c r="C134" s="253"/>
      <c r="D134" s="243" t="s">
        <v>144</v>
      </c>
      <c r="E134" s="254" t="s">
        <v>1</v>
      </c>
      <c r="F134" s="255" t="s">
        <v>84</v>
      </c>
      <c r="G134" s="253"/>
      <c r="H134" s="256">
        <v>1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2" t="s">
        <v>144</v>
      </c>
      <c r="AU134" s="262" t="s">
        <v>86</v>
      </c>
      <c r="AV134" s="14" t="s">
        <v>86</v>
      </c>
      <c r="AW134" s="14" t="s">
        <v>33</v>
      </c>
      <c r="AX134" s="14" t="s">
        <v>76</v>
      </c>
      <c r="AY134" s="262" t="s">
        <v>135</v>
      </c>
    </row>
    <row r="135" s="13" customFormat="1">
      <c r="A135" s="13"/>
      <c r="B135" s="241"/>
      <c r="C135" s="242"/>
      <c r="D135" s="243" t="s">
        <v>144</v>
      </c>
      <c r="E135" s="244" t="s">
        <v>1</v>
      </c>
      <c r="F135" s="245" t="s">
        <v>146</v>
      </c>
      <c r="G135" s="242"/>
      <c r="H135" s="244" t="s">
        <v>1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144</v>
      </c>
      <c r="AU135" s="251" t="s">
        <v>86</v>
      </c>
      <c r="AV135" s="13" t="s">
        <v>84</v>
      </c>
      <c r="AW135" s="13" t="s">
        <v>33</v>
      </c>
      <c r="AX135" s="13" t="s">
        <v>76</v>
      </c>
      <c r="AY135" s="251" t="s">
        <v>135</v>
      </c>
    </row>
    <row r="136" s="14" customFormat="1">
      <c r="A136" s="14"/>
      <c r="B136" s="252"/>
      <c r="C136" s="253"/>
      <c r="D136" s="243" t="s">
        <v>144</v>
      </c>
      <c r="E136" s="254" t="s">
        <v>1</v>
      </c>
      <c r="F136" s="255" t="s">
        <v>147</v>
      </c>
      <c r="G136" s="253"/>
      <c r="H136" s="256">
        <v>5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144</v>
      </c>
      <c r="AU136" s="262" t="s">
        <v>86</v>
      </c>
      <c r="AV136" s="14" t="s">
        <v>86</v>
      </c>
      <c r="AW136" s="14" t="s">
        <v>33</v>
      </c>
      <c r="AX136" s="14" t="s">
        <v>76</v>
      </c>
      <c r="AY136" s="262" t="s">
        <v>135</v>
      </c>
    </row>
    <row r="137" s="15" customFormat="1">
      <c r="A137" s="15"/>
      <c r="B137" s="263"/>
      <c r="C137" s="264"/>
      <c r="D137" s="243" t="s">
        <v>144</v>
      </c>
      <c r="E137" s="265" t="s">
        <v>1</v>
      </c>
      <c r="F137" s="266" t="s">
        <v>148</v>
      </c>
      <c r="G137" s="264"/>
      <c r="H137" s="267">
        <v>6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3" t="s">
        <v>144</v>
      </c>
      <c r="AU137" s="273" t="s">
        <v>86</v>
      </c>
      <c r="AV137" s="15" t="s">
        <v>142</v>
      </c>
      <c r="AW137" s="15" t="s">
        <v>33</v>
      </c>
      <c r="AX137" s="15" t="s">
        <v>84</v>
      </c>
      <c r="AY137" s="273" t="s">
        <v>135</v>
      </c>
    </row>
    <row r="138" s="2" customFormat="1" ht="21.75" customHeight="1">
      <c r="A138" s="38"/>
      <c r="B138" s="39"/>
      <c r="C138" s="227" t="s">
        <v>86</v>
      </c>
      <c r="D138" s="227" t="s">
        <v>138</v>
      </c>
      <c r="E138" s="228" t="s">
        <v>149</v>
      </c>
      <c r="F138" s="229" t="s">
        <v>150</v>
      </c>
      <c r="G138" s="230" t="s">
        <v>141</v>
      </c>
      <c r="H138" s="231">
        <v>4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41</v>
      </c>
      <c r="O138" s="91"/>
      <c r="P138" s="237">
        <f>O138*H138</f>
        <v>0</v>
      </c>
      <c r="Q138" s="237">
        <v>0.023910000000000001</v>
      </c>
      <c r="R138" s="237">
        <f>Q138*H138</f>
        <v>0.095640000000000003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142</v>
      </c>
      <c r="AT138" s="239" t="s">
        <v>138</v>
      </c>
      <c r="AU138" s="239" t="s">
        <v>86</v>
      </c>
      <c r="AY138" s="17" t="s">
        <v>135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84</v>
      </c>
      <c r="BK138" s="240">
        <f>ROUND(I138*H138,2)</f>
        <v>0</v>
      </c>
      <c r="BL138" s="17" t="s">
        <v>142</v>
      </c>
      <c r="BM138" s="239" t="s">
        <v>151</v>
      </c>
    </row>
    <row r="139" s="13" customFormat="1">
      <c r="A139" s="13"/>
      <c r="B139" s="241"/>
      <c r="C139" s="242"/>
      <c r="D139" s="243" t="s">
        <v>144</v>
      </c>
      <c r="E139" s="244" t="s">
        <v>1</v>
      </c>
      <c r="F139" s="245" t="s">
        <v>152</v>
      </c>
      <c r="G139" s="242"/>
      <c r="H139" s="244" t="s">
        <v>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144</v>
      </c>
      <c r="AU139" s="251" t="s">
        <v>86</v>
      </c>
      <c r="AV139" s="13" t="s">
        <v>84</v>
      </c>
      <c r="AW139" s="13" t="s">
        <v>33</v>
      </c>
      <c r="AX139" s="13" t="s">
        <v>76</v>
      </c>
      <c r="AY139" s="251" t="s">
        <v>135</v>
      </c>
    </row>
    <row r="140" s="14" customFormat="1">
      <c r="A140" s="14"/>
      <c r="B140" s="252"/>
      <c r="C140" s="253"/>
      <c r="D140" s="243" t="s">
        <v>144</v>
      </c>
      <c r="E140" s="254" t="s">
        <v>1</v>
      </c>
      <c r="F140" s="255" t="s">
        <v>142</v>
      </c>
      <c r="G140" s="253"/>
      <c r="H140" s="256">
        <v>4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2" t="s">
        <v>144</v>
      </c>
      <c r="AU140" s="262" t="s">
        <v>86</v>
      </c>
      <c r="AV140" s="14" t="s">
        <v>86</v>
      </c>
      <c r="AW140" s="14" t="s">
        <v>33</v>
      </c>
      <c r="AX140" s="14" t="s">
        <v>84</v>
      </c>
      <c r="AY140" s="262" t="s">
        <v>135</v>
      </c>
    </row>
    <row r="141" s="12" customFormat="1" ht="22.8" customHeight="1">
      <c r="A141" s="12"/>
      <c r="B141" s="211"/>
      <c r="C141" s="212"/>
      <c r="D141" s="213" t="s">
        <v>75</v>
      </c>
      <c r="E141" s="225" t="s">
        <v>153</v>
      </c>
      <c r="F141" s="225" t="s">
        <v>154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SUM(P142:P190)</f>
        <v>0</v>
      </c>
      <c r="Q141" s="219"/>
      <c r="R141" s="220">
        <f>SUM(R142:R190)</f>
        <v>0.32637245000000004</v>
      </c>
      <c r="S141" s="219"/>
      <c r="T141" s="221">
        <f>SUM(T142:T190)</f>
        <v>1.0800000000000001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84</v>
      </c>
      <c r="AT141" s="223" t="s">
        <v>75</v>
      </c>
      <c r="AU141" s="223" t="s">
        <v>84</v>
      </c>
      <c r="AY141" s="222" t="s">
        <v>135</v>
      </c>
      <c r="BK141" s="224">
        <f>SUM(BK142:BK190)</f>
        <v>0</v>
      </c>
    </row>
    <row r="142" s="2" customFormat="1" ht="16.5" customHeight="1">
      <c r="A142" s="38"/>
      <c r="B142" s="39"/>
      <c r="C142" s="227" t="s">
        <v>136</v>
      </c>
      <c r="D142" s="227" t="s">
        <v>138</v>
      </c>
      <c r="E142" s="228" t="s">
        <v>155</v>
      </c>
      <c r="F142" s="229" t="s">
        <v>156</v>
      </c>
      <c r="G142" s="230" t="s">
        <v>157</v>
      </c>
      <c r="H142" s="231">
        <v>1.0629999999999999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41</v>
      </c>
      <c r="O142" s="91"/>
      <c r="P142" s="237">
        <f>O142*H142</f>
        <v>0</v>
      </c>
      <c r="Q142" s="237">
        <v>0.00025999999999999998</v>
      </c>
      <c r="R142" s="237">
        <f>Q142*H142</f>
        <v>0.00027637999999999995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142</v>
      </c>
      <c r="AT142" s="239" t="s">
        <v>138</v>
      </c>
      <c r="AU142" s="239" t="s">
        <v>86</v>
      </c>
      <c r="AY142" s="17" t="s">
        <v>135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84</v>
      </c>
      <c r="BK142" s="240">
        <f>ROUND(I142*H142,2)</f>
        <v>0</v>
      </c>
      <c r="BL142" s="17" t="s">
        <v>142</v>
      </c>
      <c r="BM142" s="239" t="s">
        <v>158</v>
      </c>
    </row>
    <row r="143" s="13" customFormat="1">
      <c r="A143" s="13"/>
      <c r="B143" s="241"/>
      <c r="C143" s="242"/>
      <c r="D143" s="243" t="s">
        <v>144</v>
      </c>
      <c r="E143" s="244" t="s">
        <v>1</v>
      </c>
      <c r="F143" s="245" t="s">
        <v>145</v>
      </c>
      <c r="G143" s="242"/>
      <c r="H143" s="244" t="s">
        <v>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144</v>
      </c>
      <c r="AU143" s="251" t="s">
        <v>86</v>
      </c>
      <c r="AV143" s="13" t="s">
        <v>84</v>
      </c>
      <c r="AW143" s="13" t="s">
        <v>33</v>
      </c>
      <c r="AX143" s="13" t="s">
        <v>76</v>
      </c>
      <c r="AY143" s="251" t="s">
        <v>135</v>
      </c>
    </row>
    <row r="144" s="14" customFormat="1">
      <c r="A144" s="14"/>
      <c r="B144" s="252"/>
      <c r="C144" s="253"/>
      <c r="D144" s="243" t="s">
        <v>144</v>
      </c>
      <c r="E144" s="254" t="s">
        <v>1</v>
      </c>
      <c r="F144" s="255" t="s">
        <v>159</v>
      </c>
      <c r="G144" s="253"/>
      <c r="H144" s="256">
        <v>0.17999999999999999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2" t="s">
        <v>144</v>
      </c>
      <c r="AU144" s="262" t="s">
        <v>86</v>
      </c>
      <c r="AV144" s="14" t="s">
        <v>86</v>
      </c>
      <c r="AW144" s="14" t="s">
        <v>33</v>
      </c>
      <c r="AX144" s="14" t="s">
        <v>76</v>
      </c>
      <c r="AY144" s="262" t="s">
        <v>135</v>
      </c>
    </row>
    <row r="145" s="13" customFormat="1">
      <c r="A145" s="13"/>
      <c r="B145" s="241"/>
      <c r="C145" s="242"/>
      <c r="D145" s="243" t="s">
        <v>144</v>
      </c>
      <c r="E145" s="244" t="s">
        <v>1</v>
      </c>
      <c r="F145" s="245" t="s">
        <v>146</v>
      </c>
      <c r="G145" s="242"/>
      <c r="H145" s="244" t="s">
        <v>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144</v>
      </c>
      <c r="AU145" s="251" t="s">
        <v>86</v>
      </c>
      <c r="AV145" s="13" t="s">
        <v>84</v>
      </c>
      <c r="AW145" s="13" t="s">
        <v>33</v>
      </c>
      <c r="AX145" s="13" t="s">
        <v>76</v>
      </c>
      <c r="AY145" s="251" t="s">
        <v>135</v>
      </c>
    </row>
    <row r="146" s="14" customFormat="1">
      <c r="A146" s="14"/>
      <c r="B146" s="252"/>
      <c r="C146" s="253"/>
      <c r="D146" s="243" t="s">
        <v>144</v>
      </c>
      <c r="E146" s="254" t="s">
        <v>1</v>
      </c>
      <c r="F146" s="255" t="s">
        <v>160</v>
      </c>
      <c r="G146" s="253"/>
      <c r="H146" s="256">
        <v>0.56299999999999994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144</v>
      </c>
      <c r="AU146" s="262" t="s">
        <v>86</v>
      </c>
      <c r="AV146" s="14" t="s">
        <v>86</v>
      </c>
      <c r="AW146" s="14" t="s">
        <v>33</v>
      </c>
      <c r="AX146" s="14" t="s">
        <v>76</v>
      </c>
      <c r="AY146" s="262" t="s">
        <v>135</v>
      </c>
    </row>
    <row r="147" s="13" customFormat="1">
      <c r="A147" s="13"/>
      <c r="B147" s="241"/>
      <c r="C147" s="242"/>
      <c r="D147" s="243" t="s">
        <v>144</v>
      </c>
      <c r="E147" s="244" t="s">
        <v>1</v>
      </c>
      <c r="F147" s="245" t="s">
        <v>152</v>
      </c>
      <c r="G147" s="242"/>
      <c r="H147" s="244" t="s">
        <v>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144</v>
      </c>
      <c r="AU147" s="251" t="s">
        <v>86</v>
      </c>
      <c r="AV147" s="13" t="s">
        <v>84</v>
      </c>
      <c r="AW147" s="13" t="s">
        <v>33</v>
      </c>
      <c r="AX147" s="13" t="s">
        <v>76</v>
      </c>
      <c r="AY147" s="251" t="s">
        <v>135</v>
      </c>
    </row>
    <row r="148" s="14" customFormat="1">
      <c r="A148" s="14"/>
      <c r="B148" s="252"/>
      <c r="C148" s="253"/>
      <c r="D148" s="243" t="s">
        <v>144</v>
      </c>
      <c r="E148" s="254" t="s">
        <v>1</v>
      </c>
      <c r="F148" s="255" t="s">
        <v>161</v>
      </c>
      <c r="G148" s="253"/>
      <c r="H148" s="256">
        <v>0.32000000000000001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2" t="s">
        <v>144</v>
      </c>
      <c r="AU148" s="262" t="s">
        <v>86</v>
      </c>
      <c r="AV148" s="14" t="s">
        <v>86</v>
      </c>
      <c r="AW148" s="14" t="s">
        <v>33</v>
      </c>
      <c r="AX148" s="14" t="s">
        <v>76</v>
      </c>
      <c r="AY148" s="262" t="s">
        <v>135</v>
      </c>
    </row>
    <row r="149" s="15" customFormat="1">
      <c r="A149" s="15"/>
      <c r="B149" s="263"/>
      <c r="C149" s="264"/>
      <c r="D149" s="243" t="s">
        <v>144</v>
      </c>
      <c r="E149" s="265" t="s">
        <v>1</v>
      </c>
      <c r="F149" s="266" t="s">
        <v>148</v>
      </c>
      <c r="G149" s="264"/>
      <c r="H149" s="267">
        <v>1.0629999999999999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3" t="s">
        <v>144</v>
      </c>
      <c r="AU149" s="273" t="s">
        <v>86</v>
      </c>
      <c r="AV149" s="15" t="s">
        <v>142</v>
      </c>
      <c r="AW149" s="15" t="s">
        <v>33</v>
      </c>
      <c r="AX149" s="15" t="s">
        <v>84</v>
      </c>
      <c r="AY149" s="273" t="s">
        <v>135</v>
      </c>
    </row>
    <row r="150" s="2" customFormat="1" ht="16.5" customHeight="1">
      <c r="A150" s="38"/>
      <c r="B150" s="39"/>
      <c r="C150" s="227" t="s">
        <v>142</v>
      </c>
      <c r="D150" s="227" t="s">
        <v>138</v>
      </c>
      <c r="E150" s="228" t="s">
        <v>162</v>
      </c>
      <c r="F150" s="229" t="s">
        <v>163</v>
      </c>
      <c r="G150" s="230" t="s">
        <v>141</v>
      </c>
      <c r="H150" s="231">
        <v>19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0.0035000000000000001</v>
      </c>
      <c r="R150" s="237">
        <f>Q150*H150</f>
        <v>0.066500000000000004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142</v>
      </c>
      <c r="AT150" s="239" t="s">
        <v>138</v>
      </c>
      <c r="AU150" s="239" t="s">
        <v>86</v>
      </c>
      <c r="AY150" s="17" t="s">
        <v>135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84</v>
      </c>
      <c r="BK150" s="240">
        <f>ROUND(I150*H150,2)</f>
        <v>0</v>
      </c>
      <c r="BL150" s="17" t="s">
        <v>142</v>
      </c>
      <c r="BM150" s="239" t="s">
        <v>164</v>
      </c>
    </row>
    <row r="151" s="13" customFormat="1">
      <c r="A151" s="13"/>
      <c r="B151" s="241"/>
      <c r="C151" s="242"/>
      <c r="D151" s="243" t="s">
        <v>144</v>
      </c>
      <c r="E151" s="244" t="s">
        <v>1</v>
      </c>
      <c r="F151" s="245" t="s">
        <v>145</v>
      </c>
      <c r="G151" s="242"/>
      <c r="H151" s="244" t="s">
        <v>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144</v>
      </c>
      <c r="AU151" s="251" t="s">
        <v>86</v>
      </c>
      <c r="AV151" s="13" t="s">
        <v>84</v>
      </c>
      <c r="AW151" s="13" t="s">
        <v>33</v>
      </c>
      <c r="AX151" s="13" t="s">
        <v>76</v>
      </c>
      <c r="AY151" s="251" t="s">
        <v>135</v>
      </c>
    </row>
    <row r="152" s="14" customFormat="1">
      <c r="A152" s="14"/>
      <c r="B152" s="252"/>
      <c r="C152" s="253"/>
      <c r="D152" s="243" t="s">
        <v>144</v>
      </c>
      <c r="E152" s="254" t="s">
        <v>1</v>
      </c>
      <c r="F152" s="255" t="s">
        <v>165</v>
      </c>
      <c r="G152" s="253"/>
      <c r="H152" s="256">
        <v>2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2" t="s">
        <v>144</v>
      </c>
      <c r="AU152" s="262" t="s">
        <v>86</v>
      </c>
      <c r="AV152" s="14" t="s">
        <v>86</v>
      </c>
      <c r="AW152" s="14" t="s">
        <v>33</v>
      </c>
      <c r="AX152" s="14" t="s">
        <v>76</v>
      </c>
      <c r="AY152" s="262" t="s">
        <v>135</v>
      </c>
    </row>
    <row r="153" s="13" customFormat="1">
      <c r="A153" s="13"/>
      <c r="B153" s="241"/>
      <c r="C153" s="242"/>
      <c r="D153" s="243" t="s">
        <v>144</v>
      </c>
      <c r="E153" s="244" t="s">
        <v>1</v>
      </c>
      <c r="F153" s="245" t="s">
        <v>146</v>
      </c>
      <c r="G153" s="242"/>
      <c r="H153" s="244" t="s">
        <v>1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144</v>
      </c>
      <c r="AU153" s="251" t="s">
        <v>86</v>
      </c>
      <c r="AV153" s="13" t="s">
        <v>84</v>
      </c>
      <c r="AW153" s="13" t="s">
        <v>33</v>
      </c>
      <c r="AX153" s="13" t="s">
        <v>76</v>
      </c>
      <c r="AY153" s="251" t="s">
        <v>135</v>
      </c>
    </row>
    <row r="154" s="14" customFormat="1">
      <c r="A154" s="14"/>
      <c r="B154" s="252"/>
      <c r="C154" s="253"/>
      <c r="D154" s="243" t="s">
        <v>144</v>
      </c>
      <c r="E154" s="254" t="s">
        <v>1</v>
      </c>
      <c r="F154" s="255" t="s">
        <v>166</v>
      </c>
      <c r="G154" s="253"/>
      <c r="H154" s="256">
        <v>9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144</v>
      </c>
      <c r="AU154" s="262" t="s">
        <v>86</v>
      </c>
      <c r="AV154" s="14" t="s">
        <v>86</v>
      </c>
      <c r="AW154" s="14" t="s">
        <v>33</v>
      </c>
      <c r="AX154" s="14" t="s">
        <v>76</v>
      </c>
      <c r="AY154" s="262" t="s">
        <v>135</v>
      </c>
    </row>
    <row r="155" s="13" customFormat="1">
      <c r="A155" s="13"/>
      <c r="B155" s="241"/>
      <c r="C155" s="242"/>
      <c r="D155" s="243" t="s">
        <v>144</v>
      </c>
      <c r="E155" s="244" t="s">
        <v>1</v>
      </c>
      <c r="F155" s="245" t="s">
        <v>152</v>
      </c>
      <c r="G155" s="242"/>
      <c r="H155" s="244" t="s">
        <v>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144</v>
      </c>
      <c r="AU155" s="251" t="s">
        <v>86</v>
      </c>
      <c r="AV155" s="13" t="s">
        <v>84</v>
      </c>
      <c r="AW155" s="13" t="s">
        <v>33</v>
      </c>
      <c r="AX155" s="13" t="s">
        <v>76</v>
      </c>
      <c r="AY155" s="251" t="s">
        <v>135</v>
      </c>
    </row>
    <row r="156" s="14" customFormat="1">
      <c r="A156" s="14"/>
      <c r="B156" s="252"/>
      <c r="C156" s="253"/>
      <c r="D156" s="243" t="s">
        <v>144</v>
      </c>
      <c r="E156" s="254" t="s">
        <v>1</v>
      </c>
      <c r="F156" s="255" t="s">
        <v>167</v>
      </c>
      <c r="G156" s="253"/>
      <c r="H156" s="256">
        <v>8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2" t="s">
        <v>144</v>
      </c>
      <c r="AU156" s="262" t="s">
        <v>86</v>
      </c>
      <c r="AV156" s="14" t="s">
        <v>86</v>
      </c>
      <c r="AW156" s="14" t="s">
        <v>33</v>
      </c>
      <c r="AX156" s="14" t="s">
        <v>76</v>
      </c>
      <c r="AY156" s="262" t="s">
        <v>135</v>
      </c>
    </row>
    <row r="157" s="15" customFormat="1">
      <c r="A157" s="15"/>
      <c r="B157" s="263"/>
      <c r="C157" s="264"/>
      <c r="D157" s="243" t="s">
        <v>144</v>
      </c>
      <c r="E157" s="265" t="s">
        <v>1</v>
      </c>
      <c r="F157" s="266" t="s">
        <v>148</v>
      </c>
      <c r="G157" s="264"/>
      <c r="H157" s="267">
        <v>19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144</v>
      </c>
      <c r="AU157" s="273" t="s">
        <v>86</v>
      </c>
      <c r="AV157" s="15" t="s">
        <v>142</v>
      </c>
      <c r="AW157" s="15" t="s">
        <v>33</v>
      </c>
      <c r="AX157" s="15" t="s">
        <v>84</v>
      </c>
      <c r="AY157" s="273" t="s">
        <v>135</v>
      </c>
    </row>
    <row r="158" s="2" customFormat="1" ht="16.5" customHeight="1">
      <c r="A158" s="38"/>
      <c r="B158" s="39"/>
      <c r="C158" s="227" t="s">
        <v>147</v>
      </c>
      <c r="D158" s="227" t="s">
        <v>138</v>
      </c>
      <c r="E158" s="228" t="s">
        <v>168</v>
      </c>
      <c r="F158" s="229" t="s">
        <v>169</v>
      </c>
      <c r="G158" s="230" t="s">
        <v>141</v>
      </c>
      <c r="H158" s="231">
        <v>19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41</v>
      </c>
      <c r="O158" s="91"/>
      <c r="P158" s="237">
        <f>O158*H158</f>
        <v>0</v>
      </c>
      <c r="Q158" s="237">
        <v>0.0037599999999999999</v>
      </c>
      <c r="R158" s="237">
        <f>Q158*H158</f>
        <v>0.071440000000000004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142</v>
      </c>
      <c r="AT158" s="239" t="s">
        <v>138</v>
      </c>
      <c r="AU158" s="239" t="s">
        <v>86</v>
      </c>
      <c r="AY158" s="17" t="s">
        <v>135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84</v>
      </c>
      <c r="BK158" s="240">
        <f>ROUND(I158*H158,2)</f>
        <v>0</v>
      </c>
      <c r="BL158" s="17" t="s">
        <v>142</v>
      </c>
      <c r="BM158" s="239" t="s">
        <v>170</v>
      </c>
    </row>
    <row r="159" s="13" customFormat="1">
      <c r="A159" s="13"/>
      <c r="B159" s="241"/>
      <c r="C159" s="242"/>
      <c r="D159" s="243" t="s">
        <v>144</v>
      </c>
      <c r="E159" s="244" t="s">
        <v>1</v>
      </c>
      <c r="F159" s="245" t="s">
        <v>145</v>
      </c>
      <c r="G159" s="242"/>
      <c r="H159" s="244" t="s">
        <v>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144</v>
      </c>
      <c r="AU159" s="251" t="s">
        <v>86</v>
      </c>
      <c r="AV159" s="13" t="s">
        <v>84</v>
      </c>
      <c r="AW159" s="13" t="s">
        <v>33</v>
      </c>
      <c r="AX159" s="13" t="s">
        <v>76</v>
      </c>
      <c r="AY159" s="251" t="s">
        <v>135</v>
      </c>
    </row>
    <row r="160" s="14" customFormat="1">
      <c r="A160" s="14"/>
      <c r="B160" s="252"/>
      <c r="C160" s="253"/>
      <c r="D160" s="243" t="s">
        <v>144</v>
      </c>
      <c r="E160" s="254" t="s">
        <v>1</v>
      </c>
      <c r="F160" s="255" t="s">
        <v>165</v>
      </c>
      <c r="G160" s="253"/>
      <c r="H160" s="256">
        <v>2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2" t="s">
        <v>144</v>
      </c>
      <c r="AU160" s="262" t="s">
        <v>86</v>
      </c>
      <c r="AV160" s="14" t="s">
        <v>86</v>
      </c>
      <c r="AW160" s="14" t="s">
        <v>33</v>
      </c>
      <c r="AX160" s="14" t="s">
        <v>76</v>
      </c>
      <c r="AY160" s="262" t="s">
        <v>135</v>
      </c>
    </row>
    <row r="161" s="13" customFormat="1">
      <c r="A161" s="13"/>
      <c r="B161" s="241"/>
      <c r="C161" s="242"/>
      <c r="D161" s="243" t="s">
        <v>144</v>
      </c>
      <c r="E161" s="244" t="s">
        <v>1</v>
      </c>
      <c r="F161" s="245" t="s">
        <v>146</v>
      </c>
      <c r="G161" s="242"/>
      <c r="H161" s="244" t="s">
        <v>1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144</v>
      </c>
      <c r="AU161" s="251" t="s">
        <v>86</v>
      </c>
      <c r="AV161" s="13" t="s">
        <v>84</v>
      </c>
      <c r="AW161" s="13" t="s">
        <v>33</v>
      </c>
      <c r="AX161" s="13" t="s">
        <v>76</v>
      </c>
      <c r="AY161" s="251" t="s">
        <v>135</v>
      </c>
    </row>
    <row r="162" s="14" customFormat="1">
      <c r="A162" s="14"/>
      <c r="B162" s="252"/>
      <c r="C162" s="253"/>
      <c r="D162" s="243" t="s">
        <v>144</v>
      </c>
      <c r="E162" s="254" t="s">
        <v>1</v>
      </c>
      <c r="F162" s="255" t="s">
        <v>166</v>
      </c>
      <c r="G162" s="253"/>
      <c r="H162" s="256">
        <v>9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144</v>
      </c>
      <c r="AU162" s="262" t="s">
        <v>86</v>
      </c>
      <c r="AV162" s="14" t="s">
        <v>86</v>
      </c>
      <c r="AW162" s="14" t="s">
        <v>33</v>
      </c>
      <c r="AX162" s="14" t="s">
        <v>76</v>
      </c>
      <c r="AY162" s="262" t="s">
        <v>135</v>
      </c>
    </row>
    <row r="163" s="13" customFormat="1">
      <c r="A163" s="13"/>
      <c r="B163" s="241"/>
      <c r="C163" s="242"/>
      <c r="D163" s="243" t="s">
        <v>144</v>
      </c>
      <c r="E163" s="244" t="s">
        <v>1</v>
      </c>
      <c r="F163" s="245" t="s">
        <v>152</v>
      </c>
      <c r="G163" s="242"/>
      <c r="H163" s="244" t="s">
        <v>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144</v>
      </c>
      <c r="AU163" s="251" t="s">
        <v>86</v>
      </c>
      <c r="AV163" s="13" t="s">
        <v>84</v>
      </c>
      <c r="AW163" s="13" t="s">
        <v>33</v>
      </c>
      <c r="AX163" s="13" t="s">
        <v>76</v>
      </c>
      <c r="AY163" s="251" t="s">
        <v>135</v>
      </c>
    </row>
    <row r="164" s="14" customFormat="1">
      <c r="A164" s="14"/>
      <c r="B164" s="252"/>
      <c r="C164" s="253"/>
      <c r="D164" s="243" t="s">
        <v>144</v>
      </c>
      <c r="E164" s="254" t="s">
        <v>1</v>
      </c>
      <c r="F164" s="255" t="s">
        <v>167</v>
      </c>
      <c r="G164" s="253"/>
      <c r="H164" s="256">
        <v>8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144</v>
      </c>
      <c r="AU164" s="262" t="s">
        <v>86</v>
      </c>
      <c r="AV164" s="14" t="s">
        <v>86</v>
      </c>
      <c r="AW164" s="14" t="s">
        <v>33</v>
      </c>
      <c r="AX164" s="14" t="s">
        <v>76</v>
      </c>
      <c r="AY164" s="262" t="s">
        <v>135</v>
      </c>
    </row>
    <row r="165" s="15" customFormat="1">
      <c r="A165" s="15"/>
      <c r="B165" s="263"/>
      <c r="C165" s="264"/>
      <c r="D165" s="243" t="s">
        <v>144</v>
      </c>
      <c r="E165" s="265" t="s">
        <v>1</v>
      </c>
      <c r="F165" s="266" t="s">
        <v>148</v>
      </c>
      <c r="G165" s="264"/>
      <c r="H165" s="267">
        <v>19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3" t="s">
        <v>144</v>
      </c>
      <c r="AU165" s="273" t="s">
        <v>86</v>
      </c>
      <c r="AV165" s="15" t="s">
        <v>142</v>
      </c>
      <c r="AW165" s="15" t="s">
        <v>33</v>
      </c>
      <c r="AX165" s="15" t="s">
        <v>84</v>
      </c>
      <c r="AY165" s="273" t="s">
        <v>135</v>
      </c>
    </row>
    <row r="166" s="2" customFormat="1" ht="16.5" customHeight="1">
      <c r="A166" s="38"/>
      <c r="B166" s="39"/>
      <c r="C166" s="227" t="s">
        <v>153</v>
      </c>
      <c r="D166" s="227" t="s">
        <v>138</v>
      </c>
      <c r="E166" s="228" t="s">
        <v>171</v>
      </c>
      <c r="F166" s="229" t="s">
        <v>172</v>
      </c>
      <c r="G166" s="230" t="s">
        <v>173</v>
      </c>
      <c r="H166" s="231">
        <v>18.800000000000001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41</v>
      </c>
      <c r="O166" s="91"/>
      <c r="P166" s="237">
        <f>O166*H166</f>
        <v>0</v>
      </c>
      <c r="Q166" s="237">
        <v>0.0015</v>
      </c>
      <c r="R166" s="237">
        <f>Q166*H166</f>
        <v>0.028200000000000003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142</v>
      </c>
      <c r="AT166" s="239" t="s">
        <v>138</v>
      </c>
      <c r="AU166" s="239" t="s">
        <v>86</v>
      </c>
      <c r="AY166" s="17" t="s">
        <v>135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84</v>
      </c>
      <c r="BK166" s="240">
        <f>ROUND(I166*H166,2)</f>
        <v>0</v>
      </c>
      <c r="BL166" s="17" t="s">
        <v>142</v>
      </c>
      <c r="BM166" s="239" t="s">
        <v>174</v>
      </c>
    </row>
    <row r="167" s="13" customFormat="1">
      <c r="A167" s="13"/>
      <c r="B167" s="241"/>
      <c r="C167" s="242"/>
      <c r="D167" s="243" t="s">
        <v>144</v>
      </c>
      <c r="E167" s="244" t="s">
        <v>1</v>
      </c>
      <c r="F167" s="245" t="s">
        <v>145</v>
      </c>
      <c r="G167" s="242"/>
      <c r="H167" s="244" t="s">
        <v>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144</v>
      </c>
      <c r="AU167" s="251" t="s">
        <v>86</v>
      </c>
      <c r="AV167" s="13" t="s">
        <v>84</v>
      </c>
      <c r="AW167" s="13" t="s">
        <v>33</v>
      </c>
      <c r="AX167" s="13" t="s">
        <v>76</v>
      </c>
      <c r="AY167" s="251" t="s">
        <v>135</v>
      </c>
    </row>
    <row r="168" s="14" customFormat="1">
      <c r="A168" s="14"/>
      <c r="B168" s="252"/>
      <c r="C168" s="253"/>
      <c r="D168" s="243" t="s">
        <v>144</v>
      </c>
      <c r="E168" s="254" t="s">
        <v>1</v>
      </c>
      <c r="F168" s="255" t="s">
        <v>175</v>
      </c>
      <c r="G168" s="253"/>
      <c r="H168" s="256">
        <v>2.3999999999999999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144</v>
      </c>
      <c r="AU168" s="262" t="s">
        <v>86</v>
      </c>
      <c r="AV168" s="14" t="s">
        <v>86</v>
      </c>
      <c r="AW168" s="14" t="s">
        <v>33</v>
      </c>
      <c r="AX168" s="14" t="s">
        <v>76</v>
      </c>
      <c r="AY168" s="262" t="s">
        <v>135</v>
      </c>
    </row>
    <row r="169" s="13" customFormat="1">
      <c r="A169" s="13"/>
      <c r="B169" s="241"/>
      <c r="C169" s="242"/>
      <c r="D169" s="243" t="s">
        <v>144</v>
      </c>
      <c r="E169" s="244" t="s">
        <v>1</v>
      </c>
      <c r="F169" s="245" t="s">
        <v>146</v>
      </c>
      <c r="G169" s="242"/>
      <c r="H169" s="244" t="s">
        <v>1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144</v>
      </c>
      <c r="AU169" s="251" t="s">
        <v>86</v>
      </c>
      <c r="AV169" s="13" t="s">
        <v>84</v>
      </c>
      <c r="AW169" s="13" t="s">
        <v>33</v>
      </c>
      <c r="AX169" s="13" t="s">
        <v>76</v>
      </c>
      <c r="AY169" s="251" t="s">
        <v>135</v>
      </c>
    </row>
    <row r="170" s="14" customFormat="1">
      <c r="A170" s="14"/>
      <c r="B170" s="252"/>
      <c r="C170" s="253"/>
      <c r="D170" s="243" t="s">
        <v>144</v>
      </c>
      <c r="E170" s="254" t="s">
        <v>1</v>
      </c>
      <c r="F170" s="255" t="s">
        <v>176</v>
      </c>
      <c r="G170" s="253"/>
      <c r="H170" s="256">
        <v>9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2" t="s">
        <v>144</v>
      </c>
      <c r="AU170" s="262" t="s">
        <v>86</v>
      </c>
      <c r="AV170" s="14" t="s">
        <v>86</v>
      </c>
      <c r="AW170" s="14" t="s">
        <v>33</v>
      </c>
      <c r="AX170" s="14" t="s">
        <v>76</v>
      </c>
      <c r="AY170" s="262" t="s">
        <v>135</v>
      </c>
    </row>
    <row r="171" s="13" customFormat="1">
      <c r="A171" s="13"/>
      <c r="B171" s="241"/>
      <c r="C171" s="242"/>
      <c r="D171" s="243" t="s">
        <v>144</v>
      </c>
      <c r="E171" s="244" t="s">
        <v>1</v>
      </c>
      <c r="F171" s="245" t="s">
        <v>152</v>
      </c>
      <c r="G171" s="242"/>
      <c r="H171" s="244" t="s">
        <v>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144</v>
      </c>
      <c r="AU171" s="251" t="s">
        <v>86</v>
      </c>
      <c r="AV171" s="13" t="s">
        <v>84</v>
      </c>
      <c r="AW171" s="13" t="s">
        <v>33</v>
      </c>
      <c r="AX171" s="13" t="s">
        <v>76</v>
      </c>
      <c r="AY171" s="251" t="s">
        <v>135</v>
      </c>
    </row>
    <row r="172" s="14" customFormat="1">
      <c r="A172" s="14"/>
      <c r="B172" s="252"/>
      <c r="C172" s="253"/>
      <c r="D172" s="243" t="s">
        <v>144</v>
      </c>
      <c r="E172" s="254" t="s">
        <v>1</v>
      </c>
      <c r="F172" s="255" t="s">
        <v>177</v>
      </c>
      <c r="G172" s="253"/>
      <c r="H172" s="256">
        <v>6.4000000000000004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2" t="s">
        <v>144</v>
      </c>
      <c r="AU172" s="262" t="s">
        <v>86</v>
      </c>
      <c r="AV172" s="14" t="s">
        <v>86</v>
      </c>
      <c r="AW172" s="14" t="s">
        <v>33</v>
      </c>
      <c r="AX172" s="14" t="s">
        <v>76</v>
      </c>
      <c r="AY172" s="262" t="s">
        <v>135</v>
      </c>
    </row>
    <row r="173" s="13" customFormat="1">
      <c r="A173" s="13"/>
      <c r="B173" s="241"/>
      <c r="C173" s="242"/>
      <c r="D173" s="243" t="s">
        <v>144</v>
      </c>
      <c r="E173" s="244" t="s">
        <v>1</v>
      </c>
      <c r="F173" s="245" t="s">
        <v>178</v>
      </c>
      <c r="G173" s="242"/>
      <c r="H173" s="244" t="s">
        <v>1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144</v>
      </c>
      <c r="AU173" s="251" t="s">
        <v>86</v>
      </c>
      <c r="AV173" s="13" t="s">
        <v>84</v>
      </c>
      <c r="AW173" s="13" t="s">
        <v>33</v>
      </c>
      <c r="AX173" s="13" t="s">
        <v>76</v>
      </c>
      <c r="AY173" s="251" t="s">
        <v>135</v>
      </c>
    </row>
    <row r="174" s="14" customFormat="1">
      <c r="A174" s="14"/>
      <c r="B174" s="252"/>
      <c r="C174" s="253"/>
      <c r="D174" s="243" t="s">
        <v>144</v>
      </c>
      <c r="E174" s="254" t="s">
        <v>1</v>
      </c>
      <c r="F174" s="255" t="s">
        <v>179</v>
      </c>
      <c r="G174" s="253"/>
      <c r="H174" s="256">
        <v>1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144</v>
      </c>
      <c r="AU174" s="262" t="s">
        <v>86</v>
      </c>
      <c r="AV174" s="14" t="s">
        <v>86</v>
      </c>
      <c r="AW174" s="14" t="s">
        <v>33</v>
      </c>
      <c r="AX174" s="14" t="s">
        <v>76</v>
      </c>
      <c r="AY174" s="262" t="s">
        <v>135</v>
      </c>
    </row>
    <row r="175" s="15" customFormat="1">
      <c r="A175" s="15"/>
      <c r="B175" s="263"/>
      <c r="C175" s="264"/>
      <c r="D175" s="243" t="s">
        <v>144</v>
      </c>
      <c r="E175" s="265" t="s">
        <v>1</v>
      </c>
      <c r="F175" s="266" t="s">
        <v>148</v>
      </c>
      <c r="G175" s="264"/>
      <c r="H175" s="267">
        <v>18.800000000000001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3" t="s">
        <v>144</v>
      </c>
      <c r="AU175" s="273" t="s">
        <v>86</v>
      </c>
      <c r="AV175" s="15" t="s">
        <v>142</v>
      </c>
      <c r="AW175" s="15" t="s">
        <v>33</v>
      </c>
      <c r="AX175" s="15" t="s">
        <v>84</v>
      </c>
      <c r="AY175" s="273" t="s">
        <v>135</v>
      </c>
    </row>
    <row r="176" s="2" customFormat="1" ht="16.5" customHeight="1">
      <c r="A176" s="38"/>
      <c r="B176" s="39"/>
      <c r="C176" s="227" t="s">
        <v>180</v>
      </c>
      <c r="D176" s="227" t="s">
        <v>138</v>
      </c>
      <c r="E176" s="228" t="s">
        <v>181</v>
      </c>
      <c r="F176" s="229" t="s">
        <v>182</v>
      </c>
      <c r="G176" s="230" t="s">
        <v>157</v>
      </c>
      <c r="H176" s="231">
        <v>540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41</v>
      </c>
      <c r="O176" s="91"/>
      <c r="P176" s="237">
        <f>O176*H176</f>
        <v>0</v>
      </c>
      <c r="Q176" s="237">
        <v>0.00022000000000000001</v>
      </c>
      <c r="R176" s="237">
        <f>Q176*H176</f>
        <v>0.1188</v>
      </c>
      <c r="S176" s="237">
        <v>0.002</v>
      </c>
      <c r="T176" s="238">
        <f>S176*H176</f>
        <v>1.0800000000000001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142</v>
      </c>
      <c r="AT176" s="239" t="s">
        <v>138</v>
      </c>
      <c r="AU176" s="239" t="s">
        <v>86</v>
      </c>
      <c r="AY176" s="17" t="s">
        <v>135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84</v>
      </c>
      <c r="BK176" s="240">
        <f>ROUND(I176*H176,2)</f>
        <v>0</v>
      </c>
      <c r="BL176" s="17" t="s">
        <v>142</v>
      </c>
      <c r="BM176" s="239" t="s">
        <v>183</v>
      </c>
    </row>
    <row r="177" s="13" customFormat="1">
      <c r="A177" s="13"/>
      <c r="B177" s="241"/>
      <c r="C177" s="242"/>
      <c r="D177" s="243" t="s">
        <v>144</v>
      </c>
      <c r="E177" s="244" t="s">
        <v>1</v>
      </c>
      <c r="F177" s="245" t="s">
        <v>184</v>
      </c>
      <c r="G177" s="242"/>
      <c r="H177" s="244" t="s">
        <v>1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144</v>
      </c>
      <c r="AU177" s="251" t="s">
        <v>86</v>
      </c>
      <c r="AV177" s="13" t="s">
        <v>84</v>
      </c>
      <c r="AW177" s="13" t="s">
        <v>33</v>
      </c>
      <c r="AX177" s="13" t="s">
        <v>76</v>
      </c>
      <c r="AY177" s="251" t="s">
        <v>135</v>
      </c>
    </row>
    <row r="178" s="14" customFormat="1">
      <c r="A178" s="14"/>
      <c r="B178" s="252"/>
      <c r="C178" s="253"/>
      <c r="D178" s="243" t="s">
        <v>144</v>
      </c>
      <c r="E178" s="254" t="s">
        <v>1</v>
      </c>
      <c r="F178" s="255" t="s">
        <v>185</v>
      </c>
      <c r="G178" s="253"/>
      <c r="H178" s="256">
        <v>540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144</v>
      </c>
      <c r="AU178" s="262" t="s">
        <v>86</v>
      </c>
      <c r="AV178" s="14" t="s">
        <v>86</v>
      </c>
      <c r="AW178" s="14" t="s">
        <v>33</v>
      </c>
      <c r="AX178" s="14" t="s">
        <v>84</v>
      </c>
      <c r="AY178" s="262" t="s">
        <v>135</v>
      </c>
    </row>
    <row r="179" s="2" customFormat="1" ht="16.5" customHeight="1">
      <c r="A179" s="38"/>
      <c r="B179" s="39"/>
      <c r="C179" s="227" t="s">
        <v>186</v>
      </c>
      <c r="D179" s="227" t="s">
        <v>138</v>
      </c>
      <c r="E179" s="228" t="s">
        <v>187</v>
      </c>
      <c r="F179" s="229" t="s">
        <v>188</v>
      </c>
      <c r="G179" s="230" t="s">
        <v>157</v>
      </c>
      <c r="H179" s="231">
        <v>0.063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41</v>
      </c>
      <c r="O179" s="91"/>
      <c r="P179" s="237">
        <f>O179*H179</f>
        <v>0</v>
      </c>
      <c r="Q179" s="237">
        <v>0.00025999999999999998</v>
      </c>
      <c r="R179" s="237">
        <f>Q179*H179</f>
        <v>1.6379999999999999E-05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142</v>
      </c>
      <c r="AT179" s="239" t="s">
        <v>138</v>
      </c>
      <c r="AU179" s="239" t="s">
        <v>86</v>
      </c>
      <c r="AY179" s="17" t="s">
        <v>135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84</v>
      </c>
      <c r="BK179" s="240">
        <f>ROUND(I179*H179,2)</f>
        <v>0</v>
      </c>
      <c r="BL179" s="17" t="s">
        <v>142</v>
      </c>
      <c r="BM179" s="239" t="s">
        <v>189</v>
      </c>
    </row>
    <row r="180" s="13" customFormat="1">
      <c r="A180" s="13"/>
      <c r="B180" s="241"/>
      <c r="C180" s="242"/>
      <c r="D180" s="243" t="s">
        <v>144</v>
      </c>
      <c r="E180" s="244" t="s">
        <v>1</v>
      </c>
      <c r="F180" s="245" t="s">
        <v>178</v>
      </c>
      <c r="G180" s="242"/>
      <c r="H180" s="244" t="s">
        <v>1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144</v>
      </c>
      <c r="AU180" s="251" t="s">
        <v>86</v>
      </c>
      <c r="AV180" s="13" t="s">
        <v>84</v>
      </c>
      <c r="AW180" s="13" t="s">
        <v>33</v>
      </c>
      <c r="AX180" s="13" t="s">
        <v>76</v>
      </c>
      <c r="AY180" s="251" t="s">
        <v>135</v>
      </c>
    </row>
    <row r="181" s="14" customFormat="1">
      <c r="A181" s="14"/>
      <c r="B181" s="252"/>
      <c r="C181" s="253"/>
      <c r="D181" s="243" t="s">
        <v>144</v>
      </c>
      <c r="E181" s="254" t="s">
        <v>1</v>
      </c>
      <c r="F181" s="255" t="s">
        <v>190</v>
      </c>
      <c r="G181" s="253"/>
      <c r="H181" s="256">
        <v>0.063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144</v>
      </c>
      <c r="AU181" s="262" t="s">
        <v>86</v>
      </c>
      <c r="AV181" s="14" t="s">
        <v>86</v>
      </c>
      <c r="AW181" s="14" t="s">
        <v>33</v>
      </c>
      <c r="AX181" s="14" t="s">
        <v>84</v>
      </c>
      <c r="AY181" s="262" t="s">
        <v>135</v>
      </c>
    </row>
    <row r="182" s="2" customFormat="1" ht="16.5" customHeight="1">
      <c r="A182" s="38"/>
      <c r="B182" s="39"/>
      <c r="C182" s="227" t="s">
        <v>191</v>
      </c>
      <c r="D182" s="227" t="s">
        <v>138</v>
      </c>
      <c r="E182" s="228" t="s">
        <v>192</v>
      </c>
      <c r="F182" s="229" t="s">
        <v>193</v>
      </c>
      <c r="G182" s="230" t="s">
        <v>157</v>
      </c>
      <c r="H182" s="231">
        <v>0.063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41</v>
      </c>
      <c r="O182" s="91"/>
      <c r="P182" s="237">
        <f>O182*H182</f>
        <v>0</v>
      </c>
      <c r="Q182" s="237">
        <v>0.023630000000000002</v>
      </c>
      <c r="R182" s="237">
        <f>Q182*H182</f>
        <v>0.0014886900000000002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142</v>
      </c>
      <c r="AT182" s="239" t="s">
        <v>138</v>
      </c>
      <c r="AU182" s="239" t="s">
        <v>86</v>
      </c>
      <c r="AY182" s="17" t="s">
        <v>135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84</v>
      </c>
      <c r="BK182" s="240">
        <f>ROUND(I182*H182,2)</f>
        <v>0</v>
      </c>
      <c r="BL182" s="17" t="s">
        <v>142</v>
      </c>
      <c r="BM182" s="239" t="s">
        <v>194</v>
      </c>
    </row>
    <row r="183" s="13" customFormat="1">
      <c r="A183" s="13"/>
      <c r="B183" s="241"/>
      <c r="C183" s="242"/>
      <c r="D183" s="243" t="s">
        <v>144</v>
      </c>
      <c r="E183" s="244" t="s">
        <v>1</v>
      </c>
      <c r="F183" s="245" t="s">
        <v>178</v>
      </c>
      <c r="G183" s="242"/>
      <c r="H183" s="244" t="s">
        <v>1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144</v>
      </c>
      <c r="AU183" s="251" t="s">
        <v>86</v>
      </c>
      <c r="AV183" s="13" t="s">
        <v>84</v>
      </c>
      <c r="AW183" s="13" t="s">
        <v>33</v>
      </c>
      <c r="AX183" s="13" t="s">
        <v>76</v>
      </c>
      <c r="AY183" s="251" t="s">
        <v>135</v>
      </c>
    </row>
    <row r="184" s="14" customFormat="1">
      <c r="A184" s="14"/>
      <c r="B184" s="252"/>
      <c r="C184" s="253"/>
      <c r="D184" s="243" t="s">
        <v>144</v>
      </c>
      <c r="E184" s="254" t="s">
        <v>1</v>
      </c>
      <c r="F184" s="255" t="s">
        <v>190</v>
      </c>
      <c r="G184" s="253"/>
      <c r="H184" s="256">
        <v>0.063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144</v>
      </c>
      <c r="AU184" s="262" t="s">
        <v>86</v>
      </c>
      <c r="AV184" s="14" t="s">
        <v>86</v>
      </c>
      <c r="AW184" s="14" t="s">
        <v>33</v>
      </c>
      <c r="AX184" s="14" t="s">
        <v>84</v>
      </c>
      <c r="AY184" s="262" t="s">
        <v>135</v>
      </c>
    </row>
    <row r="185" s="2" customFormat="1" ht="16.5" customHeight="1">
      <c r="A185" s="38"/>
      <c r="B185" s="39"/>
      <c r="C185" s="227" t="s">
        <v>195</v>
      </c>
      <c r="D185" s="227" t="s">
        <v>138</v>
      </c>
      <c r="E185" s="228" t="s">
        <v>196</v>
      </c>
      <c r="F185" s="229" t="s">
        <v>197</v>
      </c>
      <c r="G185" s="230" t="s">
        <v>157</v>
      </c>
      <c r="H185" s="231">
        <v>0.063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41</v>
      </c>
      <c r="O185" s="91"/>
      <c r="P185" s="237">
        <f>O185*H185</f>
        <v>0</v>
      </c>
      <c r="Q185" s="237">
        <v>0.025000000000000001</v>
      </c>
      <c r="R185" s="237">
        <f>Q185*H185</f>
        <v>0.001575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142</v>
      </c>
      <c r="AT185" s="239" t="s">
        <v>138</v>
      </c>
      <c r="AU185" s="239" t="s">
        <v>86</v>
      </c>
      <c r="AY185" s="17" t="s">
        <v>135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84</v>
      </c>
      <c r="BK185" s="240">
        <f>ROUND(I185*H185,2)</f>
        <v>0</v>
      </c>
      <c r="BL185" s="17" t="s">
        <v>142</v>
      </c>
      <c r="BM185" s="239" t="s">
        <v>198</v>
      </c>
    </row>
    <row r="186" s="13" customFormat="1">
      <c r="A186" s="13"/>
      <c r="B186" s="241"/>
      <c r="C186" s="242"/>
      <c r="D186" s="243" t="s">
        <v>144</v>
      </c>
      <c r="E186" s="244" t="s">
        <v>1</v>
      </c>
      <c r="F186" s="245" t="s">
        <v>178</v>
      </c>
      <c r="G186" s="242"/>
      <c r="H186" s="244" t="s">
        <v>1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144</v>
      </c>
      <c r="AU186" s="251" t="s">
        <v>86</v>
      </c>
      <c r="AV186" s="13" t="s">
        <v>84</v>
      </c>
      <c r="AW186" s="13" t="s">
        <v>33</v>
      </c>
      <c r="AX186" s="13" t="s">
        <v>76</v>
      </c>
      <c r="AY186" s="251" t="s">
        <v>135</v>
      </c>
    </row>
    <row r="187" s="14" customFormat="1">
      <c r="A187" s="14"/>
      <c r="B187" s="252"/>
      <c r="C187" s="253"/>
      <c r="D187" s="243" t="s">
        <v>144</v>
      </c>
      <c r="E187" s="254" t="s">
        <v>1</v>
      </c>
      <c r="F187" s="255" t="s">
        <v>190</v>
      </c>
      <c r="G187" s="253"/>
      <c r="H187" s="256">
        <v>0.063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2" t="s">
        <v>144</v>
      </c>
      <c r="AU187" s="262" t="s">
        <v>86</v>
      </c>
      <c r="AV187" s="14" t="s">
        <v>86</v>
      </c>
      <c r="AW187" s="14" t="s">
        <v>33</v>
      </c>
      <c r="AX187" s="14" t="s">
        <v>84</v>
      </c>
      <c r="AY187" s="262" t="s">
        <v>135</v>
      </c>
    </row>
    <row r="188" s="2" customFormat="1" ht="16.5" customHeight="1">
      <c r="A188" s="38"/>
      <c r="B188" s="39"/>
      <c r="C188" s="227" t="s">
        <v>199</v>
      </c>
      <c r="D188" s="227" t="s">
        <v>138</v>
      </c>
      <c r="E188" s="228" t="s">
        <v>200</v>
      </c>
      <c r="F188" s="229" t="s">
        <v>201</v>
      </c>
      <c r="G188" s="230" t="s">
        <v>202</v>
      </c>
      <c r="H188" s="231">
        <v>0.019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41</v>
      </c>
      <c r="O188" s="91"/>
      <c r="P188" s="237">
        <f>O188*H188</f>
        <v>0</v>
      </c>
      <c r="Q188" s="237">
        <v>2.004</v>
      </c>
      <c r="R188" s="237">
        <f>Q188*H188</f>
        <v>0.038075999999999999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142</v>
      </c>
      <c r="AT188" s="239" t="s">
        <v>138</v>
      </c>
      <c r="AU188" s="239" t="s">
        <v>86</v>
      </c>
      <c r="AY188" s="17" t="s">
        <v>135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84</v>
      </c>
      <c r="BK188" s="240">
        <f>ROUND(I188*H188,2)</f>
        <v>0</v>
      </c>
      <c r="BL188" s="17" t="s">
        <v>142</v>
      </c>
      <c r="BM188" s="239" t="s">
        <v>203</v>
      </c>
    </row>
    <row r="189" s="13" customFormat="1">
      <c r="A189" s="13"/>
      <c r="B189" s="241"/>
      <c r="C189" s="242"/>
      <c r="D189" s="243" t="s">
        <v>144</v>
      </c>
      <c r="E189" s="244" t="s">
        <v>1</v>
      </c>
      <c r="F189" s="245" t="s">
        <v>204</v>
      </c>
      <c r="G189" s="242"/>
      <c r="H189" s="244" t="s">
        <v>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144</v>
      </c>
      <c r="AU189" s="251" t="s">
        <v>86</v>
      </c>
      <c r="AV189" s="13" t="s">
        <v>84</v>
      </c>
      <c r="AW189" s="13" t="s">
        <v>33</v>
      </c>
      <c r="AX189" s="13" t="s">
        <v>76</v>
      </c>
      <c r="AY189" s="251" t="s">
        <v>135</v>
      </c>
    </row>
    <row r="190" s="14" customFormat="1">
      <c r="A190" s="14"/>
      <c r="B190" s="252"/>
      <c r="C190" s="253"/>
      <c r="D190" s="243" t="s">
        <v>144</v>
      </c>
      <c r="E190" s="254" t="s">
        <v>1</v>
      </c>
      <c r="F190" s="255" t="s">
        <v>205</v>
      </c>
      <c r="G190" s="253"/>
      <c r="H190" s="256">
        <v>0.019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2" t="s">
        <v>144</v>
      </c>
      <c r="AU190" s="262" t="s">
        <v>86</v>
      </c>
      <c r="AV190" s="14" t="s">
        <v>86</v>
      </c>
      <c r="AW190" s="14" t="s">
        <v>33</v>
      </c>
      <c r="AX190" s="14" t="s">
        <v>84</v>
      </c>
      <c r="AY190" s="262" t="s">
        <v>135</v>
      </c>
    </row>
    <row r="191" s="12" customFormat="1" ht="22.8" customHeight="1">
      <c r="A191" s="12"/>
      <c r="B191" s="211"/>
      <c r="C191" s="212"/>
      <c r="D191" s="213" t="s">
        <v>75</v>
      </c>
      <c r="E191" s="225" t="s">
        <v>191</v>
      </c>
      <c r="F191" s="225" t="s">
        <v>206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SUM(P192:P203)</f>
        <v>0</v>
      </c>
      <c r="Q191" s="219"/>
      <c r="R191" s="220">
        <f>SUM(R192:R203)</f>
        <v>0</v>
      </c>
      <c r="S191" s="219"/>
      <c r="T191" s="221">
        <f>SUM(T192:T203)</f>
        <v>0.57059999999999989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84</v>
      </c>
      <c r="AT191" s="223" t="s">
        <v>75</v>
      </c>
      <c r="AU191" s="223" t="s">
        <v>84</v>
      </c>
      <c r="AY191" s="222" t="s">
        <v>135</v>
      </c>
      <c r="BK191" s="224">
        <f>SUM(BK192:BK203)</f>
        <v>0</v>
      </c>
    </row>
    <row r="192" s="2" customFormat="1" ht="16.5" customHeight="1">
      <c r="A192" s="38"/>
      <c r="B192" s="39"/>
      <c r="C192" s="227" t="s">
        <v>8</v>
      </c>
      <c r="D192" s="227" t="s">
        <v>138</v>
      </c>
      <c r="E192" s="228" t="s">
        <v>207</v>
      </c>
      <c r="F192" s="229" t="s">
        <v>208</v>
      </c>
      <c r="G192" s="230" t="s">
        <v>202</v>
      </c>
      <c r="H192" s="231">
        <v>0.019</v>
      </c>
      <c r="I192" s="232"/>
      <c r="J192" s="233">
        <f>ROUND(I192*H192,2)</f>
        <v>0</v>
      </c>
      <c r="K192" s="234"/>
      <c r="L192" s="44"/>
      <c r="M192" s="235" t="s">
        <v>1</v>
      </c>
      <c r="N192" s="236" t="s">
        <v>41</v>
      </c>
      <c r="O192" s="91"/>
      <c r="P192" s="237">
        <f>O192*H192</f>
        <v>0</v>
      </c>
      <c r="Q192" s="237">
        <v>0</v>
      </c>
      <c r="R192" s="237">
        <f>Q192*H192</f>
        <v>0</v>
      </c>
      <c r="S192" s="237">
        <v>1.3999999999999999</v>
      </c>
      <c r="T192" s="238">
        <f>S192*H192</f>
        <v>0.026599999999999999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142</v>
      </c>
      <c r="AT192" s="239" t="s">
        <v>138</v>
      </c>
      <c r="AU192" s="239" t="s">
        <v>86</v>
      </c>
      <c r="AY192" s="17" t="s">
        <v>135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7" t="s">
        <v>84</v>
      </c>
      <c r="BK192" s="240">
        <f>ROUND(I192*H192,2)</f>
        <v>0</v>
      </c>
      <c r="BL192" s="17" t="s">
        <v>142</v>
      </c>
      <c r="BM192" s="239" t="s">
        <v>209</v>
      </c>
    </row>
    <row r="193" s="13" customFormat="1">
      <c r="A193" s="13"/>
      <c r="B193" s="241"/>
      <c r="C193" s="242"/>
      <c r="D193" s="243" t="s">
        <v>144</v>
      </c>
      <c r="E193" s="244" t="s">
        <v>1</v>
      </c>
      <c r="F193" s="245" t="s">
        <v>204</v>
      </c>
      <c r="G193" s="242"/>
      <c r="H193" s="244" t="s">
        <v>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144</v>
      </c>
      <c r="AU193" s="251" t="s">
        <v>86</v>
      </c>
      <c r="AV193" s="13" t="s">
        <v>84</v>
      </c>
      <c r="AW193" s="13" t="s">
        <v>33</v>
      </c>
      <c r="AX193" s="13" t="s">
        <v>76</v>
      </c>
      <c r="AY193" s="251" t="s">
        <v>135</v>
      </c>
    </row>
    <row r="194" s="14" customFormat="1">
      <c r="A194" s="14"/>
      <c r="B194" s="252"/>
      <c r="C194" s="253"/>
      <c r="D194" s="243" t="s">
        <v>144</v>
      </c>
      <c r="E194" s="254" t="s">
        <v>1</v>
      </c>
      <c r="F194" s="255" t="s">
        <v>205</v>
      </c>
      <c r="G194" s="253"/>
      <c r="H194" s="256">
        <v>0.019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144</v>
      </c>
      <c r="AU194" s="262" t="s">
        <v>86</v>
      </c>
      <c r="AV194" s="14" t="s">
        <v>86</v>
      </c>
      <c r="AW194" s="14" t="s">
        <v>33</v>
      </c>
      <c r="AX194" s="14" t="s">
        <v>84</v>
      </c>
      <c r="AY194" s="262" t="s">
        <v>135</v>
      </c>
    </row>
    <row r="195" s="2" customFormat="1" ht="16.5" customHeight="1">
      <c r="A195" s="38"/>
      <c r="B195" s="39"/>
      <c r="C195" s="227" t="s">
        <v>210</v>
      </c>
      <c r="D195" s="227" t="s">
        <v>138</v>
      </c>
      <c r="E195" s="228" t="s">
        <v>211</v>
      </c>
      <c r="F195" s="229" t="s">
        <v>212</v>
      </c>
      <c r="G195" s="230" t="s">
        <v>141</v>
      </c>
      <c r="H195" s="231">
        <v>4</v>
      </c>
      <c r="I195" s="232"/>
      <c r="J195" s="233">
        <f>ROUND(I195*H195,2)</f>
        <v>0</v>
      </c>
      <c r="K195" s="234"/>
      <c r="L195" s="44"/>
      <c r="M195" s="235" t="s">
        <v>1</v>
      </c>
      <c r="N195" s="236" t="s">
        <v>41</v>
      </c>
      <c r="O195" s="91"/>
      <c r="P195" s="237">
        <f>O195*H195</f>
        <v>0</v>
      </c>
      <c r="Q195" s="237">
        <v>0</v>
      </c>
      <c r="R195" s="237">
        <f>Q195*H195</f>
        <v>0</v>
      </c>
      <c r="S195" s="237">
        <v>0.025000000000000001</v>
      </c>
      <c r="T195" s="238">
        <f>S195*H195</f>
        <v>0.10000000000000001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142</v>
      </c>
      <c r="AT195" s="239" t="s">
        <v>138</v>
      </c>
      <c r="AU195" s="239" t="s">
        <v>86</v>
      </c>
      <c r="AY195" s="17" t="s">
        <v>135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7" t="s">
        <v>84</v>
      </c>
      <c r="BK195" s="240">
        <f>ROUND(I195*H195,2)</f>
        <v>0</v>
      </c>
      <c r="BL195" s="17" t="s">
        <v>142</v>
      </c>
      <c r="BM195" s="239" t="s">
        <v>213</v>
      </c>
    </row>
    <row r="196" s="13" customFormat="1">
      <c r="A196" s="13"/>
      <c r="B196" s="241"/>
      <c r="C196" s="242"/>
      <c r="D196" s="243" t="s">
        <v>144</v>
      </c>
      <c r="E196" s="244" t="s">
        <v>1</v>
      </c>
      <c r="F196" s="245" t="s">
        <v>152</v>
      </c>
      <c r="G196" s="242"/>
      <c r="H196" s="244" t="s">
        <v>1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144</v>
      </c>
      <c r="AU196" s="251" t="s">
        <v>86</v>
      </c>
      <c r="AV196" s="13" t="s">
        <v>84</v>
      </c>
      <c r="AW196" s="13" t="s">
        <v>33</v>
      </c>
      <c r="AX196" s="13" t="s">
        <v>76</v>
      </c>
      <c r="AY196" s="251" t="s">
        <v>135</v>
      </c>
    </row>
    <row r="197" s="14" customFormat="1">
      <c r="A197" s="14"/>
      <c r="B197" s="252"/>
      <c r="C197" s="253"/>
      <c r="D197" s="243" t="s">
        <v>144</v>
      </c>
      <c r="E197" s="254" t="s">
        <v>1</v>
      </c>
      <c r="F197" s="255" t="s">
        <v>142</v>
      </c>
      <c r="G197" s="253"/>
      <c r="H197" s="256">
        <v>4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2" t="s">
        <v>144</v>
      </c>
      <c r="AU197" s="262" t="s">
        <v>86</v>
      </c>
      <c r="AV197" s="14" t="s">
        <v>86</v>
      </c>
      <c r="AW197" s="14" t="s">
        <v>33</v>
      </c>
      <c r="AX197" s="14" t="s">
        <v>84</v>
      </c>
      <c r="AY197" s="262" t="s">
        <v>135</v>
      </c>
    </row>
    <row r="198" s="2" customFormat="1" ht="16.5" customHeight="1">
      <c r="A198" s="38"/>
      <c r="B198" s="39"/>
      <c r="C198" s="227" t="s">
        <v>214</v>
      </c>
      <c r="D198" s="227" t="s">
        <v>138</v>
      </c>
      <c r="E198" s="228" t="s">
        <v>215</v>
      </c>
      <c r="F198" s="229" t="s">
        <v>216</v>
      </c>
      <c r="G198" s="230" t="s">
        <v>141</v>
      </c>
      <c r="H198" s="231">
        <v>6</v>
      </c>
      <c r="I198" s="232"/>
      <c r="J198" s="233">
        <f>ROUND(I198*H198,2)</f>
        <v>0</v>
      </c>
      <c r="K198" s="234"/>
      <c r="L198" s="44"/>
      <c r="M198" s="235" t="s">
        <v>1</v>
      </c>
      <c r="N198" s="236" t="s">
        <v>41</v>
      </c>
      <c r="O198" s="91"/>
      <c r="P198" s="237">
        <f>O198*H198</f>
        <v>0</v>
      </c>
      <c r="Q198" s="237">
        <v>0</v>
      </c>
      <c r="R198" s="237">
        <f>Q198*H198</f>
        <v>0</v>
      </c>
      <c r="S198" s="237">
        <v>0.073999999999999996</v>
      </c>
      <c r="T198" s="238">
        <f>S198*H198</f>
        <v>0.44399999999999995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9" t="s">
        <v>142</v>
      </c>
      <c r="AT198" s="239" t="s">
        <v>138</v>
      </c>
      <c r="AU198" s="239" t="s">
        <v>86</v>
      </c>
      <c r="AY198" s="17" t="s">
        <v>135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7" t="s">
        <v>84</v>
      </c>
      <c r="BK198" s="240">
        <f>ROUND(I198*H198,2)</f>
        <v>0</v>
      </c>
      <c r="BL198" s="17" t="s">
        <v>142</v>
      </c>
      <c r="BM198" s="239" t="s">
        <v>217</v>
      </c>
    </row>
    <row r="199" s="13" customFormat="1">
      <c r="A199" s="13"/>
      <c r="B199" s="241"/>
      <c r="C199" s="242"/>
      <c r="D199" s="243" t="s">
        <v>144</v>
      </c>
      <c r="E199" s="244" t="s">
        <v>1</v>
      </c>
      <c r="F199" s="245" t="s">
        <v>145</v>
      </c>
      <c r="G199" s="242"/>
      <c r="H199" s="244" t="s">
        <v>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144</v>
      </c>
      <c r="AU199" s="251" t="s">
        <v>86</v>
      </c>
      <c r="AV199" s="13" t="s">
        <v>84</v>
      </c>
      <c r="AW199" s="13" t="s">
        <v>33</v>
      </c>
      <c r="AX199" s="13" t="s">
        <v>76</v>
      </c>
      <c r="AY199" s="251" t="s">
        <v>135</v>
      </c>
    </row>
    <row r="200" s="14" customFormat="1">
      <c r="A200" s="14"/>
      <c r="B200" s="252"/>
      <c r="C200" s="253"/>
      <c r="D200" s="243" t="s">
        <v>144</v>
      </c>
      <c r="E200" s="254" t="s">
        <v>1</v>
      </c>
      <c r="F200" s="255" t="s">
        <v>84</v>
      </c>
      <c r="G200" s="253"/>
      <c r="H200" s="256">
        <v>1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2" t="s">
        <v>144</v>
      </c>
      <c r="AU200" s="262" t="s">
        <v>86</v>
      </c>
      <c r="AV200" s="14" t="s">
        <v>86</v>
      </c>
      <c r="AW200" s="14" t="s">
        <v>33</v>
      </c>
      <c r="AX200" s="14" t="s">
        <v>76</v>
      </c>
      <c r="AY200" s="262" t="s">
        <v>135</v>
      </c>
    </row>
    <row r="201" s="13" customFormat="1">
      <c r="A201" s="13"/>
      <c r="B201" s="241"/>
      <c r="C201" s="242"/>
      <c r="D201" s="243" t="s">
        <v>144</v>
      </c>
      <c r="E201" s="244" t="s">
        <v>1</v>
      </c>
      <c r="F201" s="245" t="s">
        <v>146</v>
      </c>
      <c r="G201" s="242"/>
      <c r="H201" s="244" t="s">
        <v>1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144</v>
      </c>
      <c r="AU201" s="251" t="s">
        <v>86</v>
      </c>
      <c r="AV201" s="13" t="s">
        <v>84</v>
      </c>
      <c r="AW201" s="13" t="s">
        <v>33</v>
      </c>
      <c r="AX201" s="13" t="s">
        <v>76</v>
      </c>
      <c r="AY201" s="251" t="s">
        <v>135</v>
      </c>
    </row>
    <row r="202" s="14" customFormat="1">
      <c r="A202" s="14"/>
      <c r="B202" s="252"/>
      <c r="C202" s="253"/>
      <c r="D202" s="243" t="s">
        <v>144</v>
      </c>
      <c r="E202" s="254" t="s">
        <v>1</v>
      </c>
      <c r="F202" s="255" t="s">
        <v>147</v>
      </c>
      <c r="G202" s="253"/>
      <c r="H202" s="256">
        <v>5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144</v>
      </c>
      <c r="AU202" s="262" t="s">
        <v>86</v>
      </c>
      <c r="AV202" s="14" t="s">
        <v>86</v>
      </c>
      <c r="AW202" s="14" t="s">
        <v>33</v>
      </c>
      <c r="AX202" s="14" t="s">
        <v>76</v>
      </c>
      <c r="AY202" s="262" t="s">
        <v>135</v>
      </c>
    </row>
    <row r="203" s="15" customFormat="1">
      <c r="A203" s="15"/>
      <c r="B203" s="263"/>
      <c r="C203" s="264"/>
      <c r="D203" s="243" t="s">
        <v>144</v>
      </c>
      <c r="E203" s="265" t="s">
        <v>1</v>
      </c>
      <c r="F203" s="266" t="s">
        <v>148</v>
      </c>
      <c r="G203" s="264"/>
      <c r="H203" s="267">
        <v>6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3" t="s">
        <v>144</v>
      </c>
      <c r="AU203" s="273" t="s">
        <v>86</v>
      </c>
      <c r="AV203" s="15" t="s">
        <v>142</v>
      </c>
      <c r="AW203" s="15" t="s">
        <v>33</v>
      </c>
      <c r="AX203" s="15" t="s">
        <v>84</v>
      </c>
      <c r="AY203" s="273" t="s">
        <v>135</v>
      </c>
    </row>
    <row r="204" s="12" customFormat="1" ht="22.8" customHeight="1">
      <c r="A204" s="12"/>
      <c r="B204" s="211"/>
      <c r="C204" s="212"/>
      <c r="D204" s="213" t="s">
        <v>75</v>
      </c>
      <c r="E204" s="225" t="s">
        <v>218</v>
      </c>
      <c r="F204" s="225" t="s">
        <v>219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SUM(P205:P224)</f>
        <v>0</v>
      </c>
      <c r="Q204" s="219"/>
      <c r="R204" s="220">
        <f>SUM(R205:R224)</f>
        <v>0</v>
      </c>
      <c r="S204" s="219"/>
      <c r="T204" s="221">
        <f>SUM(T205:T224)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84</v>
      </c>
      <c r="AT204" s="223" t="s">
        <v>75</v>
      </c>
      <c r="AU204" s="223" t="s">
        <v>84</v>
      </c>
      <c r="AY204" s="222" t="s">
        <v>135</v>
      </c>
      <c r="BK204" s="224">
        <f>SUM(BK205:BK224)</f>
        <v>0</v>
      </c>
    </row>
    <row r="205" s="2" customFormat="1" ht="16.5" customHeight="1">
      <c r="A205" s="38"/>
      <c r="B205" s="39"/>
      <c r="C205" s="227" t="s">
        <v>220</v>
      </c>
      <c r="D205" s="227" t="s">
        <v>138</v>
      </c>
      <c r="E205" s="228" t="s">
        <v>221</v>
      </c>
      <c r="F205" s="229" t="s">
        <v>222</v>
      </c>
      <c r="G205" s="230" t="s">
        <v>223</v>
      </c>
      <c r="H205" s="231">
        <v>1.891</v>
      </c>
      <c r="I205" s="232"/>
      <c r="J205" s="233">
        <f>ROUND(I205*H205,2)</f>
        <v>0</v>
      </c>
      <c r="K205" s="234"/>
      <c r="L205" s="44"/>
      <c r="M205" s="235" t="s">
        <v>1</v>
      </c>
      <c r="N205" s="236" t="s">
        <v>41</v>
      </c>
      <c r="O205" s="91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9" t="s">
        <v>142</v>
      </c>
      <c r="AT205" s="239" t="s">
        <v>138</v>
      </c>
      <c r="AU205" s="239" t="s">
        <v>86</v>
      </c>
      <c r="AY205" s="17" t="s">
        <v>135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7" t="s">
        <v>84</v>
      </c>
      <c r="BK205" s="240">
        <f>ROUND(I205*H205,2)</f>
        <v>0</v>
      </c>
      <c r="BL205" s="17" t="s">
        <v>142</v>
      </c>
      <c r="BM205" s="239" t="s">
        <v>224</v>
      </c>
    </row>
    <row r="206" s="13" customFormat="1">
      <c r="A206" s="13"/>
      <c r="B206" s="241"/>
      <c r="C206" s="242"/>
      <c r="D206" s="243" t="s">
        <v>144</v>
      </c>
      <c r="E206" s="244" t="s">
        <v>1</v>
      </c>
      <c r="F206" s="245" t="s">
        <v>225</v>
      </c>
      <c r="G206" s="242"/>
      <c r="H206" s="244" t="s">
        <v>1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144</v>
      </c>
      <c r="AU206" s="251" t="s">
        <v>86</v>
      </c>
      <c r="AV206" s="13" t="s">
        <v>84</v>
      </c>
      <c r="AW206" s="13" t="s">
        <v>33</v>
      </c>
      <c r="AX206" s="13" t="s">
        <v>76</v>
      </c>
      <c r="AY206" s="251" t="s">
        <v>135</v>
      </c>
    </row>
    <row r="207" s="14" customFormat="1">
      <c r="A207" s="14"/>
      <c r="B207" s="252"/>
      <c r="C207" s="253"/>
      <c r="D207" s="243" t="s">
        <v>144</v>
      </c>
      <c r="E207" s="254" t="s">
        <v>1</v>
      </c>
      <c r="F207" s="255" t="s">
        <v>226</v>
      </c>
      <c r="G207" s="253"/>
      <c r="H207" s="256">
        <v>1.651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144</v>
      </c>
      <c r="AU207" s="262" t="s">
        <v>86</v>
      </c>
      <c r="AV207" s="14" t="s">
        <v>86</v>
      </c>
      <c r="AW207" s="14" t="s">
        <v>33</v>
      </c>
      <c r="AX207" s="14" t="s">
        <v>76</v>
      </c>
      <c r="AY207" s="262" t="s">
        <v>135</v>
      </c>
    </row>
    <row r="208" s="13" customFormat="1">
      <c r="A208" s="13"/>
      <c r="B208" s="241"/>
      <c r="C208" s="242"/>
      <c r="D208" s="243" t="s">
        <v>144</v>
      </c>
      <c r="E208" s="244" t="s">
        <v>1</v>
      </c>
      <c r="F208" s="245" t="s">
        <v>227</v>
      </c>
      <c r="G208" s="242"/>
      <c r="H208" s="244" t="s">
        <v>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144</v>
      </c>
      <c r="AU208" s="251" t="s">
        <v>86</v>
      </c>
      <c r="AV208" s="13" t="s">
        <v>84</v>
      </c>
      <c r="AW208" s="13" t="s">
        <v>33</v>
      </c>
      <c r="AX208" s="13" t="s">
        <v>76</v>
      </c>
      <c r="AY208" s="251" t="s">
        <v>135</v>
      </c>
    </row>
    <row r="209" s="14" customFormat="1">
      <c r="A209" s="14"/>
      <c r="B209" s="252"/>
      <c r="C209" s="253"/>
      <c r="D209" s="243" t="s">
        <v>144</v>
      </c>
      <c r="E209" s="254" t="s">
        <v>1</v>
      </c>
      <c r="F209" s="255" t="s">
        <v>228</v>
      </c>
      <c r="G209" s="253"/>
      <c r="H209" s="256">
        <v>0.23999999999999999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2" t="s">
        <v>144</v>
      </c>
      <c r="AU209" s="262" t="s">
        <v>86</v>
      </c>
      <c r="AV209" s="14" t="s">
        <v>86</v>
      </c>
      <c r="AW209" s="14" t="s">
        <v>33</v>
      </c>
      <c r="AX209" s="14" t="s">
        <v>76</v>
      </c>
      <c r="AY209" s="262" t="s">
        <v>135</v>
      </c>
    </row>
    <row r="210" s="15" customFormat="1">
      <c r="A210" s="15"/>
      <c r="B210" s="263"/>
      <c r="C210" s="264"/>
      <c r="D210" s="243" t="s">
        <v>144</v>
      </c>
      <c r="E210" s="265" t="s">
        <v>1</v>
      </c>
      <c r="F210" s="266" t="s">
        <v>148</v>
      </c>
      <c r="G210" s="264"/>
      <c r="H210" s="267">
        <v>1.891</v>
      </c>
      <c r="I210" s="268"/>
      <c r="J210" s="264"/>
      <c r="K210" s="264"/>
      <c r="L210" s="269"/>
      <c r="M210" s="270"/>
      <c r="N210" s="271"/>
      <c r="O210" s="271"/>
      <c r="P210" s="271"/>
      <c r="Q210" s="271"/>
      <c r="R210" s="271"/>
      <c r="S210" s="271"/>
      <c r="T210" s="27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3" t="s">
        <v>144</v>
      </c>
      <c r="AU210" s="273" t="s">
        <v>86</v>
      </c>
      <c r="AV210" s="15" t="s">
        <v>142</v>
      </c>
      <c r="AW210" s="15" t="s">
        <v>33</v>
      </c>
      <c r="AX210" s="15" t="s">
        <v>84</v>
      </c>
      <c r="AY210" s="273" t="s">
        <v>135</v>
      </c>
    </row>
    <row r="211" s="2" customFormat="1" ht="16.5" customHeight="1">
      <c r="A211" s="38"/>
      <c r="B211" s="39"/>
      <c r="C211" s="227" t="s">
        <v>229</v>
      </c>
      <c r="D211" s="227" t="s">
        <v>138</v>
      </c>
      <c r="E211" s="228" t="s">
        <v>230</v>
      </c>
      <c r="F211" s="229" t="s">
        <v>231</v>
      </c>
      <c r="G211" s="230" t="s">
        <v>223</v>
      </c>
      <c r="H211" s="231">
        <v>1.891</v>
      </c>
      <c r="I211" s="232"/>
      <c r="J211" s="233">
        <f>ROUND(I211*H211,2)</f>
        <v>0</v>
      </c>
      <c r="K211" s="234"/>
      <c r="L211" s="44"/>
      <c r="M211" s="235" t="s">
        <v>1</v>
      </c>
      <c r="N211" s="236" t="s">
        <v>41</v>
      </c>
      <c r="O211" s="91"/>
      <c r="P211" s="237">
        <f>O211*H211</f>
        <v>0</v>
      </c>
      <c r="Q211" s="237">
        <v>0</v>
      </c>
      <c r="R211" s="237">
        <f>Q211*H211</f>
        <v>0</v>
      </c>
      <c r="S211" s="237">
        <v>0</v>
      </c>
      <c r="T211" s="23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9" t="s">
        <v>142</v>
      </c>
      <c r="AT211" s="239" t="s">
        <v>138</v>
      </c>
      <c r="AU211" s="239" t="s">
        <v>86</v>
      </c>
      <c r="AY211" s="17" t="s">
        <v>135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7" t="s">
        <v>84</v>
      </c>
      <c r="BK211" s="240">
        <f>ROUND(I211*H211,2)</f>
        <v>0</v>
      </c>
      <c r="BL211" s="17" t="s">
        <v>142</v>
      </c>
      <c r="BM211" s="239" t="s">
        <v>232</v>
      </c>
    </row>
    <row r="212" s="13" customFormat="1">
      <c r="A212" s="13"/>
      <c r="B212" s="241"/>
      <c r="C212" s="242"/>
      <c r="D212" s="243" t="s">
        <v>144</v>
      </c>
      <c r="E212" s="244" t="s">
        <v>1</v>
      </c>
      <c r="F212" s="245" t="s">
        <v>225</v>
      </c>
      <c r="G212" s="242"/>
      <c r="H212" s="244" t="s">
        <v>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144</v>
      </c>
      <c r="AU212" s="251" t="s">
        <v>86</v>
      </c>
      <c r="AV212" s="13" t="s">
        <v>84</v>
      </c>
      <c r="AW212" s="13" t="s">
        <v>33</v>
      </c>
      <c r="AX212" s="13" t="s">
        <v>76</v>
      </c>
      <c r="AY212" s="251" t="s">
        <v>135</v>
      </c>
    </row>
    <row r="213" s="14" customFormat="1">
      <c r="A213" s="14"/>
      <c r="B213" s="252"/>
      <c r="C213" s="253"/>
      <c r="D213" s="243" t="s">
        <v>144</v>
      </c>
      <c r="E213" s="254" t="s">
        <v>1</v>
      </c>
      <c r="F213" s="255" t="s">
        <v>226</v>
      </c>
      <c r="G213" s="253"/>
      <c r="H213" s="256">
        <v>1.651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144</v>
      </c>
      <c r="AU213" s="262" t="s">
        <v>86</v>
      </c>
      <c r="AV213" s="14" t="s">
        <v>86</v>
      </c>
      <c r="AW213" s="14" t="s">
        <v>33</v>
      </c>
      <c r="AX213" s="14" t="s">
        <v>76</v>
      </c>
      <c r="AY213" s="262" t="s">
        <v>135</v>
      </c>
    </row>
    <row r="214" s="13" customFormat="1">
      <c r="A214" s="13"/>
      <c r="B214" s="241"/>
      <c r="C214" s="242"/>
      <c r="D214" s="243" t="s">
        <v>144</v>
      </c>
      <c r="E214" s="244" t="s">
        <v>1</v>
      </c>
      <c r="F214" s="245" t="s">
        <v>227</v>
      </c>
      <c r="G214" s="242"/>
      <c r="H214" s="244" t="s">
        <v>1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144</v>
      </c>
      <c r="AU214" s="251" t="s">
        <v>86</v>
      </c>
      <c r="AV214" s="13" t="s">
        <v>84</v>
      </c>
      <c r="AW214" s="13" t="s">
        <v>33</v>
      </c>
      <c r="AX214" s="13" t="s">
        <v>76</v>
      </c>
      <c r="AY214" s="251" t="s">
        <v>135</v>
      </c>
    </row>
    <row r="215" s="14" customFormat="1">
      <c r="A215" s="14"/>
      <c r="B215" s="252"/>
      <c r="C215" s="253"/>
      <c r="D215" s="243" t="s">
        <v>144</v>
      </c>
      <c r="E215" s="254" t="s">
        <v>1</v>
      </c>
      <c r="F215" s="255" t="s">
        <v>228</v>
      </c>
      <c r="G215" s="253"/>
      <c r="H215" s="256">
        <v>0.23999999999999999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2" t="s">
        <v>144</v>
      </c>
      <c r="AU215" s="262" t="s">
        <v>86</v>
      </c>
      <c r="AV215" s="14" t="s">
        <v>86</v>
      </c>
      <c r="AW215" s="14" t="s">
        <v>33</v>
      </c>
      <c r="AX215" s="14" t="s">
        <v>76</v>
      </c>
      <c r="AY215" s="262" t="s">
        <v>135</v>
      </c>
    </row>
    <row r="216" s="15" customFormat="1">
      <c r="A216" s="15"/>
      <c r="B216" s="263"/>
      <c r="C216" s="264"/>
      <c r="D216" s="243" t="s">
        <v>144</v>
      </c>
      <c r="E216" s="265" t="s">
        <v>1</v>
      </c>
      <c r="F216" s="266" t="s">
        <v>148</v>
      </c>
      <c r="G216" s="264"/>
      <c r="H216" s="267">
        <v>1.891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3" t="s">
        <v>144</v>
      </c>
      <c r="AU216" s="273" t="s">
        <v>86</v>
      </c>
      <c r="AV216" s="15" t="s">
        <v>142</v>
      </c>
      <c r="AW216" s="15" t="s">
        <v>33</v>
      </c>
      <c r="AX216" s="15" t="s">
        <v>84</v>
      </c>
      <c r="AY216" s="273" t="s">
        <v>135</v>
      </c>
    </row>
    <row r="217" s="2" customFormat="1" ht="16.5" customHeight="1">
      <c r="A217" s="38"/>
      <c r="B217" s="39"/>
      <c r="C217" s="227" t="s">
        <v>233</v>
      </c>
      <c r="D217" s="227" t="s">
        <v>138</v>
      </c>
      <c r="E217" s="228" t="s">
        <v>234</v>
      </c>
      <c r="F217" s="229" t="s">
        <v>235</v>
      </c>
      <c r="G217" s="230" t="s">
        <v>223</v>
      </c>
      <c r="H217" s="231">
        <v>35.929000000000002</v>
      </c>
      <c r="I217" s="232"/>
      <c r="J217" s="233">
        <f>ROUND(I217*H217,2)</f>
        <v>0</v>
      </c>
      <c r="K217" s="234"/>
      <c r="L217" s="44"/>
      <c r="M217" s="235" t="s">
        <v>1</v>
      </c>
      <c r="N217" s="236" t="s">
        <v>41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142</v>
      </c>
      <c r="AT217" s="239" t="s">
        <v>138</v>
      </c>
      <c r="AU217" s="239" t="s">
        <v>86</v>
      </c>
      <c r="AY217" s="17" t="s">
        <v>135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7" t="s">
        <v>84</v>
      </c>
      <c r="BK217" s="240">
        <f>ROUND(I217*H217,2)</f>
        <v>0</v>
      </c>
      <c r="BL217" s="17" t="s">
        <v>142</v>
      </c>
      <c r="BM217" s="239" t="s">
        <v>236</v>
      </c>
    </row>
    <row r="218" s="14" customFormat="1">
      <c r="A218" s="14"/>
      <c r="B218" s="252"/>
      <c r="C218" s="253"/>
      <c r="D218" s="243" t="s">
        <v>144</v>
      </c>
      <c r="E218" s="254" t="s">
        <v>1</v>
      </c>
      <c r="F218" s="255" t="s">
        <v>237</v>
      </c>
      <c r="G218" s="253"/>
      <c r="H218" s="256">
        <v>35.929000000000002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2" t="s">
        <v>144</v>
      </c>
      <c r="AU218" s="262" t="s">
        <v>86</v>
      </c>
      <c r="AV218" s="14" t="s">
        <v>86</v>
      </c>
      <c r="AW218" s="14" t="s">
        <v>33</v>
      </c>
      <c r="AX218" s="14" t="s">
        <v>84</v>
      </c>
      <c r="AY218" s="262" t="s">
        <v>135</v>
      </c>
    </row>
    <row r="219" s="2" customFormat="1" ht="21.75" customHeight="1">
      <c r="A219" s="38"/>
      <c r="B219" s="39"/>
      <c r="C219" s="227" t="s">
        <v>238</v>
      </c>
      <c r="D219" s="227" t="s">
        <v>138</v>
      </c>
      <c r="E219" s="228" t="s">
        <v>239</v>
      </c>
      <c r="F219" s="229" t="s">
        <v>240</v>
      </c>
      <c r="G219" s="230" t="s">
        <v>223</v>
      </c>
      <c r="H219" s="231">
        <v>1.891</v>
      </c>
      <c r="I219" s="232"/>
      <c r="J219" s="233">
        <f>ROUND(I219*H219,2)</f>
        <v>0</v>
      </c>
      <c r="K219" s="234"/>
      <c r="L219" s="44"/>
      <c r="M219" s="235" t="s">
        <v>1</v>
      </c>
      <c r="N219" s="236" t="s">
        <v>41</v>
      </c>
      <c r="O219" s="91"/>
      <c r="P219" s="237">
        <f>O219*H219</f>
        <v>0</v>
      </c>
      <c r="Q219" s="237">
        <v>0</v>
      </c>
      <c r="R219" s="237">
        <f>Q219*H219</f>
        <v>0</v>
      </c>
      <c r="S219" s="237">
        <v>0</v>
      </c>
      <c r="T219" s="23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9" t="s">
        <v>142</v>
      </c>
      <c r="AT219" s="239" t="s">
        <v>138</v>
      </c>
      <c r="AU219" s="239" t="s">
        <v>86</v>
      </c>
      <c r="AY219" s="17" t="s">
        <v>135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7" t="s">
        <v>84</v>
      </c>
      <c r="BK219" s="240">
        <f>ROUND(I219*H219,2)</f>
        <v>0</v>
      </c>
      <c r="BL219" s="17" t="s">
        <v>142</v>
      </c>
      <c r="BM219" s="239" t="s">
        <v>241</v>
      </c>
    </row>
    <row r="220" s="13" customFormat="1">
      <c r="A220" s="13"/>
      <c r="B220" s="241"/>
      <c r="C220" s="242"/>
      <c r="D220" s="243" t="s">
        <v>144</v>
      </c>
      <c r="E220" s="244" t="s">
        <v>1</v>
      </c>
      <c r="F220" s="245" t="s">
        <v>225</v>
      </c>
      <c r="G220" s="242"/>
      <c r="H220" s="244" t="s">
        <v>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144</v>
      </c>
      <c r="AU220" s="251" t="s">
        <v>86</v>
      </c>
      <c r="AV220" s="13" t="s">
        <v>84</v>
      </c>
      <c r="AW220" s="13" t="s">
        <v>33</v>
      </c>
      <c r="AX220" s="13" t="s">
        <v>76</v>
      </c>
      <c r="AY220" s="251" t="s">
        <v>135</v>
      </c>
    </row>
    <row r="221" s="14" customFormat="1">
      <c r="A221" s="14"/>
      <c r="B221" s="252"/>
      <c r="C221" s="253"/>
      <c r="D221" s="243" t="s">
        <v>144</v>
      </c>
      <c r="E221" s="254" t="s">
        <v>1</v>
      </c>
      <c r="F221" s="255" t="s">
        <v>226</v>
      </c>
      <c r="G221" s="253"/>
      <c r="H221" s="256">
        <v>1.651</v>
      </c>
      <c r="I221" s="257"/>
      <c r="J221" s="253"/>
      <c r="K221" s="253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144</v>
      </c>
      <c r="AU221" s="262" t="s">
        <v>86</v>
      </c>
      <c r="AV221" s="14" t="s">
        <v>86</v>
      </c>
      <c r="AW221" s="14" t="s">
        <v>33</v>
      </c>
      <c r="AX221" s="14" t="s">
        <v>76</v>
      </c>
      <c r="AY221" s="262" t="s">
        <v>135</v>
      </c>
    </row>
    <row r="222" s="13" customFormat="1">
      <c r="A222" s="13"/>
      <c r="B222" s="241"/>
      <c r="C222" s="242"/>
      <c r="D222" s="243" t="s">
        <v>144</v>
      </c>
      <c r="E222" s="244" t="s">
        <v>1</v>
      </c>
      <c r="F222" s="245" t="s">
        <v>227</v>
      </c>
      <c r="G222" s="242"/>
      <c r="H222" s="244" t="s">
        <v>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1" t="s">
        <v>144</v>
      </c>
      <c r="AU222" s="251" t="s">
        <v>86</v>
      </c>
      <c r="AV222" s="13" t="s">
        <v>84</v>
      </c>
      <c r="AW222" s="13" t="s">
        <v>33</v>
      </c>
      <c r="AX222" s="13" t="s">
        <v>76</v>
      </c>
      <c r="AY222" s="251" t="s">
        <v>135</v>
      </c>
    </row>
    <row r="223" s="14" customFormat="1">
      <c r="A223" s="14"/>
      <c r="B223" s="252"/>
      <c r="C223" s="253"/>
      <c r="D223" s="243" t="s">
        <v>144</v>
      </c>
      <c r="E223" s="254" t="s">
        <v>1</v>
      </c>
      <c r="F223" s="255" t="s">
        <v>228</v>
      </c>
      <c r="G223" s="253"/>
      <c r="H223" s="256">
        <v>0.23999999999999999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2" t="s">
        <v>144</v>
      </c>
      <c r="AU223" s="262" t="s">
        <v>86</v>
      </c>
      <c r="AV223" s="14" t="s">
        <v>86</v>
      </c>
      <c r="AW223" s="14" t="s">
        <v>33</v>
      </c>
      <c r="AX223" s="14" t="s">
        <v>76</v>
      </c>
      <c r="AY223" s="262" t="s">
        <v>135</v>
      </c>
    </row>
    <row r="224" s="15" customFormat="1">
      <c r="A224" s="15"/>
      <c r="B224" s="263"/>
      <c r="C224" s="264"/>
      <c r="D224" s="243" t="s">
        <v>144</v>
      </c>
      <c r="E224" s="265" t="s">
        <v>1</v>
      </c>
      <c r="F224" s="266" t="s">
        <v>148</v>
      </c>
      <c r="G224" s="264"/>
      <c r="H224" s="267">
        <v>1.891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3" t="s">
        <v>144</v>
      </c>
      <c r="AU224" s="273" t="s">
        <v>86</v>
      </c>
      <c r="AV224" s="15" t="s">
        <v>142</v>
      </c>
      <c r="AW224" s="15" t="s">
        <v>33</v>
      </c>
      <c r="AX224" s="15" t="s">
        <v>84</v>
      </c>
      <c r="AY224" s="273" t="s">
        <v>135</v>
      </c>
    </row>
    <row r="225" s="12" customFormat="1" ht="22.8" customHeight="1">
      <c r="A225" s="12"/>
      <c r="B225" s="211"/>
      <c r="C225" s="212"/>
      <c r="D225" s="213" t="s">
        <v>75</v>
      </c>
      <c r="E225" s="225" t="s">
        <v>242</v>
      </c>
      <c r="F225" s="225" t="s">
        <v>243</v>
      </c>
      <c r="G225" s="212"/>
      <c r="H225" s="212"/>
      <c r="I225" s="215"/>
      <c r="J225" s="226">
        <f>BK225</f>
        <v>0</v>
      </c>
      <c r="K225" s="212"/>
      <c r="L225" s="217"/>
      <c r="M225" s="218"/>
      <c r="N225" s="219"/>
      <c r="O225" s="219"/>
      <c r="P225" s="220">
        <f>P226</f>
        <v>0</v>
      </c>
      <c r="Q225" s="219"/>
      <c r="R225" s="220">
        <f>R226</f>
        <v>0</v>
      </c>
      <c r="S225" s="219"/>
      <c r="T225" s="221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2" t="s">
        <v>84</v>
      </c>
      <c r="AT225" s="223" t="s">
        <v>75</v>
      </c>
      <c r="AU225" s="223" t="s">
        <v>84</v>
      </c>
      <c r="AY225" s="222" t="s">
        <v>135</v>
      </c>
      <c r="BK225" s="224">
        <f>BK226</f>
        <v>0</v>
      </c>
    </row>
    <row r="226" s="2" customFormat="1" ht="16.5" customHeight="1">
      <c r="A226" s="38"/>
      <c r="B226" s="39"/>
      <c r="C226" s="227" t="s">
        <v>244</v>
      </c>
      <c r="D226" s="227" t="s">
        <v>138</v>
      </c>
      <c r="E226" s="228" t="s">
        <v>245</v>
      </c>
      <c r="F226" s="229" t="s">
        <v>246</v>
      </c>
      <c r="G226" s="230" t="s">
        <v>223</v>
      </c>
      <c r="H226" s="231">
        <v>0.86399999999999999</v>
      </c>
      <c r="I226" s="232"/>
      <c r="J226" s="233">
        <f>ROUND(I226*H226,2)</f>
        <v>0</v>
      </c>
      <c r="K226" s="234"/>
      <c r="L226" s="44"/>
      <c r="M226" s="235" t="s">
        <v>1</v>
      </c>
      <c r="N226" s="236" t="s">
        <v>41</v>
      </c>
      <c r="O226" s="91"/>
      <c r="P226" s="237">
        <f>O226*H226</f>
        <v>0</v>
      </c>
      <c r="Q226" s="237">
        <v>0</v>
      </c>
      <c r="R226" s="237">
        <f>Q226*H226</f>
        <v>0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142</v>
      </c>
      <c r="AT226" s="239" t="s">
        <v>138</v>
      </c>
      <c r="AU226" s="239" t="s">
        <v>86</v>
      </c>
      <c r="AY226" s="17" t="s">
        <v>135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7" t="s">
        <v>84</v>
      </c>
      <c r="BK226" s="240">
        <f>ROUND(I226*H226,2)</f>
        <v>0</v>
      </c>
      <c r="BL226" s="17" t="s">
        <v>142</v>
      </c>
      <c r="BM226" s="239" t="s">
        <v>247</v>
      </c>
    </row>
    <row r="227" s="12" customFormat="1" ht="25.92" customHeight="1">
      <c r="A227" s="12"/>
      <c r="B227" s="211"/>
      <c r="C227" s="212"/>
      <c r="D227" s="213" t="s">
        <v>75</v>
      </c>
      <c r="E227" s="214" t="s">
        <v>248</v>
      </c>
      <c r="F227" s="214" t="s">
        <v>249</v>
      </c>
      <c r="G227" s="212"/>
      <c r="H227" s="212"/>
      <c r="I227" s="215"/>
      <c r="J227" s="216">
        <f>BK227</f>
        <v>0</v>
      </c>
      <c r="K227" s="212"/>
      <c r="L227" s="217"/>
      <c r="M227" s="218"/>
      <c r="N227" s="219"/>
      <c r="O227" s="219"/>
      <c r="P227" s="220">
        <f>P228+P233+P236+P240+P257+P268</f>
        <v>0</v>
      </c>
      <c r="Q227" s="219"/>
      <c r="R227" s="220">
        <f>R228+R233+R236+R240+R257+R268</f>
        <v>0.43346282999999997</v>
      </c>
      <c r="S227" s="219"/>
      <c r="T227" s="221">
        <f>T228+T233+T236+T240+T257+T268</f>
        <v>0.0066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86</v>
      </c>
      <c r="AT227" s="223" t="s">
        <v>75</v>
      </c>
      <c r="AU227" s="223" t="s">
        <v>76</v>
      </c>
      <c r="AY227" s="222" t="s">
        <v>135</v>
      </c>
      <c r="BK227" s="224">
        <f>BK228+BK233+BK236+BK240+BK257+BK268</f>
        <v>0</v>
      </c>
    </row>
    <row r="228" s="12" customFormat="1" ht="22.8" customHeight="1">
      <c r="A228" s="12"/>
      <c r="B228" s="211"/>
      <c r="C228" s="212"/>
      <c r="D228" s="213" t="s">
        <v>75</v>
      </c>
      <c r="E228" s="225" t="s">
        <v>250</v>
      </c>
      <c r="F228" s="225" t="s">
        <v>251</v>
      </c>
      <c r="G228" s="212"/>
      <c r="H228" s="212"/>
      <c r="I228" s="215"/>
      <c r="J228" s="226">
        <f>BK228</f>
        <v>0</v>
      </c>
      <c r="K228" s="212"/>
      <c r="L228" s="217"/>
      <c r="M228" s="218"/>
      <c r="N228" s="219"/>
      <c r="O228" s="219"/>
      <c r="P228" s="220">
        <f>SUM(P229:P232)</f>
        <v>0</v>
      </c>
      <c r="Q228" s="219"/>
      <c r="R228" s="220">
        <f>SUM(R229:R232)</f>
        <v>0.032799999999999996</v>
      </c>
      <c r="S228" s="219"/>
      <c r="T228" s="221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2" t="s">
        <v>86</v>
      </c>
      <c r="AT228" s="223" t="s">
        <v>75</v>
      </c>
      <c r="AU228" s="223" t="s">
        <v>84</v>
      </c>
      <c r="AY228" s="222" t="s">
        <v>135</v>
      </c>
      <c r="BK228" s="224">
        <f>SUM(BK229:BK232)</f>
        <v>0</v>
      </c>
    </row>
    <row r="229" s="2" customFormat="1" ht="16.5" customHeight="1">
      <c r="A229" s="38"/>
      <c r="B229" s="39"/>
      <c r="C229" s="227" t="s">
        <v>252</v>
      </c>
      <c r="D229" s="227" t="s">
        <v>138</v>
      </c>
      <c r="E229" s="228" t="s">
        <v>253</v>
      </c>
      <c r="F229" s="229" t="s">
        <v>254</v>
      </c>
      <c r="G229" s="230" t="s">
        <v>173</v>
      </c>
      <c r="H229" s="231">
        <v>80</v>
      </c>
      <c r="I229" s="232"/>
      <c r="J229" s="233">
        <f>ROUND(I229*H229,2)</f>
        <v>0</v>
      </c>
      <c r="K229" s="234"/>
      <c r="L229" s="44"/>
      <c r="M229" s="235" t="s">
        <v>1</v>
      </c>
      <c r="N229" s="236" t="s">
        <v>41</v>
      </c>
      <c r="O229" s="91"/>
      <c r="P229" s="237">
        <f>O229*H229</f>
        <v>0</v>
      </c>
      <c r="Q229" s="237">
        <v>0.00040999999999999999</v>
      </c>
      <c r="R229" s="237">
        <f>Q229*H229</f>
        <v>0.032799999999999996</v>
      </c>
      <c r="S229" s="237">
        <v>0</v>
      </c>
      <c r="T229" s="23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9" t="s">
        <v>229</v>
      </c>
      <c r="AT229" s="239" t="s">
        <v>138</v>
      </c>
      <c r="AU229" s="239" t="s">
        <v>86</v>
      </c>
      <c r="AY229" s="17" t="s">
        <v>135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7" t="s">
        <v>84</v>
      </c>
      <c r="BK229" s="240">
        <f>ROUND(I229*H229,2)</f>
        <v>0</v>
      </c>
      <c r="BL229" s="17" t="s">
        <v>229</v>
      </c>
      <c r="BM229" s="239" t="s">
        <v>86</v>
      </c>
    </row>
    <row r="230" s="2" customFormat="1" ht="16.5" customHeight="1">
      <c r="A230" s="38"/>
      <c r="B230" s="39"/>
      <c r="C230" s="227" t="s">
        <v>7</v>
      </c>
      <c r="D230" s="227" t="s">
        <v>138</v>
      </c>
      <c r="E230" s="228" t="s">
        <v>255</v>
      </c>
      <c r="F230" s="229" t="s">
        <v>256</v>
      </c>
      <c r="G230" s="230" t="s">
        <v>141</v>
      </c>
      <c r="H230" s="231">
        <v>1</v>
      </c>
      <c r="I230" s="232"/>
      <c r="J230" s="233">
        <f>ROUND(I230*H230,2)</f>
        <v>0</v>
      </c>
      <c r="K230" s="234"/>
      <c r="L230" s="44"/>
      <c r="M230" s="235" t="s">
        <v>1</v>
      </c>
      <c r="N230" s="236" t="s">
        <v>41</v>
      </c>
      <c r="O230" s="91"/>
      <c r="P230" s="237">
        <f>O230*H230</f>
        <v>0</v>
      </c>
      <c r="Q230" s="237">
        <v>0</v>
      </c>
      <c r="R230" s="237">
        <f>Q230*H230</f>
        <v>0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229</v>
      </c>
      <c r="AT230" s="239" t="s">
        <v>138</v>
      </c>
      <c r="AU230" s="239" t="s">
        <v>86</v>
      </c>
      <c r="AY230" s="17" t="s">
        <v>135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84</v>
      </c>
      <c r="BK230" s="240">
        <f>ROUND(I230*H230,2)</f>
        <v>0</v>
      </c>
      <c r="BL230" s="17" t="s">
        <v>229</v>
      </c>
      <c r="BM230" s="239" t="s">
        <v>142</v>
      </c>
    </row>
    <row r="231" s="2" customFormat="1" ht="16.5" customHeight="1">
      <c r="A231" s="38"/>
      <c r="B231" s="39"/>
      <c r="C231" s="227" t="s">
        <v>257</v>
      </c>
      <c r="D231" s="227" t="s">
        <v>138</v>
      </c>
      <c r="E231" s="228" t="s">
        <v>258</v>
      </c>
      <c r="F231" s="229" t="s">
        <v>259</v>
      </c>
      <c r="G231" s="230" t="s">
        <v>173</v>
      </c>
      <c r="H231" s="231">
        <v>80</v>
      </c>
      <c r="I231" s="232"/>
      <c r="J231" s="233">
        <f>ROUND(I231*H231,2)</f>
        <v>0</v>
      </c>
      <c r="K231" s="234"/>
      <c r="L231" s="44"/>
      <c r="M231" s="235" t="s">
        <v>1</v>
      </c>
      <c r="N231" s="236" t="s">
        <v>41</v>
      </c>
      <c r="O231" s="91"/>
      <c r="P231" s="237">
        <f>O231*H231</f>
        <v>0</v>
      </c>
      <c r="Q231" s="237">
        <v>0</v>
      </c>
      <c r="R231" s="237">
        <f>Q231*H231</f>
        <v>0</v>
      </c>
      <c r="S231" s="237">
        <v>0</v>
      </c>
      <c r="T231" s="23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9" t="s">
        <v>229</v>
      </c>
      <c r="AT231" s="239" t="s">
        <v>138</v>
      </c>
      <c r="AU231" s="239" t="s">
        <v>86</v>
      </c>
      <c r="AY231" s="17" t="s">
        <v>135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7" t="s">
        <v>84</v>
      </c>
      <c r="BK231" s="240">
        <f>ROUND(I231*H231,2)</f>
        <v>0</v>
      </c>
      <c r="BL231" s="17" t="s">
        <v>229</v>
      </c>
      <c r="BM231" s="239" t="s">
        <v>153</v>
      </c>
    </row>
    <row r="232" s="2" customFormat="1" ht="16.5" customHeight="1">
      <c r="A232" s="38"/>
      <c r="B232" s="39"/>
      <c r="C232" s="227" t="s">
        <v>260</v>
      </c>
      <c r="D232" s="227" t="s">
        <v>138</v>
      </c>
      <c r="E232" s="228" t="s">
        <v>261</v>
      </c>
      <c r="F232" s="229" t="s">
        <v>262</v>
      </c>
      <c r="G232" s="230" t="s">
        <v>263</v>
      </c>
      <c r="H232" s="274"/>
      <c r="I232" s="232"/>
      <c r="J232" s="233">
        <f>ROUND(I232*H232,2)</f>
        <v>0</v>
      </c>
      <c r="K232" s="234"/>
      <c r="L232" s="44"/>
      <c r="M232" s="235" t="s">
        <v>1</v>
      </c>
      <c r="N232" s="236" t="s">
        <v>41</v>
      </c>
      <c r="O232" s="91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229</v>
      </c>
      <c r="AT232" s="239" t="s">
        <v>138</v>
      </c>
      <c r="AU232" s="239" t="s">
        <v>86</v>
      </c>
      <c r="AY232" s="17" t="s">
        <v>135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7" t="s">
        <v>84</v>
      </c>
      <c r="BK232" s="240">
        <f>ROUND(I232*H232,2)</f>
        <v>0</v>
      </c>
      <c r="BL232" s="17" t="s">
        <v>229</v>
      </c>
      <c r="BM232" s="239" t="s">
        <v>264</v>
      </c>
    </row>
    <row r="233" s="12" customFormat="1" ht="22.8" customHeight="1">
      <c r="A233" s="12"/>
      <c r="B233" s="211"/>
      <c r="C233" s="212"/>
      <c r="D233" s="213" t="s">
        <v>75</v>
      </c>
      <c r="E233" s="225" t="s">
        <v>265</v>
      </c>
      <c r="F233" s="225" t="s">
        <v>266</v>
      </c>
      <c r="G233" s="212"/>
      <c r="H233" s="212"/>
      <c r="I233" s="215"/>
      <c r="J233" s="226">
        <f>BK233</f>
        <v>0</v>
      </c>
      <c r="K233" s="212"/>
      <c r="L233" s="217"/>
      <c r="M233" s="218"/>
      <c r="N233" s="219"/>
      <c r="O233" s="219"/>
      <c r="P233" s="220">
        <f>SUM(P234:P235)</f>
        <v>0</v>
      </c>
      <c r="Q233" s="219"/>
      <c r="R233" s="220">
        <f>SUM(R234:R235)</f>
        <v>0.023199999999999998</v>
      </c>
      <c r="S233" s="219"/>
      <c r="T233" s="221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86</v>
      </c>
      <c r="AT233" s="223" t="s">
        <v>75</v>
      </c>
      <c r="AU233" s="223" t="s">
        <v>84</v>
      </c>
      <c r="AY233" s="222" t="s">
        <v>135</v>
      </c>
      <c r="BK233" s="224">
        <f>SUM(BK234:BK235)</f>
        <v>0</v>
      </c>
    </row>
    <row r="234" s="2" customFormat="1" ht="16.5" customHeight="1">
      <c r="A234" s="38"/>
      <c r="B234" s="39"/>
      <c r="C234" s="227" t="s">
        <v>267</v>
      </c>
      <c r="D234" s="227" t="s">
        <v>138</v>
      </c>
      <c r="E234" s="228" t="s">
        <v>268</v>
      </c>
      <c r="F234" s="229" t="s">
        <v>269</v>
      </c>
      <c r="G234" s="230" t="s">
        <v>173</v>
      </c>
      <c r="H234" s="231">
        <v>80</v>
      </c>
      <c r="I234" s="232"/>
      <c r="J234" s="233">
        <f>ROUND(I234*H234,2)</f>
        <v>0</v>
      </c>
      <c r="K234" s="234"/>
      <c r="L234" s="44"/>
      <c r="M234" s="235" t="s">
        <v>1</v>
      </c>
      <c r="N234" s="236" t="s">
        <v>41</v>
      </c>
      <c r="O234" s="91"/>
      <c r="P234" s="237">
        <f>O234*H234</f>
        <v>0</v>
      </c>
      <c r="Q234" s="237">
        <v>0.00029</v>
      </c>
      <c r="R234" s="237">
        <f>Q234*H234</f>
        <v>0.023199999999999998</v>
      </c>
      <c r="S234" s="237">
        <v>0</v>
      </c>
      <c r="T234" s="23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9" t="s">
        <v>229</v>
      </c>
      <c r="AT234" s="239" t="s">
        <v>138</v>
      </c>
      <c r="AU234" s="239" t="s">
        <v>86</v>
      </c>
      <c r="AY234" s="17" t="s">
        <v>135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7" t="s">
        <v>84</v>
      </c>
      <c r="BK234" s="240">
        <f>ROUND(I234*H234,2)</f>
        <v>0</v>
      </c>
      <c r="BL234" s="17" t="s">
        <v>229</v>
      </c>
      <c r="BM234" s="239" t="s">
        <v>195</v>
      </c>
    </row>
    <row r="235" s="2" customFormat="1" ht="16.5" customHeight="1">
      <c r="A235" s="38"/>
      <c r="B235" s="39"/>
      <c r="C235" s="227" t="s">
        <v>270</v>
      </c>
      <c r="D235" s="227" t="s">
        <v>138</v>
      </c>
      <c r="E235" s="228" t="s">
        <v>271</v>
      </c>
      <c r="F235" s="229" t="s">
        <v>272</v>
      </c>
      <c r="G235" s="230" t="s">
        <v>263</v>
      </c>
      <c r="H235" s="274"/>
      <c r="I235" s="232"/>
      <c r="J235" s="233">
        <f>ROUND(I235*H235,2)</f>
        <v>0</v>
      </c>
      <c r="K235" s="234"/>
      <c r="L235" s="44"/>
      <c r="M235" s="235" t="s">
        <v>1</v>
      </c>
      <c r="N235" s="236" t="s">
        <v>41</v>
      </c>
      <c r="O235" s="91"/>
      <c r="P235" s="237">
        <f>O235*H235</f>
        <v>0</v>
      </c>
      <c r="Q235" s="237">
        <v>0</v>
      </c>
      <c r="R235" s="237">
        <f>Q235*H235</f>
        <v>0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229</v>
      </c>
      <c r="AT235" s="239" t="s">
        <v>138</v>
      </c>
      <c r="AU235" s="239" t="s">
        <v>86</v>
      </c>
      <c r="AY235" s="17" t="s">
        <v>135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7" t="s">
        <v>84</v>
      </c>
      <c r="BK235" s="240">
        <f>ROUND(I235*H235,2)</f>
        <v>0</v>
      </c>
      <c r="BL235" s="17" t="s">
        <v>229</v>
      </c>
      <c r="BM235" s="239" t="s">
        <v>273</v>
      </c>
    </row>
    <row r="236" s="12" customFormat="1" ht="22.8" customHeight="1">
      <c r="A236" s="12"/>
      <c r="B236" s="211"/>
      <c r="C236" s="212"/>
      <c r="D236" s="213" t="s">
        <v>75</v>
      </c>
      <c r="E236" s="225" t="s">
        <v>274</v>
      </c>
      <c r="F236" s="225" t="s">
        <v>275</v>
      </c>
      <c r="G236" s="212"/>
      <c r="H236" s="212"/>
      <c r="I236" s="215"/>
      <c r="J236" s="226">
        <f>BK236</f>
        <v>0</v>
      </c>
      <c r="K236" s="212"/>
      <c r="L236" s="217"/>
      <c r="M236" s="218"/>
      <c r="N236" s="219"/>
      <c r="O236" s="219"/>
      <c r="P236" s="220">
        <f>SUM(P237:P239)</f>
        <v>0</v>
      </c>
      <c r="Q236" s="219"/>
      <c r="R236" s="220">
        <f>SUM(R237:R239)</f>
        <v>0.00014999999999999999</v>
      </c>
      <c r="S236" s="219"/>
      <c r="T236" s="221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2" t="s">
        <v>86</v>
      </c>
      <c r="AT236" s="223" t="s">
        <v>75</v>
      </c>
      <c r="AU236" s="223" t="s">
        <v>84</v>
      </c>
      <c r="AY236" s="222" t="s">
        <v>135</v>
      </c>
      <c r="BK236" s="224">
        <f>SUM(BK237:BK239)</f>
        <v>0</v>
      </c>
    </row>
    <row r="237" s="2" customFormat="1" ht="16.5" customHeight="1">
      <c r="A237" s="38"/>
      <c r="B237" s="39"/>
      <c r="C237" s="227" t="s">
        <v>276</v>
      </c>
      <c r="D237" s="227" t="s">
        <v>138</v>
      </c>
      <c r="E237" s="228" t="s">
        <v>277</v>
      </c>
      <c r="F237" s="229" t="s">
        <v>278</v>
      </c>
      <c r="G237" s="230" t="s">
        <v>141</v>
      </c>
      <c r="H237" s="231">
        <v>1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41</v>
      </c>
      <c r="O237" s="91"/>
      <c r="P237" s="237">
        <f>O237*H237</f>
        <v>0</v>
      </c>
      <c r="Q237" s="237">
        <v>0.00014999999999999999</v>
      </c>
      <c r="R237" s="237">
        <f>Q237*H237</f>
        <v>0.00014999999999999999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229</v>
      </c>
      <c r="AT237" s="239" t="s">
        <v>138</v>
      </c>
      <c r="AU237" s="239" t="s">
        <v>86</v>
      </c>
      <c r="AY237" s="17" t="s">
        <v>135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84</v>
      </c>
      <c r="BK237" s="240">
        <f>ROUND(I237*H237,2)</f>
        <v>0</v>
      </c>
      <c r="BL237" s="17" t="s">
        <v>229</v>
      </c>
      <c r="BM237" s="239" t="s">
        <v>214</v>
      </c>
    </row>
    <row r="238" s="2" customFormat="1" ht="24.15" customHeight="1">
      <c r="A238" s="38"/>
      <c r="B238" s="39"/>
      <c r="C238" s="227" t="s">
        <v>279</v>
      </c>
      <c r="D238" s="227" t="s">
        <v>138</v>
      </c>
      <c r="E238" s="228" t="s">
        <v>280</v>
      </c>
      <c r="F238" s="229" t="s">
        <v>281</v>
      </c>
      <c r="G238" s="230" t="s">
        <v>141</v>
      </c>
      <c r="H238" s="231">
        <v>1</v>
      </c>
      <c r="I238" s="232"/>
      <c r="J238" s="233">
        <f>ROUND(I238*H238,2)</f>
        <v>0</v>
      </c>
      <c r="K238" s="234"/>
      <c r="L238" s="44"/>
      <c r="M238" s="235" t="s">
        <v>1</v>
      </c>
      <c r="N238" s="236" t="s">
        <v>41</v>
      </c>
      <c r="O238" s="91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9" t="s">
        <v>229</v>
      </c>
      <c r="AT238" s="239" t="s">
        <v>138</v>
      </c>
      <c r="AU238" s="239" t="s">
        <v>86</v>
      </c>
      <c r="AY238" s="17" t="s">
        <v>135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7" t="s">
        <v>84</v>
      </c>
      <c r="BK238" s="240">
        <f>ROUND(I238*H238,2)</f>
        <v>0</v>
      </c>
      <c r="BL238" s="17" t="s">
        <v>229</v>
      </c>
      <c r="BM238" s="239" t="s">
        <v>229</v>
      </c>
    </row>
    <row r="239" s="2" customFormat="1" ht="16.5" customHeight="1">
      <c r="A239" s="38"/>
      <c r="B239" s="39"/>
      <c r="C239" s="227" t="s">
        <v>282</v>
      </c>
      <c r="D239" s="227" t="s">
        <v>138</v>
      </c>
      <c r="E239" s="228" t="s">
        <v>283</v>
      </c>
      <c r="F239" s="229" t="s">
        <v>284</v>
      </c>
      <c r="G239" s="230" t="s">
        <v>263</v>
      </c>
      <c r="H239" s="274"/>
      <c r="I239" s="232"/>
      <c r="J239" s="233">
        <f>ROUND(I239*H239,2)</f>
        <v>0</v>
      </c>
      <c r="K239" s="234"/>
      <c r="L239" s="44"/>
      <c r="M239" s="235" t="s">
        <v>1</v>
      </c>
      <c r="N239" s="236" t="s">
        <v>41</v>
      </c>
      <c r="O239" s="91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229</v>
      </c>
      <c r="AT239" s="239" t="s">
        <v>138</v>
      </c>
      <c r="AU239" s="239" t="s">
        <v>86</v>
      </c>
      <c r="AY239" s="17" t="s">
        <v>135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7" t="s">
        <v>84</v>
      </c>
      <c r="BK239" s="240">
        <f>ROUND(I239*H239,2)</f>
        <v>0</v>
      </c>
      <c r="BL239" s="17" t="s">
        <v>229</v>
      </c>
      <c r="BM239" s="239" t="s">
        <v>285</v>
      </c>
    </row>
    <row r="240" s="12" customFormat="1" ht="22.8" customHeight="1">
      <c r="A240" s="12"/>
      <c r="B240" s="211"/>
      <c r="C240" s="212"/>
      <c r="D240" s="213" t="s">
        <v>75</v>
      </c>
      <c r="E240" s="225" t="s">
        <v>286</v>
      </c>
      <c r="F240" s="225" t="s">
        <v>287</v>
      </c>
      <c r="G240" s="212"/>
      <c r="H240" s="212"/>
      <c r="I240" s="215"/>
      <c r="J240" s="226">
        <f>BK240</f>
        <v>0</v>
      </c>
      <c r="K240" s="212"/>
      <c r="L240" s="217"/>
      <c r="M240" s="218"/>
      <c r="N240" s="219"/>
      <c r="O240" s="219"/>
      <c r="P240" s="220">
        <f>SUM(P241:P256)</f>
        <v>0</v>
      </c>
      <c r="Q240" s="219"/>
      <c r="R240" s="220">
        <f>SUM(R241:R256)</f>
        <v>0.0031128299999999996</v>
      </c>
      <c r="S240" s="219"/>
      <c r="T240" s="221">
        <f>SUM(T241:T256)</f>
        <v>0.0066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2" t="s">
        <v>86</v>
      </c>
      <c r="AT240" s="223" t="s">
        <v>75</v>
      </c>
      <c r="AU240" s="223" t="s">
        <v>84</v>
      </c>
      <c r="AY240" s="222" t="s">
        <v>135</v>
      </c>
      <c r="BK240" s="224">
        <f>SUM(BK241:BK256)</f>
        <v>0</v>
      </c>
    </row>
    <row r="241" s="2" customFormat="1" ht="16.5" customHeight="1">
      <c r="A241" s="38"/>
      <c r="B241" s="39"/>
      <c r="C241" s="227" t="s">
        <v>288</v>
      </c>
      <c r="D241" s="227" t="s">
        <v>138</v>
      </c>
      <c r="E241" s="228" t="s">
        <v>289</v>
      </c>
      <c r="F241" s="229" t="s">
        <v>290</v>
      </c>
      <c r="G241" s="230" t="s">
        <v>173</v>
      </c>
      <c r="H241" s="231">
        <v>1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41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0.0022000000000000001</v>
      </c>
      <c r="T241" s="238">
        <f>S241*H241</f>
        <v>0.0022000000000000001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229</v>
      </c>
      <c r="AT241" s="239" t="s">
        <v>138</v>
      </c>
      <c r="AU241" s="239" t="s">
        <v>86</v>
      </c>
      <c r="AY241" s="17" t="s">
        <v>135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84</v>
      </c>
      <c r="BK241" s="240">
        <f>ROUND(I241*H241,2)</f>
        <v>0</v>
      </c>
      <c r="BL241" s="17" t="s">
        <v>229</v>
      </c>
      <c r="BM241" s="239" t="s">
        <v>291</v>
      </c>
    </row>
    <row r="242" s="13" customFormat="1">
      <c r="A242" s="13"/>
      <c r="B242" s="241"/>
      <c r="C242" s="242"/>
      <c r="D242" s="243" t="s">
        <v>144</v>
      </c>
      <c r="E242" s="244" t="s">
        <v>1</v>
      </c>
      <c r="F242" s="245" t="s">
        <v>204</v>
      </c>
      <c r="G242" s="242"/>
      <c r="H242" s="244" t="s">
        <v>1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144</v>
      </c>
      <c r="AU242" s="251" t="s">
        <v>86</v>
      </c>
      <c r="AV242" s="13" t="s">
        <v>84</v>
      </c>
      <c r="AW242" s="13" t="s">
        <v>33</v>
      </c>
      <c r="AX242" s="13" t="s">
        <v>76</v>
      </c>
      <c r="AY242" s="251" t="s">
        <v>135</v>
      </c>
    </row>
    <row r="243" s="14" customFormat="1">
      <c r="A243" s="14"/>
      <c r="B243" s="252"/>
      <c r="C243" s="253"/>
      <c r="D243" s="243" t="s">
        <v>144</v>
      </c>
      <c r="E243" s="254" t="s">
        <v>1</v>
      </c>
      <c r="F243" s="255" t="s">
        <v>179</v>
      </c>
      <c r="G243" s="253"/>
      <c r="H243" s="256">
        <v>1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2" t="s">
        <v>144</v>
      </c>
      <c r="AU243" s="262" t="s">
        <v>86</v>
      </c>
      <c r="AV243" s="14" t="s">
        <v>86</v>
      </c>
      <c r="AW243" s="14" t="s">
        <v>33</v>
      </c>
      <c r="AX243" s="14" t="s">
        <v>84</v>
      </c>
      <c r="AY243" s="262" t="s">
        <v>135</v>
      </c>
    </row>
    <row r="244" s="2" customFormat="1" ht="16.5" customHeight="1">
      <c r="A244" s="38"/>
      <c r="B244" s="39"/>
      <c r="C244" s="227" t="s">
        <v>292</v>
      </c>
      <c r="D244" s="227" t="s">
        <v>138</v>
      </c>
      <c r="E244" s="228" t="s">
        <v>293</v>
      </c>
      <c r="F244" s="229" t="s">
        <v>294</v>
      </c>
      <c r="G244" s="230" t="s">
        <v>157</v>
      </c>
      <c r="H244" s="231">
        <v>0.063</v>
      </c>
      <c r="I244" s="232"/>
      <c r="J244" s="233">
        <f>ROUND(I244*H244,2)</f>
        <v>0</v>
      </c>
      <c r="K244" s="234"/>
      <c r="L244" s="44"/>
      <c r="M244" s="235" t="s">
        <v>1</v>
      </c>
      <c r="N244" s="236" t="s">
        <v>41</v>
      </c>
      <c r="O244" s="91"/>
      <c r="P244" s="237">
        <f>O244*H244</f>
        <v>0</v>
      </c>
      <c r="Q244" s="237">
        <v>0.011169999999999999</v>
      </c>
      <c r="R244" s="237">
        <f>Q244*H244</f>
        <v>0.00070370999999999997</v>
      </c>
      <c r="S244" s="237">
        <v>0</v>
      </c>
      <c r="T244" s="23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229</v>
      </c>
      <c r="AT244" s="239" t="s">
        <v>138</v>
      </c>
      <c r="AU244" s="239" t="s">
        <v>86</v>
      </c>
      <c r="AY244" s="17" t="s">
        <v>135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7" t="s">
        <v>84</v>
      </c>
      <c r="BK244" s="240">
        <f>ROUND(I244*H244,2)</f>
        <v>0</v>
      </c>
      <c r="BL244" s="17" t="s">
        <v>229</v>
      </c>
      <c r="BM244" s="239" t="s">
        <v>295</v>
      </c>
    </row>
    <row r="245" s="13" customFormat="1">
      <c r="A245" s="13"/>
      <c r="B245" s="241"/>
      <c r="C245" s="242"/>
      <c r="D245" s="243" t="s">
        <v>144</v>
      </c>
      <c r="E245" s="244" t="s">
        <v>1</v>
      </c>
      <c r="F245" s="245" t="s">
        <v>204</v>
      </c>
      <c r="G245" s="242"/>
      <c r="H245" s="244" t="s">
        <v>1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144</v>
      </c>
      <c r="AU245" s="251" t="s">
        <v>86</v>
      </c>
      <c r="AV245" s="13" t="s">
        <v>84</v>
      </c>
      <c r="AW245" s="13" t="s">
        <v>33</v>
      </c>
      <c r="AX245" s="13" t="s">
        <v>76</v>
      </c>
      <c r="AY245" s="251" t="s">
        <v>135</v>
      </c>
    </row>
    <row r="246" s="14" customFormat="1">
      <c r="A246" s="14"/>
      <c r="B246" s="252"/>
      <c r="C246" s="253"/>
      <c r="D246" s="243" t="s">
        <v>144</v>
      </c>
      <c r="E246" s="254" t="s">
        <v>1</v>
      </c>
      <c r="F246" s="255" t="s">
        <v>190</v>
      </c>
      <c r="G246" s="253"/>
      <c r="H246" s="256">
        <v>0.063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2" t="s">
        <v>144</v>
      </c>
      <c r="AU246" s="262" t="s">
        <v>86</v>
      </c>
      <c r="AV246" s="14" t="s">
        <v>86</v>
      </c>
      <c r="AW246" s="14" t="s">
        <v>33</v>
      </c>
      <c r="AX246" s="14" t="s">
        <v>84</v>
      </c>
      <c r="AY246" s="262" t="s">
        <v>135</v>
      </c>
    </row>
    <row r="247" s="2" customFormat="1" ht="16.5" customHeight="1">
      <c r="A247" s="38"/>
      <c r="B247" s="39"/>
      <c r="C247" s="227" t="s">
        <v>296</v>
      </c>
      <c r="D247" s="227" t="s">
        <v>138</v>
      </c>
      <c r="E247" s="228" t="s">
        <v>297</v>
      </c>
      <c r="F247" s="229" t="s">
        <v>298</v>
      </c>
      <c r="G247" s="230" t="s">
        <v>173</v>
      </c>
      <c r="H247" s="231">
        <v>2</v>
      </c>
      <c r="I247" s="232"/>
      <c r="J247" s="233">
        <f>ROUND(I247*H247,2)</f>
        <v>0</v>
      </c>
      <c r="K247" s="234"/>
      <c r="L247" s="44"/>
      <c r="M247" s="235" t="s">
        <v>1</v>
      </c>
      <c r="N247" s="236" t="s">
        <v>41</v>
      </c>
      <c r="O247" s="91"/>
      <c r="P247" s="237">
        <f>O247*H247</f>
        <v>0</v>
      </c>
      <c r="Q247" s="237">
        <v>0</v>
      </c>
      <c r="R247" s="237">
        <f>Q247*H247</f>
        <v>0</v>
      </c>
      <c r="S247" s="237">
        <v>0.0022000000000000001</v>
      </c>
      <c r="T247" s="238">
        <f>S247*H247</f>
        <v>0.0044000000000000003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229</v>
      </c>
      <c r="AT247" s="239" t="s">
        <v>138</v>
      </c>
      <c r="AU247" s="239" t="s">
        <v>86</v>
      </c>
      <c r="AY247" s="17" t="s">
        <v>135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84</v>
      </c>
      <c r="BK247" s="240">
        <f>ROUND(I247*H247,2)</f>
        <v>0</v>
      </c>
      <c r="BL247" s="17" t="s">
        <v>229</v>
      </c>
      <c r="BM247" s="239" t="s">
        <v>299</v>
      </c>
    </row>
    <row r="248" s="13" customFormat="1">
      <c r="A248" s="13"/>
      <c r="B248" s="241"/>
      <c r="C248" s="242"/>
      <c r="D248" s="243" t="s">
        <v>144</v>
      </c>
      <c r="E248" s="244" t="s">
        <v>1</v>
      </c>
      <c r="F248" s="245" t="s">
        <v>204</v>
      </c>
      <c r="G248" s="242"/>
      <c r="H248" s="244" t="s">
        <v>1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144</v>
      </c>
      <c r="AU248" s="251" t="s">
        <v>86</v>
      </c>
      <c r="AV248" s="13" t="s">
        <v>84</v>
      </c>
      <c r="AW248" s="13" t="s">
        <v>33</v>
      </c>
      <c r="AX248" s="13" t="s">
        <v>76</v>
      </c>
      <c r="AY248" s="251" t="s">
        <v>135</v>
      </c>
    </row>
    <row r="249" s="14" customFormat="1">
      <c r="A249" s="14"/>
      <c r="B249" s="252"/>
      <c r="C249" s="253"/>
      <c r="D249" s="243" t="s">
        <v>144</v>
      </c>
      <c r="E249" s="254" t="s">
        <v>1</v>
      </c>
      <c r="F249" s="255" t="s">
        <v>300</v>
      </c>
      <c r="G249" s="253"/>
      <c r="H249" s="256">
        <v>2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2" t="s">
        <v>144</v>
      </c>
      <c r="AU249" s="262" t="s">
        <v>86</v>
      </c>
      <c r="AV249" s="14" t="s">
        <v>86</v>
      </c>
      <c r="AW249" s="14" t="s">
        <v>33</v>
      </c>
      <c r="AX249" s="14" t="s">
        <v>84</v>
      </c>
      <c r="AY249" s="262" t="s">
        <v>135</v>
      </c>
    </row>
    <row r="250" s="2" customFormat="1" ht="16.5" customHeight="1">
      <c r="A250" s="38"/>
      <c r="B250" s="39"/>
      <c r="C250" s="227" t="s">
        <v>301</v>
      </c>
      <c r="D250" s="227" t="s">
        <v>138</v>
      </c>
      <c r="E250" s="228" t="s">
        <v>302</v>
      </c>
      <c r="F250" s="229" t="s">
        <v>303</v>
      </c>
      <c r="G250" s="230" t="s">
        <v>157</v>
      </c>
      <c r="H250" s="231">
        <v>0.063</v>
      </c>
      <c r="I250" s="232"/>
      <c r="J250" s="233">
        <f>ROUND(I250*H250,2)</f>
        <v>0</v>
      </c>
      <c r="K250" s="234"/>
      <c r="L250" s="44"/>
      <c r="M250" s="235" t="s">
        <v>1</v>
      </c>
      <c r="N250" s="236" t="s">
        <v>41</v>
      </c>
      <c r="O250" s="91"/>
      <c r="P250" s="237">
        <f>O250*H250</f>
        <v>0</v>
      </c>
      <c r="Q250" s="237">
        <v>0.019130000000000001</v>
      </c>
      <c r="R250" s="237">
        <f>Q250*H250</f>
        <v>0.0012051900000000001</v>
      </c>
      <c r="S250" s="237">
        <v>0</v>
      </c>
      <c r="T250" s="23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229</v>
      </c>
      <c r="AT250" s="239" t="s">
        <v>138</v>
      </c>
      <c r="AU250" s="239" t="s">
        <v>86</v>
      </c>
      <c r="AY250" s="17" t="s">
        <v>135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7" t="s">
        <v>84</v>
      </c>
      <c r="BK250" s="240">
        <f>ROUND(I250*H250,2)</f>
        <v>0</v>
      </c>
      <c r="BL250" s="17" t="s">
        <v>229</v>
      </c>
      <c r="BM250" s="239" t="s">
        <v>304</v>
      </c>
    </row>
    <row r="251" s="13" customFormat="1">
      <c r="A251" s="13"/>
      <c r="B251" s="241"/>
      <c r="C251" s="242"/>
      <c r="D251" s="243" t="s">
        <v>144</v>
      </c>
      <c r="E251" s="244" t="s">
        <v>1</v>
      </c>
      <c r="F251" s="245" t="s">
        <v>204</v>
      </c>
      <c r="G251" s="242"/>
      <c r="H251" s="244" t="s">
        <v>1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144</v>
      </c>
      <c r="AU251" s="251" t="s">
        <v>86</v>
      </c>
      <c r="AV251" s="13" t="s">
        <v>84</v>
      </c>
      <c r="AW251" s="13" t="s">
        <v>33</v>
      </c>
      <c r="AX251" s="13" t="s">
        <v>76</v>
      </c>
      <c r="AY251" s="251" t="s">
        <v>135</v>
      </c>
    </row>
    <row r="252" s="14" customFormat="1">
      <c r="A252" s="14"/>
      <c r="B252" s="252"/>
      <c r="C252" s="253"/>
      <c r="D252" s="243" t="s">
        <v>144</v>
      </c>
      <c r="E252" s="254" t="s">
        <v>1</v>
      </c>
      <c r="F252" s="255" t="s">
        <v>190</v>
      </c>
      <c r="G252" s="253"/>
      <c r="H252" s="256">
        <v>0.063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2" t="s">
        <v>144</v>
      </c>
      <c r="AU252" s="262" t="s">
        <v>86</v>
      </c>
      <c r="AV252" s="14" t="s">
        <v>86</v>
      </c>
      <c r="AW252" s="14" t="s">
        <v>33</v>
      </c>
      <c r="AX252" s="14" t="s">
        <v>84</v>
      </c>
      <c r="AY252" s="262" t="s">
        <v>135</v>
      </c>
    </row>
    <row r="253" s="2" customFormat="1" ht="16.5" customHeight="1">
      <c r="A253" s="38"/>
      <c r="B253" s="39"/>
      <c r="C253" s="227" t="s">
        <v>305</v>
      </c>
      <c r="D253" s="227" t="s">
        <v>138</v>
      </c>
      <c r="E253" s="228" t="s">
        <v>306</v>
      </c>
      <c r="F253" s="229" t="s">
        <v>307</v>
      </c>
      <c r="G253" s="230" t="s">
        <v>157</v>
      </c>
      <c r="H253" s="231">
        <v>0.063</v>
      </c>
      <c r="I253" s="232"/>
      <c r="J253" s="233">
        <f>ROUND(I253*H253,2)</f>
        <v>0</v>
      </c>
      <c r="K253" s="234"/>
      <c r="L253" s="44"/>
      <c r="M253" s="235" t="s">
        <v>1</v>
      </c>
      <c r="N253" s="236" t="s">
        <v>41</v>
      </c>
      <c r="O253" s="91"/>
      <c r="P253" s="237">
        <f>O253*H253</f>
        <v>0</v>
      </c>
      <c r="Q253" s="237">
        <v>0.019109999999999999</v>
      </c>
      <c r="R253" s="237">
        <f>Q253*H253</f>
        <v>0.00120393</v>
      </c>
      <c r="S253" s="237">
        <v>0</v>
      </c>
      <c r="T253" s="23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9" t="s">
        <v>229</v>
      </c>
      <c r="AT253" s="239" t="s">
        <v>138</v>
      </c>
      <c r="AU253" s="239" t="s">
        <v>86</v>
      </c>
      <c r="AY253" s="17" t="s">
        <v>135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7" t="s">
        <v>84</v>
      </c>
      <c r="BK253" s="240">
        <f>ROUND(I253*H253,2)</f>
        <v>0</v>
      </c>
      <c r="BL253" s="17" t="s">
        <v>229</v>
      </c>
      <c r="BM253" s="239" t="s">
        <v>308</v>
      </c>
    </row>
    <row r="254" s="13" customFormat="1">
      <c r="A254" s="13"/>
      <c r="B254" s="241"/>
      <c r="C254" s="242"/>
      <c r="D254" s="243" t="s">
        <v>144</v>
      </c>
      <c r="E254" s="244" t="s">
        <v>1</v>
      </c>
      <c r="F254" s="245" t="s">
        <v>204</v>
      </c>
      <c r="G254" s="242"/>
      <c r="H254" s="244" t="s">
        <v>1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144</v>
      </c>
      <c r="AU254" s="251" t="s">
        <v>86</v>
      </c>
      <c r="AV254" s="13" t="s">
        <v>84</v>
      </c>
      <c r="AW254" s="13" t="s">
        <v>33</v>
      </c>
      <c r="AX254" s="13" t="s">
        <v>76</v>
      </c>
      <c r="AY254" s="251" t="s">
        <v>135</v>
      </c>
    </row>
    <row r="255" s="14" customFormat="1">
      <c r="A255" s="14"/>
      <c r="B255" s="252"/>
      <c r="C255" s="253"/>
      <c r="D255" s="243" t="s">
        <v>144</v>
      </c>
      <c r="E255" s="254" t="s">
        <v>1</v>
      </c>
      <c r="F255" s="255" t="s">
        <v>190</v>
      </c>
      <c r="G255" s="253"/>
      <c r="H255" s="256">
        <v>0.063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144</v>
      </c>
      <c r="AU255" s="262" t="s">
        <v>86</v>
      </c>
      <c r="AV255" s="14" t="s">
        <v>86</v>
      </c>
      <c r="AW255" s="14" t="s">
        <v>33</v>
      </c>
      <c r="AX255" s="14" t="s">
        <v>84</v>
      </c>
      <c r="AY255" s="262" t="s">
        <v>135</v>
      </c>
    </row>
    <row r="256" s="2" customFormat="1" ht="16.5" customHeight="1">
      <c r="A256" s="38"/>
      <c r="B256" s="39"/>
      <c r="C256" s="227" t="s">
        <v>309</v>
      </c>
      <c r="D256" s="227" t="s">
        <v>138</v>
      </c>
      <c r="E256" s="228" t="s">
        <v>310</v>
      </c>
      <c r="F256" s="229" t="s">
        <v>311</v>
      </c>
      <c r="G256" s="230" t="s">
        <v>263</v>
      </c>
      <c r="H256" s="274"/>
      <c r="I256" s="232"/>
      <c r="J256" s="233">
        <f>ROUND(I256*H256,2)</f>
        <v>0</v>
      </c>
      <c r="K256" s="234"/>
      <c r="L256" s="44"/>
      <c r="M256" s="235" t="s">
        <v>1</v>
      </c>
      <c r="N256" s="236" t="s">
        <v>41</v>
      </c>
      <c r="O256" s="91"/>
      <c r="P256" s="237">
        <f>O256*H256</f>
        <v>0</v>
      </c>
      <c r="Q256" s="237">
        <v>0</v>
      </c>
      <c r="R256" s="237">
        <f>Q256*H256</f>
        <v>0</v>
      </c>
      <c r="S256" s="237">
        <v>0</v>
      </c>
      <c r="T256" s="23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9" t="s">
        <v>229</v>
      </c>
      <c r="AT256" s="239" t="s">
        <v>138</v>
      </c>
      <c r="AU256" s="239" t="s">
        <v>86</v>
      </c>
      <c r="AY256" s="17" t="s">
        <v>135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7" t="s">
        <v>84</v>
      </c>
      <c r="BK256" s="240">
        <f>ROUND(I256*H256,2)</f>
        <v>0</v>
      </c>
      <c r="BL256" s="17" t="s">
        <v>229</v>
      </c>
      <c r="BM256" s="239" t="s">
        <v>312</v>
      </c>
    </row>
    <row r="257" s="12" customFormat="1" ht="22.8" customHeight="1">
      <c r="A257" s="12"/>
      <c r="B257" s="211"/>
      <c r="C257" s="212"/>
      <c r="D257" s="213" t="s">
        <v>75</v>
      </c>
      <c r="E257" s="225" t="s">
        <v>313</v>
      </c>
      <c r="F257" s="225" t="s">
        <v>314</v>
      </c>
      <c r="G257" s="212"/>
      <c r="H257" s="212"/>
      <c r="I257" s="215"/>
      <c r="J257" s="226">
        <f>BK257</f>
        <v>0</v>
      </c>
      <c r="K257" s="212"/>
      <c r="L257" s="217"/>
      <c r="M257" s="218"/>
      <c r="N257" s="219"/>
      <c r="O257" s="219"/>
      <c r="P257" s="220">
        <f>SUM(P258:P267)</f>
        <v>0</v>
      </c>
      <c r="Q257" s="219"/>
      <c r="R257" s="220">
        <f>SUM(R258:R267)</f>
        <v>0.36499999999999999</v>
      </c>
      <c r="S257" s="219"/>
      <c r="T257" s="221">
        <f>SUM(T258:T267)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2" t="s">
        <v>86</v>
      </c>
      <c r="AT257" s="223" t="s">
        <v>75</v>
      </c>
      <c r="AU257" s="223" t="s">
        <v>84</v>
      </c>
      <c r="AY257" s="222" t="s">
        <v>135</v>
      </c>
      <c r="BK257" s="224">
        <f>SUM(BK258:BK267)</f>
        <v>0</v>
      </c>
    </row>
    <row r="258" s="2" customFormat="1" ht="16.5" customHeight="1">
      <c r="A258" s="38"/>
      <c r="B258" s="39"/>
      <c r="C258" s="227" t="s">
        <v>315</v>
      </c>
      <c r="D258" s="227" t="s">
        <v>138</v>
      </c>
      <c r="E258" s="228" t="s">
        <v>316</v>
      </c>
      <c r="F258" s="229" t="s">
        <v>317</v>
      </c>
      <c r="G258" s="230" t="s">
        <v>157</v>
      </c>
      <c r="H258" s="231">
        <v>100</v>
      </c>
      <c r="I258" s="232"/>
      <c r="J258" s="233">
        <f>ROUND(I258*H258,2)</f>
        <v>0</v>
      </c>
      <c r="K258" s="234"/>
      <c r="L258" s="44"/>
      <c r="M258" s="235" t="s">
        <v>1</v>
      </c>
      <c r="N258" s="236" t="s">
        <v>41</v>
      </c>
      <c r="O258" s="91"/>
      <c r="P258" s="237">
        <f>O258*H258</f>
        <v>0</v>
      </c>
      <c r="Q258" s="237">
        <v>0</v>
      </c>
      <c r="R258" s="237">
        <f>Q258*H258</f>
        <v>0</v>
      </c>
      <c r="S258" s="237">
        <v>0</v>
      </c>
      <c r="T258" s="23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9" t="s">
        <v>229</v>
      </c>
      <c r="AT258" s="239" t="s">
        <v>138</v>
      </c>
      <c r="AU258" s="239" t="s">
        <v>86</v>
      </c>
      <c r="AY258" s="17" t="s">
        <v>135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7" t="s">
        <v>84</v>
      </c>
      <c r="BK258" s="240">
        <f>ROUND(I258*H258,2)</f>
        <v>0</v>
      </c>
      <c r="BL258" s="17" t="s">
        <v>229</v>
      </c>
      <c r="BM258" s="239" t="s">
        <v>318</v>
      </c>
    </row>
    <row r="259" s="13" customFormat="1">
      <c r="A259" s="13"/>
      <c r="B259" s="241"/>
      <c r="C259" s="242"/>
      <c r="D259" s="243" t="s">
        <v>144</v>
      </c>
      <c r="E259" s="244" t="s">
        <v>1</v>
      </c>
      <c r="F259" s="245" t="s">
        <v>319</v>
      </c>
      <c r="G259" s="242"/>
      <c r="H259" s="244" t="s">
        <v>1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1" t="s">
        <v>144</v>
      </c>
      <c r="AU259" s="251" t="s">
        <v>86</v>
      </c>
      <c r="AV259" s="13" t="s">
        <v>84</v>
      </c>
      <c r="AW259" s="13" t="s">
        <v>33</v>
      </c>
      <c r="AX259" s="13" t="s">
        <v>76</v>
      </c>
      <c r="AY259" s="251" t="s">
        <v>135</v>
      </c>
    </row>
    <row r="260" s="14" customFormat="1">
      <c r="A260" s="14"/>
      <c r="B260" s="252"/>
      <c r="C260" s="253"/>
      <c r="D260" s="243" t="s">
        <v>144</v>
      </c>
      <c r="E260" s="254" t="s">
        <v>1</v>
      </c>
      <c r="F260" s="255" t="s">
        <v>320</v>
      </c>
      <c r="G260" s="253"/>
      <c r="H260" s="256">
        <v>100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2" t="s">
        <v>144</v>
      </c>
      <c r="AU260" s="262" t="s">
        <v>86</v>
      </c>
      <c r="AV260" s="14" t="s">
        <v>86</v>
      </c>
      <c r="AW260" s="14" t="s">
        <v>33</v>
      </c>
      <c r="AX260" s="14" t="s">
        <v>84</v>
      </c>
      <c r="AY260" s="262" t="s">
        <v>135</v>
      </c>
    </row>
    <row r="261" s="2" customFormat="1" ht="21.75" customHeight="1">
      <c r="A261" s="38"/>
      <c r="B261" s="39"/>
      <c r="C261" s="227" t="s">
        <v>321</v>
      </c>
      <c r="D261" s="227" t="s">
        <v>138</v>
      </c>
      <c r="E261" s="228" t="s">
        <v>322</v>
      </c>
      <c r="F261" s="229" t="s">
        <v>323</v>
      </c>
      <c r="G261" s="230" t="s">
        <v>157</v>
      </c>
      <c r="H261" s="231">
        <v>100</v>
      </c>
      <c r="I261" s="232"/>
      <c r="J261" s="233">
        <f>ROUND(I261*H261,2)</f>
        <v>0</v>
      </c>
      <c r="K261" s="234"/>
      <c r="L261" s="44"/>
      <c r="M261" s="235" t="s">
        <v>1</v>
      </c>
      <c r="N261" s="236" t="s">
        <v>41</v>
      </c>
      <c r="O261" s="91"/>
      <c r="P261" s="237">
        <f>O261*H261</f>
        <v>0</v>
      </c>
      <c r="Q261" s="237">
        <v>0.00125</v>
      </c>
      <c r="R261" s="237">
        <f>Q261*H261</f>
        <v>0.125</v>
      </c>
      <c r="S261" s="237">
        <v>0</v>
      </c>
      <c r="T261" s="23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229</v>
      </c>
      <c r="AT261" s="239" t="s">
        <v>138</v>
      </c>
      <c r="AU261" s="239" t="s">
        <v>86</v>
      </c>
      <c r="AY261" s="17" t="s">
        <v>135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7" t="s">
        <v>84</v>
      </c>
      <c r="BK261" s="240">
        <f>ROUND(I261*H261,2)</f>
        <v>0</v>
      </c>
      <c r="BL261" s="17" t="s">
        <v>229</v>
      </c>
      <c r="BM261" s="239" t="s">
        <v>324</v>
      </c>
    </row>
    <row r="262" s="13" customFormat="1">
      <c r="A262" s="13"/>
      <c r="B262" s="241"/>
      <c r="C262" s="242"/>
      <c r="D262" s="243" t="s">
        <v>144</v>
      </c>
      <c r="E262" s="244" t="s">
        <v>1</v>
      </c>
      <c r="F262" s="245" t="s">
        <v>325</v>
      </c>
      <c r="G262" s="242"/>
      <c r="H262" s="244" t="s">
        <v>1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144</v>
      </c>
      <c r="AU262" s="251" t="s">
        <v>86</v>
      </c>
      <c r="AV262" s="13" t="s">
        <v>84</v>
      </c>
      <c r="AW262" s="13" t="s">
        <v>33</v>
      </c>
      <c r="AX262" s="13" t="s">
        <v>76</v>
      </c>
      <c r="AY262" s="251" t="s">
        <v>135</v>
      </c>
    </row>
    <row r="263" s="14" customFormat="1">
      <c r="A263" s="14"/>
      <c r="B263" s="252"/>
      <c r="C263" s="253"/>
      <c r="D263" s="243" t="s">
        <v>144</v>
      </c>
      <c r="E263" s="254" t="s">
        <v>1</v>
      </c>
      <c r="F263" s="255" t="s">
        <v>320</v>
      </c>
      <c r="G263" s="253"/>
      <c r="H263" s="256">
        <v>100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2" t="s">
        <v>144</v>
      </c>
      <c r="AU263" s="262" t="s">
        <v>86</v>
      </c>
      <c r="AV263" s="14" t="s">
        <v>86</v>
      </c>
      <c r="AW263" s="14" t="s">
        <v>33</v>
      </c>
      <c r="AX263" s="14" t="s">
        <v>84</v>
      </c>
      <c r="AY263" s="262" t="s">
        <v>135</v>
      </c>
    </row>
    <row r="264" s="2" customFormat="1" ht="16.5" customHeight="1">
      <c r="A264" s="38"/>
      <c r="B264" s="39"/>
      <c r="C264" s="275" t="s">
        <v>326</v>
      </c>
      <c r="D264" s="275" t="s">
        <v>327</v>
      </c>
      <c r="E264" s="276" t="s">
        <v>328</v>
      </c>
      <c r="F264" s="277" t="s">
        <v>329</v>
      </c>
      <c r="G264" s="278" t="s">
        <v>157</v>
      </c>
      <c r="H264" s="279">
        <v>30</v>
      </c>
      <c r="I264" s="280"/>
      <c r="J264" s="281">
        <f>ROUND(I264*H264,2)</f>
        <v>0</v>
      </c>
      <c r="K264" s="282"/>
      <c r="L264" s="283"/>
      <c r="M264" s="284" t="s">
        <v>1</v>
      </c>
      <c r="N264" s="285" t="s">
        <v>41</v>
      </c>
      <c r="O264" s="91"/>
      <c r="P264" s="237">
        <f>O264*H264</f>
        <v>0</v>
      </c>
      <c r="Q264" s="237">
        <v>0.0080000000000000002</v>
      </c>
      <c r="R264" s="237">
        <f>Q264*H264</f>
        <v>0.23999999999999999</v>
      </c>
      <c r="S264" s="237">
        <v>0</v>
      </c>
      <c r="T264" s="23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9" t="s">
        <v>301</v>
      </c>
      <c r="AT264" s="239" t="s">
        <v>327</v>
      </c>
      <c r="AU264" s="239" t="s">
        <v>86</v>
      </c>
      <c r="AY264" s="17" t="s">
        <v>135</v>
      </c>
      <c r="BE264" s="240">
        <f>IF(N264="základní",J264,0)</f>
        <v>0</v>
      </c>
      <c r="BF264" s="240">
        <f>IF(N264="snížená",J264,0)</f>
        <v>0</v>
      </c>
      <c r="BG264" s="240">
        <f>IF(N264="zákl. přenesená",J264,0)</f>
        <v>0</v>
      </c>
      <c r="BH264" s="240">
        <f>IF(N264="sníž. přenesená",J264,0)</f>
        <v>0</v>
      </c>
      <c r="BI264" s="240">
        <f>IF(N264="nulová",J264,0)</f>
        <v>0</v>
      </c>
      <c r="BJ264" s="17" t="s">
        <v>84</v>
      </c>
      <c r="BK264" s="240">
        <f>ROUND(I264*H264,2)</f>
        <v>0</v>
      </c>
      <c r="BL264" s="17" t="s">
        <v>229</v>
      </c>
      <c r="BM264" s="239" t="s">
        <v>330</v>
      </c>
    </row>
    <row r="265" s="13" customFormat="1">
      <c r="A265" s="13"/>
      <c r="B265" s="241"/>
      <c r="C265" s="242"/>
      <c r="D265" s="243" t="s">
        <v>144</v>
      </c>
      <c r="E265" s="244" t="s">
        <v>1</v>
      </c>
      <c r="F265" s="245" t="s">
        <v>331</v>
      </c>
      <c r="G265" s="242"/>
      <c r="H265" s="244" t="s">
        <v>1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144</v>
      </c>
      <c r="AU265" s="251" t="s">
        <v>86</v>
      </c>
      <c r="AV265" s="13" t="s">
        <v>84</v>
      </c>
      <c r="AW265" s="13" t="s">
        <v>33</v>
      </c>
      <c r="AX265" s="13" t="s">
        <v>76</v>
      </c>
      <c r="AY265" s="251" t="s">
        <v>135</v>
      </c>
    </row>
    <row r="266" s="14" customFormat="1">
      <c r="A266" s="14"/>
      <c r="B266" s="252"/>
      <c r="C266" s="253"/>
      <c r="D266" s="243" t="s">
        <v>144</v>
      </c>
      <c r="E266" s="254" t="s">
        <v>1</v>
      </c>
      <c r="F266" s="255" t="s">
        <v>332</v>
      </c>
      <c r="G266" s="253"/>
      <c r="H266" s="256">
        <v>30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2" t="s">
        <v>144</v>
      </c>
      <c r="AU266" s="262" t="s">
        <v>86</v>
      </c>
      <c r="AV266" s="14" t="s">
        <v>86</v>
      </c>
      <c r="AW266" s="14" t="s">
        <v>33</v>
      </c>
      <c r="AX266" s="14" t="s">
        <v>84</v>
      </c>
      <c r="AY266" s="262" t="s">
        <v>135</v>
      </c>
    </row>
    <row r="267" s="2" customFormat="1" ht="16.5" customHeight="1">
      <c r="A267" s="38"/>
      <c r="B267" s="39"/>
      <c r="C267" s="227" t="s">
        <v>333</v>
      </c>
      <c r="D267" s="227" t="s">
        <v>138</v>
      </c>
      <c r="E267" s="228" t="s">
        <v>334</v>
      </c>
      <c r="F267" s="229" t="s">
        <v>335</v>
      </c>
      <c r="G267" s="230" t="s">
        <v>263</v>
      </c>
      <c r="H267" s="274"/>
      <c r="I267" s="232"/>
      <c r="J267" s="233">
        <f>ROUND(I267*H267,2)</f>
        <v>0</v>
      </c>
      <c r="K267" s="234"/>
      <c r="L267" s="44"/>
      <c r="M267" s="235" t="s">
        <v>1</v>
      </c>
      <c r="N267" s="236" t="s">
        <v>41</v>
      </c>
      <c r="O267" s="91"/>
      <c r="P267" s="237">
        <f>O267*H267</f>
        <v>0</v>
      </c>
      <c r="Q267" s="237">
        <v>0</v>
      </c>
      <c r="R267" s="237">
        <f>Q267*H267</f>
        <v>0</v>
      </c>
      <c r="S267" s="237">
        <v>0</v>
      </c>
      <c r="T267" s="23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9" t="s">
        <v>229</v>
      </c>
      <c r="AT267" s="239" t="s">
        <v>138</v>
      </c>
      <c r="AU267" s="239" t="s">
        <v>86</v>
      </c>
      <c r="AY267" s="17" t="s">
        <v>135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7" t="s">
        <v>84</v>
      </c>
      <c r="BK267" s="240">
        <f>ROUND(I267*H267,2)</f>
        <v>0</v>
      </c>
      <c r="BL267" s="17" t="s">
        <v>229</v>
      </c>
      <c r="BM267" s="239" t="s">
        <v>336</v>
      </c>
    </row>
    <row r="268" s="12" customFormat="1" ht="22.8" customHeight="1">
      <c r="A268" s="12"/>
      <c r="B268" s="211"/>
      <c r="C268" s="212"/>
      <c r="D268" s="213" t="s">
        <v>75</v>
      </c>
      <c r="E268" s="225" t="s">
        <v>337</v>
      </c>
      <c r="F268" s="225" t="s">
        <v>338</v>
      </c>
      <c r="G268" s="212"/>
      <c r="H268" s="212"/>
      <c r="I268" s="215"/>
      <c r="J268" s="226">
        <f>BK268</f>
        <v>0</v>
      </c>
      <c r="K268" s="212"/>
      <c r="L268" s="217"/>
      <c r="M268" s="218"/>
      <c r="N268" s="219"/>
      <c r="O268" s="219"/>
      <c r="P268" s="220">
        <f>SUM(P269:P274)</f>
        <v>0</v>
      </c>
      <c r="Q268" s="219"/>
      <c r="R268" s="220">
        <f>SUM(R269:R274)</f>
        <v>0.0091999999999999998</v>
      </c>
      <c r="S268" s="219"/>
      <c r="T268" s="221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86</v>
      </c>
      <c r="AT268" s="223" t="s">
        <v>75</v>
      </c>
      <c r="AU268" s="223" t="s">
        <v>84</v>
      </c>
      <c r="AY268" s="222" t="s">
        <v>135</v>
      </c>
      <c r="BK268" s="224">
        <f>SUM(BK269:BK274)</f>
        <v>0</v>
      </c>
    </row>
    <row r="269" s="2" customFormat="1" ht="16.5" customHeight="1">
      <c r="A269" s="38"/>
      <c r="B269" s="39"/>
      <c r="C269" s="227" t="s">
        <v>339</v>
      </c>
      <c r="D269" s="227" t="s">
        <v>138</v>
      </c>
      <c r="E269" s="228" t="s">
        <v>340</v>
      </c>
      <c r="F269" s="229" t="s">
        <v>341</v>
      </c>
      <c r="G269" s="230" t="s">
        <v>157</v>
      </c>
      <c r="H269" s="231">
        <v>20</v>
      </c>
      <c r="I269" s="232"/>
      <c r="J269" s="233">
        <f>ROUND(I269*H269,2)</f>
        <v>0</v>
      </c>
      <c r="K269" s="234"/>
      <c r="L269" s="44"/>
      <c r="M269" s="235" t="s">
        <v>1</v>
      </c>
      <c r="N269" s="236" t="s">
        <v>41</v>
      </c>
      <c r="O269" s="91"/>
      <c r="P269" s="237">
        <f>O269*H269</f>
        <v>0</v>
      </c>
      <c r="Q269" s="237">
        <v>0.00020000000000000001</v>
      </c>
      <c r="R269" s="237">
        <f>Q269*H269</f>
        <v>0.0040000000000000001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229</v>
      </c>
      <c r="AT269" s="239" t="s">
        <v>138</v>
      </c>
      <c r="AU269" s="239" t="s">
        <v>86</v>
      </c>
      <c r="AY269" s="17" t="s">
        <v>135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7" t="s">
        <v>84</v>
      </c>
      <c r="BK269" s="240">
        <f>ROUND(I269*H269,2)</f>
        <v>0</v>
      </c>
      <c r="BL269" s="17" t="s">
        <v>229</v>
      </c>
      <c r="BM269" s="239" t="s">
        <v>342</v>
      </c>
    </row>
    <row r="270" s="13" customFormat="1">
      <c r="A270" s="13"/>
      <c r="B270" s="241"/>
      <c r="C270" s="242"/>
      <c r="D270" s="243" t="s">
        <v>144</v>
      </c>
      <c r="E270" s="244" t="s">
        <v>1</v>
      </c>
      <c r="F270" s="245" t="s">
        <v>343</v>
      </c>
      <c r="G270" s="242"/>
      <c r="H270" s="244" t="s">
        <v>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144</v>
      </c>
      <c r="AU270" s="251" t="s">
        <v>86</v>
      </c>
      <c r="AV270" s="13" t="s">
        <v>84</v>
      </c>
      <c r="AW270" s="13" t="s">
        <v>33</v>
      </c>
      <c r="AX270" s="13" t="s">
        <v>76</v>
      </c>
      <c r="AY270" s="251" t="s">
        <v>135</v>
      </c>
    </row>
    <row r="271" s="14" customFormat="1">
      <c r="A271" s="14"/>
      <c r="B271" s="252"/>
      <c r="C271" s="253"/>
      <c r="D271" s="243" t="s">
        <v>144</v>
      </c>
      <c r="E271" s="254" t="s">
        <v>1</v>
      </c>
      <c r="F271" s="255" t="s">
        <v>344</v>
      </c>
      <c r="G271" s="253"/>
      <c r="H271" s="256">
        <v>20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144</v>
      </c>
      <c r="AU271" s="262" t="s">
        <v>86</v>
      </c>
      <c r="AV271" s="14" t="s">
        <v>86</v>
      </c>
      <c r="AW271" s="14" t="s">
        <v>33</v>
      </c>
      <c r="AX271" s="14" t="s">
        <v>84</v>
      </c>
      <c r="AY271" s="262" t="s">
        <v>135</v>
      </c>
    </row>
    <row r="272" s="2" customFormat="1" ht="16.5" customHeight="1">
      <c r="A272" s="38"/>
      <c r="B272" s="39"/>
      <c r="C272" s="227" t="s">
        <v>345</v>
      </c>
      <c r="D272" s="227" t="s">
        <v>138</v>
      </c>
      <c r="E272" s="228" t="s">
        <v>346</v>
      </c>
      <c r="F272" s="229" t="s">
        <v>347</v>
      </c>
      <c r="G272" s="230" t="s">
        <v>157</v>
      </c>
      <c r="H272" s="231">
        <v>20</v>
      </c>
      <c r="I272" s="232"/>
      <c r="J272" s="233">
        <f>ROUND(I272*H272,2)</f>
        <v>0</v>
      </c>
      <c r="K272" s="234"/>
      <c r="L272" s="44"/>
      <c r="M272" s="235" t="s">
        <v>1</v>
      </c>
      <c r="N272" s="236" t="s">
        <v>41</v>
      </c>
      <c r="O272" s="91"/>
      <c r="P272" s="237">
        <f>O272*H272</f>
        <v>0</v>
      </c>
      <c r="Q272" s="237">
        <v>0.00025999999999999998</v>
      </c>
      <c r="R272" s="237">
        <f>Q272*H272</f>
        <v>0.0051999999999999998</v>
      </c>
      <c r="S272" s="237">
        <v>0</v>
      </c>
      <c r="T272" s="23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9" t="s">
        <v>229</v>
      </c>
      <c r="AT272" s="239" t="s">
        <v>138</v>
      </c>
      <c r="AU272" s="239" t="s">
        <v>86</v>
      </c>
      <c r="AY272" s="17" t="s">
        <v>135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7" t="s">
        <v>84</v>
      </c>
      <c r="BK272" s="240">
        <f>ROUND(I272*H272,2)</f>
        <v>0</v>
      </c>
      <c r="BL272" s="17" t="s">
        <v>229</v>
      </c>
      <c r="BM272" s="239" t="s">
        <v>348</v>
      </c>
    </row>
    <row r="273" s="13" customFormat="1">
      <c r="A273" s="13"/>
      <c r="B273" s="241"/>
      <c r="C273" s="242"/>
      <c r="D273" s="243" t="s">
        <v>144</v>
      </c>
      <c r="E273" s="244" t="s">
        <v>1</v>
      </c>
      <c r="F273" s="245" t="s">
        <v>343</v>
      </c>
      <c r="G273" s="242"/>
      <c r="H273" s="244" t="s">
        <v>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144</v>
      </c>
      <c r="AU273" s="251" t="s">
        <v>86</v>
      </c>
      <c r="AV273" s="13" t="s">
        <v>84</v>
      </c>
      <c r="AW273" s="13" t="s">
        <v>33</v>
      </c>
      <c r="AX273" s="13" t="s">
        <v>76</v>
      </c>
      <c r="AY273" s="251" t="s">
        <v>135</v>
      </c>
    </row>
    <row r="274" s="14" customFormat="1">
      <c r="A274" s="14"/>
      <c r="B274" s="252"/>
      <c r="C274" s="253"/>
      <c r="D274" s="243" t="s">
        <v>144</v>
      </c>
      <c r="E274" s="254" t="s">
        <v>1</v>
      </c>
      <c r="F274" s="255" t="s">
        <v>344</v>
      </c>
      <c r="G274" s="253"/>
      <c r="H274" s="256">
        <v>20</v>
      </c>
      <c r="I274" s="257"/>
      <c r="J274" s="253"/>
      <c r="K274" s="253"/>
      <c r="L274" s="258"/>
      <c r="M274" s="286"/>
      <c r="N274" s="287"/>
      <c r="O274" s="287"/>
      <c r="P274" s="287"/>
      <c r="Q274" s="287"/>
      <c r="R274" s="287"/>
      <c r="S274" s="287"/>
      <c r="T274" s="28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2" t="s">
        <v>144</v>
      </c>
      <c r="AU274" s="262" t="s">
        <v>86</v>
      </c>
      <c r="AV274" s="14" t="s">
        <v>86</v>
      </c>
      <c r="AW274" s="14" t="s">
        <v>33</v>
      </c>
      <c r="AX274" s="14" t="s">
        <v>84</v>
      </c>
      <c r="AY274" s="262" t="s">
        <v>135</v>
      </c>
    </row>
    <row r="275" s="2" customFormat="1" ht="6.96" customHeight="1">
      <c r="A275" s="38"/>
      <c r="B275" s="66"/>
      <c r="C275" s="67"/>
      <c r="D275" s="67"/>
      <c r="E275" s="67"/>
      <c r="F275" s="67"/>
      <c r="G275" s="67"/>
      <c r="H275" s="67"/>
      <c r="I275" s="67"/>
      <c r="J275" s="67"/>
      <c r="K275" s="67"/>
      <c r="L275" s="44"/>
      <c r="M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</sheetData>
  <sheetProtection sheet="1" autoFilter="0" formatColumns="0" formatRows="0" objects="1" scenarios="1" spinCount="100000" saltValue="/zod4rL8y5yt6dq8oUpKSQqSDGDnJSHQrWcBNeWhfeRkUb7vovIUnOf/bt0UBZ52xkp6CZM+fA3n7Sq70EAznw==" hashValue="L5uy8+9NiNxe+lECG2NebzEnmtDrRLAknkqGRdQYBiTPZUkeHBnY72oa2PcfeugGlAxsWWBdWIsZk2uHULre5w==" algorithmName="SHA-512" password="CC35"/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KULTURNÍ DŮM ŠTERNBERK - Chlazení dílčích prostor 2.NP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349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350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351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100</v>
      </c>
      <c r="G14" s="38"/>
      <c r="H14" s="38"/>
      <c r="I14" s="150" t="s">
        <v>23</v>
      </c>
      <c r="J14" s="153" t="str">
        <f>'Rekapitulace stavby'!AN8</f>
        <v>16. 12. 2024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Město Šternberk, Horní náměstí 16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>Ing.Judita Bravencová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32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ROUND((SUM(BE125:BE158)),  2)</f>
        <v>0</v>
      </c>
      <c r="G35" s="38"/>
      <c r="H35" s="38"/>
      <c r="I35" s="164">
        <v>0.20999999999999999</v>
      </c>
      <c r="J35" s="163">
        <f>ROUND(((SUM(BE125:BE158))*I35),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ROUND((SUM(BF125:BF158)),  2)</f>
        <v>0</v>
      </c>
      <c r="G36" s="38"/>
      <c r="H36" s="38"/>
      <c r="I36" s="164">
        <v>0.12</v>
      </c>
      <c r="J36" s="163">
        <f>ROUND(((SUM(BF125:BF158))*I36),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ROUND((SUM(BG125:BG158)),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ROUND((SUM(BH125:BH158)),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ROUND((SUM(BI125:BI158)),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KULTURNÍ DŮM ŠTERNBERK - Chlazení dílčích prostor 2.NP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349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D 1.4.1 - ZAŘÍZENÍ VYTÁPĚNÍ A CHLAZENÍ STAVEB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 xml:space="preserve"> </v>
      </c>
      <c r="G91" s="40"/>
      <c r="H91" s="40"/>
      <c r="I91" s="32" t="s">
        <v>23</v>
      </c>
      <c r="J91" s="79" t="str">
        <f>IF(J14="","",J14)</f>
        <v>16. 12. 2024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>Město Šternberk, Horní náměstí 16</v>
      </c>
      <c r="G93" s="40"/>
      <c r="H93" s="40"/>
      <c r="I93" s="32" t="s">
        <v>31</v>
      </c>
      <c r="J93" s="36" t="str">
        <f>E23</f>
        <v>Ing.Judita Bravencová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Ing.Judita Bravencová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352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353</v>
      </c>
      <c r="E100" s="191"/>
      <c r="F100" s="191"/>
      <c r="G100" s="191"/>
      <c r="H100" s="191"/>
      <c r="I100" s="191"/>
      <c r="J100" s="192">
        <f>J149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354</v>
      </c>
      <c r="E101" s="191"/>
      <c r="F101" s="191"/>
      <c r="G101" s="191"/>
      <c r="H101" s="191"/>
      <c r="I101" s="191"/>
      <c r="J101" s="192">
        <f>J151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355</v>
      </c>
      <c r="E102" s="191"/>
      <c r="F102" s="191"/>
      <c r="G102" s="191"/>
      <c r="H102" s="191"/>
      <c r="I102" s="191"/>
      <c r="J102" s="192">
        <f>J153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356</v>
      </c>
      <c r="E103" s="191"/>
      <c r="F103" s="191"/>
      <c r="G103" s="191"/>
      <c r="H103" s="191"/>
      <c r="I103" s="191"/>
      <c r="J103" s="192">
        <f>J156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KULTURNÍ DŮM ŠTERNBERK - Chlazení dílčích prostor 2.NP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98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349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350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 xml:space="preserve">D 1.4.1 - ZAŘÍZENÍ VYTÁPĚNÍ A CHLAZENÍ STAVEB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21</v>
      </c>
      <c r="D119" s="40"/>
      <c r="E119" s="40"/>
      <c r="F119" s="27" t="str">
        <f>F14</f>
        <v xml:space="preserve"> </v>
      </c>
      <c r="G119" s="40"/>
      <c r="H119" s="40"/>
      <c r="I119" s="32" t="s">
        <v>23</v>
      </c>
      <c r="J119" s="79" t="str">
        <f>IF(J14="","",J14)</f>
        <v>16. 12. 2024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25</v>
      </c>
      <c r="D121" s="40"/>
      <c r="E121" s="40"/>
      <c r="F121" s="27" t="str">
        <f>E17</f>
        <v>Město Šternberk, Horní náměstí 16</v>
      </c>
      <c r="G121" s="40"/>
      <c r="H121" s="40"/>
      <c r="I121" s="32" t="s">
        <v>31</v>
      </c>
      <c r="J121" s="36" t="str">
        <f>E23</f>
        <v>Ing.Judita Bravencová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IF(E20="","",E20)</f>
        <v>Vyplň údaj</v>
      </c>
      <c r="G122" s="40"/>
      <c r="H122" s="40"/>
      <c r="I122" s="32" t="s">
        <v>34</v>
      </c>
      <c r="J122" s="36" t="str">
        <f>E26</f>
        <v>Ing.Judita Bravencová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121</v>
      </c>
      <c r="D124" s="202" t="s">
        <v>61</v>
      </c>
      <c r="E124" s="202" t="s">
        <v>57</v>
      </c>
      <c r="F124" s="202" t="s">
        <v>58</v>
      </c>
      <c r="G124" s="202" t="s">
        <v>122</v>
      </c>
      <c r="H124" s="202" t="s">
        <v>123</v>
      </c>
      <c r="I124" s="202" t="s">
        <v>124</v>
      </c>
      <c r="J124" s="203" t="s">
        <v>104</v>
      </c>
      <c r="K124" s="204" t="s">
        <v>125</v>
      </c>
      <c r="L124" s="205"/>
      <c r="M124" s="100" t="s">
        <v>1</v>
      </c>
      <c r="N124" s="101" t="s">
        <v>40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P126+P149+P151+P153+P156</f>
        <v>0</v>
      </c>
      <c r="Q125" s="104"/>
      <c r="R125" s="208">
        <f>R126+R149+R151+R153+R156</f>
        <v>0</v>
      </c>
      <c r="S125" s="104"/>
      <c r="T125" s="209">
        <f>T126+T149+T151+T153+T156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106</v>
      </c>
      <c r="BK125" s="210">
        <f>BK126+BK149+BK151+BK153+BK156</f>
        <v>0</v>
      </c>
    </row>
    <row r="126" s="12" customFormat="1" ht="25.92" customHeight="1">
      <c r="A126" s="12"/>
      <c r="B126" s="211"/>
      <c r="C126" s="212"/>
      <c r="D126" s="213" t="s">
        <v>75</v>
      </c>
      <c r="E126" s="214" t="s">
        <v>357</v>
      </c>
      <c r="F126" s="214" t="s">
        <v>358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SUM(P127:P148)</f>
        <v>0</v>
      </c>
      <c r="Q126" s="219"/>
      <c r="R126" s="220">
        <f>SUM(R127:R148)</f>
        <v>0</v>
      </c>
      <c r="S126" s="219"/>
      <c r="T126" s="221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84</v>
      </c>
      <c r="AT126" s="223" t="s">
        <v>75</v>
      </c>
      <c r="AU126" s="223" t="s">
        <v>76</v>
      </c>
      <c r="AY126" s="222" t="s">
        <v>135</v>
      </c>
      <c r="BK126" s="224">
        <f>SUM(BK127:BK148)</f>
        <v>0</v>
      </c>
    </row>
    <row r="127" s="2" customFormat="1" ht="16.5" customHeight="1">
      <c r="A127" s="38"/>
      <c r="B127" s="39"/>
      <c r="C127" s="227" t="s">
        <v>84</v>
      </c>
      <c r="D127" s="227" t="s">
        <v>138</v>
      </c>
      <c r="E127" s="228" t="s">
        <v>359</v>
      </c>
      <c r="F127" s="229" t="s">
        <v>360</v>
      </c>
      <c r="G127" s="230" t="s">
        <v>361</v>
      </c>
      <c r="H127" s="231">
        <v>1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41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229</v>
      </c>
      <c r="AT127" s="239" t="s">
        <v>138</v>
      </c>
      <c r="AU127" s="239" t="s">
        <v>84</v>
      </c>
      <c r="AY127" s="17" t="s">
        <v>135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84</v>
      </c>
      <c r="BK127" s="240">
        <f>ROUND(I127*H127,2)</f>
        <v>0</v>
      </c>
      <c r="BL127" s="17" t="s">
        <v>229</v>
      </c>
      <c r="BM127" s="239" t="s">
        <v>86</v>
      </c>
    </row>
    <row r="128" s="2" customFormat="1">
      <c r="A128" s="38"/>
      <c r="B128" s="39"/>
      <c r="C128" s="40"/>
      <c r="D128" s="243" t="s">
        <v>362</v>
      </c>
      <c r="E128" s="40"/>
      <c r="F128" s="289" t="s">
        <v>363</v>
      </c>
      <c r="G128" s="40"/>
      <c r="H128" s="40"/>
      <c r="I128" s="290"/>
      <c r="J128" s="40"/>
      <c r="K128" s="40"/>
      <c r="L128" s="44"/>
      <c r="M128" s="291"/>
      <c r="N128" s="292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362</v>
      </c>
      <c r="AU128" s="17" t="s">
        <v>84</v>
      </c>
    </row>
    <row r="129" s="2" customFormat="1" ht="16.5" customHeight="1">
      <c r="A129" s="38"/>
      <c r="B129" s="39"/>
      <c r="C129" s="227" t="s">
        <v>86</v>
      </c>
      <c r="D129" s="227" t="s">
        <v>138</v>
      </c>
      <c r="E129" s="228" t="s">
        <v>364</v>
      </c>
      <c r="F129" s="229" t="s">
        <v>365</v>
      </c>
      <c r="G129" s="230" t="s">
        <v>361</v>
      </c>
      <c r="H129" s="231">
        <v>4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41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229</v>
      </c>
      <c r="AT129" s="239" t="s">
        <v>138</v>
      </c>
      <c r="AU129" s="239" t="s">
        <v>84</v>
      </c>
      <c r="AY129" s="17" t="s">
        <v>135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84</v>
      </c>
      <c r="BK129" s="240">
        <f>ROUND(I129*H129,2)</f>
        <v>0</v>
      </c>
      <c r="BL129" s="17" t="s">
        <v>229</v>
      </c>
      <c r="BM129" s="239" t="s">
        <v>142</v>
      </c>
    </row>
    <row r="130" s="2" customFormat="1">
      <c r="A130" s="38"/>
      <c r="B130" s="39"/>
      <c r="C130" s="40"/>
      <c r="D130" s="243" t="s">
        <v>362</v>
      </c>
      <c r="E130" s="40"/>
      <c r="F130" s="289" t="s">
        <v>366</v>
      </c>
      <c r="G130" s="40"/>
      <c r="H130" s="40"/>
      <c r="I130" s="290"/>
      <c r="J130" s="40"/>
      <c r="K130" s="40"/>
      <c r="L130" s="44"/>
      <c r="M130" s="291"/>
      <c r="N130" s="292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362</v>
      </c>
      <c r="AU130" s="17" t="s">
        <v>84</v>
      </c>
    </row>
    <row r="131" s="2" customFormat="1" ht="16.5" customHeight="1">
      <c r="A131" s="38"/>
      <c r="B131" s="39"/>
      <c r="C131" s="227" t="s">
        <v>136</v>
      </c>
      <c r="D131" s="227" t="s">
        <v>138</v>
      </c>
      <c r="E131" s="228" t="s">
        <v>367</v>
      </c>
      <c r="F131" s="229" t="s">
        <v>368</v>
      </c>
      <c r="G131" s="230" t="s">
        <v>361</v>
      </c>
      <c r="H131" s="231">
        <v>1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229</v>
      </c>
      <c r="AT131" s="239" t="s">
        <v>138</v>
      </c>
      <c r="AU131" s="239" t="s">
        <v>84</v>
      </c>
      <c r="AY131" s="17" t="s">
        <v>135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84</v>
      </c>
      <c r="BK131" s="240">
        <f>ROUND(I131*H131,2)</f>
        <v>0</v>
      </c>
      <c r="BL131" s="17" t="s">
        <v>229</v>
      </c>
      <c r="BM131" s="239" t="s">
        <v>153</v>
      </c>
    </row>
    <row r="132" s="2" customFormat="1">
      <c r="A132" s="38"/>
      <c r="B132" s="39"/>
      <c r="C132" s="40"/>
      <c r="D132" s="243" t="s">
        <v>362</v>
      </c>
      <c r="E132" s="40"/>
      <c r="F132" s="289" t="s">
        <v>369</v>
      </c>
      <c r="G132" s="40"/>
      <c r="H132" s="40"/>
      <c r="I132" s="290"/>
      <c r="J132" s="40"/>
      <c r="K132" s="40"/>
      <c r="L132" s="44"/>
      <c r="M132" s="291"/>
      <c r="N132" s="292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362</v>
      </c>
      <c r="AU132" s="17" t="s">
        <v>84</v>
      </c>
    </row>
    <row r="133" s="2" customFormat="1" ht="16.5" customHeight="1">
      <c r="A133" s="38"/>
      <c r="B133" s="39"/>
      <c r="C133" s="227" t="s">
        <v>142</v>
      </c>
      <c r="D133" s="227" t="s">
        <v>138</v>
      </c>
      <c r="E133" s="228" t="s">
        <v>370</v>
      </c>
      <c r="F133" s="229" t="s">
        <v>371</v>
      </c>
      <c r="G133" s="230" t="s">
        <v>361</v>
      </c>
      <c r="H133" s="231">
        <v>3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41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229</v>
      </c>
      <c r="AT133" s="239" t="s">
        <v>138</v>
      </c>
      <c r="AU133" s="239" t="s">
        <v>84</v>
      </c>
      <c r="AY133" s="17" t="s">
        <v>135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84</v>
      </c>
      <c r="BK133" s="240">
        <f>ROUND(I133*H133,2)</f>
        <v>0</v>
      </c>
      <c r="BL133" s="17" t="s">
        <v>229</v>
      </c>
      <c r="BM133" s="239" t="s">
        <v>186</v>
      </c>
    </row>
    <row r="134" s="2" customFormat="1">
      <c r="A134" s="38"/>
      <c r="B134" s="39"/>
      <c r="C134" s="40"/>
      <c r="D134" s="243" t="s">
        <v>362</v>
      </c>
      <c r="E134" s="40"/>
      <c r="F134" s="289" t="s">
        <v>372</v>
      </c>
      <c r="G134" s="40"/>
      <c r="H134" s="40"/>
      <c r="I134" s="290"/>
      <c r="J134" s="40"/>
      <c r="K134" s="40"/>
      <c r="L134" s="44"/>
      <c r="M134" s="291"/>
      <c r="N134" s="292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362</v>
      </c>
      <c r="AU134" s="17" t="s">
        <v>84</v>
      </c>
    </row>
    <row r="135" s="2" customFormat="1" ht="16.5" customHeight="1">
      <c r="A135" s="38"/>
      <c r="B135" s="39"/>
      <c r="C135" s="227" t="s">
        <v>147</v>
      </c>
      <c r="D135" s="227" t="s">
        <v>138</v>
      </c>
      <c r="E135" s="228" t="s">
        <v>373</v>
      </c>
      <c r="F135" s="229" t="s">
        <v>374</v>
      </c>
      <c r="G135" s="230" t="s">
        <v>141</v>
      </c>
      <c r="H135" s="231">
        <v>8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229</v>
      </c>
      <c r="AT135" s="239" t="s">
        <v>138</v>
      </c>
      <c r="AU135" s="239" t="s">
        <v>84</v>
      </c>
      <c r="AY135" s="17" t="s">
        <v>135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84</v>
      </c>
      <c r="BK135" s="240">
        <f>ROUND(I135*H135,2)</f>
        <v>0</v>
      </c>
      <c r="BL135" s="17" t="s">
        <v>229</v>
      </c>
      <c r="BM135" s="239" t="s">
        <v>195</v>
      </c>
    </row>
    <row r="136" s="2" customFormat="1" ht="16.5" customHeight="1">
      <c r="A136" s="38"/>
      <c r="B136" s="39"/>
      <c r="C136" s="227" t="s">
        <v>153</v>
      </c>
      <c r="D136" s="227" t="s">
        <v>138</v>
      </c>
      <c r="E136" s="228" t="s">
        <v>375</v>
      </c>
      <c r="F136" s="229" t="s">
        <v>376</v>
      </c>
      <c r="G136" s="230" t="s">
        <v>141</v>
      </c>
      <c r="H136" s="231">
        <v>1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229</v>
      </c>
      <c r="AT136" s="239" t="s">
        <v>138</v>
      </c>
      <c r="AU136" s="239" t="s">
        <v>84</v>
      </c>
      <c r="AY136" s="17" t="s">
        <v>135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84</v>
      </c>
      <c r="BK136" s="240">
        <f>ROUND(I136*H136,2)</f>
        <v>0</v>
      </c>
      <c r="BL136" s="17" t="s">
        <v>229</v>
      </c>
      <c r="BM136" s="239" t="s">
        <v>8</v>
      </c>
    </row>
    <row r="137" s="2" customFormat="1" ht="16.5" customHeight="1">
      <c r="A137" s="38"/>
      <c r="B137" s="39"/>
      <c r="C137" s="227" t="s">
        <v>180</v>
      </c>
      <c r="D137" s="227" t="s">
        <v>138</v>
      </c>
      <c r="E137" s="228" t="s">
        <v>377</v>
      </c>
      <c r="F137" s="229" t="s">
        <v>378</v>
      </c>
      <c r="G137" s="230" t="s">
        <v>141</v>
      </c>
      <c r="H137" s="231">
        <v>6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229</v>
      </c>
      <c r="AT137" s="239" t="s">
        <v>138</v>
      </c>
      <c r="AU137" s="239" t="s">
        <v>84</v>
      </c>
      <c r="AY137" s="17" t="s">
        <v>135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84</v>
      </c>
      <c r="BK137" s="240">
        <f>ROUND(I137*H137,2)</f>
        <v>0</v>
      </c>
      <c r="BL137" s="17" t="s">
        <v>229</v>
      </c>
      <c r="BM137" s="239" t="s">
        <v>214</v>
      </c>
    </row>
    <row r="138" s="2" customFormat="1" ht="16.5" customHeight="1">
      <c r="A138" s="38"/>
      <c r="B138" s="39"/>
      <c r="C138" s="227" t="s">
        <v>186</v>
      </c>
      <c r="D138" s="227" t="s">
        <v>138</v>
      </c>
      <c r="E138" s="228" t="s">
        <v>379</v>
      </c>
      <c r="F138" s="229" t="s">
        <v>380</v>
      </c>
      <c r="G138" s="230" t="s">
        <v>381</v>
      </c>
      <c r="H138" s="231">
        <v>4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229</v>
      </c>
      <c r="AT138" s="239" t="s">
        <v>138</v>
      </c>
      <c r="AU138" s="239" t="s">
        <v>84</v>
      </c>
      <c r="AY138" s="17" t="s">
        <v>135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84</v>
      </c>
      <c r="BK138" s="240">
        <f>ROUND(I138*H138,2)</f>
        <v>0</v>
      </c>
      <c r="BL138" s="17" t="s">
        <v>229</v>
      </c>
      <c r="BM138" s="239" t="s">
        <v>229</v>
      </c>
    </row>
    <row r="139" s="2" customFormat="1" ht="16.5" customHeight="1">
      <c r="A139" s="38"/>
      <c r="B139" s="39"/>
      <c r="C139" s="227" t="s">
        <v>191</v>
      </c>
      <c r="D139" s="227" t="s">
        <v>138</v>
      </c>
      <c r="E139" s="228" t="s">
        <v>382</v>
      </c>
      <c r="F139" s="229" t="s">
        <v>383</v>
      </c>
      <c r="G139" s="230" t="s">
        <v>223</v>
      </c>
      <c r="H139" s="231">
        <v>0.029999999999999999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41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229</v>
      </c>
      <c r="AT139" s="239" t="s">
        <v>138</v>
      </c>
      <c r="AU139" s="239" t="s">
        <v>84</v>
      </c>
      <c r="AY139" s="17" t="s">
        <v>135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84</v>
      </c>
      <c r="BK139" s="240">
        <f>ROUND(I139*H139,2)</f>
        <v>0</v>
      </c>
      <c r="BL139" s="17" t="s">
        <v>229</v>
      </c>
      <c r="BM139" s="239" t="s">
        <v>238</v>
      </c>
    </row>
    <row r="140" s="2" customFormat="1" ht="16.5" customHeight="1">
      <c r="A140" s="38"/>
      <c r="B140" s="39"/>
      <c r="C140" s="227" t="s">
        <v>195</v>
      </c>
      <c r="D140" s="227" t="s">
        <v>138</v>
      </c>
      <c r="E140" s="228" t="s">
        <v>384</v>
      </c>
      <c r="F140" s="229" t="s">
        <v>385</v>
      </c>
      <c r="G140" s="230" t="s">
        <v>223</v>
      </c>
      <c r="H140" s="231">
        <v>0.20000000000000001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229</v>
      </c>
      <c r="AT140" s="239" t="s">
        <v>138</v>
      </c>
      <c r="AU140" s="239" t="s">
        <v>84</v>
      </c>
      <c r="AY140" s="17" t="s">
        <v>135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84</v>
      </c>
      <c r="BK140" s="240">
        <f>ROUND(I140*H140,2)</f>
        <v>0</v>
      </c>
      <c r="BL140" s="17" t="s">
        <v>229</v>
      </c>
      <c r="BM140" s="239" t="s">
        <v>252</v>
      </c>
    </row>
    <row r="141" s="2" customFormat="1" ht="16.5" customHeight="1">
      <c r="A141" s="38"/>
      <c r="B141" s="39"/>
      <c r="C141" s="227" t="s">
        <v>199</v>
      </c>
      <c r="D141" s="227" t="s">
        <v>138</v>
      </c>
      <c r="E141" s="228" t="s">
        <v>386</v>
      </c>
      <c r="F141" s="229" t="s">
        <v>387</v>
      </c>
      <c r="G141" s="230" t="s">
        <v>141</v>
      </c>
      <c r="H141" s="231">
        <v>2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229</v>
      </c>
      <c r="AT141" s="239" t="s">
        <v>138</v>
      </c>
      <c r="AU141" s="239" t="s">
        <v>84</v>
      </c>
      <c r="AY141" s="17" t="s">
        <v>135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84</v>
      </c>
      <c r="BK141" s="240">
        <f>ROUND(I141*H141,2)</f>
        <v>0</v>
      </c>
      <c r="BL141" s="17" t="s">
        <v>229</v>
      </c>
      <c r="BM141" s="239" t="s">
        <v>257</v>
      </c>
    </row>
    <row r="142" s="2" customFormat="1" ht="16.5" customHeight="1">
      <c r="A142" s="38"/>
      <c r="B142" s="39"/>
      <c r="C142" s="227" t="s">
        <v>8</v>
      </c>
      <c r="D142" s="227" t="s">
        <v>138</v>
      </c>
      <c r="E142" s="228" t="s">
        <v>388</v>
      </c>
      <c r="F142" s="229" t="s">
        <v>389</v>
      </c>
      <c r="G142" s="230" t="s">
        <v>141</v>
      </c>
      <c r="H142" s="231">
        <v>3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229</v>
      </c>
      <c r="AT142" s="239" t="s">
        <v>138</v>
      </c>
      <c r="AU142" s="239" t="s">
        <v>84</v>
      </c>
      <c r="AY142" s="17" t="s">
        <v>135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84</v>
      </c>
      <c r="BK142" s="240">
        <f>ROUND(I142*H142,2)</f>
        <v>0</v>
      </c>
      <c r="BL142" s="17" t="s">
        <v>229</v>
      </c>
      <c r="BM142" s="239" t="s">
        <v>267</v>
      </c>
    </row>
    <row r="143" s="2" customFormat="1" ht="16.5" customHeight="1">
      <c r="A143" s="38"/>
      <c r="B143" s="39"/>
      <c r="C143" s="227" t="s">
        <v>210</v>
      </c>
      <c r="D143" s="227" t="s">
        <v>138</v>
      </c>
      <c r="E143" s="228" t="s">
        <v>390</v>
      </c>
      <c r="F143" s="229" t="s">
        <v>391</v>
      </c>
      <c r="G143" s="230" t="s">
        <v>141</v>
      </c>
      <c r="H143" s="231">
        <v>3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229</v>
      </c>
      <c r="AT143" s="239" t="s">
        <v>138</v>
      </c>
      <c r="AU143" s="239" t="s">
        <v>84</v>
      </c>
      <c r="AY143" s="17" t="s">
        <v>135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84</v>
      </c>
      <c r="BK143" s="240">
        <f>ROUND(I143*H143,2)</f>
        <v>0</v>
      </c>
      <c r="BL143" s="17" t="s">
        <v>229</v>
      </c>
      <c r="BM143" s="239" t="s">
        <v>276</v>
      </c>
    </row>
    <row r="144" s="2" customFormat="1" ht="16.5" customHeight="1">
      <c r="A144" s="38"/>
      <c r="B144" s="39"/>
      <c r="C144" s="227" t="s">
        <v>214</v>
      </c>
      <c r="D144" s="227" t="s">
        <v>138</v>
      </c>
      <c r="E144" s="228" t="s">
        <v>392</v>
      </c>
      <c r="F144" s="229" t="s">
        <v>393</v>
      </c>
      <c r="G144" s="230" t="s">
        <v>361</v>
      </c>
      <c r="H144" s="231">
        <v>1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41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229</v>
      </c>
      <c r="AT144" s="239" t="s">
        <v>138</v>
      </c>
      <c r="AU144" s="239" t="s">
        <v>84</v>
      </c>
      <c r="AY144" s="17" t="s">
        <v>135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84</v>
      </c>
      <c r="BK144" s="240">
        <f>ROUND(I144*H144,2)</f>
        <v>0</v>
      </c>
      <c r="BL144" s="17" t="s">
        <v>229</v>
      </c>
      <c r="BM144" s="239" t="s">
        <v>282</v>
      </c>
    </row>
    <row r="145" s="2" customFormat="1" ht="24.15" customHeight="1">
      <c r="A145" s="38"/>
      <c r="B145" s="39"/>
      <c r="C145" s="227" t="s">
        <v>220</v>
      </c>
      <c r="D145" s="227" t="s">
        <v>138</v>
      </c>
      <c r="E145" s="228" t="s">
        <v>394</v>
      </c>
      <c r="F145" s="229" t="s">
        <v>395</v>
      </c>
      <c r="G145" s="230" t="s">
        <v>361</v>
      </c>
      <c r="H145" s="231">
        <v>1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229</v>
      </c>
      <c r="AT145" s="239" t="s">
        <v>138</v>
      </c>
      <c r="AU145" s="239" t="s">
        <v>84</v>
      </c>
      <c r="AY145" s="17" t="s">
        <v>135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84</v>
      </c>
      <c r="BK145" s="240">
        <f>ROUND(I145*H145,2)</f>
        <v>0</v>
      </c>
      <c r="BL145" s="17" t="s">
        <v>229</v>
      </c>
      <c r="BM145" s="239" t="s">
        <v>292</v>
      </c>
    </row>
    <row r="146" s="2" customFormat="1" ht="24.15" customHeight="1">
      <c r="A146" s="38"/>
      <c r="B146" s="39"/>
      <c r="C146" s="227" t="s">
        <v>229</v>
      </c>
      <c r="D146" s="227" t="s">
        <v>138</v>
      </c>
      <c r="E146" s="228" t="s">
        <v>396</v>
      </c>
      <c r="F146" s="229" t="s">
        <v>397</v>
      </c>
      <c r="G146" s="230" t="s">
        <v>361</v>
      </c>
      <c r="H146" s="231">
        <v>1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229</v>
      </c>
      <c r="AT146" s="239" t="s">
        <v>138</v>
      </c>
      <c r="AU146" s="239" t="s">
        <v>84</v>
      </c>
      <c r="AY146" s="17" t="s">
        <v>135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84</v>
      </c>
      <c r="BK146" s="240">
        <f>ROUND(I146*H146,2)</f>
        <v>0</v>
      </c>
      <c r="BL146" s="17" t="s">
        <v>229</v>
      </c>
      <c r="BM146" s="239" t="s">
        <v>301</v>
      </c>
    </row>
    <row r="147" s="2" customFormat="1" ht="16.5" customHeight="1">
      <c r="A147" s="38"/>
      <c r="B147" s="39"/>
      <c r="C147" s="227" t="s">
        <v>233</v>
      </c>
      <c r="D147" s="227" t="s">
        <v>138</v>
      </c>
      <c r="E147" s="228" t="s">
        <v>398</v>
      </c>
      <c r="F147" s="229" t="s">
        <v>399</v>
      </c>
      <c r="G147" s="230" t="s">
        <v>361</v>
      </c>
      <c r="H147" s="231">
        <v>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229</v>
      </c>
      <c r="AT147" s="239" t="s">
        <v>138</v>
      </c>
      <c r="AU147" s="239" t="s">
        <v>84</v>
      </c>
      <c r="AY147" s="17" t="s">
        <v>135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84</v>
      </c>
      <c r="BK147" s="240">
        <f>ROUND(I147*H147,2)</f>
        <v>0</v>
      </c>
      <c r="BL147" s="17" t="s">
        <v>229</v>
      </c>
      <c r="BM147" s="239" t="s">
        <v>309</v>
      </c>
    </row>
    <row r="148" s="2" customFormat="1" ht="24.15" customHeight="1">
      <c r="A148" s="38"/>
      <c r="B148" s="39"/>
      <c r="C148" s="227" t="s">
        <v>238</v>
      </c>
      <c r="D148" s="227" t="s">
        <v>138</v>
      </c>
      <c r="E148" s="228" t="s">
        <v>400</v>
      </c>
      <c r="F148" s="229" t="s">
        <v>401</v>
      </c>
      <c r="G148" s="230" t="s">
        <v>361</v>
      </c>
      <c r="H148" s="231">
        <v>1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229</v>
      </c>
      <c r="AT148" s="239" t="s">
        <v>138</v>
      </c>
      <c r="AU148" s="239" t="s">
        <v>84</v>
      </c>
      <c r="AY148" s="17" t="s">
        <v>135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84</v>
      </c>
      <c r="BK148" s="240">
        <f>ROUND(I148*H148,2)</f>
        <v>0</v>
      </c>
      <c r="BL148" s="17" t="s">
        <v>229</v>
      </c>
      <c r="BM148" s="239" t="s">
        <v>321</v>
      </c>
    </row>
    <row r="149" s="12" customFormat="1" ht="25.92" customHeight="1">
      <c r="A149" s="12"/>
      <c r="B149" s="211"/>
      <c r="C149" s="212"/>
      <c r="D149" s="213" t="s">
        <v>75</v>
      </c>
      <c r="E149" s="214" t="s">
        <v>402</v>
      </c>
      <c r="F149" s="214" t="s">
        <v>403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P150</f>
        <v>0</v>
      </c>
      <c r="Q149" s="219"/>
      <c r="R149" s="220">
        <f>R150</f>
        <v>0</v>
      </c>
      <c r="S149" s="219"/>
      <c r="T149" s="221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84</v>
      </c>
      <c r="AT149" s="223" t="s">
        <v>75</v>
      </c>
      <c r="AU149" s="223" t="s">
        <v>76</v>
      </c>
      <c r="AY149" s="222" t="s">
        <v>135</v>
      </c>
      <c r="BK149" s="224">
        <f>BK150</f>
        <v>0</v>
      </c>
    </row>
    <row r="150" s="2" customFormat="1" ht="16.5" customHeight="1">
      <c r="A150" s="38"/>
      <c r="B150" s="39"/>
      <c r="C150" s="227" t="s">
        <v>244</v>
      </c>
      <c r="D150" s="227" t="s">
        <v>138</v>
      </c>
      <c r="E150" s="228" t="s">
        <v>404</v>
      </c>
      <c r="F150" s="229" t="s">
        <v>405</v>
      </c>
      <c r="G150" s="230" t="s">
        <v>361</v>
      </c>
      <c r="H150" s="231">
        <v>3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41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229</v>
      </c>
      <c r="AT150" s="239" t="s">
        <v>138</v>
      </c>
      <c r="AU150" s="239" t="s">
        <v>84</v>
      </c>
      <c r="AY150" s="17" t="s">
        <v>135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84</v>
      </c>
      <c r="BK150" s="240">
        <f>ROUND(I150*H150,2)</f>
        <v>0</v>
      </c>
      <c r="BL150" s="17" t="s">
        <v>229</v>
      </c>
      <c r="BM150" s="239" t="s">
        <v>333</v>
      </c>
    </row>
    <row r="151" s="12" customFormat="1" ht="25.92" customHeight="1">
      <c r="A151" s="12"/>
      <c r="B151" s="211"/>
      <c r="C151" s="212"/>
      <c r="D151" s="213" t="s">
        <v>75</v>
      </c>
      <c r="E151" s="214" t="s">
        <v>406</v>
      </c>
      <c r="F151" s="214" t="s">
        <v>407</v>
      </c>
      <c r="G151" s="212"/>
      <c r="H151" s="212"/>
      <c r="I151" s="215"/>
      <c r="J151" s="216">
        <f>BK151</f>
        <v>0</v>
      </c>
      <c r="K151" s="212"/>
      <c r="L151" s="217"/>
      <c r="M151" s="218"/>
      <c r="N151" s="219"/>
      <c r="O151" s="219"/>
      <c r="P151" s="220">
        <f>P152</f>
        <v>0</v>
      </c>
      <c r="Q151" s="219"/>
      <c r="R151" s="220">
        <f>R152</f>
        <v>0</v>
      </c>
      <c r="S151" s="219"/>
      <c r="T151" s="221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2" t="s">
        <v>84</v>
      </c>
      <c r="AT151" s="223" t="s">
        <v>75</v>
      </c>
      <c r="AU151" s="223" t="s">
        <v>76</v>
      </c>
      <c r="AY151" s="222" t="s">
        <v>135</v>
      </c>
      <c r="BK151" s="224">
        <f>BK152</f>
        <v>0</v>
      </c>
    </row>
    <row r="152" s="2" customFormat="1" ht="16.5" customHeight="1">
      <c r="A152" s="38"/>
      <c r="B152" s="39"/>
      <c r="C152" s="227" t="s">
        <v>252</v>
      </c>
      <c r="D152" s="227" t="s">
        <v>138</v>
      </c>
      <c r="E152" s="228" t="s">
        <v>408</v>
      </c>
      <c r="F152" s="229" t="s">
        <v>409</v>
      </c>
      <c r="G152" s="230" t="s">
        <v>173</v>
      </c>
      <c r="H152" s="231">
        <v>75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41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229</v>
      </c>
      <c r="AT152" s="239" t="s">
        <v>138</v>
      </c>
      <c r="AU152" s="239" t="s">
        <v>84</v>
      </c>
      <c r="AY152" s="17" t="s">
        <v>135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84</v>
      </c>
      <c r="BK152" s="240">
        <f>ROUND(I152*H152,2)</f>
        <v>0</v>
      </c>
      <c r="BL152" s="17" t="s">
        <v>229</v>
      </c>
      <c r="BM152" s="239" t="s">
        <v>345</v>
      </c>
    </row>
    <row r="153" s="12" customFormat="1" ht="25.92" customHeight="1">
      <c r="A153" s="12"/>
      <c r="B153" s="211"/>
      <c r="C153" s="212"/>
      <c r="D153" s="213" t="s">
        <v>75</v>
      </c>
      <c r="E153" s="214" t="s">
        <v>410</v>
      </c>
      <c r="F153" s="214" t="s">
        <v>411</v>
      </c>
      <c r="G153" s="212"/>
      <c r="H153" s="212"/>
      <c r="I153" s="215"/>
      <c r="J153" s="216">
        <f>BK153</f>
        <v>0</v>
      </c>
      <c r="K153" s="212"/>
      <c r="L153" s="217"/>
      <c r="M153" s="218"/>
      <c r="N153" s="219"/>
      <c r="O153" s="219"/>
      <c r="P153" s="220">
        <f>SUM(P154:P155)</f>
        <v>0</v>
      </c>
      <c r="Q153" s="219"/>
      <c r="R153" s="220">
        <f>SUM(R154:R155)</f>
        <v>0</v>
      </c>
      <c r="S153" s="219"/>
      <c r="T153" s="221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84</v>
      </c>
      <c r="AT153" s="223" t="s">
        <v>75</v>
      </c>
      <c r="AU153" s="223" t="s">
        <v>76</v>
      </c>
      <c r="AY153" s="222" t="s">
        <v>135</v>
      </c>
      <c r="BK153" s="224">
        <f>SUM(BK154:BK155)</f>
        <v>0</v>
      </c>
    </row>
    <row r="154" s="2" customFormat="1" ht="16.5" customHeight="1">
      <c r="A154" s="38"/>
      <c r="B154" s="39"/>
      <c r="C154" s="227" t="s">
        <v>7</v>
      </c>
      <c r="D154" s="227" t="s">
        <v>138</v>
      </c>
      <c r="E154" s="228" t="s">
        <v>412</v>
      </c>
      <c r="F154" s="229" t="s">
        <v>413</v>
      </c>
      <c r="G154" s="230" t="s">
        <v>361</v>
      </c>
      <c r="H154" s="231">
        <v>1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229</v>
      </c>
      <c r="AT154" s="239" t="s">
        <v>138</v>
      </c>
      <c r="AU154" s="239" t="s">
        <v>84</v>
      </c>
      <c r="AY154" s="17" t="s">
        <v>135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84</v>
      </c>
      <c r="BK154" s="240">
        <f>ROUND(I154*H154,2)</f>
        <v>0</v>
      </c>
      <c r="BL154" s="17" t="s">
        <v>229</v>
      </c>
      <c r="BM154" s="239" t="s">
        <v>414</v>
      </c>
    </row>
    <row r="155" s="2" customFormat="1" ht="16.5" customHeight="1">
      <c r="A155" s="38"/>
      <c r="B155" s="39"/>
      <c r="C155" s="227" t="s">
        <v>257</v>
      </c>
      <c r="D155" s="227" t="s">
        <v>138</v>
      </c>
      <c r="E155" s="228" t="s">
        <v>415</v>
      </c>
      <c r="F155" s="229" t="s">
        <v>416</v>
      </c>
      <c r="G155" s="230" t="s">
        <v>361</v>
      </c>
      <c r="H155" s="231">
        <v>3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41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229</v>
      </c>
      <c r="AT155" s="239" t="s">
        <v>138</v>
      </c>
      <c r="AU155" s="239" t="s">
        <v>84</v>
      </c>
      <c r="AY155" s="17" t="s">
        <v>135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84</v>
      </c>
      <c r="BK155" s="240">
        <f>ROUND(I155*H155,2)</f>
        <v>0</v>
      </c>
      <c r="BL155" s="17" t="s">
        <v>229</v>
      </c>
      <c r="BM155" s="239" t="s">
        <v>417</v>
      </c>
    </row>
    <row r="156" s="12" customFormat="1" ht="25.92" customHeight="1">
      <c r="A156" s="12"/>
      <c r="B156" s="211"/>
      <c r="C156" s="212"/>
      <c r="D156" s="213" t="s">
        <v>75</v>
      </c>
      <c r="E156" s="214" t="s">
        <v>418</v>
      </c>
      <c r="F156" s="214" t="s">
        <v>419</v>
      </c>
      <c r="G156" s="212"/>
      <c r="H156" s="212"/>
      <c r="I156" s="215"/>
      <c r="J156" s="216">
        <f>BK156</f>
        <v>0</v>
      </c>
      <c r="K156" s="212"/>
      <c r="L156" s="217"/>
      <c r="M156" s="218"/>
      <c r="N156" s="219"/>
      <c r="O156" s="219"/>
      <c r="P156" s="220">
        <f>SUM(P157:P158)</f>
        <v>0</v>
      </c>
      <c r="Q156" s="219"/>
      <c r="R156" s="220">
        <f>SUM(R157:R158)</f>
        <v>0</v>
      </c>
      <c r="S156" s="219"/>
      <c r="T156" s="22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84</v>
      </c>
      <c r="AT156" s="223" t="s">
        <v>75</v>
      </c>
      <c r="AU156" s="223" t="s">
        <v>76</v>
      </c>
      <c r="AY156" s="222" t="s">
        <v>135</v>
      </c>
      <c r="BK156" s="224">
        <f>SUM(BK157:BK158)</f>
        <v>0</v>
      </c>
    </row>
    <row r="157" s="2" customFormat="1" ht="16.5" customHeight="1">
      <c r="A157" s="38"/>
      <c r="B157" s="39"/>
      <c r="C157" s="227" t="s">
        <v>260</v>
      </c>
      <c r="D157" s="227" t="s">
        <v>138</v>
      </c>
      <c r="E157" s="228" t="s">
        <v>420</v>
      </c>
      <c r="F157" s="229" t="s">
        <v>421</v>
      </c>
      <c r="G157" s="230" t="s">
        <v>361</v>
      </c>
      <c r="H157" s="231">
        <v>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41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229</v>
      </c>
      <c r="AT157" s="239" t="s">
        <v>138</v>
      </c>
      <c r="AU157" s="239" t="s">
        <v>84</v>
      </c>
      <c r="AY157" s="17" t="s">
        <v>135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84</v>
      </c>
      <c r="BK157" s="240">
        <f>ROUND(I157*H157,2)</f>
        <v>0</v>
      </c>
      <c r="BL157" s="17" t="s">
        <v>229</v>
      </c>
      <c r="BM157" s="239" t="s">
        <v>422</v>
      </c>
    </row>
    <row r="158" s="2" customFormat="1" ht="16.5" customHeight="1">
      <c r="A158" s="38"/>
      <c r="B158" s="39"/>
      <c r="C158" s="227" t="s">
        <v>267</v>
      </c>
      <c r="D158" s="227" t="s">
        <v>138</v>
      </c>
      <c r="E158" s="228" t="s">
        <v>423</v>
      </c>
      <c r="F158" s="229" t="s">
        <v>424</v>
      </c>
      <c r="G158" s="230" t="s">
        <v>361</v>
      </c>
      <c r="H158" s="231">
        <v>1</v>
      </c>
      <c r="I158" s="232"/>
      <c r="J158" s="233">
        <f>ROUND(I158*H158,2)</f>
        <v>0</v>
      </c>
      <c r="K158" s="234"/>
      <c r="L158" s="44"/>
      <c r="M158" s="293" t="s">
        <v>1</v>
      </c>
      <c r="N158" s="294" t="s">
        <v>41</v>
      </c>
      <c r="O158" s="295"/>
      <c r="P158" s="296">
        <f>O158*H158</f>
        <v>0</v>
      </c>
      <c r="Q158" s="296">
        <v>0</v>
      </c>
      <c r="R158" s="296">
        <f>Q158*H158</f>
        <v>0</v>
      </c>
      <c r="S158" s="296">
        <v>0</v>
      </c>
      <c r="T158" s="29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229</v>
      </c>
      <c r="AT158" s="239" t="s">
        <v>138</v>
      </c>
      <c r="AU158" s="239" t="s">
        <v>84</v>
      </c>
      <c r="AY158" s="17" t="s">
        <v>135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84</v>
      </c>
      <c r="BK158" s="240">
        <f>ROUND(I158*H158,2)</f>
        <v>0</v>
      </c>
      <c r="BL158" s="17" t="s">
        <v>229</v>
      </c>
      <c r="BM158" s="239" t="s">
        <v>425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67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gmWZuOF3IBY/zRm564AUrH1w9Lvn5tKI/IqxbdprDtZNTxZDjcTxk4sovevnohI4CzyLTxJTPWxh3qRv/tBiUQ==" hashValue="vmPkA5x6kG4exyIITccOQpx2G9ymUvGKBihnoCjUvBo2QAbiRnid372d8l7OJW07tJJk1VqekowrzcymWmcTAA==" algorithmName="SHA-512" password="CC35"/>
  <autoFilter ref="C124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86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KULTURNÍ DŮM ŠTERNBERK - Chlazení dílčích prostor 2.NP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349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350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426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20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100</v>
      </c>
      <c r="G14" s="38"/>
      <c r="H14" s="38"/>
      <c r="I14" s="150" t="s">
        <v>23</v>
      </c>
      <c r="J14" s="153" t="str">
        <f>'Rekapitulace stavby'!AN8</f>
        <v>16. 12. 2024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25</v>
      </c>
      <c r="E16" s="38"/>
      <c r="F16" s="38"/>
      <c r="G16" s="38"/>
      <c r="H16" s="38"/>
      <c r="I16" s="150" t="s">
        <v>26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>Město Šternberk, Horní náměstí 16</v>
      </c>
      <c r="F17" s="38"/>
      <c r="G17" s="38"/>
      <c r="H17" s="38"/>
      <c r="I17" s="150" t="s">
        <v>28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26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>Ing.Judita Bravencová</v>
      </c>
      <c r="F23" s="38"/>
      <c r="G23" s="38"/>
      <c r="H23" s="38"/>
      <c r="I23" s="150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34</v>
      </c>
      <c r="E25" s="38"/>
      <c r="F25" s="38"/>
      <c r="G25" s="38"/>
      <c r="H25" s="38"/>
      <c r="I25" s="150" t="s">
        <v>26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427</v>
      </c>
      <c r="F26" s="38"/>
      <c r="G26" s="38"/>
      <c r="H26" s="38"/>
      <c r="I26" s="150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ROUND((SUM(BE127:BE169)),  2)</f>
        <v>0</v>
      </c>
      <c r="G35" s="38"/>
      <c r="H35" s="38"/>
      <c r="I35" s="164">
        <v>0.20999999999999999</v>
      </c>
      <c r="J35" s="163">
        <f>ROUND(((SUM(BE127:BE169))*I35),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ROUND((SUM(BF127:BF169)),  2)</f>
        <v>0</v>
      </c>
      <c r="G36" s="38"/>
      <c r="H36" s="38"/>
      <c r="I36" s="164">
        <v>0.12</v>
      </c>
      <c r="J36" s="163">
        <f>ROUND(((SUM(BF127:BF169))*I36),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ROUND((SUM(BG127:BG169)),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ROUND((SUM(BH127:BH169)),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ROUND((SUM(BI127:BI169)),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KULTURNÍ DŮM ŠTERNBERK - Chlazení dílčích prostor 2.NP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349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350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 1.4.3 - Zařízení silnoproudých elektroinstalací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F14</f>
        <v xml:space="preserve"> </v>
      </c>
      <c r="G91" s="40"/>
      <c r="H91" s="40"/>
      <c r="I91" s="32" t="s">
        <v>23</v>
      </c>
      <c r="J91" s="79" t="str">
        <f>IF(J14="","",J14)</f>
        <v>16. 12. 2024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E17</f>
        <v>Město Šternberk, Horní náměstí 16</v>
      </c>
      <c r="G93" s="40"/>
      <c r="H93" s="40"/>
      <c r="I93" s="32" t="s">
        <v>31</v>
      </c>
      <c r="J93" s="36" t="str">
        <f>E23</f>
        <v>Ing.Judita Bravencová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Ing.Bc.Jana Šarniková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428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429</v>
      </c>
      <c r="E100" s="191"/>
      <c r="F100" s="191"/>
      <c r="G100" s="191"/>
      <c r="H100" s="191"/>
      <c r="I100" s="191"/>
      <c r="J100" s="192">
        <f>J130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430</v>
      </c>
      <c r="E101" s="191"/>
      <c r="F101" s="191"/>
      <c r="G101" s="191"/>
      <c r="H101" s="191"/>
      <c r="I101" s="191"/>
      <c r="J101" s="192">
        <f>J133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431</v>
      </c>
      <c r="E102" s="191"/>
      <c r="F102" s="191"/>
      <c r="G102" s="191"/>
      <c r="H102" s="191"/>
      <c r="I102" s="191"/>
      <c r="J102" s="192">
        <f>J150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432</v>
      </c>
      <c r="E103" s="191"/>
      <c r="F103" s="191"/>
      <c r="G103" s="191"/>
      <c r="H103" s="191"/>
      <c r="I103" s="191"/>
      <c r="J103" s="192">
        <f>J156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433</v>
      </c>
      <c r="E104" s="191"/>
      <c r="F104" s="191"/>
      <c r="G104" s="191"/>
      <c r="H104" s="191"/>
      <c r="I104" s="191"/>
      <c r="J104" s="192">
        <f>J158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434</v>
      </c>
      <c r="E105" s="191"/>
      <c r="F105" s="191"/>
      <c r="G105" s="191"/>
      <c r="H105" s="191"/>
      <c r="I105" s="191"/>
      <c r="J105" s="192">
        <f>J162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KULTURNÍ DŮM ŠTERNBERK - Chlazení dílčích prostor 2.NP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98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349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350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D 1.4.3 - Zařízení silnoproudých elektroinstalací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21</v>
      </c>
      <c r="D121" s="40"/>
      <c r="E121" s="40"/>
      <c r="F121" s="27" t="str">
        <f>F14</f>
        <v xml:space="preserve"> </v>
      </c>
      <c r="G121" s="40"/>
      <c r="H121" s="40"/>
      <c r="I121" s="32" t="s">
        <v>23</v>
      </c>
      <c r="J121" s="79" t="str">
        <f>IF(J14="","",J14)</f>
        <v>16. 12. 2024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25</v>
      </c>
      <c r="D123" s="40"/>
      <c r="E123" s="40"/>
      <c r="F123" s="27" t="str">
        <f>E17</f>
        <v>Město Šternberk, Horní náměstí 16</v>
      </c>
      <c r="G123" s="40"/>
      <c r="H123" s="40"/>
      <c r="I123" s="32" t="s">
        <v>31</v>
      </c>
      <c r="J123" s="36" t="str">
        <f>E23</f>
        <v>Ing.Judita Bravencová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IF(E20="","",E20)</f>
        <v>Vyplň údaj</v>
      </c>
      <c r="G124" s="40"/>
      <c r="H124" s="40"/>
      <c r="I124" s="32" t="s">
        <v>34</v>
      </c>
      <c r="J124" s="36" t="str">
        <f>E26</f>
        <v>Ing.Bc.Jana Šarniková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121</v>
      </c>
      <c r="D126" s="202" t="s">
        <v>61</v>
      </c>
      <c r="E126" s="202" t="s">
        <v>57</v>
      </c>
      <c r="F126" s="202" t="s">
        <v>58</v>
      </c>
      <c r="G126" s="202" t="s">
        <v>122</v>
      </c>
      <c r="H126" s="202" t="s">
        <v>123</v>
      </c>
      <c r="I126" s="202" t="s">
        <v>124</v>
      </c>
      <c r="J126" s="203" t="s">
        <v>104</v>
      </c>
      <c r="K126" s="204" t="s">
        <v>125</v>
      </c>
      <c r="L126" s="205"/>
      <c r="M126" s="100" t="s">
        <v>1</v>
      </c>
      <c r="N126" s="101" t="s">
        <v>40</v>
      </c>
      <c r="O126" s="101" t="s">
        <v>126</v>
      </c>
      <c r="P126" s="101" t="s">
        <v>127</v>
      </c>
      <c r="Q126" s="101" t="s">
        <v>128</v>
      </c>
      <c r="R126" s="101" t="s">
        <v>129</v>
      </c>
      <c r="S126" s="101" t="s">
        <v>130</v>
      </c>
      <c r="T126" s="102" t="s">
        <v>131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132</v>
      </c>
      <c r="D127" s="40"/>
      <c r="E127" s="40"/>
      <c r="F127" s="40"/>
      <c r="G127" s="40"/>
      <c r="H127" s="40"/>
      <c r="I127" s="40"/>
      <c r="J127" s="206">
        <f>BK127</f>
        <v>0</v>
      </c>
      <c r="K127" s="40"/>
      <c r="L127" s="44"/>
      <c r="M127" s="103"/>
      <c r="N127" s="207"/>
      <c r="O127" s="104"/>
      <c r="P127" s="208">
        <f>P128+P130+P133+P150+P156+P158+P162</f>
        <v>0</v>
      </c>
      <c r="Q127" s="104"/>
      <c r="R127" s="208">
        <f>R128+R130+R133+R150+R156+R158+R162</f>
        <v>0.22192000000000001</v>
      </c>
      <c r="S127" s="104"/>
      <c r="T127" s="209">
        <f>T128+T130+T133+T150+T156+T158+T162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106</v>
      </c>
      <c r="BK127" s="210">
        <f>BK128+BK130+BK133+BK150+BK156+BK158+BK162</f>
        <v>0</v>
      </c>
    </row>
    <row r="128" s="12" customFormat="1" ht="25.92" customHeight="1">
      <c r="A128" s="12"/>
      <c r="B128" s="211"/>
      <c r="C128" s="212"/>
      <c r="D128" s="213" t="s">
        <v>75</v>
      </c>
      <c r="E128" s="214" t="s">
        <v>435</v>
      </c>
      <c r="F128" s="214" t="s">
        <v>436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</f>
        <v>0</v>
      </c>
      <c r="Q128" s="219"/>
      <c r="R128" s="220">
        <f>R129</f>
        <v>0.10528</v>
      </c>
      <c r="S128" s="219"/>
      <c r="T128" s="221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84</v>
      </c>
      <c r="AT128" s="223" t="s">
        <v>75</v>
      </c>
      <c r="AU128" s="223" t="s">
        <v>76</v>
      </c>
      <c r="AY128" s="222" t="s">
        <v>135</v>
      </c>
      <c r="BK128" s="224">
        <f>BK129</f>
        <v>0</v>
      </c>
    </row>
    <row r="129" s="2" customFormat="1" ht="16.5" customHeight="1">
      <c r="A129" s="38"/>
      <c r="B129" s="39"/>
      <c r="C129" s="227" t="s">
        <v>84</v>
      </c>
      <c r="D129" s="227" t="s">
        <v>138</v>
      </c>
      <c r="E129" s="228" t="s">
        <v>437</v>
      </c>
      <c r="F129" s="229" t="s">
        <v>438</v>
      </c>
      <c r="G129" s="230" t="s">
        <v>157</v>
      </c>
      <c r="H129" s="231">
        <v>2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41</v>
      </c>
      <c r="O129" s="91"/>
      <c r="P129" s="237">
        <f>O129*H129</f>
        <v>0</v>
      </c>
      <c r="Q129" s="237">
        <v>0.052639999999999999</v>
      </c>
      <c r="R129" s="237">
        <f>Q129*H129</f>
        <v>0.10528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142</v>
      </c>
      <c r="AT129" s="239" t="s">
        <v>138</v>
      </c>
      <c r="AU129" s="239" t="s">
        <v>84</v>
      </c>
      <c r="AY129" s="17" t="s">
        <v>135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84</v>
      </c>
      <c r="BK129" s="240">
        <f>ROUND(I129*H129,2)</f>
        <v>0</v>
      </c>
      <c r="BL129" s="17" t="s">
        <v>142</v>
      </c>
      <c r="BM129" s="239" t="s">
        <v>86</v>
      </c>
    </row>
    <row r="130" s="12" customFormat="1" ht="25.92" customHeight="1">
      <c r="A130" s="12"/>
      <c r="B130" s="211"/>
      <c r="C130" s="212"/>
      <c r="D130" s="213" t="s">
        <v>75</v>
      </c>
      <c r="E130" s="214" t="s">
        <v>327</v>
      </c>
      <c r="F130" s="214" t="s">
        <v>439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SUM(P131:P132)</f>
        <v>0</v>
      </c>
      <c r="Q130" s="219"/>
      <c r="R130" s="220">
        <f>SUM(R131:R132)</f>
        <v>0</v>
      </c>
      <c r="S130" s="219"/>
      <c r="T130" s="22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136</v>
      </c>
      <c r="AT130" s="223" t="s">
        <v>75</v>
      </c>
      <c r="AU130" s="223" t="s">
        <v>76</v>
      </c>
      <c r="AY130" s="222" t="s">
        <v>135</v>
      </c>
      <c r="BK130" s="224">
        <f>SUM(BK131:BK132)</f>
        <v>0</v>
      </c>
    </row>
    <row r="131" s="2" customFormat="1" ht="16.5" customHeight="1">
      <c r="A131" s="38"/>
      <c r="B131" s="39"/>
      <c r="C131" s="227" t="s">
        <v>86</v>
      </c>
      <c r="D131" s="227" t="s">
        <v>138</v>
      </c>
      <c r="E131" s="228" t="s">
        <v>440</v>
      </c>
      <c r="F131" s="229" t="s">
        <v>441</v>
      </c>
      <c r="G131" s="230" t="s">
        <v>263</v>
      </c>
      <c r="H131" s="274"/>
      <c r="I131" s="232"/>
      <c r="J131" s="233">
        <f>ROUND(I131*H131,2)</f>
        <v>0</v>
      </c>
      <c r="K131" s="234"/>
      <c r="L131" s="44"/>
      <c r="M131" s="235" t="s">
        <v>1</v>
      </c>
      <c r="N131" s="236" t="s">
        <v>41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442</v>
      </c>
      <c r="AT131" s="239" t="s">
        <v>138</v>
      </c>
      <c r="AU131" s="239" t="s">
        <v>84</v>
      </c>
      <c r="AY131" s="17" t="s">
        <v>135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84</v>
      </c>
      <c r="BK131" s="240">
        <f>ROUND(I131*H131,2)</f>
        <v>0</v>
      </c>
      <c r="BL131" s="17" t="s">
        <v>442</v>
      </c>
      <c r="BM131" s="239" t="s">
        <v>142</v>
      </c>
    </row>
    <row r="132" s="2" customFormat="1" ht="16.5" customHeight="1">
      <c r="A132" s="38"/>
      <c r="B132" s="39"/>
      <c r="C132" s="227" t="s">
        <v>136</v>
      </c>
      <c r="D132" s="227" t="s">
        <v>138</v>
      </c>
      <c r="E132" s="228" t="s">
        <v>443</v>
      </c>
      <c r="F132" s="229" t="s">
        <v>444</v>
      </c>
      <c r="G132" s="230" t="s">
        <v>263</v>
      </c>
      <c r="H132" s="274"/>
      <c r="I132" s="232"/>
      <c r="J132" s="233">
        <f>ROUND(I132*H132,2)</f>
        <v>0</v>
      </c>
      <c r="K132" s="234"/>
      <c r="L132" s="44"/>
      <c r="M132" s="235" t="s">
        <v>1</v>
      </c>
      <c r="N132" s="236" t="s">
        <v>41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442</v>
      </c>
      <c r="AT132" s="239" t="s">
        <v>138</v>
      </c>
      <c r="AU132" s="239" t="s">
        <v>84</v>
      </c>
      <c r="AY132" s="17" t="s">
        <v>135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84</v>
      </c>
      <c r="BK132" s="240">
        <f>ROUND(I132*H132,2)</f>
        <v>0</v>
      </c>
      <c r="BL132" s="17" t="s">
        <v>442</v>
      </c>
      <c r="BM132" s="239" t="s">
        <v>153</v>
      </c>
    </row>
    <row r="133" s="12" customFormat="1" ht="25.92" customHeight="1">
      <c r="A133" s="12"/>
      <c r="B133" s="211"/>
      <c r="C133" s="212"/>
      <c r="D133" s="213" t="s">
        <v>75</v>
      </c>
      <c r="E133" s="214" t="s">
        <v>445</v>
      </c>
      <c r="F133" s="214" t="s">
        <v>446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SUM(P134:P149)</f>
        <v>0</v>
      </c>
      <c r="Q133" s="219"/>
      <c r="R133" s="220">
        <f>SUM(R134:R149)</f>
        <v>0.040770000000000001</v>
      </c>
      <c r="S133" s="219"/>
      <c r="T133" s="221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84</v>
      </c>
      <c r="AT133" s="223" t="s">
        <v>75</v>
      </c>
      <c r="AU133" s="223" t="s">
        <v>76</v>
      </c>
      <c r="AY133" s="222" t="s">
        <v>135</v>
      </c>
      <c r="BK133" s="224">
        <f>SUM(BK134:BK149)</f>
        <v>0</v>
      </c>
    </row>
    <row r="134" s="2" customFormat="1" ht="16.5" customHeight="1">
      <c r="A134" s="38"/>
      <c r="B134" s="39"/>
      <c r="C134" s="227" t="s">
        <v>142</v>
      </c>
      <c r="D134" s="227" t="s">
        <v>138</v>
      </c>
      <c r="E134" s="228" t="s">
        <v>447</v>
      </c>
      <c r="F134" s="229" t="s">
        <v>448</v>
      </c>
      <c r="G134" s="230" t="s">
        <v>141</v>
      </c>
      <c r="H134" s="231">
        <v>1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41</v>
      </c>
      <c r="O134" s="91"/>
      <c r="P134" s="237">
        <f>O134*H134</f>
        <v>0</v>
      </c>
      <c r="Q134" s="237">
        <v>1.0000000000000001E-05</v>
      </c>
      <c r="R134" s="237">
        <f>Q134*H134</f>
        <v>1.0000000000000001E-05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442</v>
      </c>
      <c r="AT134" s="239" t="s">
        <v>138</v>
      </c>
      <c r="AU134" s="239" t="s">
        <v>84</v>
      </c>
      <c r="AY134" s="17" t="s">
        <v>135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84</v>
      </c>
      <c r="BK134" s="240">
        <f>ROUND(I134*H134,2)</f>
        <v>0</v>
      </c>
      <c r="BL134" s="17" t="s">
        <v>442</v>
      </c>
      <c r="BM134" s="239" t="s">
        <v>186</v>
      </c>
    </row>
    <row r="135" s="2" customFormat="1" ht="16.5" customHeight="1">
      <c r="A135" s="38"/>
      <c r="B135" s="39"/>
      <c r="C135" s="227" t="s">
        <v>147</v>
      </c>
      <c r="D135" s="227" t="s">
        <v>138</v>
      </c>
      <c r="E135" s="228" t="s">
        <v>449</v>
      </c>
      <c r="F135" s="229" t="s">
        <v>450</v>
      </c>
      <c r="G135" s="230" t="s">
        <v>141</v>
      </c>
      <c r="H135" s="231">
        <v>2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41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442</v>
      </c>
      <c r="AT135" s="239" t="s">
        <v>138</v>
      </c>
      <c r="AU135" s="239" t="s">
        <v>84</v>
      </c>
      <c r="AY135" s="17" t="s">
        <v>135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84</v>
      </c>
      <c r="BK135" s="240">
        <f>ROUND(I135*H135,2)</f>
        <v>0</v>
      </c>
      <c r="BL135" s="17" t="s">
        <v>442</v>
      </c>
      <c r="BM135" s="239" t="s">
        <v>195</v>
      </c>
    </row>
    <row r="136" s="2" customFormat="1" ht="16.5" customHeight="1">
      <c r="A136" s="38"/>
      <c r="B136" s="39"/>
      <c r="C136" s="227" t="s">
        <v>153</v>
      </c>
      <c r="D136" s="227" t="s">
        <v>138</v>
      </c>
      <c r="E136" s="228" t="s">
        <v>451</v>
      </c>
      <c r="F136" s="229" t="s">
        <v>452</v>
      </c>
      <c r="G136" s="230" t="s">
        <v>141</v>
      </c>
      <c r="H136" s="231">
        <v>2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41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442</v>
      </c>
      <c r="AT136" s="239" t="s">
        <v>138</v>
      </c>
      <c r="AU136" s="239" t="s">
        <v>84</v>
      </c>
      <c r="AY136" s="17" t="s">
        <v>135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84</v>
      </c>
      <c r="BK136" s="240">
        <f>ROUND(I136*H136,2)</f>
        <v>0</v>
      </c>
      <c r="BL136" s="17" t="s">
        <v>442</v>
      </c>
      <c r="BM136" s="239" t="s">
        <v>8</v>
      </c>
    </row>
    <row r="137" s="2" customFormat="1" ht="16.5" customHeight="1">
      <c r="A137" s="38"/>
      <c r="B137" s="39"/>
      <c r="C137" s="227" t="s">
        <v>180</v>
      </c>
      <c r="D137" s="227" t="s">
        <v>138</v>
      </c>
      <c r="E137" s="228" t="s">
        <v>453</v>
      </c>
      <c r="F137" s="229" t="s">
        <v>454</v>
      </c>
      <c r="G137" s="230" t="s">
        <v>141</v>
      </c>
      <c r="H137" s="231">
        <v>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41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442</v>
      </c>
      <c r="AT137" s="239" t="s">
        <v>138</v>
      </c>
      <c r="AU137" s="239" t="s">
        <v>84</v>
      </c>
      <c r="AY137" s="17" t="s">
        <v>135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84</v>
      </c>
      <c r="BK137" s="240">
        <f>ROUND(I137*H137,2)</f>
        <v>0</v>
      </c>
      <c r="BL137" s="17" t="s">
        <v>442</v>
      </c>
      <c r="BM137" s="239" t="s">
        <v>214</v>
      </c>
    </row>
    <row r="138" s="2" customFormat="1" ht="16.5" customHeight="1">
      <c r="A138" s="38"/>
      <c r="B138" s="39"/>
      <c r="C138" s="227" t="s">
        <v>186</v>
      </c>
      <c r="D138" s="227" t="s">
        <v>138</v>
      </c>
      <c r="E138" s="228" t="s">
        <v>455</v>
      </c>
      <c r="F138" s="229" t="s">
        <v>456</v>
      </c>
      <c r="G138" s="230" t="s">
        <v>141</v>
      </c>
      <c r="H138" s="231">
        <v>2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41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442</v>
      </c>
      <c r="AT138" s="239" t="s">
        <v>138</v>
      </c>
      <c r="AU138" s="239" t="s">
        <v>84</v>
      </c>
      <c r="AY138" s="17" t="s">
        <v>135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84</v>
      </c>
      <c r="BK138" s="240">
        <f>ROUND(I138*H138,2)</f>
        <v>0</v>
      </c>
      <c r="BL138" s="17" t="s">
        <v>442</v>
      </c>
      <c r="BM138" s="239" t="s">
        <v>229</v>
      </c>
    </row>
    <row r="139" s="2" customFormat="1" ht="16.5" customHeight="1">
      <c r="A139" s="38"/>
      <c r="B139" s="39"/>
      <c r="C139" s="227" t="s">
        <v>191</v>
      </c>
      <c r="D139" s="227" t="s">
        <v>138</v>
      </c>
      <c r="E139" s="228" t="s">
        <v>457</v>
      </c>
      <c r="F139" s="229" t="s">
        <v>458</v>
      </c>
      <c r="G139" s="230" t="s">
        <v>141</v>
      </c>
      <c r="H139" s="231">
        <v>2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41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442</v>
      </c>
      <c r="AT139" s="239" t="s">
        <v>138</v>
      </c>
      <c r="AU139" s="239" t="s">
        <v>84</v>
      </c>
      <c r="AY139" s="17" t="s">
        <v>135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84</v>
      </c>
      <c r="BK139" s="240">
        <f>ROUND(I139*H139,2)</f>
        <v>0</v>
      </c>
      <c r="BL139" s="17" t="s">
        <v>442</v>
      </c>
      <c r="BM139" s="239" t="s">
        <v>238</v>
      </c>
    </row>
    <row r="140" s="2" customFormat="1" ht="16.5" customHeight="1">
      <c r="A140" s="38"/>
      <c r="B140" s="39"/>
      <c r="C140" s="227" t="s">
        <v>195</v>
      </c>
      <c r="D140" s="227" t="s">
        <v>138</v>
      </c>
      <c r="E140" s="228" t="s">
        <v>459</v>
      </c>
      <c r="F140" s="229" t="s">
        <v>460</v>
      </c>
      <c r="G140" s="230" t="s">
        <v>141</v>
      </c>
      <c r="H140" s="231">
        <v>2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41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442</v>
      </c>
      <c r="AT140" s="239" t="s">
        <v>138</v>
      </c>
      <c r="AU140" s="239" t="s">
        <v>84</v>
      </c>
      <c r="AY140" s="17" t="s">
        <v>135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84</v>
      </c>
      <c r="BK140" s="240">
        <f>ROUND(I140*H140,2)</f>
        <v>0</v>
      </c>
      <c r="BL140" s="17" t="s">
        <v>442</v>
      </c>
      <c r="BM140" s="239" t="s">
        <v>252</v>
      </c>
    </row>
    <row r="141" s="2" customFormat="1" ht="16.5" customHeight="1">
      <c r="A141" s="38"/>
      <c r="B141" s="39"/>
      <c r="C141" s="227" t="s">
        <v>199</v>
      </c>
      <c r="D141" s="227" t="s">
        <v>138</v>
      </c>
      <c r="E141" s="228" t="s">
        <v>461</v>
      </c>
      <c r="F141" s="229" t="s">
        <v>462</v>
      </c>
      <c r="G141" s="230" t="s">
        <v>173</v>
      </c>
      <c r="H141" s="231">
        <v>6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41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442</v>
      </c>
      <c r="AT141" s="239" t="s">
        <v>138</v>
      </c>
      <c r="AU141" s="239" t="s">
        <v>84</v>
      </c>
      <c r="AY141" s="17" t="s">
        <v>135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84</v>
      </c>
      <c r="BK141" s="240">
        <f>ROUND(I141*H141,2)</f>
        <v>0</v>
      </c>
      <c r="BL141" s="17" t="s">
        <v>442</v>
      </c>
      <c r="BM141" s="239" t="s">
        <v>257</v>
      </c>
    </row>
    <row r="142" s="2" customFormat="1" ht="16.5" customHeight="1">
      <c r="A142" s="38"/>
      <c r="B142" s="39"/>
      <c r="C142" s="227" t="s">
        <v>8</v>
      </c>
      <c r="D142" s="227" t="s">
        <v>138</v>
      </c>
      <c r="E142" s="228" t="s">
        <v>463</v>
      </c>
      <c r="F142" s="229" t="s">
        <v>464</v>
      </c>
      <c r="G142" s="230" t="s">
        <v>173</v>
      </c>
      <c r="H142" s="231">
        <v>47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41</v>
      </c>
      <c r="O142" s="91"/>
      <c r="P142" s="237">
        <f>O142*H142</f>
        <v>0</v>
      </c>
      <c r="Q142" s="237">
        <v>0.00042999999999999999</v>
      </c>
      <c r="R142" s="237">
        <f>Q142*H142</f>
        <v>0.020209999999999999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442</v>
      </c>
      <c r="AT142" s="239" t="s">
        <v>138</v>
      </c>
      <c r="AU142" s="239" t="s">
        <v>84</v>
      </c>
      <c r="AY142" s="17" t="s">
        <v>135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84</v>
      </c>
      <c r="BK142" s="240">
        <f>ROUND(I142*H142,2)</f>
        <v>0</v>
      </c>
      <c r="BL142" s="17" t="s">
        <v>442</v>
      </c>
      <c r="BM142" s="239" t="s">
        <v>267</v>
      </c>
    </row>
    <row r="143" s="2" customFormat="1" ht="16.5" customHeight="1">
      <c r="A143" s="38"/>
      <c r="B143" s="39"/>
      <c r="C143" s="227" t="s">
        <v>210</v>
      </c>
      <c r="D143" s="227" t="s">
        <v>138</v>
      </c>
      <c r="E143" s="228" t="s">
        <v>465</v>
      </c>
      <c r="F143" s="229" t="s">
        <v>466</v>
      </c>
      <c r="G143" s="230" t="s">
        <v>173</v>
      </c>
      <c r="H143" s="231">
        <v>65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41</v>
      </c>
      <c r="O143" s="91"/>
      <c r="P143" s="237">
        <f>O143*H143</f>
        <v>0</v>
      </c>
      <c r="Q143" s="237">
        <v>0.00023000000000000001</v>
      </c>
      <c r="R143" s="237">
        <f>Q143*H143</f>
        <v>0.01495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442</v>
      </c>
      <c r="AT143" s="239" t="s">
        <v>138</v>
      </c>
      <c r="AU143" s="239" t="s">
        <v>84</v>
      </c>
      <c r="AY143" s="17" t="s">
        <v>135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84</v>
      </c>
      <c r="BK143" s="240">
        <f>ROUND(I143*H143,2)</f>
        <v>0</v>
      </c>
      <c r="BL143" s="17" t="s">
        <v>442</v>
      </c>
      <c r="BM143" s="239" t="s">
        <v>276</v>
      </c>
    </row>
    <row r="144" s="2" customFormat="1" ht="16.5" customHeight="1">
      <c r="A144" s="38"/>
      <c r="B144" s="39"/>
      <c r="C144" s="227" t="s">
        <v>214</v>
      </c>
      <c r="D144" s="227" t="s">
        <v>138</v>
      </c>
      <c r="E144" s="228" t="s">
        <v>467</v>
      </c>
      <c r="F144" s="229" t="s">
        <v>468</v>
      </c>
      <c r="G144" s="230" t="s">
        <v>173</v>
      </c>
      <c r="H144" s="231">
        <v>112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41</v>
      </c>
      <c r="O144" s="91"/>
      <c r="P144" s="237">
        <f>O144*H144</f>
        <v>0</v>
      </c>
      <c r="Q144" s="237">
        <v>5.0000000000000002E-05</v>
      </c>
      <c r="R144" s="237">
        <f>Q144*H144</f>
        <v>0.0055999999999999999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442</v>
      </c>
      <c r="AT144" s="239" t="s">
        <v>138</v>
      </c>
      <c r="AU144" s="239" t="s">
        <v>84</v>
      </c>
      <c r="AY144" s="17" t="s">
        <v>135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84</v>
      </c>
      <c r="BK144" s="240">
        <f>ROUND(I144*H144,2)</f>
        <v>0</v>
      </c>
      <c r="BL144" s="17" t="s">
        <v>442</v>
      </c>
      <c r="BM144" s="239" t="s">
        <v>282</v>
      </c>
    </row>
    <row r="145" s="2" customFormat="1" ht="16.5" customHeight="1">
      <c r="A145" s="38"/>
      <c r="B145" s="39"/>
      <c r="C145" s="227" t="s">
        <v>220</v>
      </c>
      <c r="D145" s="227" t="s">
        <v>138</v>
      </c>
      <c r="E145" s="228" t="s">
        <v>469</v>
      </c>
      <c r="F145" s="229" t="s">
        <v>470</v>
      </c>
      <c r="G145" s="230" t="s">
        <v>141</v>
      </c>
      <c r="H145" s="231">
        <v>8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41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442</v>
      </c>
      <c r="AT145" s="239" t="s">
        <v>138</v>
      </c>
      <c r="AU145" s="239" t="s">
        <v>84</v>
      </c>
      <c r="AY145" s="17" t="s">
        <v>135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84</v>
      </c>
      <c r="BK145" s="240">
        <f>ROUND(I145*H145,2)</f>
        <v>0</v>
      </c>
      <c r="BL145" s="17" t="s">
        <v>442</v>
      </c>
      <c r="BM145" s="239" t="s">
        <v>292</v>
      </c>
    </row>
    <row r="146" s="2" customFormat="1" ht="16.5" customHeight="1">
      <c r="A146" s="38"/>
      <c r="B146" s="39"/>
      <c r="C146" s="227" t="s">
        <v>229</v>
      </c>
      <c r="D146" s="227" t="s">
        <v>138</v>
      </c>
      <c r="E146" s="228" t="s">
        <v>471</v>
      </c>
      <c r="F146" s="229" t="s">
        <v>472</v>
      </c>
      <c r="G146" s="230" t="s">
        <v>173</v>
      </c>
      <c r="H146" s="231">
        <v>112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41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442</v>
      </c>
      <c r="AT146" s="239" t="s">
        <v>138</v>
      </c>
      <c r="AU146" s="239" t="s">
        <v>84</v>
      </c>
      <c r="AY146" s="17" t="s">
        <v>135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84</v>
      </c>
      <c r="BK146" s="240">
        <f>ROUND(I146*H146,2)</f>
        <v>0</v>
      </c>
      <c r="BL146" s="17" t="s">
        <v>442</v>
      </c>
      <c r="BM146" s="239" t="s">
        <v>301</v>
      </c>
    </row>
    <row r="147" s="2" customFormat="1" ht="16.5" customHeight="1">
      <c r="A147" s="38"/>
      <c r="B147" s="39"/>
      <c r="C147" s="227" t="s">
        <v>233</v>
      </c>
      <c r="D147" s="227" t="s">
        <v>138</v>
      </c>
      <c r="E147" s="228" t="s">
        <v>473</v>
      </c>
      <c r="F147" s="229" t="s">
        <v>474</v>
      </c>
      <c r="G147" s="230" t="s">
        <v>141</v>
      </c>
      <c r="H147" s="231">
        <v>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41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442</v>
      </c>
      <c r="AT147" s="239" t="s">
        <v>138</v>
      </c>
      <c r="AU147" s="239" t="s">
        <v>84</v>
      </c>
      <c r="AY147" s="17" t="s">
        <v>135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84</v>
      </c>
      <c r="BK147" s="240">
        <f>ROUND(I147*H147,2)</f>
        <v>0</v>
      </c>
      <c r="BL147" s="17" t="s">
        <v>442</v>
      </c>
      <c r="BM147" s="239" t="s">
        <v>309</v>
      </c>
    </row>
    <row r="148" s="2" customFormat="1" ht="16.5" customHeight="1">
      <c r="A148" s="38"/>
      <c r="B148" s="39"/>
      <c r="C148" s="227" t="s">
        <v>238</v>
      </c>
      <c r="D148" s="227" t="s">
        <v>138</v>
      </c>
      <c r="E148" s="228" t="s">
        <v>475</v>
      </c>
      <c r="F148" s="229" t="s">
        <v>476</v>
      </c>
      <c r="G148" s="230" t="s">
        <v>141</v>
      </c>
      <c r="H148" s="231">
        <v>1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41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442</v>
      </c>
      <c r="AT148" s="239" t="s">
        <v>138</v>
      </c>
      <c r="AU148" s="239" t="s">
        <v>84</v>
      </c>
      <c r="AY148" s="17" t="s">
        <v>135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84</v>
      </c>
      <c r="BK148" s="240">
        <f>ROUND(I148*H148,2)</f>
        <v>0</v>
      </c>
      <c r="BL148" s="17" t="s">
        <v>442</v>
      </c>
      <c r="BM148" s="239" t="s">
        <v>321</v>
      </c>
    </row>
    <row r="149" s="2" customFormat="1" ht="16.5" customHeight="1">
      <c r="A149" s="38"/>
      <c r="B149" s="39"/>
      <c r="C149" s="227" t="s">
        <v>244</v>
      </c>
      <c r="D149" s="227" t="s">
        <v>138</v>
      </c>
      <c r="E149" s="228" t="s">
        <v>477</v>
      </c>
      <c r="F149" s="229" t="s">
        <v>478</v>
      </c>
      <c r="G149" s="230" t="s">
        <v>141</v>
      </c>
      <c r="H149" s="231">
        <v>10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41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442</v>
      </c>
      <c r="AT149" s="239" t="s">
        <v>138</v>
      </c>
      <c r="AU149" s="239" t="s">
        <v>84</v>
      </c>
      <c r="AY149" s="17" t="s">
        <v>135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84</v>
      </c>
      <c r="BK149" s="240">
        <f>ROUND(I149*H149,2)</f>
        <v>0</v>
      </c>
      <c r="BL149" s="17" t="s">
        <v>442</v>
      </c>
      <c r="BM149" s="239" t="s">
        <v>333</v>
      </c>
    </row>
    <row r="150" s="12" customFormat="1" ht="25.92" customHeight="1">
      <c r="A150" s="12"/>
      <c r="B150" s="211"/>
      <c r="C150" s="212"/>
      <c r="D150" s="213" t="s">
        <v>75</v>
      </c>
      <c r="E150" s="214" t="s">
        <v>479</v>
      </c>
      <c r="F150" s="214" t="s">
        <v>480</v>
      </c>
      <c r="G150" s="212"/>
      <c r="H150" s="212"/>
      <c r="I150" s="215"/>
      <c r="J150" s="216">
        <f>BK150</f>
        <v>0</v>
      </c>
      <c r="K150" s="212"/>
      <c r="L150" s="217"/>
      <c r="M150" s="218"/>
      <c r="N150" s="219"/>
      <c r="O150" s="219"/>
      <c r="P150" s="220">
        <f>SUM(P151:P155)</f>
        <v>0</v>
      </c>
      <c r="Q150" s="219"/>
      <c r="R150" s="220">
        <f>SUM(R151:R155)</f>
        <v>0</v>
      </c>
      <c r="S150" s="219"/>
      <c r="T150" s="221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84</v>
      </c>
      <c r="AT150" s="223" t="s">
        <v>75</v>
      </c>
      <c r="AU150" s="223" t="s">
        <v>76</v>
      </c>
      <c r="AY150" s="222" t="s">
        <v>135</v>
      </c>
      <c r="BK150" s="224">
        <f>SUM(BK151:BK155)</f>
        <v>0</v>
      </c>
    </row>
    <row r="151" s="2" customFormat="1" ht="16.5" customHeight="1">
      <c r="A151" s="38"/>
      <c r="B151" s="39"/>
      <c r="C151" s="227" t="s">
        <v>252</v>
      </c>
      <c r="D151" s="227" t="s">
        <v>138</v>
      </c>
      <c r="E151" s="228" t="s">
        <v>481</v>
      </c>
      <c r="F151" s="229" t="s">
        <v>482</v>
      </c>
      <c r="G151" s="230" t="s">
        <v>141</v>
      </c>
      <c r="H151" s="231">
        <v>2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41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442</v>
      </c>
      <c r="AT151" s="239" t="s">
        <v>138</v>
      </c>
      <c r="AU151" s="239" t="s">
        <v>84</v>
      </c>
      <c r="AY151" s="17" t="s">
        <v>135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84</v>
      </c>
      <c r="BK151" s="240">
        <f>ROUND(I151*H151,2)</f>
        <v>0</v>
      </c>
      <c r="BL151" s="17" t="s">
        <v>442</v>
      </c>
      <c r="BM151" s="239" t="s">
        <v>345</v>
      </c>
    </row>
    <row r="152" s="2" customFormat="1" ht="16.5" customHeight="1">
      <c r="A152" s="38"/>
      <c r="B152" s="39"/>
      <c r="C152" s="227" t="s">
        <v>7</v>
      </c>
      <c r="D152" s="227" t="s">
        <v>138</v>
      </c>
      <c r="E152" s="228" t="s">
        <v>483</v>
      </c>
      <c r="F152" s="229" t="s">
        <v>484</v>
      </c>
      <c r="G152" s="230" t="s">
        <v>173</v>
      </c>
      <c r="H152" s="231">
        <v>47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41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442</v>
      </c>
      <c r="AT152" s="239" t="s">
        <v>138</v>
      </c>
      <c r="AU152" s="239" t="s">
        <v>84</v>
      </c>
      <c r="AY152" s="17" t="s">
        <v>135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84</v>
      </c>
      <c r="BK152" s="240">
        <f>ROUND(I152*H152,2)</f>
        <v>0</v>
      </c>
      <c r="BL152" s="17" t="s">
        <v>442</v>
      </c>
      <c r="BM152" s="239" t="s">
        <v>414</v>
      </c>
    </row>
    <row r="153" s="2" customFormat="1" ht="16.5" customHeight="1">
      <c r="A153" s="38"/>
      <c r="B153" s="39"/>
      <c r="C153" s="227" t="s">
        <v>257</v>
      </c>
      <c r="D153" s="227" t="s">
        <v>138</v>
      </c>
      <c r="E153" s="228" t="s">
        <v>485</v>
      </c>
      <c r="F153" s="229" t="s">
        <v>486</v>
      </c>
      <c r="G153" s="230" t="s">
        <v>141</v>
      </c>
      <c r="H153" s="231">
        <v>2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41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442</v>
      </c>
      <c r="AT153" s="239" t="s">
        <v>138</v>
      </c>
      <c r="AU153" s="239" t="s">
        <v>84</v>
      </c>
      <c r="AY153" s="17" t="s">
        <v>135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84</v>
      </c>
      <c r="BK153" s="240">
        <f>ROUND(I153*H153,2)</f>
        <v>0</v>
      </c>
      <c r="BL153" s="17" t="s">
        <v>442</v>
      </c>
      <c r="BM153" s="239" t="s">
        <v>417</v>
      </c>
    </row>
    <row r="154" s="2" customFormat="1" ht="16.5" customHeight="1">
      <c r="A154" s="38"/>
      <c r="B154" s="39"/>
      <c r="C154" s="227" t="s">
        <v>260</v>
      </c>
      <c r="D154" s="227" t="s">
        <v>138</v>
      </c>
      <c r="E154" s="228" t="s">
        <v>487</v>
      </c>
      <c r="F154" s="229" t="s">
        <v>488</v>
      </c>
      <c r="G154" s="230" t="s">
        <v>141</v>
      </c>
      <c r="H154" s="231">
        <v>1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41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442</v>
      </c>
      <c r="AT154" s="239" t="s">
        <v>138</v>
      </c>
      <c r="AU154" s="239" t="s">
        <v>84</v>
      </c>
      <c r="AY154" s="17" t="s">
        <v>135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84</v>
      </c>
      <c r="BK154" s="240">
        <f>ROUND(I154*H154,2)</f>
        <v>0</v>
      </c>
      <c r="BL154" s="17" t="s">
        <v>442</v>
      </c>
      <c r="BM154" s="239" t="s">
        <v>422</v>
      </c>
    </row>
    <row r="155" s="2" customFormat="1" ht="16.5" customHeight="1">
      <c r="A155" s="38"/>
      <c r="B155" s="39"/>
      <c r="C155" s="227" t="s">
        <v>267</v>
      </c>
      <c r="D155" s="227" t="s">
        <v>138</v>
      </c>
      <c r="E155" s="228" t="s">
        <v>489</v>
      </c>
      <c r="F155" s="229" t="s">
        <v>490</v>
      </c>
      <c r="G155" s="230" t="s">
        <v>141</v>
      </c>
      <c r="H155" s="231">
        <v>1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41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442</v>
      </c>
      <c r="AT155" s="239" t="s">
        <v>138</v>
      </c>
      <c r="AU155" s="239" t="s">
        <v>84</v>
      </c>
      <c r="AY155" s="17" t="s">
        <v>135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84</v>
      </c>
      <c r="BK155" s="240">
        <f>ROUND(I155*H155,2)</f>
        <v>0</v>
      </c>
      <c r="BL155" s="17" t="s">
        <v>442</v>
      </c>
      <c r="BM155" s="239" t="s">
        <v>425</v>
      </c>
    </row>
    <row r="156" s="12" customFormat="1" ht="25.92" customHeight="1">
      <c r="A156" s="12"/>
      <c r="B156" s="211"/>
      <c r="C156" s="212"/>
      <c r="D156" s="213" t="s">
        <v>75</v>
      </c>
      <c r="E156" s="214" t="s">
        <v>491</v>
      </c>
      <c r="F156" s="214" t="s">
        <v>492</v>
      </c>
      <c r="G156" s="212"/>
      <c r="H156" s="212"/>
      <c r="I156" s="215"/>
      <c r="J156" s="216">
        <f>BK156</f>
        <v>0</v>
      </c>
      <c r="K156" s="212"/>
      <c r="L156" s="217"/>
      <c r="M156" s="218"/>
      <c r="N156" s="219"/>
      <c r="O156" s="219"/>
      <c r="P156" s="220">
        <f>P157</f>
        <v>0</v>
      </c>
      <c r="Q156" s="219"/>
      <c r="R156" s="220">
        <f>R157</f>
        <v>0.054640000000000001</v>
      </c>
      <c r="S156" s="219"/>
      <c r="T156" s="221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2" t="s">
        <v>84</v>
      </c>
      <c r="AT156" s="223" t="s">
        <v>75</v>
      </c>
      <c r="AU156" s="223" t="s">
        <v>76</v>
      </c>
      <c r="AY156" s="222" t="s">
        <v>135</v>
      </c>
      <c r="BK156" s="224">
        <f>BK157</f>
        <v>0</v>
      </c>
    </row>
    <row r="157" s="2" customFormat="1" ht="16.5" customHeight="1">
      <c r="A157" s="38"/>
      <c r="B157" s="39"/>
      <c r="C157" s="227" t="s">
        <v>270</v>
      </c>
      <c r="D157" s="227" t="s">
        <v>138</v>
      </c>
      <c r="E157" s="228" t="s">
        <v>493</v>
      </c>
      <c r="F157" s="229" t="s">
        <v>494</v>
      </c>
      <c r="G157" s="230" t="s">
        <v>141</v>
      </c>
      <c r="H157" s="231">
        <v>8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41</v>
      </c>
      <c r="O157" s="91"/>
      <c r="P157" s="237">
        <f>O157*H157</f>
        <v>0</v>
      </c>
      <c r="Q157" s="237">
        <v>0.0068300000000000001</v>
      </c>
      <c r="R157" s="237">
        <f>Q157*H157</f>
        <v>0.054640000000000001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442</v>
      </c>
      <c r="AT157" s="239" t="s">
        <v>138</v>
      </c>
      <c r="AU157" s="239" t="s">
        <v>84</v>
      </c>
      <c r="AY157" s="17" t="s">
        <v>135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84</v>
      </c>
      <c r="BK157" s="240">
        <f>ROUND(I157*H157,2)</f>
        <v>0</v>
      </c>
      <c r="BL157" s="17" t="s">
        <v>442</v>
      </c>
      <c r="BM157" s="239" t="s">
        <v>495</v>
      </c>
    </row>
    <row r="158" s="12" customFormat="1" ht="25.92" customHeight="1">
      <c r="A158" s="12"/>
      <c r="B158" s="211"/>
      <c r="C158" s="212"/>
      <c r="D158" s="213" t="s">
        <v>75</v>
      </c>
      <c r="E158" s="214" t="s">
        <v>496</v>
      </c>
      <c r="F158" s="214" t="s">
        <v>497</v>
      </c>
      <c r="G158" s="212"/>
      <c r="H158" s="212"/>
      <c r="I158" s="215"/>
      <c r="J158" s="216">
        <f>BK158</f>
        <v>0</v>
      </c>
      <c r="K158" s="212"/>
      <c r="L158" s="217"/>
      <c r="M158" s="218"/>
      <c r="N158" s="219"/>
      <c r="O158" s="219"/>
      <c r="P158" s="220">
        <f>SUM(P159:P161)</f>
        <v>0</v>
      </c>
      <c r="Q158" s="219"/>
      <c r="R158" s="220">
        <f>SUM(R159:R161)</f>
        <v>0</v>
      </c>
      <c r="S158" s="219"/>
      <c r="T158" s="221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84</v>
      </c>
      <c r="AT158" s="223" t="s">
        <v>75</v>
      </c>
      <c r="AU158" s="223" t="s">
        <v>76</v>
      </c>
      <c r="AY158" s="222" t="s">
        <v>135</v>
      </c>
      <c r="BK158" s="224">
        <f>SUM(BK159:BK161)</f>
        <v>0</v>
      </c>
    </row>
    <row r="159" s="2" customFormat="1" ht="16.5" customHeight="1">
      <c r="A159" s="38"/>
      <c r="B159" s="39"/>
      <c r="C159" s="227" t="s">
        <v>276</v>
      </c>
      <c r="D159" s="227" t="s">
        <v>138</v>
      </c>
      <c r="E159" s="228" t="s">
        <v>498</v>
      </c>
      <c r="F159" s="229" t="s">
        <v>499</v>
      </c>
      <c r="G159" s="230" t="s">
        <v>157</v>
      </c>
      <c r="H159" s="231">
        <v>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41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442</v>
      </c>
      <c r="AT159" s="239" t="s">
        <v>138</v>
      </c>
      <c r="AU159" s="239" t="s">
        <v>84</v>
      </c>
      <c r="AY159" s="17" t="s">
        <v>135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84</v>
      </c>
      <c r="BK159" s="240">
        <f>ROUND(I159*H159,2)</f>
        <v>0</v>
      </c>
      <c r="BL159" s="17" t="s">
        <v>442</v>
      </c>
      <c r="BM159" s="239" t="s">
        <v>500</v>
      </c>
    </row>
    <row r="160" s="2" customFormat="1" ht="16.5" customHeight="1">
      <c r="A160" s="38"/>
      <c r="B160" s="39"/>
      <c r="C160" s="227" t="s">
        <v>279</v>
      </c>
      <c r="D160" s="227" t="s">
        <v>138</v>
      </c>
      <c r="E160" s="228" t="s">
        <v>501</v>
      </c>
      <c r="F160" s="229" t="s">
        <v>502</v>
      </c>
      <c r="G160" s="230" t="s">
        <v>173</v>
      </c>
      <c r="H160" s="231">
        <v>112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41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442</v>
      </c>
      <c r="AT160" s="239" t="s">
        <v>138</v>
      </c>
      <c r="AU160" s="239" t="s">
        <v>84</v>
      </c>
      <c r="AY160" s="17" t="s">
        <v>135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84</v>
      </c>
      <c r="BK160" s="240">
        <f>ROUND(I160*H160,2)</f>
        <v>0</v>
      </c>
      <c r="BL160" s="17" t="s">
        <v>442</v>
      </c>
      <c r="BM160" s="239" t="s">
        <v>503</v>
      </c>
    </row>
    <row r="161" s="2" customFormat="1" ht="16.5" customHeight="1">
      <c r="A161" s="38"/>
      <c r="B161" s="39"/>
      <c r="C161" s="227" t="s">
        <v>282</v>
      </c>
      <c r="D161" s="227" t="s">
        <v>138</v>
      </c>
      <c r="E161" s="228" t="s">
        <v>504</v>
      </c>
      <c r="F161" s="229" t="s">
        <v>505</v>
      </c>
      <c r="G161" s="230" t="s">
        <v>173</v>
      </c>
      <c r="H161" s="231">
        <v>16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41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442</v>
      </c>
      <c r="AT161" s="239" t="s">
        <v>138</v>
      </c>
      <c r="AU161" s="239" t="s">
        <v>84</v>
      </c>
      <c r="AY161" s="17" t="s">
        <v>135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84</v>
      </c>
      <c r="BK161" s="240">
        <f>ROUND(I161*H161,2)</f>
        <v>0</v>
      </c>
      <c r="BL161" s="17" t="s">
        <v>442</v>
      </c>
      <c r="BM161" s="239" t="s">
        <v>506</v>
      </c>
    </row>
    <row r="162" s="12" customFormat="1" ht="25.92" customHeight="1">
      <c r="A162" s="12"/>
      <c r="B162" s="211"/>
      <c r="C162" s="212"/>
      <c r="D162" s="213" t="s">
        <v>75</v>
      </c>
      <c r="E162" s="214" t="s">
        <v>507</v>
      </c>
      <c r="F162" s="214" t="s">
        <v>508</v>
      </c>
      <c r="G162" s="212"/>
      <c r="H162" s="212"/>
      <c r="I162" s="215"/>
      <c r="J162" s="216">
        <f>BK162</f>
        <v>0</v>
      </c>
      <c r="K162" s="212"/>
      <c r="L162" s="217"/>
      <c r="M162" s="218"/>
      <c r="N162" s="219"/>
      <c r="O162" s="219"/>
      <c r="P162" s="220">
        <f>SUM(P163:P169)</f>
        <v>0</v>
      </c>
      <c r="Q162" s="219"/>
      <c r="R162" s="220">
        <f>SUM(R163:R169)</f>
        <v>0.021229999999999999</v>
      </c>
      <c r="S162" s="219"/>
      <c r="T162" s="221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84</v>
      </c>
      <c r="AT162" s="223" t="s">
        <v>75</v>
      </c>
      <c r="AU162" s="223" t="s">
        <v>76</v>
      </c>
      <c r="AY162" s="222" t="s">
        <v>135</v>
      </c>
      <c r="BK162" s="224">
        <f>SUM(BK163:BK169)</f>
        <v>0</v>
      </c>
    </row>
    <row r="163" s="2" customFormat="1" ht="16.5" customHeight="1">
      <c r="A163" s="38"/>
      <c r="B163" s="39"/>
      <c r="C163" s="227" t="s">
        <v>288</v>
      </c>
      <c r="D163" s="227" t="s">
        <v>138</v>
      </c>
      <c r="E163" s="228" t="s">
        <v>509</v>
      </c>
      <c r="F163" s="229" t="s">
        <v>510</v>
      </c>
      <c r="G163" s="230" t="s">
        <v>141</v>
      </c>
      <c r="H163" s="231">
        <v>8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41</v>
      </c>
      <c r="O163" s="91"/>
      <c r="P163" s="237">
        <f>O163*H163</f>
        <v>0</v>
      </c>
      <c r="Q163" s="237">
        <v>0.00025000000000000001</v>
      </c>
      <c r="R163" s="237">
        <f>Q163*H163</f>
        <v>0.002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442</v>
      </c>
      <c r="AT163" s="239" t="s">
        <v>138</v>
      </c>
      <c r="AU163" s="239" t="s">
        <v>84</v>
      </c>
      <c r="AY163" s="17" t="s">
        <v>135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84</v>
      </c>
      <c r="BK163" s="240">
        <f>ROUND(I163*H163,2)</f>
        <v>0</v>
      </c>
      <c r="BL163" s="17" t="s">
        <v>442</v>
      </c>
      <c r="BM163" s="239" t="s">
        <v>511</v>
      </c>
    </row>
    <row r="164" s="2" customFormat="1" ht="16.5" customHeight="1">
      <c r="A164" s="38"/>
      <c r="B164" s="39"/>
      <c r="C164" s="227" t="s">
        <v>292</v>
      </c>
      <c r="D164" s="227" t="s">
        <v>138</v>
      </c>
      <c r="E164" s="228" t="s">
        <v>512</v>
      </c>
      <c r="F164" s="229" t="s">
        <v>513</v>
      </c>
      <c r="G164" s="230" t="s">
        <v>173</v>
      </c>
      <c r="H164" s="231">
        <v>65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41</v>
      </c>
      <c r="O164" s="91"/>
      <c r="P164" s="237">
        <f>O164*H164</f>
        <v>0</v>
      </c>
      <c r="Q164" s="237">
        <v>6.0000000000000002E-05</v>
      </c>
      <c r="R164" s="237">
        <f>Q164*H164</f>
        <v>0.0039000000000000003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442</v>
      </c>
      <c r="AT164" s="239" t="s">
        <v>138</v>
      </c>
      <c r="AU164" s="239" t="s">
        <v>84</v>
      </c>
      <c r="AY164" s="17" t="s">
        <v>135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84</v>
      </c>
      <c r="BK164" s="240">
        <f>ROUND(I164*H164,2)</f>
        <v>0</v>
      </c>
      <c r="BL164" s="17" t="s">
        <v>442</v>
      </c>
      <c r="BM164" s="239" t="s">
        <v>514</v>
      </c>
    </row>
    <row r="165" s="2" customFormat="1" ht="16.5" customHeight="1">
      <c r="A165" s="38"/>
      <c r="B165" s="39"/>
      <c r="C165" s="227" t="s">
        <v>296</v>
      </c>
      <c r="D165" s="227" t="s">
        <v>138</v>
      </c>
      <c r="E165" s="228" t="s">
        <v>515</v>
      </c>
      <c r="F165" s="229" t="s">
        <v>516</v>
      </c>
      <c r="G165" s="230" t="s">
        <v>381</v>
      </c>
      <c r="H165" s="231">
        <v>2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41</v>
      </c>
      <c r="O165" s="91"/>
      <c r="P165" s="237">
        <f>O165*H165</f>
        <v>0</v>
      </c>
      <c r="Q165" s="237">
        <v>0.001</v>
      </c>
      <c r="R165" s="237">
        <f>Q165*H165</f>
        <v>0.002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442</v>
      </c>
      <c r="AT165" s="239" t="s">
        <v>138</v>
      </c>
      <c r="AU165" s="239" t="s">
        <v>84</v>
      </c>
      <c r="AY165" s="17" t="s">
        <v>135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84</v>
      </c>
      <c r="BK165" s="240">
        <f>ROUND(I165*H165,2)</f>
        <v>0</v>
      </c>
      <c r="BL165" s="17" t="s">
        <v>442</v>
      </c>
      <c r="BM165" s="239" t="s">
        <v>517</v>
      </c>
    </row>
    <row r="166" s="2" customFormat="1" ht="16.5" customHeight="1">
      <c r="A166" s="38"/>
      <c r="B166" s="39"/>
      <c r="C166" s="227" t="s">
        <v>301</v>
      </c>
      <c r="D166" s="227" t="s">
        <v>138</v>
      </c>
      <c r="E166" s="228" t="s">
        <v>518</v>
      </c>
      <c r="F166" s="229" t="s">
        <v>519</v>
      </c>
      <c r="G166" s="230" t="s">
        <v>141</v>
      </c>
      <c r="H166" s="231">
        <v>1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41</v>
      </c>
      <c r="O166" s="91"/>
      <c r="P166" s="237">
        <f>O166*H166</f>
        <v>0</v>
      </c>
      <c r="Q166" s="237">
        <v>0.00064999999999999997</v>
      </c>
      <c r="R166" s="237">
        <f>Q166*H166</f>
        <v>0.00064999999999999997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442</v>
      </c>
      <c r="AT166" s="239" t="s">
        <v>138</v>
      </c>
      <c r="AU166" s="239" t="s">
        <v>84</v>
      </c>
      <c r="AY166" s="17" t="s">
        <v>135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84</v>
      </c>
      <c r="BK166" s="240">
        <f>ROUND(I166*H166,2)</f>
        <v>0</v>
      </c>
      <c r="BL166" s="17" t="s">
        <v>442</v>
      </c>
      <c r="BM166" s="239" t="s">
        <v>442</v>
      </c>
    </row>
    <row r="167" s="2" customFormat="1" ht="16.5" customHeight="1">
      <c r="A167" s="38"/>
      <c r="B167" s="39"/>
      <c r="C167" s="227" t="s">
        <v>305</v>
      </c>
      <c r="D167" s="227" t="s">
        <v>138</v>
      </c>
      <c r="E167" s="228" t="s">
        <v>520</v>
      </c>
      <c r="F167" s="229" t="s">
        <v>521</v>
      </c>
      <c r="G167" s="230" t="s">
        <v>141</v>
      </c>
      <c r="H167" s="231">
        <v>1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41</v>
      </c>
      <c r="O167" s="91"/>
      <c r="P167" s="237">
        <f>O167*H167</f>
        <v>0</v>
      </c>
      <c r="Q167" s="237">
        <v>0.00018000000000000001</v>
      </c>
      <c r="R167" s="237">
        <f>Q167*H167</f>
        <v>0.00018000000000000001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442</v>
      </c>
      <c r="AT167" s="239" t="s">
        <v>138</v>
      </c>
      <c r="AU167" s="239" t="s">
        <v>84</v>
      </c>
      <c r="AY167" s="17" t="s">
        <v>135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84</v>
      </c>
      <c r="BK167" s="240">
        <f>ROUND(I167*H167,2)</f>
        <v>0</v>
      </c>
      <c r="BL167" s="17" t="s">
        <v>442</v>
      </c>
      <c r="BM167" s="239" t="s">
        <v>522</v>
      </c>
    </row>
    <row r="168" s="2" customFormat="1" ht="16.5" customHeight="1">
      <c r="A168" s="38"/>
      <c r="B168" s="39"/>
      <c r="C168" s="227" t="s">
        <v>309</v>
      </c>
      <c r="D168" s="227" t="s">
        <v>138</v>
      </c>
      <c r="E168" s="228" t="s">
        <v>523</v>
      </c>
      <c r="F168" s="229" t="s">
        <v>524</v>
      </c>
      <c r="G168" s="230" t="s">
        <v>141</v>
      </c>
      <c r="H168" s="231">
        <v>1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41</v>
      </c>
      <c r="O168" s="91"/>
      <c r="P168" s="237">
        <f>O168*H168</f>
        <v>0</v>
      </c>
      <c r="Q168" s="237">
        <v>0.0054000000000000003</v>
      </c>
      <c r="R168" s="237">
        <f>Q168*H168</f>
        <v>0.0054000000000000003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442</v>
      </c>
      <c r="AT168" s="239" t="s">
        <v>138</v>
      </c>
      <c r="AU168" s="239" t="s">
        <v>84</v>
      </c>
      <c r="AY168" s="17" t="s">
        <v>135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84</v>
      </c>
      <c r="BK168" s="240">
        <f>ROUND(I168*H168,2)</f>
        <v>0</v>
      </c>
      <c r="BL168" s="17" t="s">
        <v>442</v>
      </c>
      <c r="BM168" s="239" t="s">
        <v>525</v>
      </c>
    </row>
    <row r="169" s="2" customFormat="1" ht="16.5" customHeight="1">
      <c r="A169" s="38"/>
      <c r="B169" s="39"/>
      <c r="C169" s="227" t="s">
        <v>315</v>
      </c>
      <c r="D169" s="227" t="s">
        <v>138</v>
      </c>
      <c r="E169" s="228" t="s">
        <v>526</v>
      </c>
      <c r="F169" s="229" t="s">
        <v>527</v>
      </c>
      <c r="G169" s="230" t="s">
        <v>141</v>
      </c>
      <c r="H169" s="231">
        <v>10</v>
      </c>
      <c r="I169" s="232"/>
      <c r="J169" s="233">
        <f>ROUND(I169*H169,2)</f>
        <v>0</v>
      </c>
      <c r="K169" s="234"/>
      <c r="L169" s="44"/>
      <c r="M169" s="293" t="s">
        <v>1</v>
      </c>
      <c r="N169" s="294" t="s">
        <v>41</v>
      </c>
      <c r="O169" s="295"/>
      <c r="P169" s="296">
        <f>O169*H169</f>
        <v>0</v>
      </c>
      <c r="Q169" s="296">
        <v>0.00071000000000000002</v>
      </c>
      <c r="R169" s="296">
        <f>Q169*H169</f>
        <v>0.0071000000000000004</v>
      </c>
      <c r="S169" s="296">
        <v>0</v>
      </c>
      <c r="T169" s="29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442</v>
      </c>
      <c r="AT169" s="239" t="s">
        <v>138</v>
      </c>
      <c r="AU169" s="239" t="s">
        <v>84</v>
      </c>
      <c r="AY169" s="17" t="s">
        <v>135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84</v>
      </c>
      <c r="BK169" s="240">
        <f>ROUND(I169*H169,2)</f>
        <v>0</v>
      </c>
      <c r="BL169" s="17" t="s">
        <v>442</v>
      </c>
      <c r="BM169" s="239" t="s">
        <v>528</v>
      </c>
    </row>
    <row r="170" s="2" customFormat="1" ht="6.96" customHeight="1">
      <c r="A170" s="38"/>
      <c r="B170" s="66"/>
      <c r="C170" s="67"/>
      <c r="D170" s="67"/>
      <c r="E170" s="67"/>
      <c r="F170" s="67"/>
      <c r="G170" s="67"/>
      <c r="H170" s="67"/>
      <c r="I170" s="67"/>
      <c r="J170" s="67"/>
      <c r="K170" s="67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t83sLuw7wPTrOmlYZuonh7HMJmCFBcqTEi5Lnt6vDMON6LZNEjCY0/mktEpe0TPFoXMMYKVVPBK+06Oixu3LlA==" hashValue="Pzk7YWP+h4ze5kLz+qzXwCmDhyZlSSeYewa+pe4JrFR6Q3Bq5vgAME7IJeglIrSuPxIdwnGYYBlI4Ok82l5gsw==" algorithmName="SHA-512" password="CC35"/>
  <autoFilter ref="C126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DESKTOP-ERH1F0G\Dana</dc:creator>
  <cp:lastModifiedBy>DESKTOP-ERH1F0G\Dana</cp:lastModifiedBy>
  <dcterms:created xsi:type="dcterms:W3CDTF">2024-12-19T18:03:21Z</dcterms:created>
  <dcterms:modified xsi:type="dcterms:W3CDTF">2024-12-19T18:03:27Z</dcterms:modified>
</cp:coreProperties>
</file>