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G:\Môj disk\Rekonštrukcie\Kotolňa 2024,2025\Realizácia - VO\Projekt.dok\Vykurovanie\Výkaz Výmer\"/>
    </mc:Choice>
  </mc:AlternateContent>
  <xr:revisionPtr revIDLastSave="0" documentId="13_ncr:1_{A42A069C-C9DF-425C-B5AE-4E58A0BE63F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ácia stavby" sheetId="1" r:id="rId1"/>
    <sheet name="02 - Vykurovanie" sheetId="2" r:id="rId2"/>
    <sheet name="VV" sheetId="3" r:id="rId3"/>
  </sheets>
  <definedNames>
    <definedName name="_xlnm._FilterDatabase" localSheetId="1" hidden="1">'02 - Vykurovanie'!$C$125:$K$250</definedName>
    <definedName name="_xlnm._FilterDatabase" localSheetId="2" hidden="1">VV!$C$125:$K$250</definedName>
    <definedName name="_xlnm.Print_Titles" localSheetId="1">'02 - Vykurovanie'!$125:$125</definedName>
    <definedName name="_xlnm.Print_Titles" localSheetId="0">'Rekapitulácia stavby'!$92:$92</definedName>
    <definedName name="_xlnm.Print_Titles" localSheetId="2">VV!$125:$125</definedName>
    <definedName name="_xlnm.Print_Area" localSheetId="1">'02 - Vykurovanie'!$C$4:$J$76,'02 - Vykurovanie'!$C$82:$J$107,'02 - Vykurovanie'!$C$113:$J$250</definedName>
    <definedName name="_xlnm.Print_Area" localSheetId="0">'Rekapitulácia stavby'!$D$4:$AO$76,'Rekapitulácia stavby'!$C$82:$AQ$96</definedName>
    <definedName name="_xlnm.Print_Area" localSheetId="2">VV!$C$4:$J$76,VV!$C$82:$J$107,VV!$C$113:$J$250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250" i="3" l="1"/>
  <c r="BI250" i="3"/>
  <c r="BH250" i="3"/>
  <c r="BG250" i="3"/>
  <c r="BF250" i="3"/>
  <c r="BE250" i="3"/>
  <c r="T250" i="3"/>
  <c r="R250" i="3"/>
  <c r="P250" i="3"/>
  <c r="BK249" i="3"/>
  <c r="BI249" i="3"/>
  <c r="BH249" i="3"/>
  <c r="BG249" i="3"/>
  <c r="BF249" i="3"/>
  <c r="BE249" i="3"/>
  <c r="T249" i="3"/>
  <c r="R249" i="3"/>
  <c r="P249" i="3"/>
  <c r="BK248" i="3"/>
  <c r="BI248" i="3"/>
  <c r="BH248" i="3"/>
  <c r="BG248" i="3"/>
  <c r="BF248" i="3"/>
  <c r="BE248" i="3"/>
  <c r="T248" i="3"/>
  <c r="R248" i="3"/>
  <c r="P248" i="3"/>
  <c r="BK247" i="3"/>
  <c r="BI247" i="3"/>
  <c r="BH247" i="3"/>
  <c r="BG247" i="3"/>
  <c r="BE247" i="3"/>
  <c r="T247" i="3"/>
  <c r="T243" i="3" s="1"/>
  <c r="R247" i="3"/>
  <c r="P247" i="3"/>
  <c r="BF247" i="3"/>
  <c r="BK246" i="3"/>
  <c r="BI246" i="3"/>
  <c r="BH246" i="3"/>
  <c r="BG246" i="3"/>
  <c r="BF246" i="3"/>
  <c r="BE246" i="3"/>
  <c r="T246" i="3"/>
  <c r="R246" i="3"/>
  <c r="P246" i="3"/>
  <c r="BK245" i="3"/>
  <c r="BI245" i="3"/>
  <c r="BH245" i="3"/>
  <c r="BG245" i="3"/>
  <c r="BF245" i="3"/>
  <c r="BE245" i="3"/>
  <c r="T245" i="3"/>
  <c r="R245" i="3"/>
  <c r="P245" i="3"/>
  <c r="BK244" i="3"/>
  <c r="BI244" i="3"/>
  <c r="BH244" i="3"/>
  <c r="BG244" i="3"/>
  <c r="BF244" i="3"/>
  <c r="BE244" i="3"/>
  <c r="T244" i="3"/>
  <c r="R244" i="3"/>
  <c r="P244" i="3"/>
  <c r="BK242" i="3"/>
  <c r="BI242" i="3"/>
  <c r="BH242" i="3"/>
  <c r="BG242" i="3"/>
  <c r="BF242" i="3"/>
  <c r="BE242" i="3"/>
  <c r="T242" i="3"/>
  <c r="R242" i="3"/>
  <c r="P242" i="3"/>
  <c r="BK241" i="3"/>
  <c r="BI241" i="3"/>
  <c r="BH241" i="3"/>
  <c r="BG241" i="3"/>
  <c r="BE241" i="3"/>
  <c r="T241" i="3"/>
  <c r="R241" i="3"/>
  <c r="P241" i="3"/>
  <c r="P240" i="3" s="1"/>
  <c r="BF241" i="3"/>
  <c r="T240" i="3"/>
  <c r="BK239" i="3"/>
  <c r="BI239" i="3"/>
  <c r="BH239" i="3"/>
  <c r="BG239" i="3"/>
  <c r="BF239" i="3"/>
  <c r="BE239" i="3"/>
  <c r="T239" i="3"/>
  <c r="R239" i="3"/>
  <c r="P239" i="3"/>
  <c r="BK238" i="3"/>
  <c r="BI238" i="3"/>
  <c r="BH238" i="3"/>
  <c r="BG238" i="3"/>
  <c r="BE238" i="3"/>
  <c r="T238" i="3"/>
  <c r="R238" i="3"/>
  <c r="P238" i="3"/>
  <c r="BF238" i="3"/>
  <c r="BK237" i="3"/>
  <c r="BI237" i="3"/>
  <c r="BH237" i="3"/>
  <c r="BG237" i="3"/>
  <c r="BE237" i="3"/>
  <c r="T237" i="3"/>
  <c r="R237" i="3"/>
  <c r="P237" i="3"/>
  <c r="BF237" i="3"/>
  <c r="BK236" i="3"/>
  <c r="BI236" i="3"/>
  <c r="BH236" i="3"/>
  <c r="BG236" i="3"/>
  <c r="BF236" i="3"/>
  <c r="BE236" i="3"/>
  <c r="T236" i="3"/>
  <c r="T234" i="3" s="1"/>
  <c r="R236" i="3"/>
  <c r="P236" i="3"/>
  <c r="BK235" i="3"/>
  <c r="BI235" i="3"/>
  <c r="BH235" i="3"/>
  <c r="BG235" i="3"/>
  <c r="BF235" i="3"/>
  <c r="BE235" i="3"/>
  <c r="T235" i="3"/>
  <c r="R235" i="3"/>
  <c r="P235" i="3"/>
  <c r="BK233" i="3"/>
  <c r="BI233" i="3"/>
  <c r="BH233" i="3"/>
  <c r="BG233" i="3"/>
  <c r="BF233" i="3"/>
  <c r="BE233" i="3"/>
  <c r="T233" i="3"/>
  <c r="R233" i="3"/>
  <c r="P233" i="3"/>
  <c r="BK232" i="3"/>
  <c r="BI232" i="3"/>
  <c r="BH232" i="3"/>
  <c r="BG232" i="3"/>
  <c r="BE232" i="3"/>
  <c r="T232" i="3"/>
  <c r="R232" i="3"/>
  <c r="P232" i="3"/>
  <c r="BF232" i="3"/>
  <c r="BK231" i="3"/>
  <c r="BI231" i="3"/>
  <c r="BH231" i="3"/>
  <c r="BG231" i="3"/>
  <c r="BE231" i="3"/>
  <c r="T231" i="3"/>
  <c r="R231" i="3"/>
  <c r="P231" i="3"/>
  <c r="BF231" i="3"/>
  <c r="BK230" i="3"/>
  <c r="BI230" i="3"/>
  <c r="BH230" i="3"/>
  <c r="BG230" i="3"/>
  <c r="BE230" i="3"/>
  <c r="T230" i="3"/>
  <c r="R230" i="3"/>
  <c r="P230" i="3"/>
  <c r="BF230" i="3"/>
  <c r="BK229" i="3"/>
  <c r="BI229" i="3"/>
  <c r="BH229" i="3"/>
  <c r="BG229" i="3"/>
  <c r="BF229" i="3"/>
  <c r="BE229" i="3"/>
  <c r="T229" i="3"/>
  <c r="R229" i="3"/>
  <c r="P229" i="3"/>
  <c r="BK228" i="3"/>
  <c r="BI228" i="3"/>
  <c r="BH228" i="3"/>
  <c r="BG228" i="3"/>
  <c r="BE228" i="3"/>
  <c r="T228" i="3"/>
  <c r="R228" i="3"/>
  <c r="P228" i="3"/>
  <c r="BF228" i="3"/>
  <c r="BK227" i="3"/>
  <c r="BI227" i="3"/>
  <c r="BH227" i="3"/>
  <c r="BG227" i="3"/>
  <c r="BE227" i="3"/>
  <c r="T227" i="3"/>
  <c r="R227" i="3"/>
  <c r="P227" i="3"/>
  <c r="BF227" i="3"/>
  <c r="BK226" i="3"/>
  <c r="BI226" i="3"/>
  <c r="BH226" i="3"/>
  <c r="BG226" i="3"/>
  <c r="BE226" i="3"/>
  <c r="T226" i="3"/>
  <c r="R226" i="3"/>
  <c r="P226" i="3"/>
  <c r="BF226" i="3"/>
  <c r="BK225" i="3"/>
  <c r="BI225" i="3"/>
  <c r="BH225" i="3"/>
  <c r="BG225" i="3"/>
  <c r="BF225" i="3"/>
  <c r="BE225" i="3"/>
  <c r="T225" i="3"/>
  <c r="R225" i="3"/>
  <c r="P225" i="3"/>
  <c r="BK224" i="3"/>
  <c r="BI224" i="3"/>
  <c r="BH224" i="3"/>
  <c r="BG224" i="3"/>
  <c r="BE224" i="3"/>
  <c r="T224" i="3"/>
  <c r="R224" i="3"/>
  <c r="P224" i="3"/>
  <c r="BF224" i="3"/>
  <c r="BK223" i="3"/>
  <c r="BI223" i="3"/>
  <c r="BH223" i="3"/>
  <c r="BG223" i="3"/>
  <c r="BE223" i="3"/>
  <c r="T223" i="3"/>
  <c r="R223" i="3"/>
  <c r="P223" i="3"/>
  <c r="BF223" i="3"/>
  <c r="BK222" i="3"/>
  <c r="BI222" i="3"/>
  <c r="BH222" i="3"/>
  <c r="BG222" i="3"/>
  <c r="BE222" i="3"/>
  <c r="T222" i="3"/>
  <c r="R222" i="3"/>
  <c r="P222" i="3"/>
  <c r="BF222" i="3"/>
  <c r="BK221" i="3"/>
  <c r="BI221" i="3"/>
  <c r="BH221" i="3"/>
  <c r="BG221" i="3"/>
  <c r="BF221" i="3"/>
  <c r="BE221" i="3"/>
  <c r="T221" i="3"/>
  <c r="R221" i="3"/>
  <c r="P221" i="3"/>
  <c r="BK220" i="3"/>
  <c r="BI220" i="3"/>
  <c r="BH220" i="3"/>
  <c r="BG220" i="3"/>
  <c r="BE220" i="3"/>
  <c r="T220" i="3"/>
  <c r="R220" i="3"/>
  <c r="P220" i="3"/>
  <c r="BF220" i="3"/>
  <c r="BK219" i="3"/>
  <c r="BI219" i="3"/>
  <c r="BH219" i="3"/>
  <c r="BG219" i="3"/>
  <c r="BE219" i="3"/>
  <c r="T219" i="3"/>
  <c r="R219" i="3"/>
  <c r="P219" i="3"/>
  <c r="BF219" i="3"/>
  <c r="BK218" i="3"/>
  <c r="BI218" i="3"/>
  <c r="BH218" i="3"/>
  <c r="BG218" i="3"/>
  <c r="BE218" i="3"/>
  <c r="T218" i="3"/>
  <c r="R218" i="3"/>
  <c r="P218" i="3"/>
  <c r="BF218" i="3"/>
  <c r="BK217" i="3"/>
  <c r="BI217" i="3"/>
  <c r="BH217" i="3"/>
  <c r="BG217" i="3"/>
  <c r="BF217" i="3"/>
  <c r="BE217" i="3"/>
  <c r="T217" i="3"/>
  <c r="R217" i="3"/>
  <c r="P217" i="3"/>
  <c r="BK216" i="3"/>
  <c r="BI216" i="3"/>
  <c r="BH216" i="3"/>
  <c r="BG216" i="3"/>
  <c r="BE216" i="3"/>
  <c r="T216" i="3"/>
  <c r="R216" i="3"/>
  <c r="P216" i="3"/>
  <c r="BF216" i="3"/>
  <c r="BK215" i="3"/>
  <c r="BI215" i="3"/>
  <c r="BH215" i="3"/>
  <c r="BG215" i="3"/>
  <c r="BE215" i="3"/>
  <c r="T215" i="3"/>
  <c r="R215" i="3"/>
  <c r="P215" i="3"/>
  <c r="BF215" i="3"/>
  <c r="BK214" i="3"/>
  <c r="BI214" i="3"/>
  <c r="BH214" i="3"/>
  <c r="BG214" i="3"/>
  <c r="BE214" i="3"/>
  <c r="T214" i="3"/>
  <c r="R214" i="3"/>
  <c r="P214" i="3"/>
  <c r="BF214" i="3"/>
  <c r="BK213" i="3"/>
  <c r="BI213" i="3"/>
  <c r="BH213" i="3"/>
  <c r="BG213" i="3"/>
  <c r="BF213" i="3"/>
  <c r="BE213" i="3"/>
  <c r="T213" i="3"/>
  <c r="R213" i="3"/>
  <c r="P213" i="3"/>
  <c r="BK212" i="3"/>
  <c r="BI212" i="3"/>
  <c r="BH212" i="3"/>
  <c r="BG212" i="3"/>
  <c r="BE212" i="3"/>
  <c r="T212" i="3"/>
  <c r="R212" i="3"/>
  <c r="P212" i="3"/>
  <c r="BF212" i="3"/>
  <c r="BK211" i="3"/>
  <c r="BI211" i="3"/>
  <c r="BH211" i="3"/>
  <c r="BG211" i="3"/>
  <c r="BE211" i="3"/>
  <c r="T211" i="3"/>
  <c r="R211" i="3"/>
  <c r="P211" i="3"/>
  <c r="BF211" i="3"/>
  <c r="BK210" i="3"/>
  <c r="BI210" i="3"/>
  <c r="BH210" i="3"/>
  <c r="BG210" i="3"/>
  <c r="BE210" i="3"/>
  <c r="T210" i="3"/>
  <c r="R210" i="3"/>
  <c r="P210" i="3"/>
  <c r="BF210" i="3"/>
  <c r="BK209" i="3"/>
  <c r="BI209" i="3"/>
  <c r="BH209" i="3"/>
  <c r="BG209" i="3"/>
  <c r="BF209" i="3"/>
  <c r="BE209" i="3"/>
  <c r="T209" i="3"/>
  <c r="R209" i="3"/>
  <c r="P209" i="3"/>
  <c r="BK208" i="3"/>
  <c r="BI208" i="3"/>
  <c r="BH208" i="3"/>
  <c r="BG208" i="3"/>
  <c r="BE208" i="3"/>
  <c r="T208" i="3"/>
  <c r="R208" i="3"/>
  <c r="P208" i="3"/>
  <c r="BF208" i="3"/>
  <c r="BK207" i="3"/>
  <c r="BI207" i="3"/>
  <c r="BH207" i="3"/>
  <c r="BG207" i="3"/>
  <c r="BE207" i="3"/>
  <c r="T207" i="3"/>
  <c r="R207" i="3"/>
  <c r="P207" i="3"/>
  <c r="BF207" i="3"/>
  <c r="BK206" i="3"/>
  <c r="BI206" i="3"/>
  <c r="BH206" i="3"/>
  <c r="BG206" i="3"/>
  <c r="BE206" i="3"/>
  <c r="T206" i="3"/>
  <c r="R206" i="3"/>
  <c r="P206" i="3"/>
  <c r="BF206" i="3"/>
  <c r="BK205" i="3"/>
  <c r="BI205" i="3"/>
  <c r="BH205" i="3"/>
  <c r="BG205" i="3"/>
  <c r="BF205" i="3"/>
  <c r="BE205" i="3"/>
  <c r="T205" i="3"/>
  <c r="R205" i="3"/>
  <c r="P205" i="3"/>
  <c r="BK204" i="3"/>
  <c r="BI204" i="3"/>
  <c r="BH204" i="3"/>
  <c r="BG204" i="3"/>
  <c r="BF204" i="3"/>
  <c r="BE204" i="3"/>
  <c r="T204" i="3"/>
  <c r="R204" i="3"/>
  <c r="P204" i="3"/>
  <c r="BK203" i="3"/>
  <c r="BI203" i="3"/>
  <c r="BH203" i="3"/>
  <c r="BG203" i="3"/>
  <c r="BE203" i="3"/>
  <c r="T203" i="3"/>
  <c r="R203" i="3"/>
  <c r="P203" i="3"/>
  <c r="BF203" i="3"/>
  <c r="BK201" i="3"/>
  <c r="BI201" i="3"/>
  <c r="BH201" i="3"/>
  <c r="BG201" i="3"/>
  <c r="BE201" i="3"/>
  <c r="T201" i="3"/>
  <c r="R201" i="3"/>
  <c r="P201" i="3"/>
  <c r="BF201" i="3"/>
  <c r="BK200" i="3"/>
  <c r="BI200" i="3"/>
  <c r="BH200" i="3"/>
  <c r="BG200" i="3"/>
  <c r="BE200" i="3"/>
  <c r="T200" i="3"/>
  <c r="R200" i="3"/>
  <c r="P200" i="3"/>
  <c r="BF200" i="3"/>
  <c r="BK199" i="3"/>
  <c r="BI199" i="3"/>
  <c r="BH199" i="3"/>
  <c r="BG199" i="3"/>
  <c r="BF199" i="3"/>
  <c r="BE199" i="3"/>
  <c r="T199" i="3"/>
  <c r="R199" i="3"/>
  <c r="P199" i="3"/>
  <c r="BK198" i="3"/>
  <c r="BI198" i="3"/>
  <c r="BH198" i="3"/>
  <c r="BG198" i="3"/>
  <c r="BF198" i="3"/>
  <c r="BE198" i="3"/>
  <c r="T198" i="3"/>
  <c r="R198" i="3"/>
  <c r="P198" i="3"/>
  <c r="BK197" i="3"/>
  <c r="BI197" i="3"/>
  <c r="BH197" i="3"/>
  <c r="BG197" i="3"/>
  <c r="BE197" i="3"/>
  <c r="T197" i="3"/>
  <c r="R197" i="3"/>
  <c r="P197" i="3"/>
  <c r="BF197" i="3"/>
  <c r="BK196" i="3"/>
  <c r="BI196" i="3"/>
  <c r="BH196" i="3"/>
  <c r="BG196" i="3"/>
  <c r="BE196" i="3"/>
  <c r="T196" i="3"/>
  <c r="R196" i="3"/>
  <c r="P196" i="3"/>
  <c r="BF196" i="3"/>
  <c r="BK195" i="3"/>
  <c r="BI195" i="3"/>
  <c r="BH195" i="3"/>
  <c r="BG195" i="3"/>
  <c r="BF195" i="3"/>
  <c r="BE195" i="3"/>
  <c r="T195" i="3"/>
  <c r="R195" i="3"/>
  <c r="P195" i="3"/>
  <c r="BK194" i="3"/>
  <c r="BI194" i="3"/>
  <c r="BH194" i="3"/>
  <c r="BG194" i="3"/>
  <c r="BF194" i="3"/>
  <c r="BE194" i="3"/>
  <c r="T194" i="3"/>
  <c r="R194" i="3"/>
  <c r="P194" i="3"/>
  <c r="BK193" i="3"/>
  <c r="BI193" i="3"/>
  <c r="BH193" i="3"/>
  <c r="BG193" i="3"/>
  <c r="BE193" i="3"/>
  <c r="T193" i="3"/>
  <c r="R193" i="3"/>
  <c r="P193" i="3"/>
  <c r="BF193" i="3"/>
  <c r="BK192" i="3"/>
  <c r="BI192" i="3"/>
  <c r="BH192" i="3"/>
  <c r="BG192" i="3"/>
  <c r="BE192" i="3"/>
  <c r="T192" i="3"/>
  <c r="R192" i="3"/>
  <c r="P192" i="3"/>
  <c r="BF192" i="3"/>
  <c r="BK191" i="3"/>
  <c r="BK189" i="3" s="1"/>
  <c r="BI191" i="3"/>
  <c r="BH191" i="3"/>
  <c r="BG191" i="3"/>
  <c r="BF191" i="3"/>
  <c r="BE191" i="3"/>
  <c r="T191" i="3"/>
  <c r="R191" i="3"/>
  <c r="P191" i="3"/>
  <c r="P189" i="3" s="1"/>
  <c r="BK190" i="3"/>
  <c r="BI190" i="3"/>
  <c r="BH190" i="3"/>
  <c r="BG190" i="3"/>
  <c r="BF190" i="3"/>
  <c r="BE190" i="3"/>
  <c r="T190" i="3"/>
  <c r="T189" i="3" s="1"/>
  <c r="R190" i="3"/>
  <c r="P190" i="3"/>
  <c r="BK188" i="3"/>
  <c r="BI188" i="3"/>
  <c r="BH188" i="3"/>
  <c r="BG188" i="3"/>
  <c r="BF188" i="3"/>
  <c r="BE188" i="3"/>
  <c r="T188" i="3"/>
  <c r="R188" i="3"/>
  <c r="P188" i="3"/>
  <c r="BK187" i="3"/>
  <c r="BI187" i="3"/>
  <c r="BH187" i="3"/>
  <c r="BG187" i="3"/>
  <c r="BF187" i="3"/>
  <c r="BE187" i="3"/>
  <c r="T187" i="3"/>
  <c r="R187" i="3"/>
  <c r="P187" i="3"/>
  <c r="BK186" i="3"/>
  <c r="BI186" i="3"/>
  <c r="BH186" i="3"/>
  <c r="BG186" i="3"/>
  <c r="BE186" i="3"/>
  <c r="T186" i="3"/>
  <c r="R186" i="3"/>
  <c r="P186" i="3"/>
  <c r="BF186" i="3"/>
  <c r="BK185" i="3"/>
  <c r="BI185" i="3"/>
  <c r="BH185" i="3"/>
  <c r="BG185" i="3"/>
  <c r="BE185" i="3"/>
  <c r="T185" i="3"/>
  <c r="R185" i="3"/>
  <c r="P185" i="3"/>
  <c r="BF185" i="3"/>
  <c r="BK184" i="3"/>
  <c r="BI184" i="3"/>
  <c r="BH184" i="3"/>
  <c r="BG184" i="3"/>
  <c r="BF184" i="3"/>
  <c r="BE184" i="3"/>
  <c r="T184" i="3"/>
  <c r="R184" i="3"/>
  <c r="P184" i="3"/>
  <c r="BK183" i="3"/>
  <c r="BI183" i="3"/>
  <c r="BH183" i="3"/>
  <c r="BG183" i="3"/>
  <c r="BF183" i="3"/>
  <c r="BE183" i="3"/>
  <c r="T183" i="3"/>
  <c r="R183" i="3"/>
  <c r="P183" i="3"/>
  <c r="BK182" i="3"/>
  <c r="BI182" i="3"/>
  <c r="BH182" i="3"/>
  <c r="BG182" i="3"/>
  <c r="BE182" i="3"/>
  <c r="T182" i="3"/>
  <c r="R182" i="3"/>
  <c r="P182" i="3"/>
  <c r="BF182" i="3"/>
  <c r="BK181" i="3"/>
  <c r="BI181" i="3"/>
  <c r="BH181" i="3"/>
  <c r="BG181" i="3"/>
  <c r="BE181" i="3"/>
  <c r="T181" i="3"/>
  <c r="R181" i="3"/>
  <c r="P181" i="3"/>
  <c r="BF181" i="3"/>
  <c r="BK180" i="3"/>
  <c r="BI180" i="3"/>
  <c r="BH180" i="3"/>
  <c r="BG180" i="3"/>
  <c r="BF180" i="3"/>
  <c r="BE180" i="3"/>
  <c r="T180" i="3"/>
  <c r="R180" i="3"/>
  <c r="P180" i="3"/>
  <c r="BK179" i="3"/>
  <c r="BI179" i="3"/>
  <c r="BH179" i="3"/>
  <c r="BG179" i="3"/>
  <c r="BF179" i="3"/>
  <c r="BE179" i="3"/>
  <c r="T179" i="3"/>
  <c r="R179" i="3"/>
  <c r="P179" i="3"/>
  <c r="BK178" i="3"/>
  <c r="BI178" i="3"/>
  <c r="BH178" i="3"/>
  <c r="BG178" i="3"/>
  <c r="BE178" i="3"/>
  <c r="T178" i="3"/>
  <c r="R178" i="3"/>
  <c r="P178" i="3"/>
  <c r="BF178" i="3"/>
  <c r="BK177" i="3"/>
  <c r="BI177" i="3"/>
  <c r="BH177" i="3"/>
  <c r="BG177" i="3"/>
  <c r="BE177" i="3"/>
  <c r="T177" i="3"/>
  <c r="R177" i="3"/>
  <c r="P177" i="3"/>
  <c r="BF177" i="3"/>
  <c r="BK176" i="3"/>
  <c r="BI176" i="3"/>
  <c r="BH176" i="3"/>
  <c r="BG176" i="3"/>
  <c r="BF176" i="3"/>
  <c r="BE176" i="3"/>
  <c r="T176" i="3"/>
  <c r="T173" i="3" s="1"/>
  <c r="R176" i="3"/>
  <c r="P176" i="3"/>
  <c r="BK175" i="3"/>
  <c r="BI175" i="3"/>
  <c r="BH175" i="3"/>
  <c r="BG175" i="3"/>
  <c r="BF175" i="3"/>
  <c r="BE175" i="3"/>
  <c r="T175" i="3"/>
  <c r="R175" i="3"/>
  <c r="P175" i="3"/>
  <c r="BK174" i="3"/>
  <c r="BI174" i="3"/>
  <c r="BH174" i="3"/>
  <c r="BG174" i="3"/>
  <c r="BE174" i="3"/>
  <c r="T174" i="3"/>
  <c r="R174" i="3"/>
  <c r="P174" i="3"/>
  <c r="BF174" i="3"/>
  <c r="BK172" i="3"/>
  <c r="BI172" i="3"/>
  <c r="BH172" i="3"/>
  <c r="BG172" i="3"/>
  <c r="BE172" i="3"/>
  <c r="T172" i="3"/>
  <c r="R172" i="3"/>
  <c r="P172" i="3"/>
  <c r="BF172" i="3"/>
  <c r="BK171" i="3"/>
  <c r="BI171" i="3"/>
  <c r="BH171" i="3"/>
  <c r="BG171" i="3"/>
  <c r="BE171" i="3"/>
  <c r="T171" i="3"/>
  <c r="R171" i="3"/>
  <c r="P171" i="3"/>
  <c r="BF171" i="3"/>
  <c r="BK170" i="3"/>
  <c r="BI170" i="3"/>
  <c r="BH170" i="3"/>
  <c r="BG170" i="3"/>
  <c r="BF170" i="3"/>
  <c r="BE170" i="3"/>
  <c r="T170" i="3"/>
  <c r="R170" i="3"/>
  <c r="P170" i="3"/>
  <c r="BK169" i="3"/>
  <c r="BI169" i="3"/>
  <c r="BH169" i="3"/>
  <c r="BG169" i="3"/>
  <c r="BF169" i="3"/>
  <c r="BE169" i="3"/>
  <c r="T169" i="3"/>
  <c r="R169" i="3"/>
  <c r="P169" i="3"/>
  <c r="BK168" i="3"/>
  <c r="BI168" i="3"/>
  <c r="BH168" i="3"/>
  <c r="BG168" i="3"/>
  <c r="BE168" i="3"/>
  <c r="T168" i="3"/>
  <c r="R168" i="3"/>
  <c r="P168" i="3"/>
  <c r="BF168" i="3"/>
  <c r="BK167" i="3"/>
  <c r="BI167" i="3"/>
  <c r="BH167" i="3"/>
  <c r="BG167" i="3"/>
  <c r="BE167" i="3"/>
  <c r="T167" i="3"/>
  <c r="R167" i="3"/>
  <c r="P167" i="3"/>
  <c r="BF167" i="3"/>
  <c r="BK166" i="3"/>
  <c r="BI166" i="3"/>
  <c r="BH166" i="3"/>
  <c r="BG166" i="3"/>
  <c r="BF166" i="3"/>
  <c r="BE166" i="3"/>
  <c r="T166" i="3"/>
  <c r="R166" i="3"/>
  <c r="P166" i="3"/>
  <c r="BK165" i="3"/>
  <c r="BI165" i="3"/>
  <c r="BH165" i="3"/>
  <c r="BG165" i="3"/>
  <c r="BF165" i="3"/>
  <c r="BE165" i="3"/>
  <c r="T165" i="3"/>
  <c r="R165" i="3"/>
  <c r="P165" i="3"/>
  <c r="BK164" i="3"/>
  <c r="BI164" i="3"/>
  <c r="BH164" i="3"/>
  <c r="BG164" i="3"/>
  <c r="BE164" i="3"/>
  <c r="T164" i="3"/>
  <c r="R164" i="3"/>
  <c r="P164" i="3"/>
  <c r="BF164" i="3"/>
  <c r="BK163" i="3"/>
  <c r="BI163" i="3"/>
  <c r="BH163" i="3"/>
  <c r="BG163" i="3"/>
  <c r="BE163" i="3"/>
  <c r="T163" i="3"/>
  <c r="T159" i="3" s="1"/>
  <c r="R163" i="3"/>
  <c r="P163" i="3"/>
  <c r="BF163" i="3"/>
  <c r="BK162" i="3"/>
  <c r="BI162" i="3"/>
  <c r="BH162" i="3"/>
  <c r="BG162" i="3"/>
  <c r="BF162" i="3"/>
  <c r="BE162" i="3"/>
  <c r="T162" i="3"/>
  <c r="R162" i="3"/>
  <c r="P162" i="3"/>
  <c r="BK161" i="3"/>
  <c r="BI161" i="3"/>
  <c r="BH161" i="3"/>
  <c r="BG161" i="3"/>
  <c r="BF161" i="3"/>
  <c r="BE161" i="3"/>
  <c r="T161" i="3"/>
  <c r="R161" i="3"/>
  <c r="P161" i="3"/>
  <c r="BK160" i="3"/>
  <c r="BI160" i="3"/>
  <c r="BH160" i="3"/>
  <c r="BG160" i="3"/>
  <c r="BE160" i="3"/>
  <c r="T160" i="3"/>
  <c r="R160" i="3"/>
  <c r="P160" i="3"/>
  <c r="BF160" i="3"/>
  <c r="BK158" i="3"/>
  <c r="BI158" i="3"/>
  <c r="BH158" i="3"/>
  <c r="BG158" i="3"/>
  <c r="BF158" i="3"/>
  <c r="BE158" i="3"/>
  <c r="T158" i="3"/>
  <c r="R158" i="3"/>
  <c r="P158" i="3"/>
  <c r="BK157" i="3"/>
  <c r="BI157" i="3"/>
  <c r="BH157" i="3"/>
  <c r="BG157" i="3"/>
  <c r="BE157" i="3"/>
  <c r="T157" i="3"/>
  <c r="R157" i="3"/>
  <c r="P157" i="3"/>
  <c r="BF157" i="3"/>
  <c r="BK156" i="3"/>
  <c r="BI156" i="3"/>
  <c r="BH156" i="3"/>
  <c r="BG156" i="3"/>
  <c r="BE156" i="3"/>
  <c r="T156" i="3"/>
  <c r="R156" i="3"/>
  <c r="P156" i="3"/>
  <c r="BF156" i="3"/>
  <c r="BK155" i="3"/>
  <c r="BI155" i="3"/>
  <c r="BH155" i="3"/>
  <c r="BG155" i="3"/>
  <c r="BF155" i="3"/>
  <c r="BE155" i="3"/>
  <c r="T155" i="3"/>
  <c r="R155" i="3"/>
  <c r="P155" i="3"/>
  <c r="BK154" i="3"/>
  <c r="BI154" i="3"/>
  <c r="BH154" i="3"/>
  <c r="BG154" i="3"/>
  <c r="BF154" i="3"/>
  <c r="BE154" i="3"/>
  <c r="T154" i="3"/>
  <c r="R154" i="3"/>
  <c r="P154" i="3"/>
  <c r="BK153" i="3"/>
  <c r="BI153" i="3"/>
  <c r="BH153" i="3"/>
  <c r="BG153" i="3"/>
  <c r="BE153" i="3"/>
  <c r="T153" i="3"/>
  <c r="R153" i="3"/>
  <c r="P153" i="3"/>
  <c r="BF153" i="3"/>
  <c r="BK152" i="3"/>
  <c r="BI152" i="3"/>
  <c r="BH152" i="3"/>
  <c r="BG152" i="3"/>
  <c r="BE152" i="3"/>
  <c r="T152" i="3"/>
  <c r="R152" i="3"/>
  <c r="P152" i="3"/>
  <c r="BF152" i="3"/>
  <c r="BK151" i="3"/>
  <c r="BI151" i="3"/>
  <c r="BH151" i="3"/>
  <c r="BG151" i="3"/>
  <c r="BF151" i="3"/>
  <c r="BE151" i="3"/>
  <c r="T151" i="3"/>
  <c r="R151" i="3"/>
  <c r="P151" i="3"/>
  <c r="BK150" i="3"/>
  <c r="BI150" i="3"/>
  <c r="BH150" i="3"/>
  <c r="BG150" i="3"/>
  <c r="BF150" i="3"/>
  <c r="BE150" i="3"/>
  <c r="T150" i="3"/>
  <c r="R150" i="3"/>
  <c r="P150" i="3"/>
  <c r="BK149" i="3"/>
  <c r="BI149" i="3"/>
  <c r="BH149" i="3"/>
  <c r="BG149" i="3"/>
  <c r="BE149" i="3"/>
  <c r="T149" i="3"/>
  <c r="R149" i="3"/>
  <c r="P149" i="3"/>
  <c r="BF149" i="3"/>
  <c r="BK148" i="3"/>
  <c r="BI148" i="3"/>
  <c r="BH148" i="3"/>
  <c r="BG148" i="3"/>
  <c r="BE148" i="3"/>
  <c r="T148" i="3"/>
  <c r="R148" i="3"/>
  <c r="P148" i="3"/>
  <c r="BF148" i="3"/>
  <c r="BK147" i="3"/>
  <c r="BI147" i="3"/>
  <c r="BH147" i="3"/>
  <c r="BG147" i="3"/>
  <c r="BF147" i="3"/>
  <c r="BE147" i="3"/>
  <c r="T147" i="3"/>
  <c r="R147" i="3"/>
  <c r="P147" i="3"/>
  <c r="BK146" i="3"/>
  <c r="BI146" i="3"/>
  <c r="BH146" i="3"/>
  <c r="BG146" i="3"/>
  <c r="BF146" i="3"/>
  <c r="BE146" i="3"/>
  <c r="T146" i="3"/>
  <c r="R146" i="3"/>
  <c r="P146" i="3"/>
  <c r="BK145" i="3"/>
  <c r="BI145" i="3"/>
  <c r="BH145" i="3"/>
  <c r="BG145" i="3"/>
  <c r="BE145" i="3"/>
  <c r="T145" i="3"/>
  <c r="R145" i="3"/>
  <c r="R142" i="3" s="1"/>
  <c r="P145" i="3"/>
  <c r="BF145" i="3"/>
  <c r="BK144" i="3"/>
  <c r="BI144" i="3"/>
  <c r="BH144" i="3"/>
  <c r="BG144" i="3"/>
  <c r="BE144" i="3"/>
  <c r="T144" i="3"/>
  <c r="R144" i="3"/>
  <c r="P144" i="3"/>
  <c r="BF144" i="3"/>
  <c r="BK143" i="3"/>
  <c r="BI143" i="3"/>
  <c r="BH143" i="3"/>
  <c r="BG143" i="3"/>
  <c r="BF143" i="3"/>
  <c r="BE143" i="3"/>
  <c r="T143" i="3"/>
  <c r="R143" i="3"/>
  <c r="P143" i="3"/>
  <c r="BK141" i="3"/>
  <c r="BI141" i="3"/>
  <c r="BH141" i="3"/>
  <c r="BG141" i="3"/>
  <c r="BF141" i="3"/>
  <c r="BE141" i="3"/>
  <c r="T141" i="3"/>
  <c r="R141" i="3"/>
  <c r="P141" i="3"/>
  <c r="BK140" i="3"/>
  <c r="BI140" i="3"/>
  <c r="BH140" i="3"/>
  <c r="BG140" i="3"/>
  <c r="BF140" i="3"/>
  <c r="BE140" i="3"/>
  <c r="T140" i="3"/>
  <c r="R140" i="3"/>
  <c r="P140" i="3"/>
  <c r="BK139" i="3"/>
  <c r="BI139" i="3"/>
  <c r="BH139" i="3"/>
  <c r="BG139" i="3"/>
  <c r="BE139" i="3"/>
  <c r="T139" i="3"/>
  <c r="R139" i="3"/>
  <c r="P139" i="3"/>
  <c r="BF139" i="3"/>
  <c r="BK138" i="3"/>
  <c r="BI138" i="3"/>
  <c r="BH138" i="3"/>
  <c r="BG138" i="3"/>
  <c r="BE138" i="3"/>
  <c r="T138" i="3"/>
  <c r="R138" i="3"/>
  <c r="P138" i="3"/>
  <c r="BF138" i="3"/>
  <c r="BK137" i="3"/>
  <c r="BI137" i="3"/>
  <c r="BH137" i="3"/>
  <c r="BG137" i="3"/>
  <c r="BF137" i="3"/>
  <c r="BE137" i="3"/>
  <c r="T137" i="3"/>
  <c r="R137" i="3"/>
  <c r="P137" i="3"/>
  <c r="BK136" i="3"/>
  <c r="BI136" i="3"/>
  <c r="BH136" i="3"/>
  <c r="BG136" i="3"/>
  <c r="BF136" i="3"/>
  <c r="BE136" i="3"/>
  <c r="T136" i="3"/>
  <c r="R136" i="3"/>
  <c r="P136" i="3"/>
  <c r="BK135" i="3"/>
  <c r="BI135" i="3"/>
  <c r="BH135" i="3"/>
  <c r="BG135" i="3"/>
  <c r="BE135" i="3"/>
  <c r="T135" i="3"/>
  <c r="R135" i="3"/>
  <c r="P135" i="3"/>
  <c r="BF135" i="3"/>
  <c r="BK134" i="3"/>
  <c r="BI134" i="3"/>
  <c r="BH134" i="3"/>
  <c r="BG134" i="3"/>
  <c r="BE134" i="3"/>
  <c r="T134" i="3"/>
  <c r="R134" i="3"/>
  <c r="P134" i="3"/>
  <c r="BF134" i="3"/>
  <c r="BK133" i="3"/>
  <c r="BI133" i="3"/>
  <c r="BH133" i="3"/>
  <c r="BG133" i="3"/>
  <c r="BF133" i="3"/>
  <c r="BE133" i="3"/>
  <c r="T133" i="3"/>
  <c r="R133" i="3"/>
  <c r="P133" i="3"/>
  <c r="BK132" i="3"/>
  <c r="BI132" i="3"/>
  <c r="BH132" i="3"/>
  <c r="BG132" i="3"/>
  <c r="BF132" i="3"/>
  <c r="BE132" i="3"/>
  <c r="T132" i="3"/>
  <c r="R132" i="3"/>
  <c r="P132" i="3"/>
  <c r="BK131" i="3"/>
  <c r="BI131" i="3"/>
  <c r="BH131" i="3"/>
  <c r="BG131" i="3"/>
  <c r="BE131" i="3"/>
  <c r="T131" i="3"/>
  <c r="R131" i="3"/>
  <c r="P131" i="3"/>
  <c r="BF131" i="3"/>
  <c r="BK130" i="3"/>
  <c r="BI130" i="3"/>
  <c r="BH130" i="3"/>
  <c r="BG130" i="3"/>
  <c r="BE130" i="3"/>
  <c r="T130" i="3"/>
  <c r="R130" i="3"/>
  <c r="P130" i="3"/>
  <c r="P128" i="3" s="1"/>
  <c r="BF130" i="3"/>
  <c r="BK129" i="3"/>
  <c r="BI129" i="3"/>
  <c r="BH129" i="3"/>
  <c r="BG129" i="3"/>
  <c r="BF129" i="3"/>
  <c r="BE129" i="3"/>
  <c r="T129" i="3"/>
  <c r="R129" i="3"/>
  <c r="P129" i="3"/>
  <c r="J120" i="3"/>
  <c r="F120" i="3"/>
  <c r="E118" i="3"/>
  <c r="F89" i="3"/>
  <c r="E87" i="3"/>
  <c r="J37" i="3"/>
  <c r="J36" i="3"/>
  <c r="J35" i="3"/>
  <c r="J24" i="3"/>
  <c r="E24" i="3"/>
  <c r="J123" i="3" s="1"/>
  <c r="J23" i="3"/>
  <c r="J21" i="3"/>
  <c r="E21" i="3"/>
  <c r="J91" i="3" s="1"/>
  <c r="J20" i="3"/>
  <c r="J18" i="3"/>
  <c r="E18" i="3"/>
  <c r="F123" i="3" s="1"/>
  <c r="J17" i="3"/>
  <c r="J15" i="3"/>
  <c r="E15" i="3"/>
  <c r="F91" i="3" s="1"/>
  <c r="J14" i="3"/>
  <c r="J12" i="3"/>
  <c r="J89" i="3" s="1"/>
  <c r="E7" i="3"/>
  <c r="E116" i="3" s="1"/>
  <c r="J37" i="2"/>
  <c r="J36" i="2"/>
  <c r="AY95" i="1" s="1"/>
  <c r="J35" i="2"/>
  <c r="AX95" i="1" s="1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F120" i="2"/>
  <c r="E118" i="2"/>
  <c r="F89" i="2"/>
  <c r="E87" i="2"/>
  <c r="J24" i="2"/>
  <c r="E24" i="2"/>
  <c r="J123" i="2" s="1"/>
  <c r="J23" i="2"/>
  <c r="J21" i="2"/>
  <c r="E21" i="2"/>
  <c r="J122" i="2" s="1"/>
  <c r="J20" i="2"/>
  <c r="J18" i="2"/>
  <c r="E18" i="2"/>
  <c r="F92" i="2" s="1"/>
  <c r="J17" i="2"/>
  <c r="J15" i="2"/>
  <c r="E15" i="2"/>
  <c r="F122" i="2" s="1"/>
  <c r="J14" i="2"/>
  <c r="J12" i="2"/>
  <c r="J120" i="2" s="1"/>
  <c r="E7" i="2"/>
  <c r="E85" i="2" s="1"/>
  <c r="L90" i="1"/>
  <c r="AM90" i="1"/>
  <c r="AM89" i="1"/>
  <c r="L89" i="1"/>
  <c r="AM87" i="1"/>
  <c r="L87" i="1"/>
  <c r="L85" i="1"/>
  <c r="L84" i="1"/>
  <c r="BK250" i="2"/>
  <c r="BK218" i="2"/>
  <c r="BK177" i="2"/>
  <c r="BK151" i="2"/>
  <c r="J239" i="2"/>
  <c r="J196" i="2"/>
  <c r="J247" i="2"/>
  <c r="BK237" i="2"/>
  <c r="BK225" i="2"/>
  <c r="BK186" i="2"/>
  <c r="J144" i="2"/>
  <c r="BK206" i="2"/>
  <c r="J155" i="2"/>
  <c r="BK236" i="2"/>
  <c r="J220" i="2"/>
  <c r="J206" i="2"/>
  <c r="J176" i="2"/>
  <c r="BK145" i="2"/>
  <c r="J209" i="2"/>
  <c r="BK161" i="2"/>
  <c r="BK165" i="2"/>
  <c r="J180" i="2"/>
  <c r="BK232" i="2"/>
  <c r="J170" i="2"/>
  <c r="BK154" i="2"/>
  <c r="BK134" i="2"/>
  <c r="J186" i="2"/>
  <c r="BK245" i="2"/>
  <c r="BK204" i="2"/>
  <c r="J195" i="2"/>
  <c r="BK178" i="2"/>
  <c r="J146" i="2"/>
  <c r="J250" i="2"/>
  <c r="BK216" i="2"/>
  <c r="BK168" i="2"/>
  <c r="J130" i="2"/>
  <c r="J197" i="2"/>
  <c r="J233" i="2"/>
  <c r="J168" i="2"/>
  <c r="J150" i="2"/>
  <c r="J192" i="2"/>
  <c r="J232" i="2"/>
  <c r="BK213" i="2"/>
  <c r="BK181" i="2"/>
  <c r="J154" i="2"/>
  <c r="J204" i="2"/>
  <c r="BK231" i="2"/>
  <c r="BK211" i="2"/>
  <c r="J140" i="2"/>
  <c r="BK169" i="2"/>
  <c r="J136" i="2"/>
  <c r="BK188" i="2"/>
  <c r="BK212" i="2"/>
  <c r="BK138" i="2"/>
  <c r="BK194" i="2"/>
  <c r="BK171" i="2"/>
  <c r="BK248" i="2"/>
  <c r="BK217" i="2"/>
  <c r="J153" i="2"/>
  <c r="J246" i="2"/>
  <c r="J174" i="2"/>
  <c r="BK228" i="2"/>
  <c r="J185" i="2"/>
  <c r="BK147" i="2"/>
  <c r="J236" i="2"/>
  <c r="BK136" i="2"/>
  <c r="J183" i="2"/>
  <c r="BK208" i="2"/>
  <c r="J226" i="2"/>
  <c r="J162" i="2"/>
  <c r="J229" i="2"/>
  <c r="J151" i="2"/>
  <c r="J200" i="2"/>
  <c r="BK192" i="2"/>
  <c r="BK246" i="2"/>
  <c r="BK182" i="2"/>
  <c r="BK144" i="2"/>
  <c r="BK223" i="2"/>
  <c r="J245" i="2"/>
  <c r="J227" i="2"/>
  <c r="J167" i="2"/>
  <c r="BK132" i="2"/>
  <c r="J213" i="2"/>
  <c r="BK140" i="2"/>
  <c r="J221" i="2"/>
  <c r="BK185" i="2"/>
  <c r="BK156" i="2"/>
  <c r="J216" i="2"/>
  <c r="J133" i="2"/>
  <c r="BK180" i="2"/>
  <c r="J181" i="2"/>
  <c r="J217" i="2"/>
  <c r="BK160" i="2"/>
  <c r="J241" i="2"/>
  <c r="J129" i="2"/>
  <c r="J139" i="2"/>
  <c r="J191" i="2"/>
  <c r="BK170" i="2"/>
  <c r="J222" i="2"/>
  <c r="J165" i="2"/>
  <c r="J132" i="2"/>
  <c r="BK187" i="2"/>
  <c r="J231" i="2"/>
  <c r="BK207" i="2"/>
  <c r="BK158" i="2"/>
  <c r="J131" i="2"/>
  <c r="J230" i="2"/>
  <c r="BK239" i="2"/>
  <c r="BK219" i="2"/>
  <c r="BK200" i="2"/>
  <c r="J160" i="2"/>
  <c r="BK227" i="2"/>
  <c r="J193" i="2"/>
  <c r="BK215" i="2"/>
  <c r="BK226" i="2"/>
  <c r="J156" i="2"/>
  <c r="BK201" i="2"/>
  <c r="J161" i="2"/>
  <c r="J223" i="2"/>
  <c r="J207" i="2"/>
  <c r="J137" i="2"/>
  <c r="J188" i="2"/>
  <c r="J147" i="2"/>
  <c r="J244" i="2"/>
  <c r="BK179" i="2"/>
  <c r="BK143" i="2"/>
  <c r="BK205" i="2"/>
  <c r="J242" i="2"/>
  <c r="J190" i="2"/>
  <c r="BK149" i="2"/>
  <c r="BK129" i="2"/>
  <c r="BK172" i="2"/>
  <c r="BK233" i="2"/>
  <c r="J203" i="2"/>
  <c r="J157" i="2"/>
  <c r="BK220" i="2"/>
  <c r="J166" i="2"/>
  <c r="BK166" i="2"/>
  <c r="BK244" i="2"/>
  <c r="J179" i="2"/>
  <c r="BK153" i="2"/>
  <c r="J225" i="2"/>
  <c r="BK238" i="2"/>
  <c r="BK152" i="2"/>
  <c r="BK133" i="2"/>
  <c r="J177" i="2"/>
  <c r="BK249" i="2"/>
  <c r="J201" i="2"/>
  <c r="J152" i="2"/>
  <c r="BK135" i="2"/>
  <c r="BK195" i="2"/>
  <c r="BK241" i="2"/>
  <c r="J208" i="2"/>
  <c r="BK157" i="2"/>
  <c r="BK130" i="2"/>
  <c r="BK209" i="2"/>
  <c r="BK131" i="2"/>
  <c r="BK214" i="2"/>
  <c r="J182" i="2"/>
  <c r="BK148" i="2"/>
  <c r="BK198" i="2"/>
  <c r="AS94" i="1"/>
  <c r="BK247" i="2"/>
  <c r="BK196" i="2"/>
  <c r="J171" i="2"/>
  <c r="J141" i="2"/>
  <c r="BK155" i="2"/>
  <c r="J205" i="2"/>
  <c r="J249" i="2"/>
  <c r="BK203" i="2"/>
  <c r="BK176" i="2"/>
  <c r="J145" i="2"/>
  <c r="BK137" i="2"/>
  <c r="J198" i="2"/>
  <c r="J184" i="2"/>
  <c r="J212" i="2"/>
  <c r="BK163" i="2"/>
  <c r="J138" i="2"/>
  <c r="BK235" i="2"/>
  <c r="BK191" i="2"/>
  <c r="J143" i="2"/>
  <c r="J228" i="2"/>
  <c r="J218" i="2"/>
  <c r="J210" i="2"/>
  <c r="J178" i="2"/>
  <c r="J158" i="2"/>
  <c r="BK141" i="2"/>
  <c r="BK210" i="2"/>
  <c r="BK162" i="2"/>
  <c r="BK230" i="2"/>
  <c r="J235" i="2"/>
  <c r="J163" i="2"/>
  <c r="J135" i="2"/>
  <c r="J187" i="2"/>
  <c r="J199" i="2"/>
  <c r="BK190" i="2"/>
  <c r="J248" i="2"/>
  <c r="J219" i="2"/>
  <c r="J194" i="2"/>
  <c r="BK175" i="2"/>
  <c r="BK139" i="2"/>
  <c r="J214" i="2"/>
  <c r="BK183" i="2"/>
  <c r="BK229" i="2"/>
  <c r="J215" i="2"/>
  <c r="BK184" i="2"/>
  <c r="J148" i="2"/>
  <c r="BK242" i="2"/>
  <c r="BK174" i="2"/>
  <c r="J134" i="2"/>
  <c r="BK222" i="2"/>
  <c r="J211" i="2"/>
  <c r="BK197" i="2"/>
  <c r="J172" i="2"/>
  <c r="J149" i="2"/>
  <c r="BK221" i="2"/>
  <c r="BK199" i="2"/>
  <c r="J238" i="2"/>
  <c r="BK167" i="2"/>
  <c r="J164" i="2"/>
  <c r="BK224" i="2"/>
  <c r="BK164" i="2"/>
  <c r="BK150" i="2"/>
  <c r="J224" i="2"/>
  <c r="J169" i="2"/>
  <c r="J237" i="2"/>
  <c r="BK146" i="2"/>
  <c r="BK193" i="2"/>
  <c r="J175" i="2"/>
  <c r="T128" i="3" l="1"/>
  <c r="P202" i="3"/>
  <c r="P234" i="3"/>
  <c r="R240" i="3"/>
  <c r="J33" i="3"/>
  <c r="R202" i="3"/>
  <c r="R159" i="3"/>
  <c r="R243" i="3"/>
  <c r="F92" i="3"/>
  <c r="F36" i="3"/>
  <c r="BK234" i="3"/>
  <c r="BK127" i="3" s="1"/>
  <c r="BK128" i="3"/>
  <c r="P142" i="3"/>
  <c r="P127" i="3" s="1"/>
  <c r="P126" i="3" s="1"/>
  <c r="P243" i="3"/>
  <c r="P173" i="3"/>
  <c r="T202" i="3"/>
  <c r="R173" i="3"/>
  <c r="R189" i="3"/>
  <c r="T142" i="3"/>
  <c r="P159" i="3"/>
  <c r="BK240" i="3"/>
  <c r="R128" i="3"/>
  <c r="R127" i="3" s="1"/>
  <c r="R126" i="3" s="1"/>
  <c r="R234" i="3"/>
  <c r="BK142" i="3"/>
  <c r="BK159" i="3"/>
  <c r="BK243" i="3"/>
  <c r="BK202" i="3"/>
  <c r="BK173" i="3"/>
  <c r="F35" i="3"/>
  <c r="F37" i="3"/>
  <c r="F33" i="3"/>
  <c r="F34" i="3"/>
  <c r="J92" i="3"/>
  <c r="F122" i="3"/>
  <c r="E85" i="3"/>
  <c r="J122" i="3"/>
  <c r="BK128" i="2"/>
  <c r="P173" i="2"/>
  <c r="T142" i="2"/>
  <c r="R202" i="2"/>
  <c r="T128" i="2"/>
  <c r="BK173" i="2"/>
  <c r="J173" i="2" s="1"/>
  <c r="J101" i="2" s="1"/>
  <c r="T234" i="2"/>
  <c r="P202" i="2"/>
  <c r="T159" i="2"/>
  <c r="P189" i="2"/>
  <c r="P240" i="2"/>
  <c r="BK159" i="2"/>
  <c r="J159" i="2" s="1"/>
  <c r="J100" i="2" s="1"/>
  <c r="R173" i="2"/>
  <c r="R240" i="2"/>
  <c r="P142" i="2"/>
  <c r="T173" i="2"/>
  <c r="T240" i="2"/>
  <c r="R142" i="2"/>
  <c r="T202" i="2"/>
  <c r="BK243" i="2"/>
  <c r="J243" i="2" s="1"/>
  <c r="J106" i="2" s="1"/>
  <c r="P159" i="2"/>
  <c r="BK189" i="2"/>
  <c r="J189" i="2" s="1"/>
  <c r="J102" i="2" s="1"/>
  <c r="BK240" i="2"/>
  <c r="J240" i="2"/>
  <c r="J105" i="2" s="1"/>
  <c r="P128" i="2"/>
  <c r="R159" i="2"/>
  <c r="R189" i="2"/>
  <c r="R234" i="2"/>
  <c r="R127" i="2" s="1"/>
  <c r="R126" i="2" s="1"/>
  <c r="P243" i="2"/>
  <c r="R128" i="2"/>
  <c r="T189" i="2"/>
  <c r="P234" i="2"/>
  <c r="R243" i="2"/>
  <c r="BK142" i="2"/>
  <c r="J142" i="2" s="1"/>
  <c r="J99" i="2" s="1"/>
  <c r="BK202" i="2"/>
  <c r="J202" i="2" s="1"/>
  <c r="J103" i="2" s="1"/>
  <c r="BK234" i="2"/>
  <c r="J234" i="2"/>
  <c r="J104" i="2" s="1"/>
  <c r="T243" i="2"/>
  <c r="BF143" i="2"/>
  <c r="BF183" i="2"/>
  <c r="BF186" i="2"/>
  <c r="BF154" i="2"/>
  <c r="BF160" i="2"/>
  <c r="BF172" i="2"/>
  <c r="BF182" i="2"/>
  <c r="BF187" i="2"/>
  <c r="BF194" i="2"/>
  <c r="BF208" i="2"/>
  <c r="BF239" i="2"/>
  <c r="BF242" i="2"/>
  <c r="J92" i="2"/>
  <c r="BF132" i="2"/>
  <c r="BF141" i="2"/>
  <c r="BF147" i="2"/>
  <c r="BF171" i="2"/>
  <c r="BF178" i="2"/>
  <c r="BF179" i="2"/>
  <c r="BF199" i="2"/>
  <c r="BF201" i="2"/>
  <c r="BF213" i="2"/>
  <c r="BF230" i="2"/>
  <c r="BF244" i="2"/>
  <c r="BF245" i="2"/>
  <c r="E116" i="2"/>
  <c r="F123" i="2"/>
  <c r="BF185" i="2"/>
  <c r="BF190" i="2"/>
  <c r="BF192" i="2"/>
  <c r="BF193" i="2"/>
  <c r="BF197" i="2"/>
  <c r="BF198" i="2"/>
  <c r="BF206" i="2"/>
  <c r="BF218" i="2"/>
  <c r="BF221" i="2"/>
  <c r="BF222" i="2"/>
  <c r="BF238" i="2"/>
  <c r="BF250" i="2"/>
  <c r="BF130" i="2"/>
  <c r="BF135" i="2"/>
  <c r="BF137" i="2"/>
  <c r="BF152" i="2"/>
  <c r="BF153" i="2"/>
  <c r="BF167" i="2"/>
  <c r="BF170" i="2"/>
  <c r="BF175" i="2"/>
  <c r="BF195" i="2"/>
  <c r="BF205" i="2"/>
  <c r="BF217" i="2"/>
  <c r="BF229" i="2"/>
  <c r="BF232" i="2"/>
  <c r="J89" i="2"/>
  <c r="BF131" i="2"/>
  <c r="BF134" i="2"/>
  <c r="BF151" i="2"/>
  <c r="BF156" i="2"/>
  <c r="BF158" i="2"/>
  <c r="BF174" i="2"/>
  <c r="BF181" i="2"/>
  <c r="BF184" i="2"/>
  <c r="BF191" i="2"/>
  <c r="BF203" i="2"/>
  <c r="BF223" i="2"/>
  <c r="BF139" i="2"/>
  <c r="BF157" i="2"/>
  <c r="BF164" i="2"/>
  <c r="BF180" i="2"/>
  <c r="BF212" i="2"/>
  <c r="BF233" i="2"/>
  <c r="BF235" i="2"/>
  <c r="F91" i="2"/>
  <c r="BF155" i="2"/>
  <c r="BF165" i="2"/>
  <c r="BF168" i="2"/>
  <c r="BF176" i="2"/>
  <c r="BF216" i="2"/>
  <c r="BF224" i="2"/>
  <c r="BF225" i="2"/>
  <c r="BF226" i="2"/>
  <c r="J91" i="2"/>
  <c r="BF129" i="2"/>
  <c r="BF138" i="2"/>
  <c r="BF144" i="2"/>
  <c r="BF169" i="2"/>
  <c r="BF177" i="2"/>
  <c r="BF188" i="2"/>
  <c r="BF204" i="2"/>
  <c r="BF215" i="2"/>
  <c r="BF246" i="2"/>
  <c r="BF133" i="2"/>
  <c r="BF140" i="2"/>
  <c r="BF145" i="2"/>
  <c r="BF146" i="2"/>
  <c r="BF161" i="2"/>
  <c r="BF210" i="2"/>
  <c r="BF227" i="2"/>
  <c r="BF228" i="2"/>
  <c r="BF236" i="2"/>
  <c r="BF207" i="2"/>
  <c r="BF209" i="2"/>
  <c r="BF220" i="2"/>
  <c r="BF231" i="2"/>
  <c r="BF241" i="2"/>
  <c r="BF247" i="2"/>
  <c r="BF136" i="2"/>
  <c r="BF148" i="2"/>
  <c r="BF149" i="2"/>
  <c r="BF150" i="2"/>
  <c r="BF162" i="2"/>
  <c r="BF163" i="2"/>
  <c r="BF166" i="2"/>
  <c r="BF196" i="2"/>
  <c r="BF200" i="2"/>
  <c r="BF211" i="2"/>
  <c r="BF214" i="2"/>
  <c r="BF219" i="2"/>
  <c r="BF237" i="2"/>
  <c r="BF248" i="2"/>
  <c r="BF249" i="2"/>
  <c r="F33" i="2"/>
  <c r="AZ95" i="1" s="1"/>
  <c r="AZ94" i="1" s="1"/>
  <c r="W29" i="1" s="1"/>
  <c r="F35" i="2"/>
  <c r="BB95" i="1" s="1"/>
  <c r="BB94" i="1" s="1"/>
  <c r="AX94" i="1" s="1"/>
  <c r="F36" i="2"/>
  <c r="BC95" i="1"/>
  <c r="BC94" i="1" s="1"/>
  <c r="AY94" i="1" s="1"/>
  <c r="F37" i="2"/>
  <c r="BD95" i="1" s="1"/>
  <c r="BD94" i="1" s="1"/>
  <c r="W33" i="1" s="1"/>
  <c r="J33" i="2"/>
  <c r="AV95" i="1"/>
  <c r="T127" i="3" l="1"/>
  <c r="T126" i="3" s="1"/>
  <c r="BK126" i="3"/>
  <c r="P127" i="2"/>
  <c r="P126" i="2"/>
  <c r="AU95" i="1"/>
  <c r="T127" i="2"/>
  <c r="T126" i="2"/>
  <c r="BK127" i="2"/>
  <c r="J127" i="2" s="1"/>
  <c r="J97" i="2" s="1"/>
  <c r="J128" i="2"/>
  <c r="J98" i="2"/>
  <c r="AU94" i="1"/>
  <c r="J34" i="2"/>
  <c r="AW95" i="1" s="1"/>
  <c r="AT95" i="1" s="1"/>
  <c r="F34" i="2"/>
  <c r="BA95" i="1" s="1"/>
  <c r="BA94" i="1" s="1"/>
  <c r="W30" i="1" s="1"/>
  <c r="W32" i="1"/>
  <c r="AV94" i="1"/>
  <c r="AK29" i="1"/>
  <c r="W31" i="1"/>
  <c r="BK126" i="2" l="1"/>
  <c r="J126" i="2"/>
  <c r="J96" i="2"/>
  <c r="AW94" i="1"/>
  <c r="AK30" i="1" s="1"/>
  <c r="J30" i="2" l="1"/>
  <c r="AG95" i="1" s="1"/>
  <c r="AG94" i="1" s="1"/>
  <c r="AK26" i="1" s="1"/>
  <c r="AK35" i="1" s="1"/>
  <c r="AT94" i="1"/>
  <c r="J39" i="2" l="1"/>
  <c r="AN94" i="1"/>
  <c r="AN95" i="1"/>
</calcChain>
</file>

<file path=xl/sharedStrings.xml><?xml version="1.0" encoding="utf-8"?>
<sst xmlns="http://schemas.openxmlformats.org/spreadsheetml/2006/main" count="3685" uniqueCount="544">
  <si>
    <t>Export Komplet</t>
  </si>
  <si>
    <t/>
  </si>
  <si>
    <t>2.0</t>
  </si>
  <si>
    <t>False</t>
  </si>
  <si>
    <t>{e2b9b0c2-45b2-43f8-8a8b-1e6a8f9e9565}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</si>
  <si>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</si>
  <si>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</si>
  <si>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</si>
  <si>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</si>
  <si>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</si>
  <si>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</si>
  <si>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</si>
  <si>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2024_06_31</t>
  </si>
  <si>
    <t>Stavba:</t>
  </si>
  <si>
    <t>JKSO:</t>
  </si>
  <si>
    <t>KS:</t>
  </si>
  <si>
    <t>Miesto:</t>
  </si>
  <si>
    <t xml:space="preserve"> </t>
  </si>
  <si>
    <t>Dátum:</t>
  </si>
  <si>
    <t>18. 6. 2024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</si>
  <si>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</si>
  <si>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</si>
  <si>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</si>
  <si>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</si>
  <si>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</si>
  <si>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</si>
  <si>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</si>
  <si>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</si>
  <si>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</si>
  <si>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</si>
  <si>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</si>
  <si>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</si>
  <si>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</si>
  <si>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</si>
  <si>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</si>
  <si>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</si>
  <si>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</si>
  <si>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</si>
  <si>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</si>
  <si>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</si>
  <si>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</si>
  <si>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</si>
  <si>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</si>
  <si>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</si>
  <si>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</si>
  <si>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</si>
  <si>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</si>
  <si>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</si>
  <si>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</si>
  <si>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</si>
  <si>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</si>
  <si>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</si>
  <si>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</si>
  <si>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</si>
  <si>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</si>
  <si>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</si>
  <si>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</si>
  <si>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</si>
  <si>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</si>
  <si>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</si>
  <si>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</si>
  <si>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</si>
  <si>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</si>
  <si>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</si>
  <si>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</si>
  <si>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</si>
  <si>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</si>
  <si>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</si>
  <si>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</si>
  <si>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</si>
  <si>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</si>
  <si>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</si>
  <si>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</si>
  <si>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02</t>
  </si>
  <si>
    <t>Vykurovanie</t>
  </si>
  <si>
    <t>STA</t>
  </si>
  <si>
    <t>1</t>
  </si>
  <si>
    <t>{da2e2891-7ed1-4668-a2d6-b2f87d51b0e5}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</si>
  <si>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</si>
  <si>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</si>
  <si>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</si>
  <si>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</si>
  <si>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</si>
  <si>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</si>
  <si>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</si>
  <si>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PSV - Práce a dodávky PSV</t>
  </si>
  <si>
    <t xml:space="preserve">    713 - Izolácie tepelné</t>
  </si>
  <si>
    <t xml:space="preserve">    722 - Zdravotechnika - vnútorný vodovod</t>
  </si>
  <si>
    <t xml:space="preserve">    731 - Ústredné kúrenie - kotolne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</si>
  <si>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</si>
  <si>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</si>
  <si>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</si>
  <si>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767 - Konštrukcie doplnkové kovové</t>
  </si>
  <si>
    <t xml:space="preserve">    783 - Nátery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</si>
  <si>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</si>
  <si>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</si>
  <si>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</si>
  <si>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</si>
  <si>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</si>
  <si>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</si>
  <si>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</si>
  <si>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</si>
  <si>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</si>
  <si>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</si>
  <si>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</si>
  <si>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</si>
  <si>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</si>
  <si>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</si>
  <si>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</si>
  <si>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2</t>
  </si>
  <si>
    <t>ROZPOCET</t>
  </si>
  <si>
    <t>713</t>
  </si>
  <si>
    <t>Izolácie tepelné</t>
  </si>
  <si>
    <t>K</t>
  </si>
  <si>
    <t>713482121.S</t>
  </si>
  <si>
    <t>Montáž trubíc z PE hr.15-20 mm,vnút.priemer do 38</t>
  </si>
  <si>
    <t>m</t>
  </si>
  <si>
    <t>16</t>
  </si>
  <si>
    <t>M</t>
  </si>
  <si>
    <t>631416217</t>
  </si>
  <si>
    <t>Tepelná izolácia Paroc HVAC Section AluCoat T, Hr.20 mm DN 15</t>
  </si>
  <si>
    <t>32</t>
  </si>
  <si>
    <t>4</t>
  </si>
  <si>
    <t>3</t>
  </si>
  <si>
    <t>713482131</t>
  </si>
  <si>
    <t>Montáž trubíc z PE,hr.30 mm,vnút.priemer do 38</t>
  </si>
  <si>
    <t>6</t>
  </si>
  <si>
    <t>631423634</t>
  </si>
  <si>
    <t>Izolácia TUBOLIT DG 30x35 - DN 25</t>
  </si>
  <si>
    <t>8</t>
  </si>
  <si>
    <t>5</t>
  </si>
  <si>
    <t>713482132</t>
  </si>
  <si>
    <t>Montáž trubíc, hr.30 mm,vnút.priemer 42-70</t>
  </si>
  <si>
    <t>10</t>
  </si>
  <si>
    <t>631415537</t>
  </si>
  <si>
    <t>Tepelná izolácia Paroc HVAC Section AluCoat T, Hr.30 mm DN 32</t>
  </si>
  <si>
    <t>12</t>
  </si>
  <si>
    <t>7</t>
  </si>
  <si>
    <t>713482152</t>
  </si>
  <si>
    <t>Montáž trubíc, hr.38-50,vnút.priemer 42-73</t>
  </si>
  <si>
    <t>14</t>
  </si>
  <si>
    <t>631415344</t>
  </si>
  <si>
    <t>Tepelná izolácia Paroc HVAC Section AluCoat T, Hr.40 mm DN 40</t>
  </si>
  <si>
    <t>9</t>
  </si>
  <si>
    <t>631416107</t>
  </si>
  <si>
    <t>Tepelná izolácia Paroc HVAC Section AluCoat T, Hr.50 mm DN 50</t>
  </si>
  <si>
    <t>18</t>
  </si>
  <si>
    <t>713482153</t>
  </si>
  <si>
    <t>Montáž trubíc, hr.60-80,vnút.priemer 76-98</t>
  </si>
  <si>
    <t>11</t>
  </si>
  <si>
    <t>631416127</t>
  </si>
  <si>
    <t>Tepelná izolácia Paroc HVAC Section AluCoat T, Hr.60 mm DN 65</t>
  </si>
  <si>
    <t>22</t>
  </si>
  <si>
    <t>631416127.1</t>
  </si>
  <si>
    <t>Tepelná izolácia Paroc HVAC Section AluCoat T, Hr.80 mm DN 80</t>
  </si>
  <si>
    <t>24</t>
  </si>
  <si>
    <t>13</t>
  </si>
  <si>
    <t>998713201.S</t>
  </si>
  <si>
    <t>Presun hmôt pre izolácie tepelné v objektoch výšky do 6 m</t>
  </si>
  <si>
    <t>%</t>
  </si>
  <si>
    <t>26</t>
  </si>
  <si>
    <t>722</t>
  </si>
  <si>
    <t>Zdravotechnika - vnútorný vodovod</t>
  </si>
  <si>
    <t>722130211</t>
  </si>
  <si>
    <t>Potrubie z oceľ.rúr pozink.bezšvík.bežných-11 353.0,10 004.0 zvarov. bežných-11 343.00 DN 15</t>
  </si>
  <si>
    <t>28</t>
  </si>
  <si>
    <t>15</t>
  </si>
  <si>
    <t>722130212</t>
  </si>
  <si>
    <t>Potrubie z oceľ.rúr pozink.bezšvík.bežných-11 353.0,10 004.0 zvarov. bežných-11 343.00 DN 20</t>
  </si>
  <si>
    <t>30</t>
  </si>
  <si>
    <t>722130214</t>
  </si>
  <si>
    <t>Potrubie z oceľ.rúr pozink.bezšvík.bežných-11 353.0,10 004.0 zvarov. bežných-11 343.00 DN 32</t>
  </si>
  <si>
    <t>17</t>
  </si>
  <si>
    <t>732331910.S</t>
  </si>
  <si>
    <t>MTZ zmäkčovacie zariadenie doplňovacej vody</t>
  </si>
  <si>
    <t>subor</t>
  </si>
  <si>
    <t>34</t>
  </si>
  <si>
    <t>426650581</t>
  </si>
  <si>
    <t>Zmäkčovacie zariadenie komplet na úpravu vody</t>
  </si>
  <si>
    <t>kus</t>
  </si>
  <si>
    <t>36</t>
  </si>
  <si>
    <t>19</t>
  </si>
  <si>
    <t>722221015.S</t>
  </si>
  <si>
    <t>Montáž guľového kohúta závitového G 3/4"</t>
  </si>
  <si>
    <t>ks</t>
  </si>
  <si>
    <t>38</t>
  </si>
  <si>
    <t>551120027</t>
  </si>
  <si>
    <t>Kohut guľový DN 20</t>
  </si>
  <si>
    <t>40</t>
  </si>
  <si>
    <t>21</t>
  </si>
  <si>
    <t>722221020.S</t>
  </si>
  <si>
    <t>Montáž guľového kohúta závitového G 1"</t>
  </si>
  <si>
    <t>42</t>
  </si>
  <si>
    <t>551120027.1</t>
  </si>
  <si>
    <t>Kohut guľový DN 25</t>
  </si>
  <si>
    <t>44</t>
  </si>
  <si>
    <t>23</t>
  </si>
  <si>
    <t>551121525</t>
  </si>
  <si>
    <t>Spätná klapka DN 25</t>
  </si>
  <si>
    <t>46</t>
  </si>
  <si>
    <t>422508127</t>
  </si>
  <si>
    <t>Ventil poistný DUCO 1" x 1 1/4"  DN 25</t>
  </si>
  <si>
    <t>48</t>
  </si>
  <si>
    <t>25</t>
  </si>
  <si>
    <t>722250005</t>
  </si>
  <si>
    <t>Montáž hydrantového systému s tvarovo stálou hadicou D 25</t>
  </si>
  <si>
    <t>súb.</t>
  </si>
  <si>
    <t>50</t>
  </si>
  <si>
    <t>449150003000</t>
  </si>
  <si>
    <t>Hydr.syst.HS-AN 25/30 T 640x640x265 červená</t>
  </si>
  <si>
    <t>52</t>
  </si>
  <si>
    <t>27</t>
  </si>
  <si>
    <t>722290226</t>
  </si>
  <si>
    <t>Tlaková skúška vodovodného potrubia závitového do DN 50</t>
  </si>
  <si>
    <t>54</t>
  </si>
  <si>
    <t>722290234</t>
  </si>
  <si>
    <t>Prepláchnutie a dezinfekcia vodovodného potrubia do DN 80</t>
  </si>
  <si>
    <t>56</t>
  </si>
  <si>
    <t>29</t>
  </si>
  <si>
    <t>998722201.S</t>
  </si>
  <si>
    <t>Presun hmôt pre vnútorný vodovod v objektoch výšky do 6 m</t>
  </si>
  <si>
    <t>58</t>
  </si>
  <si>
    <t>731</t>
  </si>
  <si>
    <t>Ústredné kúrenie - kotolne</t>
  </si>
  <si>
    <t>731100861.S</t>
  </si>
  <si>
    <t>Demontáž kotlov liatinových 2,3t</t>
  </si>
  <si>
    <t>60</t>
  </si>
  <si>
    <t>31</t>
  </si>
  <si>
    <t>731202840.S</t>
  </si>
  <si>
    <t>Rozrezanie demontovaného kotla oceľového s hmotnosťou nad 2500 do 4000 kg</t>
  </si>
  <si>
    <t>62</t>
  </si>
  <si>
    <t>731249291</t>
  </si>
  <si>
    <t>MTZ+Dodávka - Komín pre K1 ICS 25 DN300 15 m, Komín pre K2 ICS25DN300 15 m</t>
  </si>
  <si>
    <t>64</t>
  </si>
  <si>
    <t>33</t>
  </si>
  <si>
    <t>731249292</t>
  </si>
  <si>
    <t>Dymovod pre kotly 250kW D300</t>
  </si>
  <si>
    <t>66</t>
  </si>
  <si>
    <t>731249293</t>
  </si>
  <si>
    <t>Dymovod pre kotly 50kW D160</t>
  </si>
  <si>
    <t>68</t>
  </si>
  <si>
    <t>35</t>
  </si>
  <si>
    <t>731249346</t>
  </si>
  <si>
    <t>MTZ splyňovací kotol K3 na drevo 50kW s príslušenstvom</t>
  </si>
  <si>
    <t>70</t>
  </si>
  <si>
    <t>731249347</t>
  </si>
  <si>
    <t>MTZ Biomasový kotol K1, K2 na spaľovanie drevnej štiepky 250 kW s príslušenstvom</t>
  </si>
  <si>
    <t>72</t>
  </si>
  <si>
    <t>37</t>
  </si>
  <si>
    <t>4847161702</t>
  </si>
  <si>
    <t>Dopravné cesty (vertikálny dopravník s plniacou závitovkou, pohon)4,5m, 200kg/h</t>
  </si>
  <si>
    <t>74</t>
  </si>
  <si>
    <t>4847161703</t>
  </si>
  <si>
    <t>Dopravné cesty (horizontálny dopravník s plniacou závitovkou, podpera, pohon) 3,7m, 200 kg/h</t>
  </si>
  <si>
    <t>76</t>
  </si>
  <si>
    <t>39</t>
  </si>
  <si>
    <t>4847161704</t>
  </si>
  <si>
    <t>Distribútor štiepky pre dva kotly HASI vrátane dopravníkov paliva do 2k kotlov</t>
  </si>
  <si>
    <t>78</t>
  </si>
  <si>
    <t>4847161705</t>
  </si>
  <si>
    <t>Závitový vynášací dopravník skladu paliva 4,5m, 200 kg/h</t>
  </si>
  <si>
    <t>80</t>
  </si>
  <si>
    <t>41</t>
  </si>
  <si>
    <t>4847161706</t>
  </si>
  <si>
    <t>Oceľový SKLAD PALIVA + Technológia posuvnej podlahy vrátane hydraulického modulu</t>
  </si>
  <si>
    <t>82</t>
  </si>
  <si>
    <t>998731201.S</t>
  </si>
  <si>
    <t>Presun hmôt pre kotolne umiestnené vo výške (hĺbke) do 6 m</t>
  </si>
  <si>
    <t>84</t>
  </si>
  <si>
    <t>732</t>
  </si>
  <si>
    <t>Ústredné kúrenie - strojovne</t>
  </si>
  <si>
    <t>43</t>
  </si>
  <si>
    <t>732230028.S</t>
  </si>
  <si>
    <t>Montáž nádoby s izoláciou objemu 10 000 l</t>
  </si>
  <si>
    <t>sub</t>
  </si>
  <si>
    <t>86</t>
  </si>
  <si>
    <t>484675001</t>
  </si>
  <si>
    <t>Oceľová zásobníková nádrž 10 000 ltr., 6 bar</t>
  </si>
  <si>
    <t>88</t>
  </si>
  <si>
    <t>45</t>
  </si>
  <si>
    <t>484675002</t>
  </si>
  <si>
    <t>Tepelná izolácia pre nádrž 10 000l 100mm</t>
  </si>
  <si>
    <t>90</t>
  </si>
  <si>
    <t>732331225.S</t>
  </si>
  <si>
    <t>MTZ expanznej nádoby do 1000 l</t>
  </si>
  <si>
    <t>SUB</t>
  </si>
  <si>
    <t>92</t>
  </si>
  <si>
    <t>47</t>
  </si>
  <si>
    <t>484670121</t>
  </si>
  <si>
    <t>Nádoba expanzná 1000/6</t>
  </si>
  <si>
    <t>94</t>
  </si>
  <si>
    <t>484700367</t>
  </si>
  <si>
    <t>Uzatváracia armatúra MK DN 25</t>
  </si>
  <si>
    <t>96</t>
  </si>
  <si>
    <t>49</t>
  </si>
  <si>
    <t>721212331</t>
  </si>
  <si>
    <t>MTZ FILLCONTROL PLUS COMPACT</t>
  </si>
  <si>
    <t>98</t>
  </si>
  <si>
    <t>484664007</t>
  </si>
  <si>
    <t>DOPLŇOVACÍ AUTOMAT REFLEX FILLCONTROL PLUS COMPACT</t>
  </si>
  <si>
    <t>100</t>
  </si>
  <si>
    <t>51</t>
  </si>
  <si>
    <t>484700379</t>
  </si>
  <si>
    <t>Uvedenie do prevádzky zariadenia</t>
  </si>
  <si>
    <t>102</t>
  </si>
  <si>
    <t>732429114</t>
  </si>
  <si>
    <t>Montáž čerpadla (do potrubia) obehového DN 65</t>
  </si>
  <si>
    <t>104</t>
  </si>
  <si>
    <t>53</t>
  </si>
  <si>
    <t>426200355</t>
  </si>
  <si>
    <t>OBEHOVÉ ČERPADLO GRUNDFOS MAGNA1 65-80F</t>
  </si>
  <si>
    <t>106</t>
  </si>
  <si>
    <t>3194630800</t>
  </si>
  <si>
    <t>Príruba privar. s krkom PN 0,6 Mpa 11416 65 mm</t>
  </si>
  <si>
    <t>108</t>
  </si>
  <si>
    <t>55</t>
  </si>
  <si>
    <t>426200356</t>
  </si>
  <si>
    <t>OBEHOVÉ ČERPADLO GRUNDFOS MAGNA1 65-100F</t>
  </si>
  <si>
    <t>110</t>
  </si>
  <si>
    <t>426200357</t>
  </si>
  <si>
    <t>Plniaca čerpadlová skupina pre kotol na tuhé palivo 50-100kW, s ochranoou pred níkoteplotnou koróziou LADOMAT vrátane montáže</t>
  </si>
  <si>
    <t>112</t>
  </si>
  <si>
    <t>57</t>
  </si>
  <si>
    <t>998732201.S</t>
  </si>
  <si>
    <t>Presun hmôt pre strojovne v objektoch výšky do 6 m</t>
  </si>
  <si>
    <t>114</t>
  </si>
  <si>
    <t>733</t>
  </si>
  <si>
    <t>Ústredné kúrenie - rozvodné potrubie</t>
  </si>
  <si>
    <t>733120832.S</t>
  </si>
  <si>
    <t>Demontáž potrubia z oceľových rúrok hladkých do D 133,  -0,01384t</t>
  </si>
  <si>
    <t>116</t>
  </si>
  <si>
    <t>59</t>
  </si>
  <si>
    <t>733111103.S</t>
  </si>
  <si>
    <t>Potrubie z rúrok závitových oceľových bezšvových v kotolniach a strojovniach DN 15</t>
  </si>
  <si>
    <t>118</t>
  </si>
  <si>
    <t>733111105.S</t>
  </si>
  <si>
    <t>Potrubie z rúrok závitových oceľových bezšvových v kotolniach a strojovniach DN 25</t>
  </si>
  <si>
    <t>120</t>
  </si>
  <si>
    <t>61</t>
  </si>
  <si>
    <t>733111106.S</t>
  </si>
  <si>
    <t>Potrubie z rúrok závitových oceľových bezšvových v kotolniach a strojovniach DN 32</t>
  </si>
  <si>
    <t>122</t>
  </si>
  <si>
    <t>733111107.S</t>
  </si>
  <si>
    <t>Potrubie z rúrok závitových oceľových bezšvových v kotolniach a strojovniach DN 40</t>
  </si>
  <si>
    <t>124</t>
  </si>
  <si>
    <t>63</t>
  </si>
  <si>
    <t>733111108.S</t>
  </si>
  <si>
    <t>Potrubie z rúrok závitových oceľových bezšvových v kotolniach a strojovniach DN 50</t>
  </si>
  <si>
    <t>126</t>
  </si>
  <si>
    <t>733121222</t>
  </si>
  <si>
    <t>Potrubie z rúrok hladkých v kotolniach a strojovniach priemer 76/3,2</t>
  </si>
  <si>
    <t>128</t>
  </si>
  <si>
    <t>65</t>
  </si>
  <si>
    <t>733121225</t>
  </si>
  <si>
    <t>Potrubie z rúrok hladkých v kotolniach a strojovniach priemer 89/3,6</t>
  </si>
  <si>
    <t>130</t>
  </si>
  <si>
    <t>733141102</t>
  </si>
  <si>
    <t>Odvzdušňovacia sada</t>
  </si>
  <si>
    <t>132</t>
  </si>
  <si>
    <t>67</t>
  </si>
  <si>
    <t>733190108</t>
  </si>
  <si>
    <t>Ostatné tlakové skúšky potrubia z oceľových rúrok závitových do DN 50</t>
  </si>
  <si>
    <t>134</t>
  </si>
  <si>
    <t>733190225</t>
  </si>
  <si>
    <t>Ostatné tlakové skúšky potrubia z oceľových rúrok hladkých nad 60,3/2,9 do priem. 89/5</t>
  </si>
  <si>
    <t>136</t>
  </si>
  <si>
    <t>69</t>
  </si>
  <si>
    <t>998733201.S</t>
  </si>
  <si>
    <t>Presun hmôt pre rozvody potrubia v objektoch výšky do 6 m</t>
  </si>
  <si>
    <t>138</t>
  </si>
  <si>
    <t>734</t>
  </si>
  <si>
    <t>Ústredné kúrenie - armatúry</t>
  </si>
  <si>
    <t>734109215</t>
  </si>
  <si>
    <t>Montáž armatúry prírubovej s dvomi prírubami PN 1,6 DN 65</t>
  </si>
  <si>
    <t>140</t>
  </si>
  <si>
    <t>71</t>
  </si>
  <si>
    <t>422850728</t>
  </si>
  <si>
    <t>Klapka uzatváracia medziprírubová PN 16, DN 65</t>
  </si>
  <si>
    <t>142</t>
  </si>
  <si>
    <t>4228443107</t>
  </si>
  <si>
    <t>Klapka spätná medziprírubová, PN 16, DN 65</t>
  </si>
  <si>
    <t>144</t>
  </si>
  <si>
    <t>73</t>
  </si>
  <si>
    <t>422658197</t>
  </si>
  <si>
    <t>Filter prírubový, PN 16, DN 65</t>
  </si>
  <si>
    <t>146</t>
  </si>
  <si>
    <t>3194640800</t>
  </si>
  <si>
    <t>Príruba privar. s krkom PN 1,6 Mpa 11416 65 mm</t>
  </si>
  <si>
    <t>148</t>
  </si>
  <si>
    <t>75</t>
  </si>
  <si>
    <t>734109216.S</t>
  </si>
  <si>
    <t>Montáž armatúry prírubovej s dvomi prírubami PN 1,6 DN 80</t>
  </si>
  <si>
    <t>150</t>
  </si>
  <si>
    <t>422850731</t>
  </si>
  <si>
    <t>Klapka uzatváracia medziprírubová PN 16, DN 80</t>
  </si>
  <si>
    <t>152</t>
  </si>
  <si>
    <t>77</t>
  </si>
  <si>
    <t>4228443108</t>
  </si>
  <si>
    <t>Klapka spätná medziprírubová, PN 16, DN 80</t>
  </si>
  <si>
    <t>154</t>
  </si>
  <si>
    <t>3194640900</t>
  </si>
  <si>
    <t>Príruba privar. s krkom PN 1,6 Mpa 11416 80 mm</t>
  </si>
  <si>
    <t>156</t>
  </si>
  <si>
    <t>79</t>
  </si>
  <si>
    <t>734109316</t>
  </si>
  <si>
    <t>Montáž armatúry prírubovej s dvomi prírubami PN 2,5, PN 4,0 DN 80</t>
  </si>
  <si>
    <t>158</t>
  </si>
  <si>
    <t>389510003000</t>
  </si>
  <si>
    <t>MERAČ TEPLA DIEHL SHARKY DN80, 40 m\U+00B3/h (S KOMUNIKAČNÝM ROZHRANÍM 4-20 mA + M-Bus)</t>
  </si>
  <si>
    <t>160</t>
  </si>
  <si>
    <t>81</t>
  </si>
  <si>
    <t>3194650900</t>
  </si>
  <si>
    <t>Príruba privar. s krkom PN 4,0 Mpa 11416 80 mm</t>
  </si>
  <si>
    <t>162</t>
  </si>
  <si>
    <t>734109415</t>
  </si>
  <si>
    <t>Montáž armatúry prírubovej s tromi prírubami PN 1,6 DN 65</t>
  </si>
  <si>
    <t>164</t>
  </si>
  <si>
    <t>83</t>
  </si>
  <si>
    <t>484880749</t>
  </si>
  <si>
    <t>TROJCESTNÝ ZMIEŠAVACÍ VENTIL SIEMENS VXF 22.65 S POHONOM SAX61.03</t>
  </si>
  <si>
    <t>166</t>
  </si>
  <si>
    <t>168</t>
  </si>
  <si>
    <t>85</t>
  </si>
  <si>
    <t>734209101</t>
  </si>
  <si>
    <t>Montáž závitovej armatúry s 1 závitom do G 1/2</t>
  </si>
  <si>
    <t>170</t>
  </si>
  <si>
    <t>5511210001</t>
  </si>
  <si>
    <t>Kohut guľový-vypúšťací, DN 15</t>
  </si>
  <si>
    <t>172</t>
  </si>
  <si>
    <t>87</t>
  </si>
  <si>
    <t>551130021</t>
  </si>
  <si>
    <t>Automat.odvzduš.ventil DN 15</t>
  </si>
  <si>
    <t>174</t>
  </si>
  <si>
    <t>734209113</t>
  </si>
  <si>
    <t>Montáž závitových armatúr s 2 závitmi G 1/2</t>
  </si>
  <si>
    <t>176</t>
  </si>
  <si>
    <t>89</t>
  </si>
  <si>
    <t>551120004</t>
  </si>
  <si>
    <t>Kohut guľový DN 15</t>
  </si>
  <si>
    <t>178</t>
  </si>
  <si>
    <t>734209117.S</t>
  </si>
  <si>
    <t>Montáž závitových armatúr s 2 závitmi G 6/4"</t>
  </si>
  <si>
    <t>180</t>
  </si>
  <si>
    <t>91</t>
  </si>
  <si>
    <t>551240002100.S</t>
  </si>
  <si>
    <t>Kohut guľový DN 40</t>
  </si>
  <si>
    <t>182</t>
  </si>
  <si>
    <t>551210012600.S</t>
  </si>
  <si>
    <t>Klapka spätná DN 40</t>
  </si>
  <si>
    <t>184</t>
  </si>
  <si>
    <t>93</t>
  </si>
  <si>
    <t>422010002500.S</t>
  </si>
  <si>
    <t>Filter závitový DN 40</t>
  </si>
  <si>
    <t>186</t>
  </si>
  <si>
    <t>734209105.S</t>
  </si>
  <si>
    <t>Montáž závitovej armatúry s 1 závitom G 1"</t>
  </si>
  <si>
    <t>188</t>
  </si>
  <si>
    <t>95</t>
  </si>
  <si>
    <t>422508038</t>
  </si>
  <si>
    <t>Ventil poistný DUCO 1"" x 1 1/4"  DN 25</t>
  </si>
  <si>
    <t>190</t>
  </si>
  <si>
    <t>734419200</t>
  </si>
  <si>
    <t>MTZ Teplomera</t>
  </si>
  <si>
    <t>KUS</t>
  </si>
  <si>
    <t>192</t>
  </si>
  <si>
    <t>97</t>
  </si>
  <si>
    <t>388322111</t>
  </si>
  <si>
    <t>Teplomer D100, L=100 mm, 0-120°C</t>
  </si>
  <si>
    <t>194</t>
  </si>
  <si>
    <t>388323001</t>
  </si>
  <si>
    <t>Púzdra teplomerov</t>
  </si>
  <si>
    <t>196</t>
  </si>
  <si>
    <t>99</t>
  </si>
  <si>
    <t>734494121</t>
  </si>
  <si>
    <t>Návarok s metrickým závitom akosť mat.11 416.1 M 20x1,5 dĺžky do 220 mm</t>
  </si>
  <si>
    <t>198</t>
  </si>
  <si>
    <t>998734201.S</t>
  </si>
  <si>
    <t>Presun hmôt pre armatúry v objektoch výšky do 6 m</t>
  </si>
  <si>
    <t>200</t>
  </si>
  <si>
    <t>767</t>
  </si>
  <si>
    <t>Konštrukcie doplnkové kovové</t>
  </si>
  <si>
    <t>101</t>
  </si>
  <si>
    <t>230080451.S</t>
  </si>
  <si>
    <t>Demontáž doplnkových konštrukcií z profilového materiálu do šrotu</t>
  </si>
  <si>
    <t>kg</t>
  </si>
  <si>
    <t>202</t>
  </si>
  <si>
    <t>767995101</t>
  </si>
  <si>
    <t>Montáž ostatných atypických  kovových stavebných doplnkových konštrukcií nad 5 kg</t>
  </si>
  <si>
    <t>204</t>
  </si>
  <si>
    <t>103</t>
  </si>
  <si>
    <t>767591220.S</t>
  </si>
  <si>
    <t>Dodávka a Montáž mriežky pre prívod/odvod vzduchu</t>
  </si>
  <si>
    <t>206</t>
  </si>
  <si>
    <t>484600001</t>
  </si>
  <si>
    <t>Doplnkové konštrukcie</t>
  </si>
  <si>
    <t>208</t>
  </si>
  <si>
    <t>105</t>
  </si>
  <si>
    <t>998767201.S</t>
  </si>
  <si>
    <t>Presun hmôt pre kovové stavebné doplnkové konštrukcie v objektoch výšky do 6 m</t>
  </si>
  <si>
    <t>210</t>
  </si>
  <si>
    <t>783</t>
  </si>
  <si>
    <t>Nátery</t>
  </si>
  <si>
    <t>783424340</t>
  </si>
  <si>
    <t>Nátery kov.potr.a armatúr syntetické potrubie do DN 50 mm dvojnás. 1x email a základný náter - 140µm</t>
  </si>
  <si>
    <t>212</t>
  </si>
  <si>
    <t>107</t>
  </si>
  <si>
    <t>783425350</t>
  </si>
  <si>
    <t>Nátery kov.potr.a armatúr syntet. do DN  100 mm dvojnás. 1x email a základný náter</t>
  </si>
  <si>
    <t>214</t>
  </si>
  <si>
    <t>HZS</t>
  </si>
  <si>
    <t>Hodinové zúčtovacie sadzby</t>
  </si>
  <si>
    <t>Pol1</t>
  </si>
  <si>
    <t>Hydraulické vyregulovanie systému ÚK</t>
  </si>
  <si>
    <t>262144</t>
  </si>
  <si>
    <t>216</t>
  </si>
  <si>
    <t>109</t>
  </si>
  <si>
    <t>Pol2</t>
  </si>
  <si>
    <t>Skúšky vykurovacie, komplexné, funkčné</t>
  </si>
  <si>
    <t>hod</t>
  </si>
  <si>
    <t>218</t>
  </si>
  <si>
    <t>Pol3</t>
  </si>
  <si>
    <t>Vypustenie, napustenie rozvodov</t>
  </si>
  <si>
    <t>220</t>
  </si>
  <si>
    <t>111</t>
  </si>
  <si>
    <t>Pol4</t>
  </si>
  <si>
    <t>Štítky na potrubia a technologické zariadenia</t>
  </si>
  <si>
    <t>222</t>
  </si>
  <si>
    <t>Pol5</t>
  </si>
  <si>
    <t>Schválenie všetkých VTZ oprávnenou organizáciou</t>
  </si>
  <si>
    <t>224</t>
  </si>
  <si>
    <t>113</t>
  </si>
  <si>
    <t>Pol6</t>
  </si>
  <si>
    <t>Prevádzkový poriadok</t>
  </si>
  <si>
    <t>226</t>
  </si>
  <si>
    <t>Pol7</t>
  </si>
  <si>
    <t>Pasporty technológie</t>
  </si>
  <si>
    <t>228</t>
  </si>
  <si>
    <t>REKONŠTRUKCIA KOTOLNE ZSS Saluštia, Kírť 189, 99122 Čeláre</t>
  </si>
  <si>
    <t>Biomasová kotolňa</t>
  </si>
  <si>
    <t xml:space="preserve"> Zariadenie sociálnych služieb Salustia, Kírť 189, 99122 Čeláre</t>
  </si>
  <si>
    <t>Biomasová kotolňa - VYKUROVANIE</t>
  </si>
  <si>
    <t>VYKAZ VYMER</t>
  </si>
  <si>
    <t>REKAPITULÁCIA</t>
  </si>
  <si>
    <t>KRYCÍ LIST VYKAZ VYMER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</si>
</sst>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4" fillId="0" borderId="0" xfId="0" applyFont="1"/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18" workbookViewId="0">
      <selection activeCell="K10" sqref="K1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74" t="s">
        <v>5</v>
      </c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>
      <c r="B5" s="16"/>
      <c r="D5" s="19" t="s">
        <v>11</v>
      </c>
      <c r="K5" s="156" t="s">
        <v>12</v>
      </c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  <c r="AK5" s="157"/>
      <c r="AL5" s="157"/>
      <c r="AM5" s="157"/>
      <c r="AN5" s="157"/>
      <c r="AO5" s="157"/>
      <c r="AR5" s="16"/>
      <c r="BS5" s="13" t="s">
        <v>6</v>
      </c>
    </row>
    <row r="6" spans="1:74" ht="36.950000000000003" customHeight="1">
      <c r="B6" s="16"/>
      <c r="D6" s="21" t="s">
        <v>13</v>
      </c>
      <c r="K6" s="158" t="s">
        <v>537</v>
      </c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  <c r="AN6" s="157"/>
      <c r="AO6" s="157"/>
      <c r="AR6" s="16"/>
      <c r="BS6" s="13" t="s">
        <v>6</v>
      </c>
    </row>
    <row r="7" spans="1:74" ht="12" customHeight="1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16</v>
      </c>
      <c r="K8" s="20" t="s">
        <v>17</v>
      </c>
      <c r="AK8" s="22" t="s">
        <v>18</v>
      </c>
      <c r="AN8" s="20" t="s">
        <v>19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20</v>
      </c>
      <c r="K10" s="155"/>
      <c r="AK10" s="22" t="s">
        <v>21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539</v>
      </c>
      <c r="AK11" s="22" t="s">
        <v>22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23</v>
      </c>
      <c r="AK13" s="22" t="s">
        <v>21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17</v>
      </c>
      <c r="AK14" s="22" t="s">
        <v>22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24</v>
      </c>
      <c r="AK16" s="22" t="s">
        <v>21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17</v>
      </c>
      <c r="AK17" s="22" t="s">
        <v>22</v>
      </c>
      <c r="AN17" s="20" t="s">
        <v>1</v>
      </c>
      <c r="AR17" s="16"/>
      <c r="BS17" s="13" t="s">
        <v>25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26</v>
      </c>
      <c r="AK19" s="22" t="s">
        <v>21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17</v>
      </c>
      <c r="AK20" s="22" t="s">
        <v>22</v>
      </c>
      <c r="AN20" s="20" t="s">
        <v>1</v>
      </c>
      <c r="AR20" s="16"/>
      <c r="BS20" s="13" t="s">
        <v>25</v>
      </c>
    </row>
    <row r="21" spans="2:71" ht="6.95" customHeight="1">
      <c r="B21" s="16"/>
      <c r="AR21" s="16"/>
    </row>
    <row r="22" spans="2:71" ht="12" customHeight="1">
      <c r="B22" s="16"/>
      <c r="D22" s="22" t="s">
        <v>27</v>
      </c>
      <c r="AR22" s="16"/>
    </row>
    <row r="23" spans="2:71" ht="16.5" customHeight="1">
      <c r="B23" s="16"/>
      <c r="E23" s="159" t="s">
        <v>1</v>
      </c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59"/>
      <c r="Z23" s="159"/>
      <c r="AA23" s="159"/>
      <c r="AB23" s="159"/>
      <c r="AC23" s="159"/>
      <c r="AD23" s="159"/>
      <c r="AE23" s="159"/>
      <c r="AF23" s="159"/>
      <c r="AG23" s="159"/>
      <c r="AH23" s="159"/>
      <c r="AI23" s="159"/>
      <c r="AJ23" s="159"/>
      <c r="AK23" s="159"/>
      <c r="AL23" s="159"/>
      <c r="AM23" s="159"/>
      <c r="AN23" s="159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28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60">
        <f>ROUND(AG94,2)</f>
        <v>0</v>
      </c>
      <c r="AL26" s="161"/>
      <c r="AM26" s="161"/>
      <c r="AN26" s="161"/>
      <c r="AO26" s="161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62" t="s">
        <v>29</v>
      </c>
      <c r="M28" s="162"/>
      <c r="N28" s="162"/>
      <c r="O28" s="162"/>
      <c r="P28" s="162"/>
      <c r="W28" s="162" t="s">
        <v>30</v>
      </c>
      <c r="X28" s="162"/>
      <c r="Y28" s="162"/>
      <c r="Z28" s="162"/>
      <c r="AA28" s="162"/>
      <c r="AB28" s="162"/>
      <c r="AC28" s="162"/>
      <c r="AD28" s="162"/>
      <c r="AE28" s="162"/>
      <c r="AK28" s="162" t="s">
        <v>31</v>
      </c>
      <c r="AL28" s="162"/>
      <c r="AM28" s="162"/>
      <c r="AN28" s="162"/>
      <c r="AO28" s="162"/>
      <c r="AR28" s="25"/>
    </row>
    <row r="29" spans="2:71" s="2" customFormat="1" ht="14.45" customHeight="1">
      <c r="B29" s="29"/>
      <c r="D29" s="22" t="s">
        <v>32</v>
      </c>
      <c r="F29" s="30" t="s">
        <v>33</v>
      </c>
      <c r="L29" s="165">
        <v>0.2</v>
      </c>
      <c r="M29" s="164"/>
      <c r="N29" s="164"/>
      <c r="O29" s="164"/>
      <c r="P29" s="164"/>
      <c r="Q29" s="31"/>
      <c r="R29" s="31"/>
      <c r="S29" s="31"/>
      <c r="T29" s="31"/>
      <c r="U29" s="31"/>
      <c r="V29" s="31"/>
      <c r="W29" s="163">
        <f>ROUND(AZ94, 2)</f>
        <v>0</v>
      </c>
      <c r="X29" s="164"/>
      <c r="Y29" s="164"/>
      <c r="Z29" s="164"/>
      <c r="AA29" s="164"/>
      <c r="AB29" s="164"/>
      <c r="AC29" s="164"/>
      <c r="AD29" s="164"/>
      <c r="AE29" s="164"/>
      <c r="AF29" s="31"/>
      <c r="AG29" s="31"/>
      <c r="AH29" s="31"/>
      <c r="AI29" s="31"/>
      <c r="AJ29" s="31"/>
      <c r="AK29" s="163">
        <f>ROUND(AV94, 2)</f>
        <v>0</v>
      </c>
      <c r="AL29" s="164"/>
      <c r="AM29" s="164"/>
      <c r="AN29" s="164"/>
      <c r="AO29" s="164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5" customHeight="1">
      <c r="B30" s="29"/>
      <c r="F30" s="30" t="s">
        <v>34</v>
      </c>
      <c r="L30" s="168">
        <v>0.2</v>
      </c>
      <c r="M30" s="167"/>
      <c r="N30" s="167"/>
      <c r="O30" s="167"/>
      <c r="P30" s="167"/>
      <c r="W30" s="166">
        <f>ROUND(BA94, 2)</f>
        <v>0</v>
      </c>
      <c r="X30" s="167"/>
      <c r="Y30" s="167"/>
      <c r="Z30" s="167"/>
      <c r="AA30" s="167"/>
      <c r="AB30" s="167"/>
      <c r="AC30" s="167"/>
      <c r="AD30" s="167"/>
      <c r="AE30" s="167"/>
      <c r="AK30" s="166">
        <f>ROUND(AW94, 2)</f>
        <v>0</v>
      </c>
      <c r="AL30" s="167"/>
      <c r="AM30" s="167"/>
      <c r="AN30" s="167"/>
      <c r="AO30" s="167"/>
      <c r="AR30" s="29"/>
    </row>
    <row r="31" spans="2:71" s="2" customFormat="1" ht="14.45" hidden="1" customHeight="1">
      <c r="B31" s="29"/>
      <c r="F31" s="22" t="s">
        <v>35</v>
      </c>
      <c r="L31" s="168">
        <v>0.2</v>
      </c>
      <c r="M31" s="167"/>
      <c r="N31" s="167"/>
      <c r="O31" s="167"/>
      <c r="P31" s="167"/>
      <c r="W31" s="166">
        <f>ROUND(BB94, 2)</f>
        <v>0</v>
      </c>
      <c r="X31" s="167"/>
      <c r="Y31" s="167"/>
      <c r="Z31" s="167"/>
      <c r="AA31" s="167"/>
      <c r="AB31" s="167"/>
      <c r="AC31" s="167"/>
      <c r="AD31" s="167"/>
      <c r="AE31" s="167"/>
      <c r="AK31" s="166">
        <v>0</v>
      </c>
      <c r="AL31" s="167"/>
      <c r="AM31" s="167"/>
      <c r="AN31" s="167"/>
      <c r="AO31" s="167"/>
      <c r="AR31" s="29"/>
    </row>
    <row r="32" spans="2:71" s="2" customFormat="1" ht="14.45" hidden="1" customHeight="1">
      <c r="B32" s="29"/>
      <c r="F32" s="22" t="s">
        <v>36</v>
      </c>
      <c r="L32" s="168">
        <v>0.2</v>
      </c>
      <c r="M32" s="167"/>
      <c r="N32" s="167"/>
      <c r="O32" s="167"/>
      <c r="P32" s="167"/>
      <c r="W32" s="166">
        <f>ROUND(BC94, 2)</f>
        <v>0</v>
      </c>
      <c r="X32" s="167"/>
      <c r="Y32" s="167"/>
      <c r="Z32" s="167"/>
      <c r="AA32" s="167"/>
      <c r="AB32" s="167"/>
      <c r="AC32" s="167"/>
      <c r="AD32" s="167"/>
      <c r="AE32" s="167"/>
      <c r="AK32" s="166">
        <v>0</v>
      </c>
      <c r="AL32" s="167"/>
      <c r="AM32" s="167"/>
      <c r="AN32" s="167"/>
      <c r="AO32" s="167"/>
      <c r="AR32" s="29"/>
    </row>
    <row r="33" spans="2:52" s="2" customFormat="1" ht="14.45" hidden="1" customHeight="1">
      <c r="B33" s="29"/>
      <c r="F33" s="30" t="s">
        <v>37</v>
      </c>
      <c r="L33" s="165">
        <v>0</v>
      </c>
      <c r="M33" s="164"/>
      <c r="N33" s="164"/>
      <c r="O33" s="164"/>
      <c r="P33" s="164"/>
      <c r="Q33" s="31"/>
      <c r="R33" s="31"/>
      <c r="S33" s="31"/>
      <c r="T33" s="31"/>
      <c r="U33" s="31"/>
      <c r="V33" s="31"/>
      <c r="W33" s="163">
        <f>ROUND(BD94, 2)</f>
        <v>0</v>
      </c>
      <c r="X33" s="164"/>
      <c r="Y33" s="164"/>
      <c r="Z33" s="164"/>
      <c r="AA33" s="164"/>
      <c r="AB33" s="164"/>
      <c r="AC33" s="164"/>
      <c r="AD33" s="164"/>
      <c r="AE33" s="164"/>
      <c r="AF33" s="31"/>
      <c r="AG33" s="31"/>
      <c r="AH33" s="31"/>
      <c r="AI33" s="31"/>
      <c r="AJ33" s="31"/>
      <c r="AK33" s="163">
        <v>0</v>
      </c>
      <c r="AL33" s="164"/>
      <c r="AM33" s="164"/>
      <c r="AN33" s="164"/>
      <c r="AO33" s="164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5" customHeight="1">
      <c r="B34" s="25"/>
      <c r="AR34" s="25"/>
    </row>
    <row r="35" spans="2:52" s="1" customFormat="1" ht="25.9" customHeight="1">
      <c r="B35" s="25"/>
      <c r="C35" s="33"/>
      <c r="D35" s="34" t="s">
        <v>38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39</v>
      </c>
      <c r="U35" s="35"/>
      <c r="V35" s="35"/>
      <c r="W35" s="35"/>
      <c r="X35" s="189" t="s">
        <v>40</v>
      </c>
      <c r="Y35" s="190"/>
      <c r="Z35" s="190"/>
      <c r="AA35" s="190"/>
      <c r="AB35" s="190"/>
      <c r="AC35" s="35"/>
      <c r="AD35" s="35"/>
      <c r="AE35" s="35"/>
      <c r="AF35" s="35"/>
      <c r="AG35" s="35"/>
      <c r="AH35" s="35"/>
      <c r="AI35" s="35"/>
      <c r="AJ35" s="35"/>
      <c r="AK35" s="191">
        <f>SUM(AK26:AK33)</f>
        <v>0</v>
      </c>
      <c r="AL35" s="190"/>
      <c r="AM35" s="190"/>
      <c r="AN35" s="190"/>
      <c r="AO35" s="192"/>
      <c r="AP35" s="33"/>
      <c r="AQ35" s="33"/>
      <c r="AR35" s="25"/>
    </row>
    <row r="36" spans="2:52" s="1" customFormat="1" ht="6.95" customHeight="1">
      <c r="B36" s="25"/>
      <c r="AR36" s="25"/>
    </row>
    <row r="37" spans="2:52" s="1" customFormat="1" ht="14.45" customHeight="1">
      <c r="B37" s="25"/>
      <c r="AR37" s="25"/>
    </row>
    <row r="38" spans="2:52" ht="14.45" customHeight="1">
      <c r="B38" s="16"/>
      <c r="AR38" s="16"/>
    </row>
    <row r="39" spans="2:52" ht="14.45" customHeight="1">
      <c r="B39" s="16"/>
      <c r="AR39" s="16"/>
    </row>
    <row r="40" spans="2:52" ht="14.45" customHeight="1">
      <c r="B40" s="16"/>
      <c r="AR40" s="16"/>
    </row>
    <row r="41" spans="2:52" ht="14.45" customHeight="1">
      <c r="B41" s="16"/>
      <c r="AR41" s="16"/>
    </row>
    <row r="42" spans="2:52" ht="14.45" customHeight="1">
      <c r="B42" s="16"/>
      <c r="AR42" s="16"/>
    </row>
    <row r="43" spans="2:52" ht="14.45" customHeight="1">
      <c r="B43" s="16"/>
      <c r="AR43" s="16"/>
    </row>
    <row r="44" spans="2:52" ht="14.45" customHeight="1">
      <c r="B44" s="16"/>
      <c r="AR44" s="16"/>
    </row>
    <row r="45" spans="2:52" ht="14.45" customHeight="1">
      <c r="B45" s="16"/>
      <c r="AR45" s="16"/>
    </row>
    <row r="46" spans="2:52" ht="14.45" customHeight="1">
      <c r="B46" s="16"/>
      <c r="AR46" s="16"/>
    </row>
    <row r="47" spans="2:52" ht="14.45" customHeight="1">
      <c r="B47" s="16"/>
      <c r="AR47" s="16"/>
    </row>
    <row r="48" spans="2:52" ht="14.45" customHeight="1">
      <c r="B48" s="16"/>
      <c r="AR48" s="16"/>
    </row>
    <row r="49" spans="2:44" s="1" customFormat="1" ht="14.45" customHeight="1">
      <c r="B49" s="25"/>
      <c r="D49" s="37" t="s">
        <v>41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42</v>
      </c>
      <c r="AI49" s="38"/>
      <c r="AJ49" s="38"/>
      <c r="AK49" s="38"/>
      <c r="AL49" s="38"/>
      <c r="AM49" s="38"/>
      <c r="AN49" s="38"/>
      <c r="AO49" s="38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9" t="s">
        <v>43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44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43</v>
      </c>
      <c r="AI60" s="27"/>
      <c r="AJ60" s="27"/>
      <c r="AK60" s="27"/>
      <c r="AL60" s="27"/>
      <c r="AM60" s="39" t="s">
        <v>44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7" t="s">
        <v>45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46</v>
      </c>
      <c r="AI64" s="38"/>
      <c r="AJ64" s="38"/>
      <c r="AK64" s="38"/>
      <c r="AL64" s="38"/>
      <c r="AM64" s="38"/>
      <c r="AN64" s="38"/>
      <c r="AO64" s="38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9" t="s">
        <v>43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44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43</v>
      </c>
      <c r="AI75" s="27"/>
      <c r="AJ75" s="27"/>
      <c r="AK75" s="27"/>
      <c r="AL75" s="27"/>
      <c r="AM75" s="39" t="s">
        <v>44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1:91" s="1" customFormat="1" ht="24.95" customHeight="1">
      <c r="B82" s="25"/>
      <c r="C82" s="17" t="s">
        <v>47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4"/>
      <c r="C84" s="22" t="s">
        <v>11</v>
      </c>
      <c r="L84" s="3" t="str">
        <f>K5</f>
        <v>2024_06_31</v>
      </c>
      <c r="AR84" s="44"/>
    </row>
    <row r="85" spans="1:91" s="4" customFormat="1" ht="36.950000000000003" customHeight="1">
      <c r="B85" s="45"/>
      <c r="C85" s="46" t="s">
        <v>13</v>
      </c>
      <c r="L85" s="180" t="str">
        <f>K6</f>
        <v>REKONŠTRUKCIA KOTOLNE ZSS Saluštia, Kírť 189, 99122 Čeláre</v>
      </c>
      <c r="M85" s="181"/>
      <c r="N85" s="181"/>
      <c r="O85" s="181"/>
      <c r="P85" s="181"/>
      <c r="Q85" s="181"/>
      <c r="R85" s="181"/>
      <c r="S85" s="181"/>
      <c r="T85" s="181"/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  <c r="AF85" s="181"/>
      <c r="AG85" s="181"/>
      <c r="AH85" s="181"/>
      <c r="AI85" s="181"/>
      <c r="AJ85" s="181"/>
      <c r="AK85" s="181"/>
      <c r="AL85" s="181"/>
      <c r="AM85" s="181"/>
      <c r="AN85" s="181"/>
      <c r="AO85" s="181"/>
      <c r="AR85" s="45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16</v>
      </c>
      <c r="L87" s="47" t="str">
        <f>IF(K8="","",K8)</f>
        <v xml:space="preserve"> </v>
      </c>
      <c r="AI87" s="22" t="s">
        <v>18</v>
      </c>
      <c r="AM87" s="182" t="str">
        <f>IF(AN8= "","",AN8)</f>
        <v>18. 6. 2024</v>
      </c>
      <c r="AN87" s="182"/>
      <c r="AR87" s="25"/>
    </row>
    <row r="88" spans="1:91" s="1" customFormat="1" ht="6.95" customHeight="1">
      <c r="B88" s="25"/>
      <c r="AR88" s="25"/>
    </row>
    <row r="89" spans="1:91" s="1" customFormat="1" ht="15.2" customHeight="1">
      <c r="B89" s="25"/>
      <c r="C89" s="22" t="s">
        <v>20</v>
      </c>
      <c r="L89" s="3" t="str">
        <f>IF(E11= "","",E11)</f>
        <v xml:space="preserve"> Zariadenie sociálnych služieb Salustia, Kírť 189, 99122 Čeláre</v>
      </c>
      <c r="AI89" s="22" t="s">
        <v>24</v>
      </c>
      <c r="AM89" s="183" t="str">
        <f>IF(E17="","",E17)</f>
        <v xml:space="preserve"> </v>
      </c>
      <c r="AN89" s="184"/>
      <c r="AO89" s="184"/>
      <c r="AP89" s="184"/>
      <c r="AR89" s="25"/>
      <c r="AS89" s="185" t="s">
        <v>48</v>
      </c>
      <c r="AT89" s="186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5"/>
      <c r="C90" s="22" t="s">
        <v>23</v>
      </c>
      <c r="L90" s="3" t="str">
        <f>IF(E14="","",E14)</f>
        <v xml:space="preserve"> </v>
      </c>
      <c r="AI90" s="22" t="s">
        <v>26</v>
      </c>
      <c r="AM90" s="183" t="str">
        <f>IF(E20="","",E20)</f>
        <v xml:space="preserve"> </v>
      </c>
      <c r="AN90" s="184"/>
      <c r="AO90" s="184"/>
      <c r="AP90" s="184"/>
      <c r="AR90" s="25"/>
      <c r="AS90" s="187"/>
      <c r="AT90" s="188"/>
      <c r="BD90" s="52"/>
    </row>
    <row r="91" spans="1:91" s="1" customFormat="1" ht="10.9" customHeight="1">
      <c r="B91" s="25"/>
      <c r="AR91" s="25"/>
      <c r="AS91" s="187"/>
      <c r="AT91" s="188"/>
      <c r="BD91" s="52"/>
    </row>
    <row r="92" spans="1:91" s="1" customFormat="1" ht="29.25" customHeight="1">
      <c r="B92" s="25"/>
      <c r="C92" s="175" t="s">
        <v>49</v>
      </c>
      <c r="D92" s="176"/>
      <c r="E92" s="176"/>
      <c r="F92" s="176"/>
      <c r="G92" s="176"/>
      <c r="H92" s="53"/>
      <c r="I92" s="177" t="s">
        <v>50</v>
      </c>
      <c r="J92" s="176"/>
      <c r="K92" s="176"/>
      <c r="L92" s="176"/>
      <c r="M92" s="176"/>
      <c r="N92" s="176"/>
      <c r="O92" s="176"/>
      <c r="P92" s="176"/>
      <c r="Q92" s="176"/>
      <c r="R92" s="176"/>
      <c r="S92" s="176"/>
      <c r="T92" s="176"/>
      <c r="U92" s="176"/>
      <c r="V92" s="176"/>
      <c r="W92" s="176"/>
      <c r="X92" s="176"/>
      <c r="Y92" s="176"/>
      <c r="Z92" s="176"/>
      <c r="AA92" s="176"/>
      <c r="AB92" s="176"/>
      <c r="AC92" s="176"/>
      <c r="AD92" s="176"/>
      <c r="AE92" s="176"/>
      <c r="AF92" s="176"/>
      <c r="AG92" s="178" t="s">
        <v>51</v>
      </c>
      <c r="AH92" s="176"/>
      <c r="AI92" s="176"/>
      <c r="AJ92" s="176"/>
      <c r="AK92" s="176"/>
      <c r="AL92" s="176"/>
      <c r="AM92" s="176"/>
      <c r="AN92" s="177" t="s">
        <v>52</v>
      </c>
      <c r="AO92" s="176"/>
      <c r="AP92" s="179"/>
      <c r="AQ92" s="54" t="s">
        <v>53</v>
      </c>
      <c r="AR92" s="25"/>
      <c r="AS92" s="55" t="s">
        <v>54</v>
      </c>
      <c r="AT92" s="56" t="s">
        <v>55</v>
      </c>
      <c r="AU92" s="56" t="s">
        <v>56</v>
      </c>
      <c r="AV92" s="56" t="s">
        <v>57</v>
      </c>
      <c r="AW92" s="56" t="s">
        <v>58</v>
      </c>
      <c r="AX92" s="56" t="s">
        <v>59</v>
      </c>
      <c r="AY92" s="56" t="s">
        <v>60</v>
      </c>
      <c r="AZ92" s="56" t="s">
        <v>61</v>
      </c>
      <c r="BA92" s="56" t="s">
        <v>62</v>
      </c>
      <c r="BB92" s="56" t="s">
        <v>63</v>
      </c>
      <c r="BC92" s="56" t="s">
        <v>64</v>
      </c>
      <c r="BD92" s="57" t="s">
        <v>65</v>
      </c>
    </row>
    <row r="93" spans="1:91" s="1" customFormat="1" ht="10.9" customHeight="1">
      <c r="B93" s="25"/>
      <c r="AR93" s="25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66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72">
        <f>ROUND(AG95,2)</f>
        <v>0</v>
      </c>
      <c r="AH94" s="172"/>
      <c r="AI94" s="172"/>
      <c r="AJ94" s="172"/>
      <c r="AK94" s="172"/>
      <c r="AL94" s="172"/>
      <c r="AM94" s="172"/>
      <c r="AN94" s="173">
        <f>SUM(AG94,AT94)</f>
        <v>0</v>
      </c>
      <c r="AO94" s="173"/>
      <c r="AP94" s="173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67</v>
      </c>
      <c r="BT94" s="68" t="s">
        <v>68</v>
      </c>
      <c r="BU94" s="69" t="s">
        <v>69</v>
      </c>
      <c r="BV94" s="68" t="s">
        <v>70</v>
      </c>
      <c r="BW94" s="68" t="s">
        <v>4</v>
      </c>
      <c r="BX94" s="68" t="s">
        <v>71</v>
      </c>
      <c r="CL94" s="68" t="s">
        <v>1</v>
      </c>
    </row>
    <row r="95" spans="1:91" s="6" customFormat="1" ht="16.5" customHeight="1">
      <c r="A95" s="70" t="s">
        <v>72</v>
      </c>
      <c r="B95" s="71"/>
      <c r="C95" s="72"/>
      <c r="D95" s="171" t="s">
        <v>73</v>
      </c>
      <c r="E95" s="171"/>
      <c r="F95" s="171"/>
      <c r="G95" s="171"/>
      <c r="H95" s="171"/>
      <c r="I95" s="73"/>
      <c r="J95" s="171" t="s">
        <v>74</v>
      </c>
      <c r="K95" s="171"/>
      <c r="L95" s="171"/>
      <c r="M95" s="171"/>
      <c r="N95" s="171"/>
      <c r="O95" s="171"/>
      <c r="P95" s="171"/>
      <c r="Q95" s="171"/>
      <c r="R95" s="171"/>
      <c r="S95" s="171"/>
      <c r="T95" s="171"/>
      <c r="U95" s="171"/>
      <c r="V95" s="171"/>
      <c r="W95" s="171"/>
      <c r="X95" s="171"/>
      <c r="Y95" s="171"/>
      <c r="Z95" s="171"/>
      <c r="AA95" s="171"/>
      <c r="AB95" s="171"/>
      <c r="AC95" s="171"/>
      <c r="AD95" s="171"/>
      <c r="AE95" s="171"/>
      <c r="AF95" s="171"/>
      <c r="AG95" s="169">
        <f>'02 - Vykurovanie'!J30</f>
        <v>0</v>
      </c>
      <c r="AH95" s="170"/>
      <c r="AI95" s="170"/>
      <c r="AJ95" s="170"/>
      <c r="AK95" s="170"/>
      <c r="AL95" s="170"/>
      <c r="AM95" s="170"/>
      <c r="AN95" s="169">
        <f>SUM(AG95,AT95)</f>
        <v>0</v>
      </c>
      <c r="AO95" s="170"/>
      <c r="AP95" s="170"/>
      <c r="AQ95" s="74" t="s">
        <v>75</v>
      </c>
      <c r="AR95" s="71"/>
      <c r="AS95" s="75">
        <v>0</v>
      </c>
      <c r="AT95" s="76">
        <f>ROUND(SUM(AV95:AW95),2)</f>
        <v>0</v>
      </c>
      <c r="AU95" s="77">
        <f>'02 - Vykurovanie'!P126</f>
        <v>0</v>
      </c>
      <c r="AV95" s="76">
        <f>'02 - Vykurovanie'!J33</f>
        <v>0</v>
      </c>
      <c r="AW95" s="76">
        <f>'02 - Vykurovanie'!J34</f>
        <v>0</v>
      </c>
      <c r="AX95" s="76">
        <f>'02 - Vykurovanie'!J35</f>
        <v>0</v>
      </c>
      <c r="AY95" s="76">
        <f>'02 - Vykurovanie'!J36</f>
        <v>0</v>
      </c>
      <c r="AZ95" s="76">
        <f>'02 - Vykurovanie'!F33</f>
        <v>0</v>
      </c>
      <c r="BA95" s="76">
        <f>'02 - Vykurovanie'!F34</f>
        <v>0</v>
      </c>
      <c r="BB95" s="76">
        <f>'02 - Vykurovanie'!F35</f>
        <v>0</v>
      </c>
      <c r="BC95" s="76">
        <f>'02 - Vykurovanie'!F36</f>
        <v>0</v>
      </c>
      <c r="BD95" s="78">
        <f>'02 - Vykurovanie'!F37</f>
        <v>0</v>
      </c>
      <c r="BT95" s="79" t="s">
        <v>76</v>
      </c>
      <c r="BV95" s="79" t="s">
        <v>70</v>
      </c>
      <c r="BW95" s="79" t="s">
        <v>77</v>
      </c>
      <c r="BX95" s="79" t="s">
        <v>4</v>
      </c>
      <c r="CL95" s="79" t="s">
        <v>1</v>
      </c>
      <c r="CM95" s="79" t="s">
        <v>68</v>
      </c>
    </row>
    <row r="96" spans="1:91" s="1" customFormat="1" ht="30" customHeight="1">
      <c r="B96" s="25"/>
      <c r="AR96" s="25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5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02 - Vykurovanie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51"/>
  <sheetViews>
    <sheetView showGridLines="0" topLeftCell="A216" workbookViewId="0">
      <selection activeCell="I129" sqref="I12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4" t="s">
        <v>5</v>
      </c>
      <c r="M2" s="157"/>
      <c r="N2" s="157"/>
      <c r="O2" s="157"/>
      <c r="P2" s="157"/>
      <c r="Q2" s="157"/>
      <c r="R2" s="157"/>
      <c r="S2" s="157"/>
      <c r="T2" s="157"/>
      <c r="U2" s="157"/>
      <c r="V2" s="157"/>
      <c r="AT2" s="13" t="s">
        <v>77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2:46" ht="24.95" customHeight="1">
      <c r="B4" s="16"/>
      <c r="D4" s="17" t="s">
        <v>78</v>
      </c>
      <c r="L4" s="16"/>
      <c r="M4" s="80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16.5" customHeight="1">
      <c r="B7" s="16"/>
      <c r="E7" s="194" t="str">
        <f>'Rekapitulácia stavby'!K6</f>
        <v>REKONŠTRUKCIA KOTOLNE ZSS Saluštia, Kírť 189, 99122 Čeláre</v>
      </c>
      <c r="F7" s="195"/>
      <c r="G7" s="195"/>
      <c r="H7" s="195"/>
      <c r="L7" s="16"/>
    </row>
    <row r="8" spans="2:46" s="1" customFormat="1" ht="12" customHeight="1">
      <c r="B8" s="25"/>
      <c r="D8" s="22" t="s">
        <v>79</v>
      </c>
      <c r="L8" s="25"/>
    </row>
    <row r="9" spans="2:46" s="1" customFormat="1" ht="16.5" customHeight="1">
      <c r="B9" s="25"/>
      <c r="E9" s="180" t="s">
        <v>538</v>
      </c>
      <c r="F9" s="193"/>
      <c r="G9" s="193"/>
      <c r="H9" s="193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 t="str">
        <f>'Rekapitulácia stavby'!AN8</f>
        <v>18. 6. 2024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20</v>
      </c>
      <c r="I14" s="22" t="s">
        <v>21</v>
      </c>
      <c r="J14" s="20" t="str">
        <f>IF('Rekapitulácia stavby'!AN10="","",'Rekapitulácia stavby'!AN10)</f>
        <v/>
      </c>
      <c r="L14" s="25"/>
    </row>
    <row r="15" spans="2:46" s="1" customFormat="1" ht="18" customHeight="1">
      <c r="B15" s="25"/>
      <c r="E15" s="20" t="str">
        <f>IF('Rekapitulácia stavby'!E11="","",'Rekapitulácia stavby'!E11)</f>
        <v xml:space="preserve"> Zariadenie sociálnych služieb Salustia, Kírť 189, 99122 Čeláre</v>
      </c>
      <c r="I15" s="22" t="s">
        <v>22</v>
      </c>
      <c r="J15" s="20" t="str">
        <f>IF('Rekapitulácia stavby'!AN11="","",'Rekapitulácia stavby'!AN11)</f>
        <v/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23</v>
      </c>
      <c r="I17" s="22" t="s">
        <v>21</v>
      </c>
      <c r="J17" s="20" t="str">
        <f>'Rekapitulácia stavby'!AN13</f>
        <v/>
      </c>
      <c r="L17" s="25"/>
    </row>
    <row r="18" spans="2:12" s="1" customFormat="1" ht="18" customHeight="1">
      <c r="B18" s="25"/>
      <c r="E18" s="156" t="str">
        <f>'Rekapitulácia stavby'!E14</f>
        <v xml:space="preserve"> </v>
      </c>
      <c r="F18" s="156"/>
      <c r="G18" s="156"/>
      <c r="H18" s="156"/>
      <c r="I18" s="22" t="s">
        <v>22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24</v>
      </c>
      <c r="I20" s="22" t="s">
        <v>21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22</v>
      </c>
      <c r="J21" s="20" t="str">
        <f>IF('Rekapitulácia stavby'!AN17="","",'Rekapitulácia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21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22</v>
      </c>
      <c r="J24" s="20" t="str">
        <f>IF('Rekapitulácia stavby'!AN20="","",'Rekapitulácia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81"/>
      <c r="E27" s="159" t="s">
        <v>1</v>
      </c>
      <c r="F27" s="159"/>
      <c r="G27" s="159"/>
      <c r="H27" s="159"/>
      <c r="L27" s="81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2" t="s">
        <v>28</v>
      </c>
      <c r="J30" s="62">
        <f>ROUND(J126, 2)</f>
        <v>0</v>
      </c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51" t="s">
        <v>32</v>
      </c>
      <c r="E33" s="30" t="s">
        <v>33</v>
      </c>
      <c r="F33" s="83">
        <f>ROUND((SUM(BE126:BE250)),  2)</f>
        <v>0</v>
      </c>
      <c r="G33" s="84"/>
      <c r="H33" s="84"/>
      <c r="I33" s="85">
        <v>0.2</v>
      </c>
      <c r="J33" s="83">
        <f>ROUND(((SUM(BE126:BE250))*I33),  2)</f>
        <v>0</v>
      </c>
      <c r="L33" s="25"/>
    </row>
    <row r="34" spans="2:12" s="1" customFormat="1" ht="14.45" customHeight="1">
      <c r="B34" s="25"/>
      <c r="E34" s="30" t="s">
        <v>34</v>
      </c>
      <c r="F34" s="86">
        <f>ROUND((SUM(BF126:BF250)),  2)</f>
        <v>0</v>
      </c>
      <c r="I34" s="87">
        <v>0.2</v>
      </c>
      <c r="J34" s="86">
        <f>ROUND(((SUM(BF126:BF250))*I34),  2)</f>
        <v>0</v>
      </c>
      <c r="L34" s="25"/>
    </row>
    <row r="35" spans="2:12" s="1" customFormat="1" ht="14.45" hidden="1" customHeight="1">
      <c r="B35" s="25"/>
      <c r="E35" s="22" t="s">
        <v>35</v>
      </c>
      <c r="F35" s="86">
        <f>ROUND((SUM(BG126:BG250)),  2)</f>
        <v>0</v>
      </c>
      <c r="I35" s="87">
        <v>0.2</v>
      </c>
      <c r="J35" s="86">
        <f>0</f>
        <v>0</v>
      </c>
      <c r="L35" s="25"/>
    </row>
    <row r="36" spans="2:12" s="1" customFormat="1" ht="14.45" hidden="1" customHeight="1">
      <c r="B36" s="25"/>
      <c r="E36" s="22" t="s">
        <v>36</v>
      </c>
      <c r="F36" s="86">
        <f>ROUND((SUM(BH126:BH250)),  2)</f>
        <v>0</v>
      </c>
      <c r="I36" s="87">
        <v>0.2</v>
      </c>
      <c r="J36" s="86">
        <f>0</f>
        <v>0</v>
      </c>
      <c r="L36" s="25"/>
    </row>
    <row r="37" spans="2:12" s="1" customFormat="1" ht="14.45" hidden="1" customHeight="1">
      <c r="B37" s="25"/>
      <c r="E37" s="30" t="s">
        <v>37</v>
      </c>
      <c r="F37" s="83">
        <f>ROUND((SUM(BI126:BI250)),  2)</f>
        <v>0</v>
      </c>
      <c r="G37" s="84"/>
      <c r="H37" s="84"/>
      <c r="I37" s="85">
        <v>0</v>
      </c>
      <c r="J37" s="83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8"/>
      <c r="D39" s="89" t="s">
        <v>38</v>
      </c>
      <c r="E39" s="53"/>
      <c r="F39" s="53"/>
      <c r="G39" s="90" t="s">
        <v>39</v>
      </c>
      <c r="H39" s="91" t="s">
        <v>40</v>
      </c>
      <c r="I39" s="53"/>
      <c r="J39" s="92">
        <f>SUM(J30:J37)</f>
        <v>0</v>
      </c>
      <c r="K39" s="93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43</v>
      </c>
      <c r="E61" s="27"/>
      <c r="F61" s="94" t="s">
        <v>44</v>
      </c>
      <c r="G61" s="39" t="s">
        <v>43</v>
      </c>
      <c r="H61" s="27"/>
      <c r="I61" s="27"/>
      <c r="J61" s="95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43</v>
      </c>
      <c r="E76" s="27"/>
      <c r="F76" s="94" t="s">
        <v>44</v>
      </c>
      <c r="G76" s="39" t="s">
        <v>43</v>
      </c>
      <c r="H76" s="27"/>
      <c r="I76" s="27"/>
      <c r="J76" s="95" t="s">
        <v>44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80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13</v>
      </c>
      <c r="L84" s="25"/>
    </row>
    <row r="85" spans="2:47" s="1" customFormat="1" ht="16.5" customHeight="1">
      <c r="B85" s="25"/>
      <c r="E85" s="194" t="str">
        <f>E7</f>
        <v>REKONŠTRUKCIA KOTOLNE ZSS Saluštia, Kírť 189, 99122 Čeláre</v>
      </c>
      <c r="F85" s="195"/>
      <c r="G85" s="195"/>
      <c r="H85" s="195"/>
      <c r="L85" s="25"/>
    </row>
    <row r="86" spans="2:47" s="1" customFormat="1" ht="12" customHeight="1">
      <c r="B86" s="25"/>
      <c r="C86" s="22" t="s">
        <v>79</v>
      </c>
      <c r="L86" s="25"/>
    </row>
    <row r="87" spans="2:47" s="1" customFormat="1" ht="16.5" customHeight="1">
      <c r="B87" s="25"/>
      <c r="E87" s="180" t="str">
        <f>E9</f>
        <v>Biomasová kotolňa</v>
      </c>
      <c r="F87" s="193"/>
      <c r="G87" s="193"/>
      <c r="H87" s="193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 xml:space="preserve"> </v>
      </c>
      <c r="I89" s="22" t="s">
        <v>18</v>
      </c>
      <c r="J89" s="48" t="str">
        <f>IF(J12="","",J12)</f>
        <v>18. 6. 2024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20</v>
      </c>
      <c r="F91" s="20" t="str">
        <f>E15</f>
        <v xml:space="preserve"> Zariadenie sociálnych služieb Salustia, Kírť 189, 99122 Čeláre</v>
      </c>
      <c r="I91" s="22" t="s">
        <v>24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23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6" t="s">
        <v>81</v>
      </c>
      <c r="D94" s="88"/>
      <c r="E94" s="88"/>
      <c r="F94" s="88"/>
      <c r="G94" s="88"/>
      <c r="H94" s="88"/>
      <c r="I94" s="88"/>
      <c r="J94" s="97" t="s">
        <v>82</v>
      </c>
      <c r="K94" s="88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8" t="s">
        <v>83</v>
      </c>
      <c r="J96" s="62">
        <f>J126</f>
        <v>0</v>
      </c>
      <c r="L96" s="25"/>
      <c r="AU96" s="13" t="s">
        <v>84</v>
      </c>
    </row>
    <row r="97" spans="2:12" s="8" customFormat="1" ht="24.95" customHeight="1">
      <c r="B97" s="99"/>
      <c r="D97" s="100" t="s">
        <v>85</v>
      </c>
      <c r="E97" s="101"/>
      <c r="F97" s="101"/>
      <c r="G97" s="101"/>
      <c r="H97" s="101"/>
      <c r="I97" s="101"/>
      <c r="J97" s="102">
        <f>J127</f>
        <v>0</v>
      </c>
      <c r="L97" s="99"/>
    </row>
    <row r="98" spans="2:12" s="9" customFormat="1" ht="19.899999999999999" customHeight="1">
      <c r="B98" s="103"/>
      <c r="D98" s="104" t="s">
        <v>86</v>
      </c>
      <c r="E98" s="105"/>
      <c r="F98" s="105"/>
      <c r="G98" s="105"/>
      <c r="H98" s="105"/>
      <c r="I98" s="105"/>
      <c r="J98" s="106">
        <f>J128</f>
        <v>0</v>
      </c>
      <c r="L98" s="103"/>
    </row>
    <row r="99" spans="2:12" s="9" customFormat="1" ht="19.899999999999999" customHeight="1">
      <c r="B99" s="103"/>
      <c r="D99" s="104" t="s">
        <v>87</v>
      </c>
      <c r="E99" s="105"/>
      <c r="F99" s="105"/>
      <c r="G99" s="105"/>
      <c r="H99" s="105"/>
      <c r="I99" s="105"/>
      <c r="J99" s="106">
        <f>J142</f>
        <v>0</v>
      </c>
      <c r="L99" s="103"/>
    </row>
    <row r="100" spans="2:12" s="9" customFormat="1" ht="19.899999999999999" customHeight="1">
      <c r="B100" s="103"/>
      <c r="D100" s="104" t="s">
        <v>88</v>
      </c>
      <c r="E100" s="105"/>
      <c r="F100" s="105"/>
      <c r="G100" s="105"/>
      <c r="H100" s="105"/>
      <c r="I100" s="105"/>
      <c r="J100" s="106">
        <f>J159</f>
        <v>0</v>
      </c>
      <c r="L100" s="103"/>
    </row>
    <row r="101" spans="2:12" s="9" customFormat="1" ht="19.899999999999999" customHeight="1">
      <c r="B101" s="103"/>
      <c r="D101" s="104" t="s">
        <v>89</v>
      </c>
      <c r="E101" s="105"/>
      <c r="F101" s="105"/>
      <c r="G101" s="105"/>
      <c r="H101" s="105"/>
      <c r="I101" s="105"/>
      <c r="J101" s="106">
        <f>J173</f>
        <v>0</v>
      </c>
      <c r="L101" s="103"/>
    </row>
    <row r="102" spans="2:12" s="9" customFormat="1" ht="19.899999999999999" customHeight="1">
      <c r="B102" s="103"/>
      <c r="D102" s="104" t="s">
        <v>90</v>
      </c>
      <c r="E102" s="105"/>
      <c r="F102" s="105"/>
      <c r="G102" s="105"/>
      <c r="H102" s="105"/>
      <c r="I102" s="105"/>
      <c r="J102" s="106">
        <f>J189</f>
        <v>0</v>
      </c>
      <c r="L102" s="103"/>
    </row>
    <row r="103" spans="2:12" s="9" customFormat="1" ht="19.899999999999999" customHeight="1">
      <c r="B103" s="103"/>
      <c r="D103" s="104" t="s">
        <v>91</v>
      </c>
      <c r="E103" s="105"/>
      <c r="F103" s="105"/>
      <c r="G103" s="105"/>
      <c r="H103" s="105"/>
      <c r="I103" s="105"/>
      <c r="J103" s="106">
        <f>J202</f>
        <v>0</v>
      </c>
      <c r="L103" s="103"/>
    </row>
    <row r="104" spans="2:12" s="9" customFormat="1" ht="19.899999999999999" customHeight="1">
      <c r="B104" s="103"/>
      <c r="D104" s="104" t="s">
        <v>92</v>
      </c>
      <c r="E104" s="105"/>
      <c r="F104" s="105"/>
      <c r="G104" s="105"/>
      <c r="H104" s="105"/>
      <c r="I104" s="105"/>
      <c r="J104" s="106">
        <f>J234</f>
        <v>0</v>
      </c>
      <c r="L104" s="103"/>
    </row>
    <row r="105" spans="2:12" s="9" customFormat="1" ht="19.899999999999999" customHeight="1">
      <c r="B105" s="103"/>
      <c r="D105" s="104" t="s">
        <v>93</v>
      </c>
      <c r="E105" s="105"/>
      <c r="F105" s="105"/>
      <c r="G105" s="105"/>
      <c r="H105" s="105"/>
      <c r="I105" s="105"/>
      <c r="J105" s="106">
        <f>J240</f>
        <v>0</v>
      </c>
      <c r="L105" s="103"/>
    </row>
    <row r="106" spans="2:12" s="8" customFormat="1" ht="24.95" customHeight="1">
      <c r="B106" s="99"/>
      <c r="D106" s="100" t="s">
        <v>94</v>
      </c>
      <c r="E106" s="101"/>
      <c r="F106" s="101"/>
      <c r="G106" s="101"/>
      <c r="H106" s="101"/>
      <c r="I106" s="101"/>
      <c r="J106" s="102">
        <f>J243</f>
        <v>0</v>
      </c>
      <c r="L106" s="99"/>
    </row>
    <row r="107" spans="2:12" s="1" customFormat="1" ht="21.75" customHeight="1">
      <c r="B107" s="25"/>
      <c r="L107" s="25"/>
    </row>
    <row r="108" spans="2:12" s="1" customFormat="1" ht="6.95" customHeight="1"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25"/>
    </row>
    <row r="112" spans="2:12" s="1" customFormat="1" ht="6.95" customHeight="1">
      <c r="B112" s="42"/>
      <c r="C112" s="43"/>
      <c r="D112" s="43"/>
      <c r="E112" s="43"/>
      <c r="F112" s="43"/>
      <c r="G112" s="43"/>
      <c r="H112" s="43"/>
      <c r="I112" s="43"/>
      <c r="J112" s="43"/>
      <c r="K112" s="43"/>
      <c r="L112" s="25"/>
    </row>
    <row r="113" spans="2:63" s="1" customFormat="1" ht="24.95" customHeight="1">
      <c r="B113" s="25"/>
      <c r="C113" s="17" t="s">
        <v>95</v>
      </c>
      <c r="L113" s="25"/>
    </row>
    <row r="114" spans="2:63" s="1" customFormat="1" ht="6.95" customHeight="1">
      <c r="B114" s="25"/>
      <c r="L114" s="25"/>
    </row>
    <row r="115" spans="2:63" s="1" customFormat="1" ht="12" customHeight="1">
      <c r="B115" s="25"/>
      <c r="C115" s="22" t="s">
        <v>13</v>
      </c>
      <c r="L115" s="25"/>
    </row>
    <row r="116" spans="2:63" s="1" customFormat="1" ht="16.5" customHeight="1">
      <c r="B116" s="25"/>
      <c r="E116" s="194" t="str">
        <f>E7</f>
        <v>REKONŠTRUKCIA KOTOLNE ZSS Saluštia, Kírť 189, 99122 Čeláre</v>
      </c>
      <c r="F116" s="195"/>
      <c r="G116" s="195"/>
      <c r="H116" s="195"/>
      <c r="L116" s="25"/>
    </row>
    <row r="117" spans="2:63" s="1" customFormat="1" ht="12" customHeight="1">
      <c r="B117" s="25"/>
      <c r="C117" s="22" t="s">
        <v>79</v>
      </c>
      <c r="L117" s="25"/>
    </row>
    <row r="118" spans="2:63" s="1" customFormat="1" ht="16.5" customHeight="1">
      <c r="B118" s="25"/>
      <c r="E118" s="180" t="str">
        <f>E9</f>
        <v>Biomasová kotolňa</v>
      </c>
      <c r="F118" s="193"/>
      <c r="G118" s="193"/>
      <c r="H118" s="193"/>
      <c r="L118" s="25"/>
    </row>
    <row r="119" spans="2:63" s="1" customFormat="1" ht="6.95" customHeight="1">
      <c r="B119" s="25"/>
      <c r="L119" s="25"/>
    </row>
    <row r="120" spans="2:63" s="1" customFormat="1" ht="12" customHeight="1">
      <c r="B120" s="25"/>
      <c r="C120" s="22" t="s">
        <v>16</v>
      </c>
      <c r="F120" s="20" t="str">
        <f>F12</f>
        <v xml:space="preserve"> </v>
      </c>
      <c r="I120" s="22" t="s">
        <v>18</v>
      </c>
      <c r="J120" s="48" t="str">
        <f>IF(J12="","",J12)</f>
        <v>18. 6. 2024</v>
      </c>
      <c r="L120" s="25"/>
    </row>
    <row r="121" spans="2:63" s="1" customFormat="1" ht="6.95" customHeight="1">
      <c r="B121" s="25"/>
      <c r="L121" s="25"/>
    </row>
    <row r="122" spans="2:63" s="1" customFormat="1" ht="15.2" customHeight="1">
      <c r="B122" s="25"/>
      <c r="C122" s="22" t="s">
        <v>20</v>
      </c>
      <c r="F122" s="20" t="str">
        <f>E15</f>
        <v xml:space="preserve"> Zariadenie sociálnych služieb Salustia, Kírť 189, 99122 Čeláre</v>
      </c>
      <c r="I122" s="22" t="s">
        <v>24</v>
      </c>
      <c r="J122" s="23" t="str">
        <f>E21</f>
        <v xml:space="preserve"> </v>
      </c>
      <c r="L122" s="25"/>
    </row>
    <row r="123" spans="2:63" s="1" customFormat="1" ht="15.2" customHeight="1">
      <c r="B123" s="25"/>
      <c r="C123" s="22" t="s">
        <v>23</v>
      </c>
      <c r="F123" s="20" t="str">
        <f>IF(E18="","",E18)</f>
        <v xml:space="preserve"> </v>
      </c>
      <c r="I123" s="22" t="s">
        <v>26</v>
      </c>
      <c r="J123" s="23" t="str">
        <f>E24</f>
        <v xml:space="preserve"> </v>
      </c>
      <c r="L123" s="25"/>
    </row>
    <row r="124" spans="2:63" s="1" customFormat="1" ht="10.35" customHeight="1">
      <c r="B124" s="25"/>
      <c r="L124" s="25"/>
    </row>
    <row r="125" spans="2:63" s="10" customFormat="1" ht="29.25" customHeight="1">
      <c r="B125" s="107"/>
      <c r="C125" s="108" t="s">
        <v>96</v>
      </c>
      <c r="D125" s="109" t="s">
        <v>53</v>
      </c>
      <c r="E125" s="109" t="s">
        <v>49</v>
      </c>
      <c r="F125" s="109" t="s">
        <v>50</v>
      </c>
      <c r="G125" s="109" t="s">
        <v>97</v>
      </c>
      <c r="H125" s="109" t="s">
        <v>98</v>
      </c>
      <c r="I125" s="109" t="s">
        <v>99</v>
      </c>
      <c r="J125" s="110" t="s">
        <v>82</v>
      </c>
      <c r="K125" s="111" t="s">
        <v>100</v>
      </c>
      <c r="L125" s="107"/>
      <c r="M125" s="55" t="s">
        <v>1</v>
      </c>
      <c r="N125" s="56" t="s">
        <v>32</v>
      </c>
      <c r="O125" s="56" t="s">
        <v>101</v>
      </c>
      <c r="P125" s="56" t="s">
        <v>102</v>
      </c>
      <c r="Q125" s="56" t="s">
        <v>103</v>
      </c>
      <c r="R125" s="56" t="s">
        <v>104</v>
      </c>
      <c r="S125" s="56" t="s">
        <v>105</v>
      </c>
      <c r="T125" s="57" t="s">
        <v>106</v>
      </c>
    </row>
    <row r="126" spans="2:63" s="1" customFormat="1" ht="22.9" customHeight="1">
      <c r="B126" s="25"/>
      <c r="C126" s="60" t="s">
        <v>83</v>
      </c>
      <c r="J126" s="112">
        <f>BK126</f>
        <v>0</v>
      </c>
      <c r="L126" s="25"/>
      <c r="M126" s="58"/>
      <c r="N126" s="49"/>
      <c r="O126" s="49"/>
      <c r="P126" s="113">
        <f>P127+P243</f>
        <v>0</v>
      </c>
      <c r="Q126" s="49"/>
      <c r="R126" s="113">
        <f>R127+R243</f>
        <v>0</v>
      </c>
      <c r="S126" s="49"/>
      <c r="T126" s="114">
        <f>T127+T243</f>
        <v>0</v>
      </c>
      <c r="AT126" s="13" t="s">
        <v>67</v>
      </c>
      <c r="AU126" s="13" t="s">
        <v>84</v>
      </c>
      <c r="BK126" s="115">
        <f>BK127+BK243</f>
        <v>0</v>
      </c>
    </row>
    <row r="127" spans="2:63" s="11" customFormat="1" ht="25.9" customHeight="1">
      <c r="B127" s="116"/>
      <c r="D127" s="117" t="s">
        <v>67</v>
      </c>
      <c r="E127" s="118" t="s">
        <v>107</v>
      </c>
      <c r="F127" s="118" t="s">
        <v>108</v>
      </c>
      <c r="J127" s="119">
        <f>BK127</f>
        <v>0</v>
      </c>
      <c r="L127" s="116"/>
      <c r="M127" s="120"/>
      <c r="P127" s="121">
        <f>P128+P142+P159+P173+P189+P202+P234+P240</f>
        <v>0</v>
      </c>
      <c r="R127" s="121">
        <f>R128+R142+R159+R173+R189+R202+R234+R240</f>
        <v>0</v>
      </c>
      <c r="T127" s="122">
        <f>T128+T142+T159+T173+T189+T202+T234+T240</f>
        <v>0</v>
      </c>
      <c r="AR127" s="117" t="s">
        <v>109</v>
      </c>
      <c r="AT127" s="123" t="s">
        <v>67</v>
      </c>
      <c r="AU127" s="123" t="s">
        <v>68</v>
      </c>
      <c r="AY127" s="117" t="s">
        <v>110</v>
      </c>
      <c r="BK127" s="124">
        <f>BK128+BK142+BK159+BK173+BK189+BK202+BK234+BK240</f>
        <v>0</v>
      </c>
    </row>
    <row r="128" spans="2:63" s="11" customFormat="1" ht="22.9" customHeight="1">
      <c r="B128" s="116"/>
      <c r="D128" s="117" t="s">
        <v>67</v>
      </c>
      <c r="E128" s="125" t="s">
        <v>111</v>
      </c>
      <c r="F128" s="125" t="s">
        <v>112</v>
      </c>
      <c r="J128" s="126">
        <f>BK128</f>
        <v>0</v>
      </c>
      <c r="L128" s="116"/>
      <c r="M128" s="120"/>
      <c r="P128" s="121">
        <f>SUM(P129:P141)</f>
        <v>0</v>
      </c>
      <c r="R128" s="121">
        <f>SUM(R129:R141)</f>
        <v>0</v>
      </c>
      <c r="T128" s="122">
        <f>SUM(T129:T141)</f>
        <v>0</v>
      </c>
      <c r="AR128" s="117" t="s">
        <v>109</v>
      </c>
      <c r="AT128" s="123" t="s">
        <v>67</v>
      </c>
      <c r="AU128" s="123" t="s">
        <v>76</v>
      </c>
      <c r="AY128" s="117" t="s">
        <v>110</v>
      </c>
      <c r="BK128" s="124">
        <f>SUM(BK129:BK141)</f>
        <v>0</v>
      </c>
    </row>
    <row r="129" spans="2:65" s="1" customFormat="1" ht="21.75" customHeight="1">
      <c r="B129" s="127"/>
      <c r="C129" s="128" t="s">
        <v>76</v>
      </c>
      <c r="D129" s="128" t="s">
        <v>113</v>
      </c>
      <c r="E129" s="129" t="s">
        <v>114</v>
      </c>
      <c r="F129" s="130" t="s">
        <v>115</v>
      </c>
      <c r="G129" s="131" t="s">
        <v>116</v>
      </c>
      <c r="H129" s="132">
        <v>6</v>
      </c>
      <c r="I129" s="133"/>
      <c r="J129" s="133">
        <f t="shared" ref="J129:J141" si="0">ROUND(I129*H129,2)</f>
        <v>0</v>
      </c>
      <c r="K129" s="134"/>
      <c r="L129" s="25"/>
      <c r="M129" s="135" t="s">
        <v>1</v>
      </c>
      <c r="N129" s="136" t="s">
        <v>34</v>
      </c>
      <c r="O129" s="137">
        <v>0</v>
      </c>
      <c r="P129" s="137">
        <f t="shared" ref="P129:P141" si="1">O129*H129</f>
        <v>0</v>
      </c>
      <c r="Q129" s="137">
        <v>0</v>
      </c>
      <c r="R129" s="137">
        <f t="shared" ref="R129:R141" si="2">Q129*H129</f>
        <v>0</v>
      </c>
      <c r="S129" s="137">
        <v>0</v>
      </c>
      <c r="T129" s="138">
        <f t="shared" ref="T129:T141" si="3">S129*H129</f>
        <v>0</v>
      </c>
      <c r="AR129" s="139" t="s">
        <v>117</v>
      </c>
      <c r="AT129" s="139" t="s">
        <v>113</v>
      </c>
      <c r="AU129" s="139" t="s">
        <v>109</v>
      </c>
      <c r="AY129" s="13" t="s">
        <v>110</v>
      </c>
      <c r="BE129" s="140">
        <f t="shared" ref="BE129:BE141" si="4">IF(N129="základná",J129,0)</f>
        <v>0</v>
      </c>
      <c r="BF129" s="140">
        <f t="shared" ref="BF129:BF141" si="5">IF(N129="znížená",J129,0)</f>
        <v>0</v>
      </c>
      <c r="BG129" s="140">
        <f t="shared" ref="BG129:BG141" si="6">IF(N129="zákl. prenesená",J129,0)</f>
        <v>0</v>
      </c>
      <c r="BH129" s="140">
        <f t="shared" ref="BH129:BH141" si="7">IF(N129="zníž. prenesená",J129,0)</f>
        <v>0</v>
      </c>
      <c r="BI129" s="140">
        <f t="shared" ref="BI129:BI141" si="8">IF(N129="nulová",J129,0)</f>
        <v>0</v>
      </c>
      <c r="BJ129" s="13" t="s">
        <v>109</v>
      </c>
      <c r="BK129" s="140">
        <f t="shared" ref="BK129:BK141" si="9">ROUND(I129*H129,2)</f>
        <v>0</v>
      </c>
      <c r="BL129" s="13" t="s">
        <v>117</v>
      </c>
      <c r="BM129" s="139" t="s">
        <v>109</v>
      </c>
    </row>
    <row r="130" spans="2:65" s="1" customFormat="1" ht="24.2" customHeight="1">
      <c r="B130" s="127"/>
      <c r="C130" s="141" t="s">
        <v>109</v>
      </c>
      <c r="D130" s="141" t="s">
        <v>118</v>
      </c>
      <c r="E130" s="142" t="s">
        <v>119</v>
      </c>
      <c r="F130" s="143" t="s">
        <v>120</v>
      </c>
      <c r="G130" s="144" t="s">
        <v>116</v>
      </c>
      <c r="H130" s="145">
        <v>6</v>
      </c>
      <c r="I130" s="146"/>
      <c r="J130" s="146">
        <f t="shared" si="0"/>
        <v>0</v>
      </c>
      <c r="K130" s="147"/>
      <c r="L130" s="148"/>
      <c r="M130" s="149" t="s">
        <v>1</v>
      </c>
      <c r="N130" s="150" t="s">
        <v>34</v>
      </c>
      <c r="O130" s="137">
        <v>0</v>
      </c>
      <c r="P130" s="137">
        <f t="shared" si="1"/>
        <v>0</v>
      </c>
      <c r="Q130" s="137">
        <v>0</v>
      </c>
      <c r="R130" s="137">
        <f t="shared" si="2"/>
        <v>0</v>
      </c>
      <c r="S130" s="137">
        <v>0</v>
      </c>
      <c r="T130" s="138">
        <f t="shared" si="3"/>
        <v>0</v>
      </c>
      <c r="AR130" s="139" t="s">
        <v>121</v>
      </c>
      <c r="AT130" s="139" t="s">
        <v>118</v>
      </c>
      <c r="AU130" s="139" t="s">
        <v>109</v>
      </c>
      <c r="AY130" s="13" t="s">
        <v>110</v>
      </c>
      <c r="BE130" s="140">
        <f t="shared" si="4"/>
        <v>0</v>
      </c>
      <c r="BF130" s="140">
        <f t="shared" si="5"/>
        <v>0</v>
      </c>
      <c r="BG130" s="140">
        <f t="shared" si="6"/>
        <v>0</v>
      </c>
      <c r="BH130" s="140">
        <f t="shared" si="7"/>
        <v>0</v>
      </c>
      <c r="BI130" s="140">
        <f t="shared" si="8"/>
        <v>0</v>
      </c>
      <c r="BJ130" s="13" t="s">
        <v>109</v>
      </c>
      <c r="BK130" s="140">
        <f t="shared" si="9"/>
        <v>0</v>
      </c>
      <c r="BL130" s="13" t="s">
        <v>117</v>
      </c>
      <c r="BM130" s="139" t="s">
        <v>122</v>
      </c>
    </row>
    <row r="131" spans="2:65" s="1" customFormat="1" ht="16.5" customHeight="1">
      <c r="B131" s="127"/>
      <c r="C131" s="128" t="s">
        <v>123</v>
      </c>
      <c r="D131" s="128" t="s">
        <v>113</v>
      </c>
      <c r="E131" s="129" t="s">
        <v>124</v>
      </c>
      <c r="F131" s="130" t="s">
        <v>125</v>
      </c>
      <c r="G131" s="131" t="s">
        <v>116</v>
      </c>
      <c r="H131" s="132">
        <v>18</v>
      </c>
      <c r="I131" s="133"/>
      <c r="J131" s="133">
        <f t="shared" si="0"/>
        <v>0</v>
      </c>
      <c r="K131" s="134"/>
      <c r="L131" s="25"/>
      <c r="M131" s="135" t="s">
        <v>1</v>
      </c>
      <c r="N131" s="136" t="s">
        <v>34</v>
      </c>
      <c r="O131" s="137">
        <v>0</v>
      </c>
      <c r="P131" s="137">
        <f t="shared" si="1"/>
        <v>0</v>
      </c>
      <c r="Q131" s="137">
        <v>0</v>
      </c>
      <c r="R131" s="137">
        <f t="shared" si="2"/>
        <v>0</v>
      </c>
      <c r="S131" s="137">
        <v>0</v>
      </c>
      <c r="T131" s="138">
        <f t="shared" si="3"/>
        <v>0</v>
      </c>
      <c r="AR131" s="139" t="s">
        <v>117</v>
      </c>
      <c r="AT131" s="139" t="s">
        <v>113</v>
      </c>
      <c r="AU131" s="139" t="s">
        <v>109</v>
      </c>
      <c r="AY131" s="13" t="s">
        <v>110</v>
      </c>
      <c r="BE131" s="140">
        <f t="shared" si="4"/>
        <v>0</v>
      </c>
      <c r="BF131" s="140">
        <f t="shared" si="5"/>
        <v>0</v>
      </c>
      <c r="BG131" s="140">
        <f t="shared" si="6"/>
        <v>0</v>
      </c>
      <c r="BH131" s="140">
        <f t="shared" si="7"/>
        <v>0</v>
      </c>
      <c r="BI131" s="140">
        <f t="shared" si="8"/>
        <v>0</v>
      </c>
      <c r="BJ131" s="13" t="s">
        <v>109</v>
      </c>
      <c r="BK131" s="140">
        <f t="shared" si="9"/>
        <v>0</v>
      </c>
      <c r="BL131" s="13" t="s">
        <v>117</v>
      </c>
      <c r="BM131" s="139" t="s">
        <v>126</v>
      </c>
    </row>
    <row r="132" spans="2:65" s="1" customFormat="1" ht="16.5" customHeight="1">
      <c r="B132" s="127"/>
      <c r="C132" s="141" t="s">
        <v>122</v>
      </c>
      <c r="D132" s="141" t="s">
        <v>118</v>
      </c>
      <c r="E132" s="142" t="s">
        <v>127</v>
      </c>
      <c r="F132" s="143" t="s">
        <v>128</v>
      </c>
      <c r="G132" s="144" t="s">
        <v>116</v>
      </c>
      <c r="H132" s="145">
        <v>18</v>
      </c>
      <c r="I132" s="146"/>
      <c r="J132" s="146">
        <f t="shared" si="0"/>
        <v>0</v>
      </c>
      <c r="K132" s="147"/>
      <c r="L132" s="148"/>
      <c r="M132" s="149" t="s">
        <v>1</v>
      </c>
      <c r="N132" s="150" t="s">
        <v>34</v>
      </c>
      <c r="O132" s="137">
        <v>0</v>
      </c>
      <c r="P132" s="137">
        <f t="shared" si="1"/>
        <v>0</v>
      </c>
      <c r="Q132" s="137">
        <v>0</v>
      </c>
      <c r="R132" s="137">
        <f t="shared" si="2"/>
        <v>0</v>
      </c>
      <c r="S132" s="137">
        <v>0</v>
      </c>
      <c r="T132" s="138">
        <f t="shared" si="3"/>
        <v>0</v>
      </c>
      <c r="AR132" s="139" t="s">
        <v>121</v>
      </c>
      <c r="AT132" s="139" t="s">
        <v>118</v>
      </c>
      <c r="AU132" s="139" t="s">
        <v>109</v>
      </c>
      <c r="AY132" s="13" t="s">
        <v>110</v>
      </c>
      <c r="BE132" s="140">
        <f t="shared" si="4"/>
        <v>0</v>
      </c>
      <c r="BF132" s="140">
        <f t="shared" si="5"/>
        <v>0</v>
      </c>
      <c r="BG132" s="140">
        <f t="shared" si="6"/>
        <v>0</v>
      </c>
      <c r="BH132" s="140">
        <f t="shared" si="7"/>
        <v>0</v>
      </c>
      <c r="BI132" s="140">
        <f t="shared" si="8"/>
        <v>0</v>
      </c>
      <c r="BJ132" s="13" t="s">
        <v>109</v>
      </c>
      <c r="BK132" s="140">
        <f t="shared" si="9"/>
        <v>0</v>
      </c>
      <c r="BL132" s="13" t="s">
        <v>117</v>
      </c>
      <c r="BM132" s="139" t="s">
        <v>129</v>
      </c>
    </row>
    <row r="133" spans="2:65" s="1" customFormat="1" ht="16.5" customHeight="1">
      <c r="B133" s="127"/>
      <c r="C133" s="128" t="s">
        <v>130</v>
      </c>
      <c r="D133" s="128" t="s">
        <v>113</v>
      </c>
      <c r="E133" s="129" t="s">
        <v>131</v>
      </c>
      <c r="F133" s="130" t="s">
        <v>132</v>
      </c>
      <c r="G133" s="131" t="s">
        <v>116</v>
      </c>
      <c r="H133" s="132">
        <v>6</v>
      </c>
      <c r="I133" s="133"/>
      <c r="J133" s="133">
        <f t="shared" si="0"/>
        <v>0</v>
      </c>
      <c r="K133" s="134"/>
      <c r="L133" s="25"/>
      <c r="M133" s="135" t="s">
        <v>1</v>
      </c>
      <c r="N133" s="136" t="s">
        <v>34</v>
      </c>
      <c r="O133" s="137">
        <v>0</v>
      </c>
      <c r="P133" s="137">
        <f t="shared" si="1"/>
        <v>0</v>
      </c>
      <c r="Q133" s="137">
        <v>0</v>
      </c>
      <c r="R133" s="137">
        <f t="shared" si="2"/>
        <v>0</v>
      </c>
      <c r="S133" s="137">
        <v>0</v>
      </c>
      <c r="T133" s="138">
        <f t="shared" si="3"/>
        <v>0</v>
      </c>
      <c r="AR133" s="139" t="s">
        <v>117</v>
      </c>
      <c r="AT133" s="139" t="s">
        <v>113</v>
      </c>
      <c r="AU133" s="139" t="s">
        <v>109</v>
      </c>
      <c r="AY133" s="13" t="s">
        <v>110</v>
      </c>
      <c r="BE133" s="140">
        <f t="shared" si="4"/>
        <v>0</v>
      </c>
      <c r="BF133" s="140">
        <f t="shared" si="5"/>
        <v>0</v>
      </c>
      <c r="BG133" s="140">
        <f t="shared" si="6"/>
        <v>0</v>
      </c>
      <c r="BH133" s="140">
        <f t="shared" si="7"/>
        <v>0</v>
      </c>
      <c r="BI133" s="140">
        <f t="shared" si="8"/>
        <v>0</v>
      </c>
      <c r="BJ133" s="13" t="s">
        <v>109</v>
      </c>
      <c r="BK133" s="140">
        <f t="shared" si="9"/>
        <v>0</v>
      </c>
      <c r="BL133" s="13" t="s">
        <v>117</v>
      </c>
      <c r="BM133" s="139" t="s">
        <v>133</v>
      </c>
    </row>
    <row r="134" spans="2:65" s="1" customFormat="1" ht="24.2" customHeight="1">
      <c r="B134" s="127"/>
      <c r="C134" s="141" t="s">
        <v>126</v>
      </c>
      <c r="D134" s="141" t="s">
        <v>118</v>
      </c>
      <c r="E134" s="142" t="s">
        <v>134</v>
      </c>
      <c r="F134" s="143" t="s">
        <v>135</v>
      </c>
      <c r="G134" s="144" t="s">
        <v>116</v>
      </c>
      <c r="H134" s="145">
        <v>6</v>
      </c>
      <c r="I134" s="146"/>
      <c r="J134" s="146">
        <f t="shared" si="0"/>
        <v>0</v>
      </c>
      <c r="K134" s="147"/>
      <c r="L134" s="148"/>
      <c r="M134" s="149" t="s">
        <v>1</v>
      </c>
      <c r="N134" s="150" t="s">
        <v>34</v>
      </c>
      <c r="O134" s="137">
        <v>0</v>
      </c>
      <c r="P134" s="137">
        <f t="shared" si="1"/>
        <v>0</v>
      </c>
      <c r="Q134" s="137">
        <v>0</v>
      </c>
      <c r="R134" s="137">
        <f t="shared" si="2"/>
        <v>0</v>
      </c>
      <c r="S134" s="137">
        <v>0</v>
      </c>
      <c r="T134" s="138">
        <f t="shared" si="3"/>
        <v>0</v>
      </c>
      <c r="AR134" s="139" t="s">
        <v>121</v>
      </c>
      <c r="AT134" s="139" t="s">
        <v>118</v>
      </c>
      <c r="AU134" s="139" t="s">
        <v>109</v>
      </c>
      <c r="AY134" s="13" t="s">
        <v>110</v>
      </c>
      <c r="BE134" s="140">
        <f t="shared" si="4"/>
        <v>0</v>
      </c>
      <c r="BF134" s="140">
        <f t="shared" si="5"/>
        <v>0</v>
      </c>
      <c r="BG134" s="140">
        <f t="shared" si="6"/>
        <v>0</v>
      </c>
      <c r="BH134" s="140">
        <f t="shared" si="7"/>
        <v>0</v>
      </c>
      <c r="BI134" s="140">
        <f t="shared" si="8"/>
        <v>0</v>
      </c>
      <c r="BJ134" s="13" t="s">
        <v>109</v>
      </c>
      <c r="BK134" s="140">
        <f t="shared" si="9"/>
        <v>0</v>
      </c>
      <c r="BL134" s="13" t="s">
        <v>117</v>
      </c>
      <c r="BM134" s="139" t="s">
        <v>136</v>
      </c>
    </row>
    <row r="135" spans="2:65" s="1" customFormat="1" ht="16.5" customHeight="1">
      <c r="B135" s="127"/>
      <c r="C135" s="128" t="s">
        <v>137</v>
      </c>
      <c r="D135" s="128" t="s">
        <v>113</v>
      </c>
      <c r="E135" s="129" t="s">
        <v>138</v>
      </c>
      <c r="F135" s="130" t="s">
        <v>139</v>
      </c>
      <c r="G135" s="131" t="s">
        <v>116</v>
      </c>
      <c r="H135" s="132">
        <v>20</v>
      </c>
      <c r="I135" s="133"/>
      <c r="J135" s="133">
        <f t="shared" si="0"/>
        <v>0</v>
      </c>
      <c r="K135" s="134"/>
      <c r="L135" s="25"/>
      <c r="M135" s="135" t="s">
        <v>1</v>
      </c>
      <c r="N135" s="136" t="s">
        <v>34</v>
      </c>
      <c r="O135" s="137">
        <v>0</v>
      </c>
      <c r="P135" s="137">
        <f t="shared" si="1"/>
        <v>0</v>
      </c>
      <c r="Q135" s="137">
        <v>0</v>
      </c>
      <c r="R135" s="137">
        <f t="shared" si="2"/>
        <v>0</v>
      </c>
      <c r="S135" s="137">
        <v>0</v>
      </c>
      <c r="T135" s="138">
        <f t="shared" si="3"/>
        <v>0</v>
      </c>
      <c r="AR135" s="139" t="s">
        <v>117</v>
      </c>
      <c r="AT135" s="139" t="s">
        <v>113</v>
      </c>
      <c r="AU135" s="139" t="s">
        <v>109</v>
      </c>
      <c r="AY135" s="13" t="s">
        <v>110</v>
      </c>
      <c r="BE135" s="140">
        <f t="shared" si="4"/>
        <v>0</v>
      </c>
      <c r="BF135" s="140">
        <f t="shared" si="5"/>
        <v>0</v>
      </c>
      <c r="BG135" s="140">
        <f t="shared" si="6"/>
        <v>0</v>
      </c>
      <c r="BH135" s="140">
        <f t="shared" si="7"/>
        <v>0</v>
      </c>
      <c r="BI135" s="140">
        <f t="shared" si="8"/>
        <v>0</v>
      </c>
      <c r="BJ135" s="13" t="s">
        <v>109</v>
      </c>
      <c r="BK135" s="140">
        <f t="shared" si="9"/>
        <v>0</v>
      </c>
      <c r="BL135" s="13" t="s">
        <v>117</v>
      </c>
      <c r="BM135" s="139" t="s">
        <v>140</v>
      </c>
    </row>
    <row r="136" spans="2:65" s="1" customFormat="1" ht="24.2" customHeight="1">
      <c r="B136" s="127"/>
      <c r="C136" s="141" t="s">
        <v>129</v>
      </c>
      <c r="D136" s="141" t="s">
        <v>118</v>
      </c>
      <c r="E136" s="142" t="s">
        <v>141</v>
      </c>
      <c r="F136" s="143" t="s">
        <v>142</v>
      </c>
      <c r="G136" s="144" t="s">
        <v>116</v>
      </c>
      <c r="H136" s="145">
        <v>18</v>
      </c>
      <c r="I136" s="146"/>
      <c r="J136" s="146">
        <f t="shared" si="0"/>
        <v>0</v>
      </c>
      <c r="K136" s="147"/>
      <c r="L136" s="148"/>
      <c r="M136" s="149" t="s">
        <v>1</v>
      </c>
      <c r="N136" s="150" t="s">
        <v>34</v>
      </c>
      <c r="O136" s="137">
        <v>0</v>
      </c>
      <c r="P136" s="137">
        <f t="shared" si="1"/>
        <v>0</v>
      </c>
      <c r="Q136" s="137">
        <v>0</v>
      </c>
      <c r="R136" s="137">
        <f t="shared" si="2"/>
        <v>0</v>
      </c>
      <c r="S136" s="137">
        <v>0</v>
      </c>
      <c r="T136" s="138">
        <f t="shared" si="3"/>
        <v>0</v>
      </c>
      <c r="AR136" s="139" t="s">
        <v>121</v>
      </c>
      <c r="AT136" s="139" t="s">
        <v>118</v>
      </c>
      <c r="AU136" s="139" t="s">
        <v>109</v>
      </c>
      <c r="AY136" s="13" t="s">
        <v>110</v>
      </c>
      <c r="BE136" s="140">
        <f t="shared" si="4"/>
        <v>0</v>
      </c>
      <c r="BF136" s="140">
        <f t="shared" si="5"/>
        <v>0</v>
      </c>
      <c r="BG136" s="140">
        <f t="shared" si="6"/>
        <v>0</v>
      </c>
      <c r="BH136" s="140">
        <f t="shared" si="7"/>
        <v>0</v>
      </c>
      <c r="BI136" s="140">
        <f t="shared" si="8"/>
        <v>0</v>
      </c>
      <c r="BJ136" s="13" t="s">
        <v>109</v>
      </c>
      <c r="BK136" s="140">
        <f t="shared" si="9"/>
        <v>0</v>
      </c>
      <c r="BL136" s="13" t="s">
        <v>117</v>
      </c>
      <c r="BM136" s="139" t="s">
        <v>117</v>
      </c>
    </row>
    <row r="137" spans="2:65" s="1" customFormat="1" ht="24.2" customHeight="1">
      <c r="B137" s="127"/>
      <c r="C137" s="141" t="s">
        <v>143</v>
      </c>
      <c r="D137" s="141" t="s">
        <v>118</v>
      </c>
      <c r="E137" s="142" t="s">
        <v>144</v>
      </c>
      <c r="F137" s="143" t="s">
        <v>145</v>
      </c>
      <c r="G137" s="144" t="s">
        <v>116</v>
      </c>
      <c r="H137" s="145">
        <v>2</v>
      </c>
      <c r="I137" s="146"/>
      <c r="J137" s="146">
        <f t="shared" si="0"/>
        <v>0</v>
      </c>
      <c r="K137" s="147"/>
      <c r="L137" s="148"/>
      <c r="M137" s="149" t="s">
        <v>1</v>
      </c>
      <c r="N137" s="150" t="s">
        <v>34</v>
      </c>
      <c r="O137" s="137">
        <v>0</v>
      </c>
      <c r="P137" s="137">
        <f t="shared" si="1"/>
        <v>0</v>
      </c>
      <c r="Q137" s="137">
        <v>0</v>
      </c>
      <c r="R137" s="137">
        <f t="shared" si="2"/>
        <v>0</v>
      </c>
      <c r="S137" s="137">
        <v>0</v>
      </c>
      <c r="T137" s="138">
        <f t="shared" si="3"/>
        <v>0</v>
      </c>
      <c r="AR137" s="139" t="s">
        <v>121</v>
      </c>
      <c r="AT137" s="139" t="s">
        <v>118</v>
      </c>
      <c r="AU137" s="139" t="s">
        <v>109</v>
      </c>
      <c r="AY137" s="13" t="s">
        <v>110</v>
      </c>
      <c r="BE137" s="140">
        <f t="shared" si="4"/>
        <v>0</v>
      </c>
      <c r="BF137" s="140">
        <f t="shared" si="5"/>
        <v>0</v>
      </c>
      <c r="BG137" s="140">
        <f t="shared" si="6"/>
        <v>0</v>
      </c>
      <c r="BH137" s="140">
        <f t="shared" si="7"/>
        <v>0</v>
      </c>
      <c r="BI137" s="140">
        <f t="shared" si="8"/>
        <v>0</v>
      </c>
      <c r="BJ137" s="13" t="s">
        <v>109</v>
      </c>
      <c r="BK137" s="140">
        <f t="shared" si="9"/>
        <v>0</v>
      </c>
      <c r="BL137" s="13" t="s">
        <v>117</v>
      </c>
      <c r="BM137" s="139" t="s">
        <v>146</v>
      </c>
    </row>
    <row r="138" spans="2:65" s="1" customFormat="1" ht="16.5" customHeight="1">
      <c r="B138" s="127"/>
      <c r="C138" s="128" t="s">
        <v>133</v>
      </c>
      <c r="D138" s="128" t="s">
        <v>113</v>
      </c>
      <c r="E138" s="129" t="s">
        <v>147</v>
      </c>
      <c r="F138" s="130" t="s">
        <v>148</v>
      </c>
      <c r="G138" s="131" t="s">
        <v>116</v>
      </c>
      <c r="H138" s="132">
        <v>70</v>
      </c>
      <c r="I138" s="133"/>
      <c r="J138" s="133">
        <f t="shared" si="0"/>
        <v>0</v>
      </c>
      <c r="K138" s="134"/>
      <c r="L138" s="25"/>
      <c r="M138" s="135" t="s">
        <v>1</v>
      </c>
      <c r="N138" s="136" t="s">
        <v>34</v>
      </c>
      <c r="O138" s="137">
        <v>0</v>
      </c>
      <c r="P138" s="137">
        <f t="shared" si="1"/>
        <v>0</v>
      </c>
      <c r="Q138" s="137">
        <v>0</v>
      </c>
      <c r="R138" s="137">
        <f t="shared" si="2"/>
        <v>0</v>
      </c>
      <c r="S138" s="137">
        <v>0</v>
      </c>
      <c r="T138" s="138">
        <f t="shared" si="3"/>
        <v>0</v>
      </c>
      <c r="AR138" s="139" t="s">
        <v>117</v>
      </c>
      <c r="AT138" s="139" t="s">
        <v>113</v>
      </c>
      <c r="AU138" s="139" t="s">
        <v>109</v>
      </c>
      <c r="AY138" s="13" t="s">
        <v>110</v>
      </c>
      <c r="BE138" s="140">
        <f t="shared" si="4"/>
        <v>0</v>
      </c>
      <c r="BF138" s="140">
        <f t="shared" si="5"/>
        <v>0</v>
      </c>
      <c r="BG138" s="140">
        <f t="shared" si="6"/>
        <v>0</v>
      </c>
      <c r="BH138" s="140">
        <f t="shared" si="7"/>
        <v>0</v>
      </c>
      <c r="BI138" s="140">
        <f t="shared" si="8"/>
        <v>0</v>
      </c>
      <c r="BJ138" s="13" t="s">
        <v>109</v>
      </c>
      <c r="BK138" s="140">
        <f t="shared" si="9"/>
        <v>0</v>
      </c>
      <c r="BL138" s="13" t="s">
        <v>117</v>
      </c>
      <c r="BM138" s="139" t="s">
        <v>7</v>
      </c>
    </row>
    <row r="139" spans="2:65" s="1" customFormat="1" ht="24.2" customHeight="1">
      <c r="B139" s="127"/>
      <c r="C139" s="141" t="s">
        <v>149</v>
      </c>
      <c r="D139" s="141" t="s">
        <v>118</v>
      </c>
      <c r="E139" s="142" t="s">
        <v>150</v>
      </c>
      <c r="F139" s="143" t="s">
        <v>151</v>
      </c>
      <c r="G139" s="144" t="s">
        <v>116</v>
      </c>
      <c r="H139" s="145">
        <v>28</v>
      </c>
      <c r="I139" s="146"/>
      <c r="J139" s="146">
        <f t="shared" si="0"/>
        <v>0</v>
      </c>
      <c r="K139" s="147"/>
      <c r="L139" s="148"/>
      <c r="M139" s="149" t="s">
        <v>1</v>
      </c>
      <c r="N139" s="150" t="s">
        <v>34</v>
      </c>
      <c r="O139" s="137">
        <v>0</v>
      </c>
      <c r="P139" s="137">
        <f t="shared" si="1"/>
        <v>0</v>
      </c>
      <c r="Q139" s="137">
        <v>0</v>
      </c>
      <c r="R139" s="137">
        <f t="shared" si="2"/>
        <v>0</v>
      </c>
      <c r="S139" s="137">
        <v>0</v>
      </c>
      <c r="T139" s="138">
        <f t="shared" si="3"/>
        <v>0</v>
      </c>
      <c r="AR139" s="139" t="s">
        <v>121</v>
      </c>
      <c r="AT139" s="139" t="s">
        <v>118</v>
      </c>
      <c r="AU139" s="139" t="s">
        <v>109</v>
      </c>
      <c r="AY139" s="13" t="s">
        <v>110</v>
      </c>
      <c r="BE139" s="140">
        <f t="shared" si="4"/>
        <v>0</v>
      </c>
      <c r="BF139" s="140">
        <f t="shared" si="5"/>
        <v>0</v>
      </c>
      <c r="BG139" s="140">
        <f t="shared" si="6"/>
        <v>0</v>
      </c>
      <c r="BH139" s="140">
        <f t="shared" si="7"/>
        <v>0</v>
      </c>
      <c r="BI139" s="140">
        <f t="shared" si="8"/>
        <v>0</v>
      </c>
      <c r="BJ139" s="13" t="s">
        <v>109</v>
      </c>
      <c r="BK139" s="140">
        <f t="shared" si="9"/>
        <v>0</v>
      </c>
      <c r="BL139" s="13" t="s">
        <v>117</v>
      </c>
      <c r="BM139" s="139" t="s">
        <v>152</v>
      </c>
    </row>
    <row r="140" spans="2:65" s="1" customFormat="1" ht="24.2" customHeight="1">
      <c r="B140" s="127"/>
      <c r="C140" s="141" t="s">
        <v>136</v>
      </c>
      <c r="D140" s="141" t="s">
        <v>118</v>
      </c>
      <c r="E140" s="142" t="s">
        <v>153</v>
      </c>
      <c r="F140" s="143" t="s">
        <v>154</v>
      </c>
      <c r="G140" s="144" t="s">
        <v>116</v>
      </c>
      <c r="H140" s="145">
        <v>42</v>
      </c>
      <c r="I140" s="146"/>
      <c r="J140" s="146">
        <f t="shared" si="0"/>
        <v>0</v>
      </c>
      <c r="K140" s="147"/>
      <c r="L140" s="148"/>
      <c r="M140" s="149" t="s">
        <v>1</v>
      </c>
      <c r="N140" s="150" t="s">
        <v>34</v>
      </c>
      <c r="O140" s="137">
        <v>0</v>
      </c>
      <c r="P140" s="137">
        <f t="shared" si="1"/>
        <v>0</v>
      </c>
      <c r="Q140" s="137">
        <v>0</v>
      </c>
      <c r="R140" s="137">
        <f t="shared" si="2"/>
        <v>0</v>
      </c>
      <c r="S140" s="137">
        <v>0</v>
      </c>
      <c r="T140" s="138">
        <f t="shared" si="3"/>
        <v>0</v>
      </c>
      <c r="AR140" s="139" t="s">
        <v>121</v>
      </c>
      <c r="AT140" s="139" t="s">
        <v>118</v>
      </c>
      <c r="AU140" s="139" t="s">
        <v>109</v>
      </c>
      <c r="AY140" s="13" t="s">
        <v>110</v>
      </c>
      <c r="BE140" s="140">
        <f t="shared" si="4"/>
        <v>0</v>
      </c>
      <c r="BF140" s="140">
        <f t="shared" si="5"/>
        <v>0</v>
      </c>
      <c r="BG140" s="140">
        <f t="shared" si="6"/>
        <v>0</v>
      </c>
      <c r="BH140" s="140">
        <f t="shared" si="7"/>
        <v>0</v>
      </c>
      <c r="BI140" s="140">
        <f t="shared" si="8"/>
        <v>0</v>
      </c>
      <c r="BJ140" s="13" t="s">
        <v>109</v>
      </c>
      <c r="BK140" s="140">
        <f t="shared" si="9"/>
        <v>0</v>
      </c>
      <c r="BL140" s="13" t="s">
        <v>117</v>
      </c>
      <c r="BM140" s="139" t="s">
        <v>155</v>
      </c>
    </row>
    <row r="141" spans="2:65" s="1" customFormat="1" ht="24.2" customHeight="1">
      <c r="B141" s="127"/>
      <c r="C141" s="128" t="s">
        <v>156</v>
      </c>
      <c r="D141" s="128" t="s">
        <v>113</v>
      </c>
      <c r="E141" s="129" t="s">
        <v>157</v>
      </c>
      <c r="F141" s="130" t="s">
        <v>158</v>
      </c>
      <c r="G141" s="131" t="s">
        <v>159</v>
      </c>
      <c r="H141" s="132">
        <v>49.917000000000002</v>
      </c>
      <c r="I141" s="133"/>
      <c r="J141" s="133">
        <f t="shared" si="0"/>
        <v>0</v>
      </c>
      <c r="K141" s="134"/>
      <c r="L141" s="25"/>
      <c r="M141" s="135" t="s">
        <v>1</v>
      </c>
      <c r="N141" s="136" t="s">
        <v>34</v>
      </c>
      <c r="O141" s="137">
        <v>0</v>
      </c>
      <c r="P141" s="137">
        <f t="shared" si="1"/>
        <v>0</v>
      </c>
      <c r="Q141" s="137">
        <v>0</v>
      </c>
      <c r="R141" s="137">
        <f t="shared" si="2"/>
        <v>0</v>
      </c>
      <c r="S141" s="137">
        <v>0</v>
      </c>
      <c r="T141" s="138">
        <f t="shared" si="3"/>
        <v>0</v>
      </c>
      <c r="AR141" s="139" t="s">
        <v>117</v>
      </c>
      <c r="AT141" s="139" t="s">
        <v>113</v>
      </c>
      <c r="AU141" s="139" t="s">
        <v>109</v>
      </c>
      <c r="AY141" s="13" t="s">
        <v>110</v>
      </c>
      <c r="BE141" s="140">
        <f t="shared" si="4"/>
        <v>0</v>
      </c>
      <c r="BF141" s="140">
        <f t="shared" si="5"/>
        <v>0</v>
      </c>
      <c r="BG141" s="140">
        <f t="shared" si="6"/>
        <v>0</v>
      </c>
      <c r="BH141" s="140">
        <f t="shared" si="7"/>
        <v>0</v>
      </c>
      <c r="BI141" s="140">
        <f t="shared" si="8"/>
        <v>0</v>
      </c>
      <c r="BJ141" s="13" t="s">
        <v>109</v>
      </c>
      <c r="BK141" s="140">
        <f t="shared" si="9"/>
        <v>0</v>
      </c>
      <c r="BL141" s="13" t="s">
        <v>117</v>
      </c>
      <c r="BM141" s="139" t="s">
        <v>160</v>
      </c>
    </row>
    <row r="142" spans="2:65" s="11" customFormat="1" ht="22.9" customHeight="1">
      <c r="B142" s="116"/>
      <c r="D142" s="117" t="s">
        <v>67</v>
      </c>
      <c r="E142" s="125" t="s">
        <v>161</v>
      </c>
      <c r="F142" s="125" t="s">
        <v>162</v>
      </c>
      <c r="J142" s="126">
        <f>BK142</f>
        <v>0</v>
      </c>
      <c r="L142" s="116"/>
      <c r="M142" s="120"/>
      <c r="P142" s="121">
        <f>SUM(P143:P158)</f>
        <v>0</v>
      </c>
      <c r="R142" s="121">
        <f>SUM(R143:R158)</f>
        <v>0</v>
      </c>
      <c r="T142" s="122">
        <f>SUM(T143:T158)</f>
        <v>0</v>
      </c>
      <c r="AR142" s="117" t="s">
        <v>109</v>
      </c>
      <c r="AT142" s="123" t="s">
        <v>67</v>
      </c>
      <c r="AU142" s="123" t="s">
        <v>76</v>
      </c>
      <c r="AY142" s="117" t="s">
        <v>110</v>
      </c>
      <c r="BK142" s="124">
        <f>SUM(BK143:BK158)</f>
        <v>0</v>
      </c>
    </row>
    <row r="143" spans="2:65" s="1" customFormat="1" ht="33" customHeight="1">
      <c r="B143" s="127"/>
      <c r="C143" s="128" t="s">
        <v>140</v>
      </c>
      <c r="D143" s="128" t="s">
        <v>113</v>
      </c>
      <c r="E143" s="129" t="s">
        <v>163</v>
      </c>
      <c r="F143" s="130" t="s">
        <v>164</v>
      </c>
      <c r="G143" s="131" t="s">
        <v>116</v>
      </c>
      <c r="H143" s="132">
        <v>12</v>
      </c>
      <c r="I143" s="133"/>
      <c r="J143" s="133">
        <f t="shared" ref="J143:J158" si="10">ROUND(I143*H143,2)</f>
        <v>0</v>
      </c>
      <c r="K143" s="134"/>
      <c r="L143" s="25"/>
      <c r="M143" s="135" t="s">
        <v>1</v>
      </c>
      <c r="N143" s="136" t="s">
        <v>34</v>
      </c>
      <c r="O143" s="137">
        <v>0</v>
      </c>
      <c r="P143" s="137">
        <f t="shared" ref="P143:P158" si="11">O143*H143</f>
        <v>0</v>
      </c>
      <c r="Q143" s="137">
        <v>0</v>
      </c>
      <c r="R143" s="137">
        <f t="shared" ref="R143:R158" si="12">Q143*H143</f>
        <v>0</v>
      </c>
      <c r="S143" s="137">
        <v>0</v>
      </c>
      <c r="T143" s="138">
        <f t="shared" ref="T143:T158" si="13">S143*H143</f>
        <v>0</v>
      </c>
      <c r="AR143" s="139" t="s">
        <v>117</v>
      </c>
      <c r="AT143" s="139" t="s">
        <v>113</v>
      </c>
      <c r="AU143" s="139" t="s">
        <v>109</v>
      </c>
      <c r="AY143" s="13" t="s">
        <v>110</v>
      </c>
      <c r="BE143" s="140">
        <f t="shared" ref="BE143:BE158" si="14">IF(N143="základná",J143,0)</f>
        <v>0</v>
      </c>
      <c r="BF143" s="140">
        <f t="shared" ref="BF143:BF158" si="15">IF(N143="znížená",J143,0)</f>
        <v>0</v>
      </c>
      <c r="BG143" s="140">
        <f t="shared" ref="BG143:BG158" si="16">IF(N143="zákl. prenesená",J143,0)</f>
        <v>0</v>
      </c>
      <c r="BH143" s="140">
        <f t="shared" ref="BH143:BH158" si="17">IF(N143="zníž. prenesená",J143,0)</f>
        <v>0</v>
      </c>
      <c r="BI143" s="140">
        <f t="shared" ref="BI143:BI158" si="18">IF(N143="nulová",J143,0)</f>
        <v>0</v>
      </c>
      <c r="BJ143" s="13" t="s">
        <v>109</v>
      </c>
      <c r="BK143" s="140">
        <f t="shared" ref="BK143:BK158" si="19">ROUND(I143*H143,2)</f>
        <v>0</v>
      </c>
      <c r="BL143" s="13" t="s">
        <v>117</v>
      </c>
      <c r="BM143" s="139" t="s">
        <v>165</v>
      </c>
    </row>
    <row r="144" spans="2:65" s="1" customFormat="1" ht="33" customHeight="1">
      <c r="B144" s="127"/>
      <c r="C144" s="128" t="s">
        <v>166</v>
      </c>
      <c r="D144" s="128" t="s">
        <v>113</v>
      </c>
      <c r="E144" s="129" t="s">
        <v>167</v>
      </c>
      <c r="F144" s="130" t="s">
        <v>168</v>
      </c>
      <c r="G144" s="131" t="s">
        <v>116</v>
      </c>
      <c r="H144" s="132">
        <v>30</v>
      </c>
      <c r="I144" s="133"/>
      <c r="J144" s="133">
        <f t="shared" si="10"/>
        <v>0</v>
      </c>
      <c r="K144" s="134"/>
      <c r="L144" s="25"/>
      <c r="M144" s="135" t="s">
        <v>1</v>
      </c>
      <c r="N144" s="136" t="s">
        <v>34</v>
      </c>
      <c r="O144" s="137">
        <v>0</v>
      </c>
      <c r="P144" s="137">
        <f t="shared" si="11"/>
        <v>0</v>
      </c>
      <c r="Q144" s="137">
        <v>0</v>
      </c>
      <c r="R144" s="137">
        <f t="shared" si="12"/>
        <v>0</v>
      </c>
      <c r="S144" s="137">
        <v>0</v>
      </c>
      <c r="T144" s="138">
        <f t="shared" si="13"/>
        <v>0</v>
      </c>
      <c r="AR144" s="139" t="s">
        <v>117</v>
      </c>
      <c r="AT144" s="139" t="s">
        <v>113</v>
      </c>
      <c r="AU144" s="139" t="s">
        <v>109</v>
      </c>
      <c r="AY144" s="13" t="s">
        <v>110</v>
      </c>
      <c r="BE144" s="140">
        <f t="shared" si="14"/>
        <v>0</v>
      </c>
      <c r="BF144" s="140">
        <f t="shared" si="15"/>
        <v>0</v>
      </c>
      <c r="BG144" s="140">
        <f t="shared" si="16"/>
        <v>0</v>
      </c>
      <c r="BH144" s="140">
        <f t="shared" si="17"/>
        <v>0</v>
      </c>
      <c r="BI144" s="140">
        <f t="shared" si="18"/>
        <v>0</v>
      </c>
      <c r="BJ144" s="13" t="s">
        <v>109</v>
      </c>
      <c r="BK144" s="140">
        <f t="shared" si="19"/>
        <v>0</v>
      </c>
      <c r="BL144" s="13" t="s">
        <v>117</v>
      </c>
      <c r="BM144" s="139" t="s">
        <v>169</v>
      </c>
    </row>
    <row r="145" spans="2:65" s="1" customFormat="1" ht="33" customHeight="1">
      <c r="B145" s="127"/>
      <c r="C145" s="128" t="s">
        <v>117</v>
      </c>
      <c r="D145" s="128" t="s">
        <v>113</v>
      </c>
      <c r="E145" s="129" t="s">
        <v>170</v>
      </c>
      <c r="F145" s="130" t="s">
        <v>171</v>
      </c>
      <c r="G145" s="131" t="s">
        <v>116</v>
      </c>
      <c r="H145" s="132">
        <v>12</v>
      </c>
      <c r="I145" s="133"/>
      <c r="J145" s="133">
        <f t="shared" si="10"/>
        <v>0</v>
      </c>
      <c r="K145" s="134"/>
      <c r="L145" s="25"/>
      <c r="M145" s="135" t="s">
        <v>1</v>
      </c>
      <c r="N145" s="136" t="s">
        <v>34</v>
      </c>
      <c r="O145" s="137">
        <v>0</v>
      </c>
      <c r="P145" s="137">
        <f t="shared" si="11"/>
        <v>0</v>
      </c>
      <c r="Q145" s="137">
        <v>0</v>
      </c>
      <c r="R145" s="137">
        <f t="shared" si="12"/>
        <v>0</v>
      </c>
      <c r="S145" s="137">
        <v>0</v>
      </c>
      <c r="T145" s="138">
        <f t="shared" si="13"/>
        <v>0</v>
      </c>
      <c r="AR145" s="139" t="s">
        <v>117</v>
      </c>
      <c r="AT145" s="139" t="s">
        <v>113</v>
      </c>
      <c r="AU145" s="139" t="s">
        <v>109</v>
      </c>
      <c r="AY145" s="13" t="s">
        <v>110</v>
      </c>
      <c r="BE145" s="140">
        <f t="shared" si="14"/>
        <v>0</v>
      </c>
      <c r="BF145" s="140">
        <f t="shared" si="15"/>
        <v>0</v>
      </c>
      <c r="BG145" s="140">
        <f t="shared" si="16"/>
        <v>0</v>
      </c>
      <c r="BH145" s="140">
        <f t="shared" si="17"/>
        <v>0</v>
      </c>
      <c r="BI145" s="140">
        <f t="shared" si="18"/>
        <v>0</v>
      </c>
      <c r="BJ145" s="13" t="s">
        <v>109</v>
      </c>
      <c r="BK145" s="140">
        <f t="shared" si="19"/>
        <v>0</v>
      </c>
      <c r="BL145" s="13" t="s">
        <v>117</v>
      </c>
      <c r="BM145" s="139" t="s">
        <v>121</v>
      </c>
    </row>
    <row r="146" spans="2:65" s="1" customFormat="1" ht="16.5" customHeight="1">
      <c r="B146" s="127"/>
      <c r="C146" s="128" t="s">
        <v>172</v>
      </c>
      <c r="D146" s="128" t="s">
        <v>113</v>
      </c>
      <c r="E146" s="129" t="s">
        <v>173</v>
      </c>
      <c r="F146" s="130" t="s">
        <v>174</v>
      </c>
      <c r="G146" s="131" t="s">
        <v>175</v>
      </c>
      <c r="H146" s="132">
        <v>1</v>
      </c>
      <c r="I146" s="133"/>
      <c r="J146" s="133">
        <f t="shared" si="10"/>
        <v>0</v>
      </c>
      <c r="K146" s="134"/>
      <c r="L146" s="25"/>
      <c r="M146" s="135" t="s">
        <v>1</v>
      </c>
      <c r="N146" s="136" t="s">
        <v>34</v>
      </c>
      <c r="O146" s="137">
        <v>0</v>
      </c>
      <c r="P146" s="137">
        <f t="shared" si="11"/>
        <v>0</v>
      </c>
      <c r="Q146" s="137">
        <v>0</v>
      </c>
      <c r="R146" s="137">
        <f t="shared" si="12"/>
        <v>0</v>
      </c>
      <c r="S146" s="137">
        <v>0</v>
      </c>
      <c r="T146" s="138">
        <f t="shared" si="13"/>
        <v>0</v>
      </c>
      <c r="AR146" s="139" t="s">
        <v>117</v>
      </c>
      <c r="AT146" s="139" t="s">
        <v>113</v>
      </c>
      <c r="AU146" s="139" t="s">
        <v>109</v>
      </c>
      <c r="AY146" s="13" t="s">
        <v>110</v>
      </c>
      <c r="BE146" s="140">
        <f t="shared" si="14"/>
        <v>0</v>
      </c>
      <c r="BF146" s="140">
        <f t="shared" si="15"/>
        <v>0</v>
      </c>
      <c r="BG146" s="140">
        <f t="shared" si="16"/>
        <v>0</v>
      </c>
      <c r="BH146" s="140">
        <f t="shared" si="17"/>
        <v>0</v>
      </c>
      <c r="BI146" s="140">
        <f t="shared" si="18"/>
        <v>0</v>
      </c>
      <c r="BJ146" s="13" t="s">
        <v>109</v>
      </c>
      <c r="BK146" s="140">
        <f t="shared" si="19"/>
        <v>0</v>
      </c>
      <c r="BL146" s="13" t="s">
        <v>117</v>
      </c>
      <c r="BM146" s="139" t="s">
        <v>176</v>
      </c>
    </row>
    <row r="147" spans="2:65" s="1" customFormat="1" ht="16.5" customHeight="1">
      <c r="B147" s="127"/>
      <c r="C147" s="141" t="s">
        <v>146</v>
      </c>
      <c r="D147" s="141" t="s">
        <v>118</v>
      </c>
      <c r="E147" s="142" t="s">
        <v>177</v>
      </c>
      <c r="F147" s="143" t="s">
        <v>178</v>
      </c>
      <c r="G147" s="144" t="s">
        <v>179</v>
      </c>
      <c r="H147" s="145">
        <v>1</v>
      </c>
      <c r="I147" s="146"/>
      <c r="J147" s="146">
        <f t="shared" si="10"/>
        <v>0</v>
      </c>
      <c r="K147" s="147"/>
      <c r="L147" s="148"/>
      <c r="M147" s="149" t="s">
        <v>1</v>
      </c>
      <c r="N147" s="150" t="s">
        <v>34</v>
      </c>
      <c r="O147" s="137">
        <v>0</v>
      </c>
      <c r="P147" s="137">
        <f t="shared" si="11"/>
        <v>0</v>
      </c>
      <c r="Q147" s="137">
        <v>0</v>
      </c>
      <c r="R147" s="137">
        <f t="shared" si="12"/>
        <v>0</v>
      </c>
      <c r="S147" s="137">
        <v>0</v>
      </c>
      <c r="T147" s="138">
        <f t="shared" si="13"/>
        <v>0</v>
      </c>
      <c r="AR147" s="139" t="s">
        <v>121</v>
      </c>
      <c r="AT147" s="139" t="s">
        <v>118</v>
      </c>
      <c r="AU147" s="139" t="s">
        <v>109</v>
      </c>
      <c r="AY147" s="13" t="s">
        <v>110</v>
      </c>
      <c r="BE147" s="140">
        <f t="shared" si="14"/>
        <v>0</v>
      </c>
      <c r="BF147" s="140">
        <f t="shared" si="15"/>
        <v>0</v>
      </c>
      <c r="BG147" s="140">
        <f t="shared" si="16"/>
        <v>0</v>
      </c>
      <c r="BH147" s="140">
        <f t="shared" si="17"/>
        <v>0</v>
      </c>
      <c r="BI147" s="140">
        <f t="shared" si="18"/>
        <v>0</v>
      </c>
      <c r="BJ147" s="13" t="s">
        <v>109</v>
      </c>
      <c r="BK147" s="140">
        <f t="shared" si="19"/>
        <v>0</v>
      </c>
      <c r="BL147" s="13" t="s">
        <v>117</v>
      </c>
      <c r="BM147" s="139" t="s">
        <v>180</v>
      </c>
    </row>
    <row r="148" spans="2:65" s="1" customFormat="1" ht="16.5" customHeight="1">
      <c r="B148" s="127"/>
      <c r="C148" s="128" t="s">
        <v>181</v>
      </c>
      <c r="D148" s="128" t="s">
        <v>113</v>
      </c>
      <c r="E148" s="129" t="s">
        <v>182</v>
      </c>
      <c r="F148" s="130" t="s">
        <v>183</v>
      </c>
      <c r="G148" s="131" t="s">
        <v>184</v>
      </c>
      <c r="H148" s="132">
        <v>12</v>
      </c>
      <c r="I148" s="133"/>
      <c r="J148" s="133">
        <f t="shared" si="10"/>
        <v>0</v>
      </c>
      <c r="K148" s="134"/>
      <c r="L148" s="25"/>
      <c r="M148" s="135" t="s">
        <v>1</v>
      </c>
      <c r="N148" s="136" t="s">
        <v>34</v>
      </c>
      <c r="O148" s="137">
        <v>0</v>
      </c>
      <c r="P148" s="137">
        <f t="shared" si="11"/>
        <v>0</v>
      </c>
      <c r="Q148" s="137">
        <v>0</v>
      </c>
      <c r="R148" s="137">
        <f t="shared" si="12"/>
        <v>0</v>
      </c>
      <c r="S148" s="137">
        <v>0</v>
      </c>
      <c r="T148" s="138">
        <f t="shared" si="13"/>
        <v>0</v>
      </c>
      <c r="AR148" s="139" t="s">
        <v>117</v>
      </c>
      <c r="AT148" s="139" t="s">
        <v>113</v>
      </c>
      <c r="AU148" s="139" t="s">
        <v>109</v>
      </c>
      <c r="AY148" s="13" t="s">
        <v>110</v>
      </c>
      <c r="BE148" s="140">
        <f t="shared" si="14"/>
        <v>0</v>
      </c>
      <c r="BF148" s="140">
        <f t="shared" si="15"/>
        <v>0</v>
      </c>
      <c r="BG148" s="140">
        <f t="shared" si="16"/>
        <v>0</v>
      </c>
      <c r="BH148" s="140">
        <f t="shared" si="17"/>
        <v>0</v>
      </c>
      <c r="BI148" s="140">
        <f t="shared" si="18"/>
        <v>0</v>
      </c>
      <c r="BJ148" s="13" t="s">
        <v>109</v>
      </c>
      <c r="BK148" s="140">
        <f t="shared" si="19"/>
        <v>0</v>
      </c>
      <c r="BL148" s="13" t="s">
        <v>117</v>
      </c>
      <c r="BM148" s="139" t="s">
        <v>185</v>
      </c>
    </row>
    <row r="149" spans="2:65" s="1" customFormat="1" ht="16.5" customHeight="1">
      <c r="B149" s="127"/>
      <c r="C149" s="141" t="s">
        <v>7</v>
      </c>
      <c r="D149" s="141" t="s">
        <v>118</v>
      </c>
      <c r="E149" s="142" t="s">
        <v>186</v>
      </c>
      <c r="F149" s="143" t="s">
        <v>187</v>
      </c>
      <c r="G149" s="144" t="s">
        <v>179</v>
      </c>
      <c r="H149" s="145">
        <v>12</v>
      </c>
      <c r="I149" s="146"/>
      <c r="J149" s="146">
        <f t="shared" si="10"/>
        <v>0</v>
      </c>
      <c r="K149" s="147"/>
      <c r="L149" s="148"/>
      <c r="M149" s="149" t="s">
        <v>1</v>
      </c>
      <c r="N149" s="150" t="s">
        <v>34</v>
      </c>
      <c r="O149" s="137">
        <v>0</v>
      </c>
      <c r="P149" s="137">
        <f t="shared" si="11"/>
        <v>0</v>
      </c>
      <c r="Q149" s="137">
        <v>0</v>
      </c>
      <c r="R149" s="137">
        <f t="shared" si="12"/>
        <v>0</v>
      </c>
      <c r="S149" s="137">
        <v>0</v>
      </c>
      <c r="T149" s="138">
        <f t="shared" si="13"/>
        <v>0</v>
      </c>
      <c r="AR149" s="139" t="s">
        <v>121</v>
      </c>
      <c r="AT149" s="139" t="s">
        <v>118</v>
      </c>
      <c r="AU149" s="139" t="s">
        <v>109</v>
      </c>
      <c r="AY149" s="13" t="s">
        <v>110</v>
      </c>
      <c r="BE149" s="140">
        <f t="shared" si="14"/>
        <v>0</v>
      </c>
      <c r="BF149" s="140">
        <f t="shared" si="15"/>
        <v>0</v>
      </c>
      <c r="BG149" s="140">
        <f t="shared" si="16"/>
        <v>0</v>
      </c>
      <c r="BH149" s="140">
        <f t="shared" si="17"/>
        <v>0</v>
      </c>
      <c r="BI149" s="140">
        <f t="shared" si="18"/>
        <v>0</v>
      </c>
      <c r="BJ149" s="13" t="s">
        <v>109</v>
      </c>
      <c r="BK149" s="140">
        <f t="shared" si="19"/>
        <v>0</v>
      </c>
      <c r="BL149" s="13" t="s">
        <v>117</v>
      </c>
      <c r="BM149" s="139" t="s">
        <v>188</v>
      </c>
    </row>
    <row r="150" spans="2:65" s="1" customFormat="1" ht="16.5" customHeight="1">
      <c r="B150" s="127"/>
      <c r="C150" s="128" t="s">
        <v>189</v>
      </c>
      <c r="D150" s="128" t="s">
        <v>113</v>
      </c>
      <c r="E150" s="129" t="s">
        <v>190</v>
      </c>
      <c r="F150" s="130" t="s">
        <v>191</v>
      </c>
      <c r="G150" s="131" t="s">
        <v>184</v>
      </c>
      <c r="H150" s="132">
        <v>8</v>
      </c>
      <c r="I150" s="133"/>
      <c r="J150" s="133">
        <f t="shared" si="10"/>
        <v>0</v>
      </c>
      <c r="K150" s="134"/>
      <c r="L150" s="25"/>
      <c r="M150" s="135" t="s">
        <v>1</v>
      </c>
      <c r="N150" s="136" t="s">
        <v>34</v>
      </c>
      <c r="O150" s="137">
        <v>0</v>
      </c>
      <c r="P150" s="137">
        <f t="shared" si="11"/>
        <v>0</v>
      </c>
      <c r="Q150" s="137">
        <v>0</v>
      </c>
      <c r="R150" s="137">
        <f t="shared" si="12"/>
        <v>0</v>
      </c>
      <c r="S150" s="137">
        <v>0</v>
      </c>
      <c r="T150" s="138">
        <f t="shared" si="13"/>
        <v>0</v>
      </c>
      <c r="AR150" s="139" t="s">
        <v>117</v>
      </c>
      <c r="AT150" s="139" t="s">
        <v>113</v>
      </c>
      <c r="AU150" s="139" t="s">
        <v>109</v>
      </c>
      <c r="AY150" s="13" t="s">
        <v>110</v>
      </c>
      <c r="BE150" s="140">
        <f t="shared" si="14"/>
        <v>0</v>
      </c>
      <c r="BF150" s="140">
        <f t="shared" si="15"/>
        <v>0</v>
      </c>
      <c r="BG150" s="140">
        <f t="shared" si="16"/>
        <v>0</v>
      </c>
      <c r="BH150" s="140">
        <f t="shared" si="17"/>
        <v>0</v>
      </c>
      <c r="BI150" s="140">
        <f t="shared" si="18"/>
        <v>0</v>
      </c>
      <c r="BJ150" s="13" t="s">
        <v>109</v>
      </c>
      <c r="BK150" s="140">
        <f t="shared" si="19"/>
        <v>0</v>
      </c>
      <c r="BL150" s="13" t="s">
        <v>117</v>
      </c>
      <c r="BM150" s="139" t="s">
        <v>192</v>
      </c>
    </row>
    <row r="151" spans="2:65" s="1" customFormat="1" ht="16.5" customHeight="1">
      <c r="B151" s="127"/>
      <c r="C151" s="141" t="s">
        <v>152</v>
      </c>
      <c r="D151" s="141" t="s">
        <v>118</v>
      </c>
      <c r="E151" s="142" t="s">
        <v>193</v>
      </c>
      <c r="F151" s="143" t="s">
        <v>194</v>
      </c>
      <c r="G151" s="144" t="s">
        <v>179</v>
      </c>
      <c r="H151" s="145">
        <v>4</v>
      </c>
      <c r="I151" s="146"/>
      <c r="J151" s="146">
        <f t="shared" si="10"/>
        <v>0</v>
      </c>
      <c r="K151" s="147"/>
      <c r="L151" s="148"/>
      <c r="M151" s="149" t="s">
        <v>1</v>
      </c>
      <c r="N151" s="150" t="s">
        <v>34</v>
      </c>
      <c r="O151" s="137">
        <v>0</v>
      </c>
      <c r="P151" s="137">
        <f t="shared" si="11"/>
        <v>0</v>
      </c>
      <c r="Q151" s="137">
        <v>0</v>
      </c>
      <c r="R151" s="137">
        <f t="shared" si="12"/>
        <v>0</v>
      </c>
      <c r="S151" s="137">
        <v>0</v>
      </c>
      <c r="T151" s="138">
        <f t="shared" si="13"/>
        <v>0</v>
      </c>
      <c r="AR151" s="139" t="s">
        <v>121</v>
      </c>
      <c r="AT151" s="139" t="s">
        <v>118</v>
      </c>
      <c r="AU151" s="139" t="s">
        <v>109</v>
      </c>
      <c r="AY151" s="13" t="s">
        <v>110</v>
      </c>
      <c r="BE151" s="140">
        <f t="shared" si="14"/>
        <v>0</v>
      </c>
      <c r="BF151" s="140">
        <f t="shared" si="15"/>
        <v>0</v>
      </c>
      <c r="BG151" s="140">
        <f t="shared" si="16"/>
        <v>0</v>
      </c>
      <c r="BH151" s="140">
        <f t="shared" si="17"/>
        <v>0</v>
      </c>
      <c r="BI151" s="140">
        <f t="shared" si="18"/>
        <v>0</v>
      </c>
      <c r="BJ151" s="13" t="s">
        <v>109</v>
      </c>
      <c r="BK151" s="140">
        <f t="shared" si="19"/>
        <v>0</v>
      </c>
      <c r="BL151" s="13" t="s">
        <v>117</v>
      </c>
      <c r="BM151" s="139" t="s">
        <v>195</v>
      </c>
    </row>
    <row r="152" spans="2:65" s="1" customFormat="1" ht="16.5" customHeight="1">
      <c r="B152" s="127"/>
      <c r="C152" s="141" t="s">
        <v>196</v>
      </c>
      <c r="D152" s="141" t="s">
        <v>118</v>
      </c>
      <c r="E152" s="142" t="s">
        <v>197</v>
      </c>
      <c r="F152" s="143" t="s">
        <v>198</v>
      </c>
      <c r="G152" s="144" t="s">
        <v>179</v>
      </c>
      <c r="H152" s="145">
        <v>2</v>
      </c>
      <c r="I152" s="146"/>
      <c r="J152" s="146">
        <f t="shared" si="10"/>
        <v>0</v>
      </c>
      <c r="K152" s="147"/>
      <c r="L152" s="148"/>
      <c r="M152" s="149" t="s">
        <v>1</v>
      </c>
      <c r="N152" s="150" t="s">
        <v>34</v>
      </c>
      <c r="O152" s="137">
        <v>0</v>
      </c>
      <c r="P152" s="137">
        <f t="shared" si="11"/>
        <v>0</v>
      </c>
      <c r="Q152" s="137">
        <v>0</v>
      </c>
      <c r="R152" s="137">
        <f t="shared" si="12"/>
        <v>0</v>
      </c>
      <c r="S152" s="137">
        <v>0</v>
      </c>
      <c r="T152" s="138">
        <f t="shared" si="13"/>
        <v>0</v>
      </c>
      <c r="AR152" s="139" t="s">
        <v>121</v>
      </c>
      <c r="AT152" s="139" t="s">
        <v>118</v>
      </c>
      <c r="AU152" s="139" t="s">
        <v>109</v>
      </c>
      <c r="AY152" s="13" t="s">
        <v>110</v>
      </c>
      <c r="BE152" s="140">
        <f t="shared" si="14"/>
        <v>0</v>
      </c>
      <c r="BF152" s="140">
        <f t="shared" si="15"/>
        <v>0</v>
      </c>
      <c r="BG152" s="140">
        <f t="shared" si="16"/>
        <v>0</v>
      </c>
      <c r="BH152" s="140">
        <f t="shared" si="17"/>
        <v>0</v>
      </c>
      <c r="BI152" s="140">
        <f t="shared" si="18"/>
        <v>0</v>
      </c>
      <c r="BJ152" s="13" t="s">
        <v>109</v>
      </c>
      <c r="BK152" s="140">
        <f t="shared" si="19"/>
        <v>0</v>
      </c>
      <c r="BL152" s="13" t="s">
        <v>117</v>
      </c>
      <c r="BM152" s="139" t="s">
        <v>199</v>
      </c>
    </row>
    <row r="153" spans="2:65" s="1" customFormat="1" ht="16.5" customHeight="1">
      <c r="B153" s="127"/>
      <c r="C153" s="141" t="s">
        <v>155</v>
      </c>
      <c r="D153" s="141" t="s">
        <v>118</v>
      </c>
      <c r="E153" s="142" t="s">
        <v>200</v>
      </c>
      <c r="F153" s="143" t="s">
        <v>201</v>
      </c>
      <c r="G153" s="144" t="s">
        <v>179</v>
      </c>
      <c r="H153" s="145">
        <v>2</v>
      </c>
      <c r="I153" s="146"/>
      <c r="J153" s="146">
        <f t="shared" si="10"/>
        <v>0</v>
      </c>
      <c r="K153" s="147"/>
      <c r="L153" s="148"/>
      <c r="M153" s="149" t="s">
        <v>1</v>
      </c>
      <c r="N153" s="150" t="s">
        <v>34</v>
      </c>
      <c r="O153" s="137">
        <v>0</v>
      </c>
      <c r="P153" s="137">
        <f t="shared" si="11"/>
        <v>0</v>
      </c>
      <c r="Q153" s="137">
        <v>0</v>
      </c>
      <c r="R153" s="137">
        <f t="shared" si="12"/>
        <v>0</v>
      </c>
      <c r="S153" s="137">
        <v>0</v>
      </c>
      <c r="T153" s="138">
        <f t="shared" si="13"/>
        <v>0</v>
      </c>
      <c r="AR153" s="139" t="s">
        <v>121</v>
      </c>
      <c r="AT153" s="139" t="s">
        <v>118</v>
      </c>
      <c r="AU153" s="139" t="s">
        <v>109</v>
      </c>
      <c r="AY153" s="13" t="s">
        <v>110</v>
      </c>
      <c r="BE153" s="140">
        <f t="shared" si="14"/>
        <v>0</v>
      </c>
      <c r="BF153" s="140">
        <f t="shared" si="15"/>
        <v>0</v>
      </c>
      <c r="BG153" s="140">
        <f t="shared" si="16"/>
        <v>0</v>
      </c>
      <c r="BH153" s="140">
        <f t="shared" si="17"/>
        <v>0</v>
      </c>
      <c r="BI153" s="140">
        <f t="shared" si="18"/>
        <v>0</v>
      </c>
      <c r="BJ153" s="13" t="s">
        <v>109</v>
      </c>
      <c r="BK153" s="140">
        <f t="shared" si="19"/>
        <v>0</v>
      </c>
      <c r="BL153" s="13" t="s">
        <v>117</v>
      </c>
      <c r="BM153" s="139" t="s">
        <v>202</v>
      </c>
    </row>
    <row r="154" spans="2:65" s="1" customFormat="1" ht="24.2" customHeight="1">
      <c r="B154" s="127"/>
      <c r="C154" s="128" t="s">
        <v>203</v>
      </c>
      <c r="D154" s="128" t="s">
        <v>113</v>
      </c>
      <c r="E154" s="129" t="s">
        <v>204</v>
      </c>
      <c r="F154" s="130" t="s">
        <v>205</v>
      </c>
      <c r="G154" s="131" t="s">
        <v>206</v>
      </c>
      <c r="H154" s="132">
        <v>1</v>
      </c>
      <c r="I154" s="133"/>
      <c r="J154" s="133">
        <f t="shared" si="10"/>
        <v>0</v>
      </c>
      <c r="K154" s="134"/>
      <c r="L154" s="25"/>
      <c r="M154" s="135" t="s">
        <v>1</v>
      </c>
      <c r="N154" s="136" t="s">
        <v>34</v>
      </c>
      <c r="O154" s="137">
        <v>0</v>
      </c>
      <c r="P154" s="137">
        <f t="shared" si="11"/>
        <v>0</v>
      </c>
      <c r="Q154" s="137">
        <v>0</v>
      </c>
      <c r="R154" s="137">
        <f t="shared" si="12"/>
        <v>0</v>
      </c>
      <c r="S154" s="137">
        <v>0</v>
      </c>
      <c r="T154" s="138">
        <f t="shared" si="13"/>
        <v>0</v>
      </c>
      <c r="AR154" s="139" t="s">
        <v>117</v>
      </c>
      <c r="AT154" s="139" t="s">
        <v>113</v>
      </c>
      <c r="AU154" s="139" t="s">
        <v>109</v>
      </c>
      <c r="AY154" s="13" t="s">
        <v>110</v>
      </c>
      <c r="BE154" s="140">
        <f t="shared" si="14"/>
        <v>0</v>
      </c>
      <c r="BF154" s="140">
        <f t="shared" si="15"/>
        <v>0</v>
      </c>
      <c r="BG154" s="140">
        <f t="shared" si="16"/>
        <v>0</v>
      </c>
      <c r="BH154" s="140">
        <f t="shared" si="17"/>
        <v>0</v>
      </c>
      <c r="BI154" s="140">
        <f t="shared" si="18"/>
        <v>0</v>
      </c>
      <c r="BJ154" s="13" t="s">
        <v>109</v>
      </c>
      <c r="BK154" s="140">
        <f t="shared" si="19"/>
        <v>0</v>
      </c>
      <c r="BL154" s="13" t="s">
        <v>117</v>
      </c>
      <c r="BM154" s="139" t="s">
        <v>207</v>
      </c>
    </row>
    <row r="155" spans="2:65" s="1" customFormat="1" ht="16.5" customHeight="1">
      <c r="B155" s="127"/>
      <c r="C155" s="141" t="s">
        <v>160</v>
      </c>
      <c r="D155" s="141" t="s">
        <v>118</v>
      </c>
      <c r="E155" s="142" t="s">
        <v>208</v>
      </c>
      <c r="F155" s="143" t="s">
        <v>209</v>
      </c>
      <c r="G155" s="144" t="s">
        <v>184</v>
      </c>
      <c r="H155" s="145">
        <v>1</v>
      </c>
      <c r="I155" s="146"/>
      <c r="J155" s="146">
        <f t="shared" si="10"/>
        <v>0</v>
      </c>
      <c r="K155" s="147"/>
      <c r="L155" s="148"/>
      <c r="M155" s="149" t="s">
        <v>1</v>
      </c>
      <c r="N155" s="150" t="s">
        <v>34</v>
      </c>
      <c r="O155" s="137">
        <v>0</v>
      </c>
      <c r="P155" s="137">
        <f t="shared" si="11"/>
        <v>0</v>
      </c>
      <c r="Q155" s="137">
        <v>0</v>
      </c>
      <c r="R155" s="137">
        <f t="shared" si="12"/>
        <v>0</v>
      </c>
      <c r="S155" s="137">
        <v>0</v>
      </c>
      <c r="T155" s="138">
        <f t="shared" si="13"/>
        <v>0</v>
      </c>
      <c r="AR155" s="139" t="s">
        <v>121</v>
      </c>
      <c r="AT155" s="139" t="s">
        <v>118</v>
      </c>
      <c r="AU155" s="139" t="s">
        <v>109</v>
      </c>
      <c r="AY155" s="13" t="s">
        <v>110</v>
      </c>
      <c r="BE155" s="140">
        <f t="shared" si="14"/>
        <v>0</v>
      </c>
      <c r="BF155" s="140">
        <f t="shared" si="15"/>
        <v>0</v>
      </c>
      <c r="BG155" s="140">
        <f t="shared" si="16"/>
        <v>0</v>
      </c>
      <c r="BH155" s="140">
        <f t="shared" si="17"/>
        <v>0</v>
      </c>
      <c r="BI155" s="140">
        <f t="shared" si="18"/>
        <v>0</v>
      </c>
      <c r="BJ155" s="13" t="s">
        <v>109</v>
      </c>
      <c r="BK155" s="140">
        <f t="shared" si="19"/>
        <v>0</v>
      </c>
      <c r="BL155" s="13" t="s">
        <v>117</v>
      </c>
      <c r="BM155" s="139" t="s">
        <v>210</v>
      </c>
    </row>
    <row r="156" spans="2:65" s="1" customFormat="1" ht="24.2" customHeight="1">
      <c r="B156" s="127"/>
      <c r="C156" s="128" t="s">
        <v>211</v>
      </c>
      <c r="D156" s="128" t="s">
        <v>113</v>
      </c>
      <c r="E156" s="129" t="s">
        <v>212</v>
      </c>
      <c r="F156" s="130" t="s">
        <v>213</v>
      </c>
      <c r="G156" s="131" t="s">
        <v>116</v>
      </c>
      <c r="H156" s="132">
        <v>42</v>
      </c>
      <c r="I156" s="133"/>
      <c r="J156" s="133">
        <f t="shared" si="10"/>
        <v>0</v>
      </c>
      <c r="K156" s="134"/>
      <c r="L156" s="25"/>
      <c r="M156" s="135" t="s">
        <v>1</v>
      </c>
      <c r="N156" s="136" t="s">
        <v>34</v>
      </c>
      <c r="O156" s="137">
        <v>0</v>
      </c>
      <c r="P156" s="137">
        <f t="shared" si="11"/>
        <v>0</v>
      </c>
      <c r="Q156" s="137">
        <v>0</v>
      </c>
      <c r="R156" s="137">
        <f t="shared" si="12"/>
        <v>0</v>
      </c>
      <c r="S156" s="137">
        <v>0</v>
      </c>
      <c r="T156" s="138">
        <f t="shared" si="13"/>
        <v>0</v>
      </c>
      <c r="AR156" s="139" t="s">
        <v>117</v>
      </c>
      <c r="AT156" s="139" t="s">
        <v>113</v>
      </c>
      <c r="AU156" s="139" t="s">
        <v>109</v>
      </c>
      <c r="AY156" s="13" t="s">
        <v>110</v>
      </c>
      <c r="BE156" s="140">
        <f t="shared" si="14"/>
        <v>0</v>
      </c>
      <c r="BF156" s="140">
        <f t="shared" si="15"/>
        <v>0</v>
      </c>
      <c r="BG156" s="140">
        <f t="shared" si="16"/>
        <v>0</v>
      </c>
      <c r="BH156" s="140">
        <f t="shared" si="17"/>
        <v>0</v>
      </c>
      <c r="BI156" s="140">
        <f t="shared" si="18"/>
        <v>0</v>
      </c>
      <c r="BJ156" s="13" t="s">
        <v>109</v>
      </c>
      <c r="BK156" s="140">
        <f t="shared" si="19"/>
        <v>0</v>
      </c>
      <c r="BL156" s="13" t="s">
        <v>117</v>
      </c>
      <c r="BM156" s="139" t="s">
        <v>214</v>
      </c>
    </row>
    <row r="157" spans="2:65" s="1" customFormat="1" ht="24.2" customHeight="1">
      <c r="B157" s="127"/>
      <c r="C157" s="128" t="s">
        <v>165</v>
      </c>
      <c r="D157" s="128" t="s">
        <v>113</v>
      </c>
      <c r="E157" s="129" t="s">
        <v>215</v>
      </c>
      <c r="F157" s="130" t="s">
        <v>216</v>
      </c>
      <c r="G157" s="131" t="s">
        <v>116</v>
      </c>
      <c r="H157" s="132">
        <v>42</v>
      </c>
      <c r="I157" s="133"/>
      <c r="J157" s="133">
        <f t="shared" si="10"/>
        <v>0</v>
      </c>
      <c r="K157" s="134"/>
      <c r="L157" s="25"/>
      <c r="M157" s="135" t="s">
        <v>1</v>
      </c>
      <c r="N157" s="136" t="s">
        <v>34</v>
      </c>
      <c r="O157" s="137">
        <v>0</v>
      </c>
      <c r="P157" s="137">
        <f t="shared" si="11"/>
        <v>0</v>
      </c>
      <c r="Q157" s="137">
        <v>0</v>
      </c>
      <c r="R157" s="137">
        <f t="shared" si="12"/>
        <v>0</v>
      </c>
      <c r="S157" s="137">
        <v>0</v>
      </c>
      <c r="T157" s="138">
        <f t="shared" si="13"/>
        <v>0</v>
      </c>
      <c r="AR157" s="139" t="s">
        <v>117</v>
      </c>
      <c r="AT157" s="139" t="s">
        <v>113</v>
      </c>
      <c r="AU157" s="139" t="s">
        <v>109</v>
      </c>
      <c r="AY157" s="13" t="s">
        <v>110</v>
      </c>
      <c r="BE157" s="140">
        <f t="shared" si="14"/>
        <v>0</v>
      </c>
      <c r="BF157" s="140">
        <f t="shared" si="15"/>
        <v>0</v>
      </c>
      <c r="BG157" s="140">
        <f t="shared" si="16"/>
        <v>0</v>
      </c>
      <c r="BH157" s="140">
        <f t="shared" si="17"/>
        <v>0</v>
      </c>
      <c r="BI157" s="140">
        <f t="shared" si="18"/>
        <v>0</v>
      </c>
      <c r="BJ157" s="13" t="s">
        <v>109</v>
      </c>
      <c r="BK157" s="140">
        <f t="shared" si="19"/>
        <v>0</v>
      </c>
      <c r="BL157" s="13" t="s">
        <v>117</v>
      </c>
      <c r="BM157" s="139" t="s">
        <v>217</v>
      </c>
    </row>
    <row r="158" spans="2:65" s="1" customFormat="1" ht="24.2" customHeight="1">
      <c r="B158" s="127"/>
      <c r="C158" s="128" t="s">
        <v>218</v>
      </c>
      <c r="D158" s="128" t="s">
        <v>113</v>
      </c>
      <c r="E158" s="129" t="s">
        <v>219</v>
      </c>
      <c r="F158" s="130" t="s">
        <v>220</v>
      </c>
      <c r="G158" s="131" t="s">
        <v>159</v>
      </c>
      <c r="H158" s="132">
        <v>23.652999999999999</v>
      </c>
      <c r="I158" s="133"/>
      <c r="J158" s="133">
        <f t="shared" si="10"/>
        <v>0</v>
      </c>
      <c r="K158" s="134"/>
      <c r="L158" s="25"/>
      <c r="M158" s="135" t="s">
        <v>1</v>
      </c>
      <c r="N158" s="136" t="s">
        <v>34</v>
      </c>
      <c r="O158" s="137">
        <v>0</v>
      </c>
      <c r="P158" s="137">
        <f t="shared" si="11"/>
        <v>0</v>
      </c>
      <c r="Q158" s="137">
        <v>0</v>
      </c>
      <c r="R158" s="137">
        <f t="shared" si="12"/>
        <v>0</v>
      </c>
      <c r="S158" s="137">
        <v>0</v>
      </c>
      <c r="T158" s="138">
        <f t="shared" si="13"/>
        <v>0</v>
      </c>
      <c r="AR158" s="139" t="s">
        <v>117</v>
      </c>
      <c r="AT158" s="139" t="s">
        <v>113</v>
      </c>
      <c r="AU158" s="139" t="s">
        <v>109</v>
      </c>
      <c r="AY158" s="13" t="s">
        <v>110</v>
      </c>
      <c r="BE158" s="140">
        <f t="shared" si="14"/>
        <v>0</v>
      </c>
      <c r="BF158" s="140">
        <f t="shared" si="15"/>
        <v>0</v>
      </c>
      <c r="BG158" s="140">
        <f t="shared" si="16"/>
        <v>0</v>
      </c>
      <c r="BH158" s="140">
        <f t="shared" si="17"/>
        <v>0</v>
      </c>
      <c r="BI158" s="140">
        <f t="shared" si="18"/>
        <v>0</v>
      </c>
      <c r="BJ158" s="13" t="s">
        <v>109</v>
      </c>
      <c r="BK158" s="140">
        <f t="shared" si="19"/>
        <v>0</v>
      </c>
      <c r="BL158" s="13" t="s">
        <v>117</v>
      </c>
      <c r="BM158" s="139" t="s">
        <v>221</v>
      </c>
    </row>
    <row r="159" spans="2:65" s="11" customFormat="1" ht="22.9" customHeight="1">
      <c r="B159" s="116"/>
      <c r="D159" s="117" t="s">
        <v>67</v>
      </c>
      <c r="E159" s="125" t="s">
        <v>222</v>
      </c>
      <c r="F159" s="125" t="s">
        <v>223</v>
      </c>
      <c r="J159" s="126">
        <f>BK159</f>
        <v>0</v>
      </c>
      <c r="L159" s="116"/>
      <c r="M159" s="120"/>
      <c r="P159" s="121">
        <f>SUM(P160:P172)</f>
        <v>0</v>
      </c>
      <c r="R159" s="121">
        <f>SUM(R160:R172)</f>
        <v>0</v>
      </c>
      <c r="T159" s="122">
        <f>SUM(T160:T172)</f>
        <v>0</v>
      </c>
      <c r="AR159" s="117" t="s">
        <v>109</v>
      </c>
      <c r="AT159" s="123" t="s">
        <v>67</v>
      </c>
      <c r="AU159" s="123" t="s">
        <v>76</v>
      </c>
      <c r="AY159" s="117" t="s">
        <v>110</v>
      </c>
      <c r="BK159" s="124">
        <f>SUM(BK160:BK172)</f>
        <v>0</v>
      </c>
    </row>
    <row r="160" spans="2:65" s="1" customFormat="1" ht="16.5" customHeight="1">
      <c r="B160" s="127"/>
      <c r="C160" s="128" t="s">
        <v>169</v>
      </c>
      <c r="D160" s="128" t="s">
        <v>113</v>
      </c>
      <c r="E160" s="129" t="s">
        <v>224</v>
      </c>
      <c r="F160" s="130" t="s">
        <v>225</v>
      </c>
      <c r="G160" s="131" t="s">
        <v>184</v>
      </c>
      <c r="H160" s="132">
        <v>3</v>
      </c>
      <c r="I160" s="133"/>
      <c r="J160" s="133">
        <f t="shared" ref="J160:J172" si="20">ROUND(I160*H160,2)</f>
        <v>0</v>
      </c>
      <c r="K160" s="134"/>
      <c r="L160" s="25"/>
      <c r="M160" s="135" t="s">
        <v>1</v>
      </c>
      <c r="N160" s="136" t="s">
        <v>34</v>
      </c>
      <c r="O160" s="137">
        <v>0</v>
      </c>
      <c r="P160" s="137">
        <f t="shared" ref="P160:P172" si="21">O160*H160</f>
        <v>0</v>
      </c>
      <c r="Q160" s="137">
        <v>0</v>
      </c>
      <c r="R160" s="137">
        <f t="shared" ref="R160:R172" si="22">Q160*H160</f>
        <v>0</v>
      </c>
      <c r="S160" s="137">
        <v>0</v>
      </c>
      <c r="T160" s="138">
        <f t="shared" ref="T160:T172" si="23">S160*H160</f>
        <v>0</v>
      </c>
      <c r="AR160" s="139" t="s">
        <v>117</v>
      </c>
      <c r="AT160" s="139" t="s">
        <v>113</v>
      </c>
      <c r="AU160" s="139" t="s">
        <v>109</v>
      </c>
      <c r="AY160" s="13" t="s">
        <v>110</v>
      </c>
      <c r="BE160" s="140">
        <f t="shared" ref="BE160:BE172" si="24">IF(N160="základná",J160,0)</f>
        <v>0</v>
      </c>
      <c r="BF160" s="140">
        <f t="shared" ref="BF160:BF172" si="25">IF(N160="znížená",J160,0)</f>
        <v>0</v>
      </c>
      <c r="BG160" s="140">
        <f t="shared" ref="BG160:BG172" si="26">IF(N160="zákl. prenesená",J160,0)</f>
        <v>0</v>
      </c>
      <c r="BH160" s="140">
        <f t="shared" ref="BH160:BH172" si="27">IF(N160="zníž. prenesená",J160,0)</f>
        <v>0</v>
      </c>
      <c r="BI160" s="140">
        <f t="shared" ref="BI160:BI172" si="28">IF(N160="nulová",J160,0)</f>
        <v>0</v>
      </c>
      <c r="BJ160" s="13" t="s">
        <v>109</v>
      </c>
      <c r="BK160" s="140">
        <f t="shared" ref="BK160:BK172" si="29">ROUND(I160*H160,2)</f>
        <v>0</v>
      </c>
      <c r="BL160" s="13" t="s">
        <v>117</v>
      </c>
      <c r="BM160" s="139" t="s">
        <v>226</v>
      </c>
    </row>
    <row r="161" spans="2:65" s="1" customFormat="1" ht="24.2" customHeight="1">
      <c r="B161" s="127"/>
      <c r="C161" s="128" t="s">
        <v>227</v>
      </c>
      <c r="D161" s="128" t="s">
        <v>113</v>
      </c>
      <c r="E161" s="129" t="s">
        <v>228</v>
      </c>
      <c r="F161" s="130" t="s">
        <v>229</v>
      </c>
      <c r="G161" s="131" t="s">
        <v>184</v>
      </c>
      <c r="H161" s="132">
        <v>3</v>
      </c>
      <c r="I161" s="133"/>
      <c r="J161" s="133">
        <f t="shared" si="20"/>
        <v>0</v>
      </c>
      <c r="K161" s="134"/>
      <c r="L161" s="25"/>
      <c r="M161" s="135" t="s">
        <v>1</v>
      </c>
      <c r="N161" s="136" t="s">
        <v>34</v>
      </c>
      <c r="O161" s="137">
        <v>0</v>
      </c>
      <c r="P161" s="137">
        <f t="shared" si="21"/>
        <v>0</v>
      </c>
      <c r="Q161" s="137">
        <v>0</v>
      </c>
      <c r="R161" s="137">
        <f t="shared" si="22"/>
        <v>0</v>
      </c>
      <c r="S161" s="137">
        <v>0</v>
      </c>
      <c r="T161" s="138">
        <f t="shared" si="23"/>
        <v>0</v>
      </c>
      <c r="AR161" s="139" t="s">
        <v>117</v>
      </c>
      <c r="AT161" s="139" t="s">
        <v>113</v>
      </c>
      <c r="AU161" s="139" t="s">
        <v>109</v>
      </c>
      <c r="AY161" s="13" t="s">
        <v>110</v>
      </c>
      <c r="BE161" s="140">
        <f t="shared" si="24"/>
        <v>0</v>
      </c>
      <c r="BF161" s="140">
        <f t="shared" si="25"/>
        <v>0</v>
      </c>
      <c r="BG161" s="140">
        <f t="shared" si="26"/>
        <v>0</v>
      </c>
      <c r="BH161" s="140">
        <f t="shared" si="27"/>
        <v>0</v>
      </c>
      <c r="BI161" s="140">
        <f t="shared" si="28"/>
        <v>0</v>
      </c>
      <c r="BJ161" s="13" t="s">
        <v>109</v>
      </c>
      <c r="BK161" s="140">
        <f t="shared" si="29"/>
        <v>0</v>
      </c>
      <c r="BL161" s="13" t="s">
        <v>117</v>
      </c>
      <c r="BM161" s="139" t="s">
        <v>230</v>
      </c>
    </row>
    <row r="162" spans="2:65" s="1" customFormat="1" ht="24.2" customHeight="1">
      <c r="B162" s="127"/>
      <c r="C162" s="128" t="s">
        <v>121</v>
      </c>
      <c r="D162" s="128" t="s">
        <v>113</v>
      </c>
      <c r="E162" s="129" t="s">
        <v>231</v>
      </c>
      <c r="F162" s="130" t="s">
        <v>232</v>
      </c>
      <c r="G162" s="131" t="s">
        <v>175</v>
      </c>
      <c r="H162" s="132">
        <v>2</v>
      </c>
      <c r="I162" s="133"/>
      <c r="J162" s="133">
        <f t="shared" si="20"/>
        <v>0</v>
      </c>
      <c r="K162" s="134"/>
      <c r="L162" s="25"/>
      <c r="M162" s="135" t="s">
        <v>1</v>
      </c>
      <c r="N162" s="136" t="s">
        <v>34</v>
      </c>
      <c r="O162" s="137">
        <v>0</v>
      </c>
      <c r="P162" s="137">
        <f t="shared" si="21"/>
        <v>0</v>
      </c>
      <c r="Q162" s="137">
        <v>0</v>
      </c>
      <c r="R162" s="137">
        <f t="shared" si="22"/>
        <v>0</v>
      </c>
      <c r="S162" s="137">
        <v>0</v>
      </c>
      <c r="T162" s="138">
        <f t="shared" si="23"/>
        <v>0</v>
      </c>
      <c r="AR162" s="139" t="s">
        <v>117</v>
      </c>
      <c r="AT162" s="139" t="s">
        <v>113</v>
      </c>
      <c r="AU162" s="139" t="s">
        <v>109</v>
      </c>
      <c r="AY162" s="13" t="s">
        <v>110</v>
      </c>
      <c r="BE162" s="140">
        <f t="shared" si="24"/>
        <v>0</v>
      </c>
      <c r="BF162" s="140">
        <f t="shared" si="25"/>
        <v>0</v>
      </c>
      <c r="BG162" s="140">
        <f t="shared" si="26"/>
        <v>0</v>
      </c>
      <c r="BH162" s="140">
        <f t="shared" si="27"/>
        <v>0</v>
      </c>
      <c r="BI162" s="140">
        <f t="shared" si="28"/>
        <v>0</v>
      </c>
      <c r="BJ162" s="13" t="s">
        <v>109</v>
      </c>
      <c r="BK162" s="140">
        <f t="shared" si="29"/>
        <v>0</v>
      </c>
      <c r="BL162" s="13" t="s">
        <v>117</v>
      </c>
      <c r="BM162" s="139" t="s">
        <v>233</v>
      </c>
    </row>
    <row r="163" spans="2:65" s="1" customFormat="1" ht="16.5" customHeight="1">
      <c r="B163" s="127"/>
      <c r="C163" s="128" t="s">
        <v>234</v>
      </c>
      <c r="D163" s="128" t="s">
        <v>113</v>
      </c>
      <c r="E163" s="129" t="s">
        <v>235</v>
      </c>
      <c r="F163" s="130" t="s">
        <v>236</v>
      </c>
      <c r="G163" s="131" t="s">
        <v>175</v>
      </c>
      <c r="H163" s="132">
        <v>2</v>
      </c>
      <c r="I163" s="133"/>
      <c r="J163" s="133">
        <f t="shared" si="20"/>
        <v>0</v>
      </c>
      <c r="K163" s="134"/>
      <c r="L163" s="25"/>
      <c r="M163" s="135" t="s">
        <v>1</v>
      </c>
      <c r="N163" s="136" t="s">
        <v>34</v>
      </c>
      <c r="O163" s="137">
        <v>0</v>
      </c>
      <c r="P163" s="137">
        <f t="shared" si="21"/>
        <v>0</v>
      </c>
      <c r="Q163" s="137">
        <v>0</v>
      </c>
      <c r="R163" s="137">
        <f t="shared" si="22"/>
        <v>0</v>
      </c>
      <c r="S163" s="137">
        <v>0</v>
      </c>
      <c r="T163" s="138">
        <f t="shared" si="23"/>
        <v>0</v>
      </c>
      <c r="AR163" s="139" t="s">
        <v>117</v>
      </c>
      <c r="AT163" s="139" t="s">
        <v>113</v>
      </c>
      <c r="AU163" s="139" t="s">
        <v>109</v>
      </c>
      <c r="AY163" s="13" t="s">
        <v>110</v>
      </c>
      <c r="BE163" s="140">
        <f t="shared" si="24"/>
        <v>0</v>
      </c>
      <c r="BF163" s="140">
        <f t="shared" si="25"/>
        <v>0</v>
      </c>
      <c r="BG163" s="140">
        <f t="shared" si="26"/>
        <v>0</v>
      </c>
      <c r="BH163" s="140">
        <f t="shared" si="27"/>
        <v>0</v>
      </c>
      <c r="BI163" s="140">
        <f t="shared" si="28"/>
        <v>0</v>
      </c>
      <c r="BJ163" s="13" t="s">
        <v>109</v>
      </c>
      <c r="BK163" s="140">
        <f t="shared" si="29"/>
        <v>0</v>
      </c>
      <c r="BL163" s="13" t="s">
        <v>117</v>
      </c>
      <c r="BM163" s="139" t="s">
        <v>237</v>
      </c>
    </row>
    <row r="164" spans="2:65" s="1" customFormat="1" ht="16.5" customHeight="1">
      <c r="B164" s="127"/>
      <c r="C164" s="128" t="s">
        <v>176</v>
      </c>
      <c r="D164" s="128" t="s">
        <v>113</v>
      </c>
      <c r="E164" s="129" t="s">
        <v>238</v>
      </c>
      <c r="F164" s="130" t="s">
        <v>239</v>
      </c>
      <c r="G164" s="131" t="s">
        <v>175</v>
      </c>
      <c r="H164" s="132">
        <v>1</v>
      </c>
      <c r="I164" s="133"/>
      <c r="J164" s="133">
        <f t="shared" si="20"/>
        <v>0</v>
      </c>
      <c r="K164" s="134"/>
      <c r="L164" s="25"/>
      <c r="M164" s="135" t="s">
        <v>1</v>
      </c>
      <c r="N164" s="136" t="s">
        <v>34</v>
      </c>
      <c r="O164" s="137">
        <v>0</v>
      </c>
      <c r="P164" s="137">
        <f t="shared" si="21"/>
        <v>0</v>
      </c>
      <c r="Q164" s="137">
        <v>0</v>
      </c>
      <c r="R164" s="137">
        <f t="shared" si="22"/>
        <v>0</v>
      </c>
      <c r="S164" s="137">
        <v>0</v>
      </c>
      <c r="T164" s="138">
        <f t="shared" si="23"/>
        <v>0</v>
      </c>
      <c r="AR164" s="139" t="s">
        <v>117</v>
      </c>
      <c r="AT164" s="139" t="s">
        <v>113</v>
      </c>
      <c r="AU164" s="139" t="s">
        <v>109</v>
      </c>
      <c r="AY164" s="13" t="s">
        <v>110</v>
      </c>
      <c r="BE164" s="140">
        <f t="shared" si="24"/>
        <v>0</v>
      </c>
      <c r="BF164" s="140">
        <f t="shared" si="25"/>
        <v>0</v>
      </c>
      <c r="BG164" s="140">
        <f t="shared" si="26"/>
        <v>0</v>
      </c>
      <c r="BH164" s="140">
        <f t="shared" si="27"/>
        <v>0</v>
      </c>
      <c r="BI164" s="140">
        <f t="shared" si="28"/>
        <v>0</v>
      </c>
      <c r="BJ164" s="13" t="s">
        <v>109</v>
      </c>
      <c r="BK164" s="140">
        <f t="shared" si="29"/>
        <v>0</v>
      </c>
      <c r="BL164" s="13" t="s">
        <v>117</v>
      </c>
      <c r="BM164" s="139" t="s">
        <v>240</v>
      </c>
    </row>
    <row r="165" spans="2:65" s="1" customFormat="1" ht="24.2" customHeight="1">
      <c r="B165" s="127"/>
      <c r="C165" s="128" t="s">
        <v>241</v>
      </c>
      <c r="D165" s="128" t="s">
        <v>113</v>
      </c>
      <c r="E165" s="129" t="s">
        <v>242</v>
      </c>
      <c r="F165" s="130" t="s">
        <v>243</v>
      </c>
      <c r="G165" s="131" t="s">
        <v>175</v>
      </c>
      <c r="H165" s="132">
        <v>1</v>
      </c>
      <c r="I165" s="133"/>
      <c r="J165" s="133">
        <f t="shared" si="20"/>
        <v>0</v>
      </c>
      <c r="K165" s="134"/>
      <c r="L165" s="25"/>
      <c r="M165" s="135" t="s">
        <v>1</v>
      </c>
      <c r="N165" s="136" t="s">
        <v>34</v>
      </c>
      <c r="O165" s="137">
        <v>0</v>
      </c>
      <c r="P165" s="137">
        <f t="shared" si="21"/>
        <v>0</v>
      </c>
      <c r="Q165" s="137">
        <v>0</v>
      </c>
      <c r="R165" s="137">
        <f t="shared" si="22"/>
        <v>0</v>
      </c>
      <c r="S165" s="137">
        <v>0</v>
      </c>
      <c r="T165" s="138">
        <f t="shared" si="23"/>
        <v>0</v>
      </c>
      <c r="AR165" s="139" t="s">
        <v>117</v>
      </c>
      <c r="AT165" s="139" t="s">
        <v>113</v>
      </c>
      <c r="AU165" s="139" t="s">
        <v>109</v>
      </c>
      <c r="AY165" s="13" t="s">
        <v>110</v>
      </c>
      <c r="BE165" s="140">
        <f t="shared" si="24"/>
        <v>0</v>
      </c>
      <c r="BF165" s="140">
        <f t="shared" si="25"/>
        <v>0</v>
      </c>
      <c r="BG165" s="140">
        <f t="shared" si="26"/>
        <v>0</v>
      </c>
      <c r="BH165" s="140">
        <f t="shared" si="27"/>
        <v>0</v>
      </c>
      <c r="BI165" s="140">
        <f t="shared" si="28"/>
        <v>0</v>
      </c>
      <c r="BJ165" s="13" t="s">
        <v>109</v>
      </c>
      <c r="BK165" s="140">
        <f t="shared" si="29"/>
        <v>0</v>
      </c>
      <c r="BL165" s="13" t="s">
        <v>117</v>
      </c>
      <c r="BM165" s="139" t="s">
        <v>244</v>
      </c>
    </row>
    <row r="166" spans="2:65" s="1" customFormat="1" ht="24.2" customHeight="1">
      <c r="B166" s="127"/>
      <c r="C166" s="128" t="s">
        <v>180</v>
      </c>
      <c r="D166" s="128" t="s">
        <v>113</v>
      </c>
      <c r="E166" s="129" t="s">
        <v>245</v>
      </c>
      <c r="F166" s="130" t="s">
        <v>246</v>
      </c>
      <c r="G166" s="131" t="s">
        <v>175</v>
      </c>
      <c r="H166" s="132">
        <v>2</v>
      </c>
      <c r="I166" s="133"/>
      <c r="J166" s="133">
        <f t="shared" si="20"/>
        <v>0</v>
      </c>
      <c r="K166" s="134"/>
      <c r="L166" s="25"/>
      <c r="M166" s="135" t="s">
        <v>1</v>
      </c>
      <c r="N166" s="136" t="s">
        <v>34</v>
      </c>
      <c r="O166" s="137">
        <v>0</v>
      </c>
      <c r="P166" s="137">
        <f t="shared" si="21"/>
        <v>0</v>
      </c>
      <c r="Q166" s="137">
        <v>0</v>
      </c>
      <c r="R166" s="137">
        <f t="shared" si="22"/>
        <v>0</v>
      </c>
      <c r="S166" s="137">
        <v>0</v>
      </c>
      <c r="T166" s="138">
        <f t="shared" si="23"/>
        <v>0</v>
      </c>
      <c r="AR166" s="139" t="s">
        <v>117</v>
      </c>
      <c r="AT166" s="139" t="s">
        <v>113</v>
      </c>
      <c r="AU166" s="139" t="s">
        <v>109</v>
      </c>
      <c r="AY166" s="13" t="s">
        <v>110</v>
      </c>
      <c r="BE166" s="140">
        <f t="shared" si="24"/>
        <v>0</v>
      </c>
      <c r="BF166" s="140">
        <f t="shared" si="25"/>
        <v>0</v>
      </c>
      <c r="BG166" s="140">
        <f t="shared" si="26"/>
        <v>0</v>
      </c>
      <c r="BH166" s="140">
        <f t="shared" si="27"/>
        <v>0</v>
      </c>
      <c r="BI166" s="140">
        <f t="shared" si="28"/>
        <v>0</v>
      </c>
      <c r="BJ166" s="13" t="s">
        <v>109</v>
      </c>
      <c r="BK166" s="140">
        <f t="shared" si="29"/>
        <v>0</v>
      </c>
      <c r="BL166" s="13" t="s">
        <v>117</v>
      </c>
      <c r="BM166" s="139" t="s">
        <v>247</v>
      </c>
    </row>
    <row r="167" spans="2:65" s="1" customFormat="1" ht="24.2" customHeight="1">
      <c r="B167" s="127"/>
      <c r="C167" s="141" t="s">
        <v>248</v>
      </c>
      <c r="D167" s="141" t="s">
        <v>118</v>
      </c>
      <c r="E167" s="142" t="s">
        <v>249</v>
      </c>
      <c r="F167" s="143" t="s">
        <v>250</v>
      </c>
      <c r="G167" s="144" t="s">
        <v>184</v>
      </c>
      <c r="H167" s="145">
        <v>1</v>
      </c>
      <c r="I167" s="146"/>
      <c r="J167" s="146">
        <f t="shared" si="20"/>
        <v>0</v>
      </c>
      <c r="K167" s="147"/>
      <c r="L167" s="148"/>
      <c r="M167" s="149" t="s">
        <v>1</v>
      </c>
      <c r="N167" s="150" t="s">
        <v>34</v>
      </c>
      <c r="O167" s="137">
        <v>0</v>
      </c>
      <c r="P167" s="137">
        <f t="shared" si="21"/>
        <v>0</v>
      </c>
      <c r="Q167" s="137">
        <v>0</v>
      </c>
      <c r="R167" s="137">
        <f t="shared" si="22"/>
        <v>0</v>
      </c>
      <c r="S167" s="137">
        <v>0</v>
      </c>
      <c r="T167" s="138">
        <f t="shared" si="23"/>
        <v>0</v>
      </c>
      <c r="AR167" s="139" t="s">
        <v>121</v>
      </c>
      <c r="AT167" s="139" t="s">
        <v>118</v>
      </c>
      <c r="AU167" s="139" t="s">
        <v>109</v>
      </c>
      <c r="AY167" s="13" t="s">
        <v>110</v>
      </c>
      <c r="BE167" s="140">
        <f t="shared" si="24"/>
        <v>0</v>
      </c>
      <c r="BF167" s="140">
        <f t="shared" si="25"/>
        <v>0</v>
      </c>
      <c r="BG167" s="140">
        <f t="shared" si="26"/>
        <v>0</v>
      </c>
      <c r="BH167" s="140">
        <f t="shared" si="27"/>
        <v>0</v>
      </c>
      <c r="BI167" s="140">
        <f t="shared" si="28"/>
        <v>0</v>
      </c>
      <c r="BJ167" s="13" t="s">
        <v>109</v>
      </c>
      <c r="BK167" s="140">
        <f t="shared" si="29"/>
        <v>0</v>
      </c>
      <c r="BL167" s="13" t="s">
        <v>117</v>
      </c>
      <c r="BM167" s="139" t="s">
        <v>251</v>
      </c>
    </row>
    <row r="168" spans="2:65" s="1" customFormat="1" ht="33" customHeight="1">
      <c r="B168" s="127"/>
      <c r="C168" s="141" t="s">
        <v>185</v>
      </c>
      <c r="D168" s="141" t="s">
        <v>118</v>
      </c>
      <c r="E168" s="142" t="s">
        <v>252</v>
      </c>
      <c r="F168" s="143" t="s">
        <v>253</v>
      </c>
      <c r="G168" s="144" t="s">
        <v>184</v>
      </c>
      <c r="H168" s="145">
        <v>1</v>
      </c>
      <c r="I168" s="146"/>
      <c r="J168" s="146">
        <f t="shared" si="20"/>
        <v>0</v>
      </c>
      <c r="K168" s="147"/>
      <c r="L168" s="148"/>
      <c r="M168" s="149" t="s">
        <v>1</v>
      </c>
      <c r="N168" s="150" t="s">
        <v>34</v>
      </c>
      <c r="O168" s="137">
        <v>0</v>
      </c>
      <c r="P168" s="137">
        <f t="shared" si="21"/>
        <v>0</v>
      </c>
      <c r="Q168" s="137">
        <v>0</v>
      </c>
      <c r="R168" s="137">
        <f t="shared" si="22"/>
        <v>0</v>
      </c>
      <c r="S168" s="137">
        <v>0</v>
      </c>
      <c r="T168" s="138">
        <f t="shared" si="23"/>
        <v>0</v>
      </c>
      <c r="AR168" s="139" t="s">
        <v>121</v>
      </c>
      <c r="AT168" s="139" t="s">
        <v>118</v>
      </c>
      <c r="AU168" s="139" t="s">
        <v>109</v>
      </c>
      <c r="AY168" s="13" t="s">
        <v>110</v>
      </c>
      <c r="BE168" s="140">
        <f t="shared" si="24"/>
        <v>0</v>
      </c>
      <c r="BF168" s="140">
        <f t="shared" si="25"/>
        <v>0</v>
      </c>
      <c r="BG168" s="140">
        <f t="shared" si="26"/>
        <v>0</v>
      </c>
      <c r="BH168" s="140">
        <f t="shared" si="27"/>
        <v>0</v>
      </c>
      <c r="BI168" s="140">
        <f t="shared" si="28"/>
        <v>0</v>
      </c>
      <c r="BJ168" s="13" t="s">
        <v>109</v>
      </c>
      <c r="BK168" s="140">
        <f t="shared" si="29"/>
        <v>0</v>
      </c>
      <c r="BL168" s="13" t="s">
        <v>117</v>
      </c>
      <c r="BM168" s="139" t="s">
        <v>254</v>
      </c>
    </row>
    <row r="169" spans="2:65" s="1" customFormat="1" ht="24.2" customHeight="1">
      <c r="B169" s="127"/>
      <c r="C169" s="141" t="s">
        <v>255</v>
      </c>
      <c r="D169" s="141" t="s">
        <v>118</v>
      </c>
      <c r="E169" s="142" t="s">
        <v>256</v>
      </c>
      <c r="F169" s="143" t="s">
        <v>257</v>
      </c>
      <c r="G169" s="144" t="s">
        <v>184</v>
      </c>
      <c r="H169" s="145">
        <v>1</v>
      </c>
      <c r="I169" s="146"/>
      <c r="J169" s="146">
        <f t="shared" si="20"/>
        <v>0</v>
      </c>
      <c r="K169" s="147"/>
      <c r="L169" s="148"/>
      <c r="M169" s="149" t="s">
        <v>1</v>
      </c>
      <c r="N169" s="150" t="s">
        <v>34</v>
      </c>
      <c r="O169" s="137">
        <v>0</v>
      </c>
      <c r="P169" s="137">
        <f t="shared" si="21"/>
        <v>0</v>
      </c>
      <c r="Q169" s="137">
        <v>0</v>
      </c>
      <c r="R169" s="137">
        <f t="shared" si="22"/>
        <v>0</v>
      </c>
      <c r="S169" s="137">
        <v>0</v>
      </c>
      <c r="T169" s="138">
        <f t="shared" si="23"/>
        <v>0</v>
      </c>
      <c r="AR169" s="139" t="s">
        <v>121</v>
      </c>
      <c r="AT169" s="139" t="s">
        <v>118</v>
      </c>
      <c r="AU169" s="139" t="s">
        <v>109</v>
      </c>
      <c r="AY169" s="13" t="s">
        <v>110</v>
      </c>
      <c r="BE169" s="140">
        <f t="shared" si="24"/>
        <v>0</v>
      </c>
      <c r="BF169" s="140">
        <f t="shared" si="25"/>
        <v>0</v>
      </c>
      <c r="BG169" s="140">
        <f t="shared" si="26"/>
        <v>0</v>
      </c>
      <c r="BH169" s="140">
        <f t="shared" si="27"/>
        <v>0</v>
      </c>
      <c r="BI169" s="140">
        <f t="shared" si="28"/>
        <v>0</v>
      </c>
      <c r="BJ169" s="13" t="s">
        <v>109</v>
      </c>
      <c r="BK169" s="140">
        <f t="shared" si="29"/>
        <v>0</v>
      </c>
      <c r="BL169" s="13" t="s">
        <v>117</v>
      </c>
      <c r="BM169" s="139" t="s">
        <v>258</v>
      </c>
    </row>
    <row r="170" spans="2:65" s="1" customFormat="1" ht="24.2" customHeight="1">
      <c r="B170" s="127"/>
      <c r="C170" s="141" t="s">
        <v>188</v>
      </c>
      <c r="D170" s="141" t="s">
        <v>118</v>
      </c>
      <c r="E170" s="142" t="s">
        <v>259</v>
      </c>
      <c r="F170" s="143" t="s">
        <v>260</v>
      </c>
      <c r="G170" s="144" t="s">
        <v>184</v>
      </c>
      <c r="H170" s="145">
        <v>1</v>
      </c>
      <c r="I170" s="146"/>
      <c r="J170" s="146">
        <f t="shared" si="20"/>
        <v>0</v>
      </c>
      <c r="K170" s="147"/>
      <c r="L170" s="148"/>
      <c r="M170" s="149" t="s">
        <v>1</v>
      </c>
      <c r="N170" s="150" t="s">
        <v>34</v>
      </c>
      <c r="O170" s="137">
        <v>0</v>
      </c>
      <c r="P170" s="137">
        <f t="shared" si="21"/>
        <v>0</v>
      </c>
      <c r="Q170" s="137">
        <v>0</v>
      </c>
      <c r="R170" s="137">
        <f t="shared" si="22"/>
        <v>0</v>
      </c>
      <c r="S170" s="137">
        <v>0</v>
      </c>
      <c r="T170" s="138">
        <f t="shared" si="23"/>
        <v>0</v>
      </c>
      <c r="AR170" s="139" t="s">
        <v>121</v>
      </c>
      <c r="AT170" s="139" t="s">
        <v>118</v>
      </c>
      <c r="AU170" s="139" t="s">
        <v>109</v>
      </c>
      <c r="AY170" s="13" t="s">
        <v>110</v>
      </c>
      <c r="BE170" s="140">
        <f t="shared" si="24"/>
        <v>0</v>
      </c>
      <c r="BF170" s="140">
        <f t="shared" si="25"/>
        <v>0</v>
      </c>
      <c r="BG170" s="140">
        <f t="shared" si="26"/>
        <v>0</v>
      </c>
      <c r="BH170" s="140">
        <f t="shared" si="27"/>
        <v>0</v>
      </c>
      <c r="BI170" s="140">
        <f t="shared" si="28"/>
        <v>0</v>
      </c>
      <c r="BJ170" s="13" t="s">
        <v>109</v>
      </c>
      <c r="BK170" s="140">
        <f t="shared" si="29"/>
        <v>0</v>
      </c>
      <c r="BL170" s="13" t="s">
        <v>117</v>
      </c>
      <c r="BM170" s="139" t="s">
        <v>261</v>
      </c>
    </row>
    <row r="171" spans="2:65" s="1" customFormat="1" ht="24.2" customHeight="1">
      <c r="B171" s="127"/>
      <c r="C171" s="141" t="s">
        <v>262</v>
      </c>
      <c r="D171" s="141" t="s">
        <v>118</v>
      </c>
      <c r="E171" s="142" t="s">
        <v>263</v>
      </c>
      <c r="F171" s="143" t="s">
        <v>264</v>
      </c>
      <c r="G171" s="144" t="s">
        <v>184</v>
      </c>
      <c r="H171" s="145">
        <v>1</v>
      </c>
      <c r="I171" s="146"/>
      <c r="J171" s="146">
        <f t="shared" si="20"/>
        <v>0</v>
      </c>
      <c r="K171" s="147"/>
      <c r="L171" s="148"/>
      <c r="M171" s="149" t="s">
        <v>1</v>
      </c>
      <c r="N171" s="150" t="s">
        <v>34</v>
      </c>
      <c r="O171" s="137">
        <v>0</v>
      </c>
      <c r="P171" s="137">
        <f t="shared" si="21"/>
        <v>0</v>
      </c>
      <c r="Q171" s="137">
        <v>0</v>
      </c>
      <c r="R171" s="137">
        <f t="shared" si="22"/>
        <v>0</v>
      </c>
      <c r="S171" s="137">
        <v>0</v>
      </c>
      <c r="T171" s="138">
        <f t="shared" si="23"/>
        <v>0</v>
      </c>
      <c r="AR171" s="139" t="s">
        <v>121</v>
      </c>
      <c r="AT171" s="139" t="s">
        <v>118</v>
      </c>
      <c r="AU171" s="139" t="s">
        <v>109</v>
      </c>
      <c r="AY171" s="13" t="s">
        <v>110</v>
      </c>
      <c r="BE171" s="140">
        <f t="shared" si="24"/>
        <v>0</v>
      </c>
      <c r="BF171" s="140">
        <f t="shared" si="25"/>
        <v>0</v>
      </c>
      <c r="BG171" s="140">
        <f t="shared" si="26"/>
        <v>0</v>
      </c>
      <c r="BH171" s="140">
        <f t="shared" si="27"/>
        <v>0</v>
      </c>
      <c r="BI171" s="140">
        <f t="shared" si="28"/>
        <v>0</v>
      </c>
      <c r="BJ171" s="13" t="s">
        <v>109</v>
      </c>
      <c r="BK171" s="140">
        <f t="shared" si="29"/>
        <v>0</v>
      </c>
      <c r="BL171" s="13" t="s">
        <v>117</v>
      </c>
      <c r="BM171" s="139" t="s">
        <v>265</v>
      </c>
    </row>
    <row r="172" spans="2:65" s="1" customFormat="1" ht="24.2" customHeight="1">
      <c r="B172" s="127"/>
      <c r="C172" s="128" t="s">
        <v>192</v>
      </c>
      <c r="D172" s="128" t="s">
        <v>113</v>
      </c>
      <c r="E172" s="129" t="s">
        <v>266</v>
      </c>
      <c r="F172" s="130" t="s">
        <v>267</v>
      </c>
      <c r="G172" s="131" t="s">
        <v>159</v>
      </c>
      <c r="H172" s="132">
        <v>2417.567</v>
      </c>
      <c r="I172" s="133"/>
      <c r="J172" s="133">
        <f t="shared" si="20"/>
        <v>0</v>
      </c>
      <c r="K172" s="134"/>
      <c r="L172" s="25"/>
      <c r="M172" s="135" t="s">
        <v>1</v>
      </c>
      <c r="N172" s="136" t="s">
        <v>34</v>
      </c>
      <c r="O172" s="137">
        <v>0</v>
      </c>
      <c r="P172" s="137">
        <f t="shared" si="21"/>
        <v>0</v>
      </c>
      <c r="Q172" s="137">
        <v>0</v>
      </c>
      <c r="R172" s="137">
        <f t="shared" si="22"/>
        <v>0</v>
      </c>
      <c r="S172" s="137">
        <v>0</v>
      </c>
      <c r="T172" s="138">
        <f t="shared" si="23"/>
        <v>0</v>
      </c>
      <c r="AR172" s="139" t="s">
        <v>117</v>
      </c>
      <c r="AT172" s="139" t="s">
        <v>113</v>
      </c>
      <c r="AU172" s="139" t="s">
        <v>109</v>
      </c>
      <c r="AY172" s="13" t="s">
        <v>110</v>
      </c>
      <c r="BE172" s="140">
        <f t="shared" si="24"/>
        <v>0</v>
      </c>
      <c r="BF172" s="140">
        <f t="shared" si="25"/>
        <v>0</v>
      </c>
      <c r="BG172" s="140">
        <f t="shared" si="26"/>
        <v>0</v>
      </c>
      <c r="BH172" s="140">
        <f t="shared" si="27"/>
        <v>0</v>
      </c>
      <c r="BI172" s="140">
        <f t="shared" si="28"/>
        <v>0</v>
      </c>
      <c r="BJ172" s="13" t="s">
        <v>109</v>
      </c>
      <c r="BK172" s="140">
        <f t="shared" si="29"/>
        <v>0</v>
      </c>
      <c r="BL172" s="13" t="s">
        <v>117</v>
      </c>
      <c r="BM172" s="139" t="s">
        <v>268</v>
      </c>
    </row>
    <row r="173" spans="2:65" s="11" customFormat="1" ht="22.9" customHeight="1">
      <c r="B173" s="116"/>
      <c r="D173" s="117" t="s">
        <v>67</v>
      </c>
      <c r="E173" s="125" t="s">
        <v>269</v>
      </c>
      <c r="F173" s="125" t="s">
        <v>270</v>
      </c>
      <c r="J173" s="126">
        <f>BK173</f>
        <v>0</v>
      </c>
      <c r="L173" s="116"/>
      <c r="M173" s="120"/>
      <c r="P173" s="121">
        <f>SUM(P174:P188)</f>
        <v>0</v>
      </c>
      <c r="R173" s="121">
        <f>SUM(R174:R188)</f>
        <v>0</v>
      </c>
      <c r="T173" s="122">
        <f>SUM(T174:T188)</f>
        <v>0</v>
      </c>
      <c r="AR173" s="117" t="s">
        <v>109</v>
      </c>
      <c r="AT173" s="123" t="s">
        <v>67</v>
      </c>
      <c r="AU173" s="123" t="s">
        <v>76</v>
      </c>
      <c r="AY173" s="117" t="s">
        <v>110</v>
      </c>
      <c r="BK173" s="124">
        <f>SUM(BK174:BK188)</f>
        <v>0</v>
      </c>
    </row>
    <row r="174" spans="2:65" s="1" customFormat="1" ht="16.5" customHeight="1">
      <c r="B174" s="127"/>
      <c r="C174" s="128" t="s">
        <v>271</v>
      </c>
      <c r="D174" s="128" t="s">
        <v>113</v>
      </c>
      <c r="E174" s="129" t="s">
        <v>272</v>
      </c>
      <c r="F174" s="130" t="s">
        <v>273</v>
      </c>
      <c r="G174" s="131" t="s">
        <v>274</v>
      </c>
      <c r="H174" s="132">
        <v>1</v>
      </c>
      <c r="I174" s="133"/>
      <c r="J174" s="133">
        <f t="shared" ref="J174:J188" si="30">ROUND(I174*H174,2)</f>
        <v>0</v>
      </c>
      <c r="K174" s="134"/>
      <c r="L174" s="25"/>
      <c r="M174" s="135" t="s">
        <v>1</v>
      </c>
      <c r="N174" s="136" t="s">
        <v>34</v>
      </c>
      <c r="O174" s="137">
        <v>0</v>
      </c>
      <c r="P174" s="137">
        <f t="shared" ref="P174:P188" si="31">O174*H174</f>
        <v>0</v>
      </c>
      <c r="Q174" s="137">
        <v>0</v>
      </c>
      <c r="R174" s="137">
        <f t="shared" ref="R174:R188" si="32">Q174*H174</f>
        <v>0</v>
      </c>
      <c r="S174" s="137">
        <v>0</v>
      </c>
      <c r="T174" s="138">
        <f t="shared" ref="T174:T188" si="33">S174*H174</f>
        <v>0</v>
      </c>
      <c r="AR174" s="139" t="s">
        <v>117</v>
      </c>
      <c r="AT174" s="139" t="s">
        <v>113</v>
      </c>
      <c r="AU174" s="139" t="s">
        <v>109</v>
      </c>
      <c r="AY174" s="13" t="s">
        <v>110</v>
      </c>
      <c r="BE174" s="140">
        <f t="shared" ref="BE174:BE188" si="34">IF(N174="základná",J174,0)</f>
        <v>0</v>
      </c>
      <c r="BF174" s="140">
        <f t="shared" ref="BF174:BF188" si="35">IF(N174="znížená",J174,0)</f>
        <v>0</v>
      </c>
      <c r="BG174" s="140">
        <f t="shared" ref="BG174:BG188" si="36">IF(N174="zákl. prenesená",J174,0)</f>
        <v>0</v>
      </c>
      <c r="BH174" s="140">
        <f t="shared" ref="BH174:BH188" si="37">IF(N174="zníž. prenesená",J174,0)</f>
        <v>0</v>
      </c>
      <c r="BI174" s="140">
        <f t="shared" ref="BI174:BI188" si="38">IF(N174="nulová",J174,0)</f>
        <v>0</v>
      </c>
      <c r="BJ174" s="13" t="s">
        <v>109</v>
      </c>
      <c r="BK174" s="140">
        <f t="shared" ref="BK174:BK188" si="39">ROUND(I174*H174,2)</f>
        <v>0</v>
      </c>
      <c r="BL174" s="13" t="s">
        <v>117</v>
      </c>
      <c r="BM174" s="139" t="s">
        <v>275</v>
      </c>
    </row>
    <row r="175" spans="2:65" s="1" customFormat="1" ht="16.5" customHeight="1">
      <c r="B175" s="127"/>
      <c r="C175" s="141" t="s">
        <v>195</v>
      </c>
      <c r="D175" s="141" t="s">
        <v>118</v>
      </c>
      <c r="E175" s="142" t="s">
        <v>276</v>
      </c>
      <c r="F175" s="143" t="s">
        <v>277</v>
      </c>
      <c r="G175" s="144" t="s">
        <v>179</v>
      </c>
      <c r="H175" s="145">
        <v>1</v>
      </c>
      <c r="I175" s="146"/>
      <c r="J175" s="146">
        <f t="shared" si="30"/>
        <v>0</v>
      </c>
      <c r="K175" s="147"/>
      <c r="L175" s="148"/>
      <c r="M175" s="149" t="s">
        <v>1</v>
      </c>
      <c r="N175" s="150" t="s">
        <v>34</v>
      </c>
      <c r="O175" s="137">
        <v>0</v>
      </c>
      <c r="P175" s="137">
        <f t="shared" si="31"/>
        <v>0</v>
      </c>
      <c r="Q175" s="137">
        <v>0</v>
      </c>
      <c r="R175" s="137">
        <f t="shared" si="32"/>
        <v>0</v>
      </c>
      <c r="S175" s="137">
        <v>0</v>
      </c>
      <c r="T175" s="138">
        <f t="shared" si="33"/>
        <v>0</v>
      </c>
      <c r="AR175" s="139" t="s">
        <v>121</v>
      </c>
      <c r="AT175" s="139" t="s">
        <v>118</v>
      </c>
      <c r="AU175" s="139" t="s">
        <v>109</v>
      </c>
      <c r="AY175" s="13" t="s">
        <v>110</v>
      </c>
      <c r="BE175" s="140">
        <f t="shared" si="34"/>
        <v>0</v>
      </c>
      <c r="BF175" s="140">
        <f t="shared" si="35"/>
        <v>0</v>
      </c>
      <c r="BG175" s="140">
        <f t="shared" si="36"/>
        <v>0</v>
      </c>
      <c r="BH175" s="140">
        <f t="shared" si="37"/>
        <v>0</v>
      </c>
      <c r="BI175" s="140">
        <f t="shared" si="38"/>
        <v>0</v>
      </c>
      <c r="BJ175" s="13" t="s">
        <v>109</v>
      </c>
      <c r="BK175" s="140">
        <f t="shared" si="39"/>
        <v>0</v>
      </c>
      <c r="BL175" s="13" t="s">
        <v>117</v>
      </c>
      <c r="BM175" s="139" t="s">
        <v>278</v>
      </c>
    </row>
    <row r="176" spans="2:65" s="1" customFormat="1" ht="16.5" customHeight="1">
      <c r="B176" s="127"/>
      <c r="C176" s="141" t="s">
        <v>279</v>
      </c>
      <c r="D176" s="141" t="s">
        <v>118</v>
      </c>
      <c r="E176" s="142" t="s">
        <v>280</v>
      </c>
      <c r="F176" s="143" t="s">
        <v>281</v>
      </c>
      <c r="G176" s="144" t="s">
        <v>179</v>
      </c>
      <c r="H176" s="145">
        <v>1</v>
      </c>
      <c r="I176" s="146"/>
      <c r="J176" s="146">
        <f t="shared" si="30"/>
        <v>0</v>
      </c>
      <c r="K176" s="147"/>
      <c r="L176" s="148"/>
      <c r="M176" s="149" t="s">
        <v>1</v>
      </c>
      <c r="N176" s="150" t="s">
        <v>34</v>
      </c>
      <c r="O176" s="137">
        <v>0</v>
      </c>
      <c r="P176" s="137">
        <f t="shared" si="31"/>
        <v>0</v>
      </c>
      <c r="Q176" s="137">
        <v>0</v>
      </c>
      <c r="R176" s="137">
        <f t="shared" si="32"/>
        <v>0</v>
      </c>
      <c r="S176" s="137">
        <v>0</v>
      </c>
      <c r="T176" s="138">
        <f t="shared" si="33"/>
        <v>0</v>
      </c>
      <c r="AR176" s="139" t="s">
        <v>121</v>
      </c>
      <c r="AT176" s="139" t="s">
        <v>118</v>
      </c>
      <c r="AU176" s="139" t="s">
        <v>109</v>
      </c>
      <c r="AY176" s="13" t="s">
        <v>110</v>
      </c>
      <c r="BE176" s="140">
        <f t="shared" si="34"/>
        <v>0</v>
      </c>
      <c r="BF176" s="140">
        <f t="shared" si="35"/>
        <v>0</v>
      </c>
      <c r="BG176" s="140">
        <f t="shared" si="36"/>
        <v>0</v>
      </c>
      <c r="BH176" s="140">
        <f t="shared" si="37"/>
        <v>0</v>
      </c>
      <c r="BI176" s="140">
        <f t="shared" si="38"/>
        <v>0</v>
      </c>
      <c r="BJ176" s="13" t="s">
        <v>109</v>
      </c>
      <c r="BK176" s="140">
        <f t="shared" si="39"/>
        <v>0</v>
      </c>
      <c r="BL176" s="13" t="s">
        <v>117</v>
      </c>
      <c r="BM176" s="139" t="s">
        <v>282</v>
      </c>
    </row>
    <row r="177" spans="2:65" s="1" customFormat="1" ht="16.5" customHeight="1">
      <c r="B177" s="127"/>
      <c r="C177" s="128" t="s">
        <v>199</v>
      </c>
      <c r="D177" s="128" t="s">
        <v>113</v>
      </c>
      <c r="E177" s="129" t="s">
        <v>283</v>
      </c>
      <c r="F177" s="130" t="s">
        <v>284</v>
      </c>
      <c r="G177" s="131" t="s">
        <v>285</v>
      </c>
      <c r="H177" s="132">
        <v>1</v>
      </c>
      <c r="I177" s="133"/>
      <c r="J177" s="133">
        <f t="shared" si="30"/>
        <v>0</v>
      </c>
      <c r="K177" s="134"/>
      <c r="L177" s="25"/>
      <c r="M177" s="135" t="s">
        <v>1</v>
      </c>
      <c r="N177" s="136" t="s">
        <v>34</v>
      </c>
      <c r="O177" s="137">
        <v>0</v>
      </c>
      <c r="P177" s="137">
        <f t="shared" si="31"/>
        <v>0</v>
      </c>
      <c r="Q177" s="137">
        <v>0</v>
      </c>
      <c r="R177" s="137">
        <f t="shared" si="32"/>
        <v>0</v>
      </c>
      <c r="S177" s="137">
        <v>0</v>
      </c>
      <c r="T177" s="138">
        <f t="shared" si="33"/>
        <v>0</v>
      </c>
      <c r="AR177" s="139" t="s">
        <v>117</v>
      </c>
      <c r="AT177" s="139" t="s">
        <v>113</v>
      </c>
      <c r="AU177" s="139" t="s">
        <v>109</v>
      </c>
      <c r="AY177" s="13" t="s">
        <v>110</v>
      </c>
      <c r="BE177" s="140">
        <f t="shared" si="34"/>
        <v>0</v>
      </c>
      <c r="BF177" s="140">
        <f t="shared" si="35"/>
        <v>0</v>
      </c>
      <c r="BG177" s="140">
        <f t="shared" si="36"/>
        <v>0</v>
      </c>
      <c r="BH177" s="140">
        <f t="shared" si="37"/>
        <v>0</v>
      </c>
      <c r="BI177" s="140">
        <f t="shared" si="38"/>
        <v>0</v>
      </c>
      <c r="BJ177" s="13" t="s">
        <v>109</v>
      </c>
      <c r="BK177" s="140">
        <f t="shared" si="39"/>
        <v>0</v>
      </c>
      <c r="BL177" s="13" t="s">
        <v>117</v>
      </c>
      <c r="BM177" s="139" t="s">
        <v>286</v>
      </c>
    </row>
    <row r="178" spans="2:65" s="1" customFormat="1" ht="16.5" customHeight="1">
      <c r="B178" s="127"/>
      <c r="C178" s="141" t="s">
        <v>287</v>
      </c>
      <c r="D178" s="141" t="s">
        <v>118</v>
      </c>
      <c r="E178" s="142" t="s">
        <v>288</v>
      </c>
      <c r="F178" s="143" t="s">
        <v>289</v>
      </c>
      <c r="G178" s="144" t="s">
        <v>179</v>
      </c>
      <c r="H178" s="145">
        <v>1</v>
      </c>
      <c r="I178" s="146"/>
      <c r="J178" s="146">
        <f t="shared" si="30"/>
        <v>0</v>
      </c>
      <c r="K178" s="147"/>
      <c r="L178" s="148"/>
      <c r="M178" s="149" t="s">
        <v>1</v>
      </c>
      <c r="N178" s="150" t="s">
        <v>34</v>
      </c>
      <c r="O178" s="137">
        <v>0</v>
      </c>
      <c r="P178" s="137">
        <f t="shared" si="31"/>
        <v>0</v>
      </c>
      <c r="Q178" s="137">
        <v>0</v>
      </c>
      <c r="R178" s="137">
        <f t="shared" si="32"/>
        <v>0</v>
      </c>
      <c r="S178" s="137">
        <v>0</v>
      </c>
      <c r="T178" s="138">
        <f t="shared" si="33"/>
        <v>0</v>
      </c>
      <c r="AR178" s="139" t="s">
        <v>121</v>
      </c>
      <c r="AT178" s="139" t="s">
        <v>118</v>
      </c>
      <c r="AU178" s="139" t="s">
        <v>109</v>
      </c>
      <c r="AY178" s="13" t="s">
        <v>110</v>
      </c>
      <c r="BE178" s="140">
        <f t="shared" si="34"/>
        <v>0</v>
      </c>
      <c r="BF178" s="140">
        <f t="shared" si="35"/>
        <v>0</v>
      </c>
      <c r="BG178" s="140">
        <f t="shared" si="36"/>
        <v>0</v>
      </c>
      <c r="BH178" s="140">
        <f t="shared" si="37"/>
        <v>0</v>
      </c>
      <c r="BI178" s="140">
        <f t="shared" si="38"/>
        <v>0</v>
      </c>
      <c r="BJ178" s="13" t="s">
        <v>109</v>
      </c>
      <c r="BK178" s="140">
        <f t="shared" si="39"/>
        <v>0</v>
      </c>
      <c r="BL178" s="13" t="s">
        <v>117</v>
      </c>
      <c r="BM178" s="139" t="s">
        <v>290</v>
      </c>
    </row>
    <row r="179" spans="2:65" s="1" customFormat="1" ht="16.5" customHeight="1">
      <c r="B179" s="127"/>
      <c r="C179" s="141" t="s">
        <v>202</v>
      </c>
      <c r="D179" s="141" t="s">
        <v>118</v>
      </c>
      <c r="E179" s="142" t="s">
        <v>291</v>
      </c>
      <c r="F179" s="143" t="s">
        <v>292</v>
      </c>
      <c r="G179" s="144" t="s">
        <v>179</v>
      </c>
      <c r="H179" s="145">
        <v>1</v>
      </c>
      <c r="I179" s="146"/>
      <c r="J179" s="146">
        <f t="shared" si="30"/>
        <v>0</v>
      </c>
      <c r="K179" s="147"/>
      <c r="L179" s="148"/>
      <c r="M179" s="149" t="s">
        <v>1</v>
      </c>
      <c r="N179" s="150" t="s">
        <v>34</v>
      </c>
      <c r="O179" s="137">
        <v>0</v>
      </c>
      <c r="P179" s="137">
        <f t="shared" si="31"/>
        <v>0</v>
      </c>
      <c r="Q179" s="137">
        <v>0</v>
      </c>
      <c r="R179" s="137">
        <f t="shared" si="32"/>
        <v>0</v>
      </c>
      <c r="S179" s="137">
        <v>0</v>
      </c>
      <c r="T179" s="138">
        <f t="shared" si="33"/>
        <v>0</v>
      </c>
      <c r="AR179" s="139" t="s">
        <v>121</v>
      </c>
      <c r="AT179" s="139" t="s">
        <v>118</v>
      </c>
      <c r="AU179" s="139" t="s">
        <v>109</v>
      </c>
      <c r="AY179" s="13" t="s">
        <v>110</v>
      </c>
      <c r="BE179" s="140">
        <f t="shared" si="34"/>
        <v>0</v>
      </c>
      <c r="BF179" s="140">
        <f t="shared" si="35"/>
        <v>0</v>
      </c>
      <c r="BG179" s="140">
        <f t="shared" si="36"/>
        <v>0</v>
      </c>
      <c r="BH179" s="140">
        <f t="shared" si="37"/>
        <v>0</v>
      </c>
      <c r="BI179" s="140">
        <f t="shared" si="38"/>
        <v>0</v>
      </c>
      <c r="BJ179" s="13" t="s">
        <v>109</v>
      </c>
      <c r="BK179" s="140">
        <f t="shared" si="39"/>
        <v>0</v>
      </c>
      <c r="BL179" s="13" t="s">
        <v>117</v>
      </c>
      <c r="BM179" s="139" t="s">
        <v>293</v>
      </c>
    </row>
    <row r="180" spans="2:65" s="1" customFormat="1" ht="16.5" customHeight="1">
      <c r="B180" s="127"/>
      <c r="C180" s="128" t="s">
        <v>294</v>
      </c>
      <c r="D180" s="128" t="s">
        <v>113</v>
      </c>
      <c r="E180" s="129" t="s">
        <v>295</v>
      </c>
      <c r="F180" s="130" t="s">
        <v>296</v>
      </c>
      <c r="G180" s="131" t="s">
        <v>175</v>
      </c>
      <c r="H180" s="132">
        <v>1</v>
      </c>
      <c r="I180" s="133"/>
      <c r="J180" s="133">
        <f t="shared" si="30"/>
        <v>0</v>
      </c>
      <c r="K180" s="134"/>
      <c r="L180" s="25"/>
      <c r="M180" s="135" t="s">
        <v>1</v>
      </c>
      <c r="N180" s="136" t="s">
        <v>34</v>
      </c>
      <c r="O180" s="137">
        <v>0</v>
      </c>
      <c r="P180" s="137">
        <f t="shared" si="31"/>
        <v>0</v>
      </c>
      <c r="Q180" s="137">
        <v>0</v>
      </c>
      <c r="R180" s="137">
        <f t="shared" si="32"/>
        <v>0</v>
      </c>
      <c r="S180" s="137">
        <v>0</v>
      </c>
      <c r="T180" s="138">
        <f t="shared" si="33"/>
        <v>0</v>
      </c>
      <c r="AR180" s="139" t="s">
        <v>117</v>
      </c>
      <c r="AT180" s="139" t="s">
        <v>113</v>
      </c>
      <c r="AU180" s="139" t="s">
        <v>109</v>
      </c>
      <c r="AY180" s="13" t="s">
        <v>110</v>
      </c>
      <c r="BE180" s="140">
        <f t="shared" si="34"/>
        <v>0</v>
      </c>
      <c r="BF180" s="140">
        <f t="shared" si="35"/>
        <v>0</v>
      </c>
      <c r="BG180" s="140">
        <f t="shared" si="36"/>
        <v>0</v>
      </c>
      <c r="BH180" s="140">
        <f t="shared" si="37"/>
        <v>0</v>
      </c>
      <c r="BI180" s="140">
        <f t="shared" si="38"/>
        <v>0</v>
      </c>
      <c r="BJ180" s="13" t="s">
        <v>109</v>
      </c>
      <c r="BK180" s="140">
        <f t="shared" si="39"/>
        <v>0</v>
      </c>
      <c r="BL180" s="13" t="s">
        <v>117</v>
      </c>
      <c r="BM180" s="139" t="s">
        <v>297</v>
      </c>
    </row>
    <row r="181" spans="2:65" s="1" customFormat="1" ht="24.2" customHeight="1">
      <c r="B181" s="127"/>
      <c r="C181" s="141" t="s">
        <v>207</v>
      </c>
      <c r="D181" s="141" t="s">
        <v>118</v>
      </c>
      <c r="E181" s="142" t="s">
        <v>298</v>
      </c>
      <c r="F181" s="143" t="s">
        <v>299</v>
      </c>
      <c r="G181" s="144" t="s">
        <v>179</v>
      </c>
      <c r="H181" s="145">
        <v>1</v>
      </c>
      <c r="I181" s="146"/>
      <c r="J181" s="146">
        <f t="shared" si="30"/>
        <v>0</v>
      </c>
      <c r="K181" s="147"/>
      <c r="L181" s="148"/>
      <c r="M181" s="149" t="s">
        <v>1</v>
      </c>
      <c r="N181" s="150" t="s">
        <v>34</v>
      </c>
      <c r="O181" s="137">
        <v>0</v>
      </c>
      <c r="P181" s="137">
        <f t="shared" si="31"/>
        <v>0</v>
      </c>
      <c r="Q181" s="137">
        <v>0</v>
      </c>
      <c r="R181" s="137">
        <f t="shared" si="32"/>
        <v>0</v>
      </c>
      <c r="S181" s="137">
        <v>0</v>
      </c>
      <c r="T181" s="138">
        <f t="shared" si="33"/>
        <v>0</v>
      </c>
      <c r="AR181" s="139" t="s">
        <v>121</v>
      </c>
      <c r="AT181" s="139" t="s">
        <v>118</v>
      </c>
      <c r="AU181" s="139" t="s">
        <v>109</v>
      </c>
      <c r="AY181" s="13" t="s">
        <v>110</v>
      </c>
      <c r="BE181" s="140">
        <f t="shared" si="34"/>
        <v>0</v>
      </c>
      <c r="BF181" s="140">
        <f t="shared" si="35"/>
        <v>0</v>
      </c>
      <c r="BG181" s="140">
        <f t="shared" si="36"/>
        <v>0</v>
      </c>
      <c r="BH181" s="140">
        <f t="shared" si="37"/>
        <v>0</v>
      </c>
      <c r="BI181" s="140">
        <f t="shared" si="38"/>
        <v>0</v>
      </c>
      <c r="BJ181" s="13" t="s">
        <v>109</v>
      </c>
      <c r="BK181" s="140">
        <f t="shared" si="39"/>
        <v>0</v>
      </c>
      <c r="BL181" s="13" t="s">
        <v>117</v>
      </c>
      <c r="BM181" s="139" t="s">
        <v>300</v>
      </c>
    </row>
    <row r="182" spans="2:65" s="1" customFormat="1" ht="16.5" customHeight="1">
      <c r="B182" s="127"/>
      <c r="C182" s="141" t="s">
        <v>301</v>
      </c>
      <c r="D182" s="141" t="s">
        <v>118</v>
      </c>
      <c r="E182" s="142" t="s">
        <v>302</v>
      </c>
      <c r="F182" s="143" t="s">
        <v>303</v>
      </c>
      <c r="G182" s="144" t="s">
        <v>179</v>
      </c>
      <c r="H182" s="145">
        <v>1</v>
      </c>
      <c r="I182" s="146"/>
      <c r="J182" s="146">
        <f t="shared" si="30"/>
        <v>0</v>
      </c>
      <c r="K182" s="147"/>
      <c r="L182" s="148"/>
      <c r="M182" s="149" t="s">
        <v>1</v>
      </c>
      <c r="N182" s="150" t="s">
        <v>34</v>
      </c>
      <c r="O182" s="137">
        <v>0</v>
      </c>
      <c r="P182" s="137">
        <f t="shared" si="31"/>
        <v>0</v>
      </c>
      <c r="Q182" s="137">
        <v>0</v>
      </c>
      <c r="R182" s="137">
        <f t="shared" si="32"/>
        <v>0</v>
      </c>
      <c r="S182" s="137">
        <v>0</v>
      </c>
      <c r="T182" s="138">
        <f t="shared" si="33"/>
        <v>0</v>
      </c>
      <c r="AR182" s="139" t="s">
        <v>121</v>
      </c>
      <c r="AT182" s="139" t="s">
        <v>118</v>
      </c>
      <c r="AU182" s="139" t="s">
        <v>109</v>
      </c>
      <c r="AY182" s="13" t="s">
        <v>110</v>
      </c>
      <c r="BE182" s="140">
        <f t="shared" si="34"/>
        <v>0</v>
      </c>
      <c r="BF182" s="140">
        <f t="shared" si="35"/>
        <v>0</v>
      </c>
      <c r="BG182" s="140">
        <f t="shared" si="36"/>
        <v>0</v>
      </c>
      <c r="BH182" s="140">
        <f t="shared" si="37"/>
        <v>0</v>
      </c>
      <c r="BI182" s="140">
        <f t="shared" si="38"/>
        <v>0</v>
      </c>
      <c r="BJ182" s="13" t="s">
        <v>109</v>
      </c>
      <c r="BK182" s="140">
        <f t="shared" si="39"/>
        <v>0</v>
      </c>
      <c r="BL182" s="13" t="s">
        <v>117</v>
      </c>
      <c r="BM182" s="139" t="s">
        <v>304</v>
      </c>
    </row>
    <row r="183" spans="2:65" s="1" customFormat="1" ht="21.75" customHeight="1">
      <c r="B183" s="127"/>
      <c r="C183" s="128" t="s">
        <v>210</v>
      </c>
      <c r="D183" s="128" t="s">
        <v>113</v>
      </c>
      <c r="E183" s="129" t="s">
        <v>305</v>
      </c>
      <c r="F183" s="130" t="s">
        <v>306</v>
      </c>
      <c r="G183" s="131" t="s">
        <v>274</v>
      </c>
      <c r="H183" s="132">
        <v>3</v>
      </c>
      <c r="I183" s="133"/>
      <c r="J183" s="133">
        <f t="shared" si="30"/>
        <v>0</v>
      </c>
      <c r="K183" s="134"/>
      <c r="L183" s="25"/>
      <c r="M183" s="135" t="s">
        <v>1</v>
      </c>
      <c r="N183" s="136" t="s">
        <v>34</v>
      </c>
      <c r="O183" s="137">
        <v>0</v>
      </c>
      <c r="P183" s="137">
        <f t="shared" si="31"/>
        <v>0</v>
      </c>
      <c r="Q183" s="137">
        <v>0</v>
      </c>
      <c r="R183" s="137">
        <f t="shared" si="32"/>
        <v>0</v>
      </c>
      <c r="S183" s="137">
        <v>0</v>
      </c>
      <c r="T183" s="138">
        <f t="shared" si="33"/>
        <v>0</v>
      </c>
      <c r="AR183" s="139" t="s">
        <v>117</v>
      </c>
      <c r="AT183" s="139" t="s">
        <v>113</v>
      </c>
      <c r="AU183" s="139" t="s">
        <v>109</v>
      </c>
      <c r="AY183" s="13" t="s">
        <v>110</v>
      </c>
      <c r="BE183" s="140">
        <f t="shared" si="34"/>
        <v>0</v>
      </c>
      <c r="BF183" s="140">
        <f t="shared" si="35"/>
        <v>0</v>
      </c>
      <c r="BG183" s="140">
        <f t="shared" si="36"/>
        <v>0</v>
      </c>
      <c r="BH183" s="140">
        <f t="shared" si="37"/>
        <v>0</v>
      </c>
      <c r="BI183" s="140">
        <f t="shared" si="38"/>
        <v>0</v>
      </c>
      <c r="BJ183" s="13" t="s">
        <v>109</v>
      </c>
      <c r="BK183" s="140">
        <f t="shared" si="39"/>
        <v>0</v>
      </c>
      <c r="BL183" s="13" t="s">
        <v>117</v>
      </c>
      <c r="BM183" s="139" t="s">
        <v>307</v>
      </c>
    </row>
    <row r="184" spans="2:65" s="1" customFormat="1" ht="21.75" customHeight="1">
      <c r="B184" s="127"/>
      <c r="C184" s="141" t="s">
        <v>308</v>
      </c>
      <c r="D184" s="141" t="s">
        <v>118</v>
      </c>
      <c r="E184" s="142" t="s">
        <v>309</v>
      </c>
      <c r="F184" s="143" t="s">
        <v>310</v>
      </c>
      <c r="G184" s="144" t="s">
        <v>179</v>
      </c>
      <c r="H184" s="145">
        <v>2</v>
      </c>
      <c r="I184" s="146"/>
      <c r="J184" s="146">
        <f t="shared" si="30"/>
        <v>0</v>
      </c>
      <c r="K184" s="147"/>
      <c r="L184" s="148"/>
      <c r="M184" s="149" t="s">
        <v>1</v>
      </c>
      <c r="N184" s="150" t="s">
        <v>34</v>
      </c>
      <c r="O184" s="137">
        <v>0</v>
      </c>
      <c r="P184" s="137">
        <f t="shared" si="31"/>
        <v>0</v>
      </c>
      <c r="Q184" s="137">
        <v>0</v>
      </c>
      <c r="R184" s="137">
        <f t="shared" si="32"/>
        <v>0</v>
      </c>
      <c r="S184" s="137">
        <v>0</v>
      </c>
      <c r="T184" s="138">
        <f t="shared" si="33"/>
        <v>0</v>
      </c>
      <c r="AR184" s="139" t="s">
        <v>121</v>
      </c>
      <c r="AT184" s="139" t="s">
        <v>118</v>
      </c>
      <c r="AU184" s="139" t="s">
        <v>109</v>
      </c>
      <c r="AY184" s="13" t="s">
        <v>110</v>
      </c>
      <c r="BE184" s="140">
        <f t="shared" si="34"/>
        <v>0</v>
      </c>
      <c r="BF184" s="140">
        <f t="shared" si="35"/>
        <v>0</v>
      </c>
      <c r="BG184" s="140">
        <f t="shared" si="36"/>
        <v>0</v>
      </c>
      <c r="BH184" s="140">
        <f t="shared" si="37"/>
        <v>0</v>
      </c>
      <c r="BI184" s="140">
        <f t="shared" si="38"/>
        <v>0</v>
      </c>
      <c r="BJ184" s="13" t="s">
        <v>109</v>
      </c>
      <c r="BK184" s="140">
        <f t="shared" si="39"/>
        <v>0</v>
      </c>
      <c r="BL184" s="13" t="s">
        <v>117</v>
      </c>
      <c r="BM184" s="139" t="s">
        <v>311</v>
      </c>
    </row>
    <row r="185" spans="2:65" s="1" customFormat="1" ht="21.75" customHeight="1">
      <c r="B185" s="127"/>
      <c r="C185" s="141" t="s">
        <v>214</v>
      </c>
      <c r="D185" s="141" t="s">
        <v>118</v>
      </c>
      <c r="E185" s="142" t="s">
        <v>312</v>
      </c>
      <c r="F185" s="143" t="s">
        <v>313</v>
      </c>
      <c r="G185" s="144" t="s">
        <v>184</v>
      </c>
      <c r="H185" s="145">
        <v>6</v>
      </c>
      <c r="I185" s="146"/>
      <c r="J185" s="146">
        <f t="shared" si="30"/>
        <v>0</v>
      </c>
      <c r="K185" s="147"/>
      <c r="L185" s="148"/>
      <c r="M185" s="149" t="s">
        <v>1</v>
      </c>
      <c r="N185" s="150" t="s">
        <v>34</v>
      </c>
      <c r="O185" s="137">
        <v>0</v>
      </c>
      <c r="P185" s="137">
        <f t="shared" si="31"/>
        <v>0</v>
      </c>
      <c r="Q185" s="137">
        <v>0</v>
      </c>
      <c r="R185" s="137">
        <f t="shared" si="32"/>
        <v>0</v>
      </c>
      <c r="S185" s="137">
        <v>0</v>
      </c>
      <c r="T185" s="138">
        <f t="shared" si="33"/>
        <v>0</v>
      </c>
      <c r="AR185" s="139" t="s">
        <v>121</v>
      </c>
      <c r="AT185" s="139" t="s">
        <v>118</v>
      </c>
      <c r="AU185" s="139" t="s">
        <v>109</v>
      </c>
      <c r="AY185" s="13" t="s">
        <v>110</v>
      </c>
      <c r="BE185" s="140">
        <f t="shared" si="34"/>
        <v>0</v>
      </c>
      <c r="BF185" s="140">
        <f t="shared" si="35"/>
        <v>0</v>
      </c>
      <c r="BG185" s="140">
        <f t="shared" si="36"/>
        <v>0</v>
      </c>
      <c r="BH185" s="140">
        <f t="shared" si="37"/>
        <v>0</v>
      </c>
      <c r="BI185" s="140">
        <f t="shared" si="38"/>
        <v>0</v>
      </c>
      <c r="BJ185" s="13" t="s">
        <v>109</v>
      </c>
      <c r="BK185" s="140">
        <f t="shared" si="39"/>
        <v>0</v>
      </c>
      <c r="BL185" s="13" t="s">
        <v>117</v>
      </c>
      <c r="BM185" s="139" t="s">
        <v>314</v>
      </c>
    </row>
    <row r="186" spans="2:65" s="1" customFormat="1" ht="21.75" customHeight="1">
      <c r="B186" s="127"/>
      <c r="C186" s="141" t="s">
        <v>315</v>
      </c>
      <c r="D186" s="141" t="s">
        <v>118</v>
      </c>
      <c r="E186" s="142" t="s">
        <v>316</v>
      </c>
      <c r="F186" s="143" t="s">
        <v>317</v>
      </c>
      <c r="G186" s="144" t="s">
        <v>179</v>
      </c>
      <c r="H186" s="145">
        <v>2</v>
      </c>
      <c r="I186" s="146"/>
      <c r="J186" s="146">
        <f t="shared" si="30"/>
        <v>0</v>
      </c>
      <c r="K186" s="147"/>
      <c r="L186" s="148"/>
      <c r="M186" s="149" t="s">
        <v>1</v>
      </c>
      <c r="N186" s="150" t="s">
        <v>34</v>
      </c>
      <c r="O186" s="137">
        <v>0</v>
      </c>
      <c r="P186" s="137">
        <f t="shared" si="31"/>
        <v>0</v>
      </c>
      <c r="Q186" s="137">
        <v>0</v>
      </c>
      <c r="R186" s="137">
        <f t="shared" si="32"/>
        <v>0</v>
      </c>
      <c r="S186" s="137">
        <v>0</v>
      </c>
      <c r="T186" s="138">
        <f t="shared" si="33"/>
        <v>0</v>
      </c>
      <c r="AR186" s="139" t="s">
        <v>121</v>
      </c>
      <c r="AT186" s="139" t="s">
        <v>118</v>
      </c>
      <c r="AU186" s="139" t="s">
        <v>109</v>
      </c>
      <c r="AY186" s="13" t="s">
        <v>110</v>
      </c>
      <c r="BE186" s="140">
        <f t="shared" si="34"/>
        <v>0</v>
      </c>
      <c r="BF186" s="140">
        <f t="shared" si="35"/>
        <v>0</v>
      </c>
      <c r="BG186" s="140">
        <f t="shared" si="36"/>
        <v>0</v>
      </c>
      <c r="BH186" s="140">
        <f t="shared" si="37"/>
        <v>0</v>
      </c>
      <c r="BI186" s="140">
        <f t="shared" si="38"/>
        <v>0</v>
      </c>
      <c r="BJ186" s="13" t="s">
        <v>109</v>
      </c>
      <c r="BK186" s="140">
        <f t="shared" si="39"/>
        <v>0</v>
      </c>
      <c r="BL186" s="13" t="s">
        <v>117</v>
      </c>
      <c r="BM186" s="139" t="s">
        <v>318</v>
      </c>
    </row>
    <row r="187" spans="2:65" s="1" customFormat="1" ht="37.9" customHeight="1">
      <c r="B187" s="127"/>
      <c r="C187" s="141" t="s">
        <v>217</v>
      </c>
      <c r="D187" s="141" t="s">
        <v>118</v>
      </c>
      <c r="E187" s="142" t="s">
        <v>319</v>
      </c>
      <c r="F187" s="143" t="s">
        <v>320</v>
      </c>
      <c r="G187" s="144" t="s">
        <v>179</v>
      </c>
      <c r="H187" s="145">
        <v>1</v>
      </c>
      <c r="I187" s="146"/>
      <c r="J187" s="146">
        <f t="shared" si="30"/>
        <v>0</v>
      </c>
      <c r="K187" s="147"/>
      <c r="L187" s="148"/>
      <c r="M187" s="149" t="s">
        <v>1</v>
      </c>
      <c r="N187" s="150" t="s">
        <v>34</v>
      </c>
      <c r="O187" s="137">
        <v>0</v>
      </c>
      <c r="P187" s="137">
        <f t="shared" si="31"/>
        <v>0</v>
      </c>
      <c r="Q187" s="137">
        <v>0</v>
      </c>
      <c r="R187" s="137">
        <f t="shared" si="32"/>
        <v>0</v>
      </c>
      <c r="S187" s="137">
        <v>0</v>
      </c>
      <c r="T187" s="138">
        <f t="shared" si="33"/>
        <v>0</v>
      </c>
      <c r="AR187" s="139" t="s">
        <v>121</v>
      </c>
      <c r="AT187" s="139" t="s">
        <v>118</v>
      </c>
      <c r="AU187" s="139" t="s">
        <v>109</v>
      </c>
      <c r="AY187" s="13" t="s">
        <v>110</v>
      </c>
      <c r="BE187" s="140">
        <f t="shared" si="34"/>
        <v>0</v>
      </c>
      <c r="BF187" s="140">
        <f t="shared" si="35"/>
        <v>0</v>
      </c>
      <c r="BG187" s="140">
        <f t="shared" si="36"/>
        <v>0</v>
      </c>
      <c r="BH187" s="140">
        <f t="shared" si="37"/>
        <v>0</v>
      </c>
      <c r="BI187" s="140">
        <f t="shared" si="38"/>
        <v>0</v>
      </c>
      <c r="BJ187" s="13" t="s">
        <v>109</v>
      </c>
      <c r="BK187" s="140">
        <f t="shared" si="39"/>
        <v>0</v>
      </c>
      <c r="BL187" s="13" t="s">
        <v>117</v>
      </c>
      <c r="BM187" s="139" t="s">
        <v>321</v>
      </c>
    </row>
    <row r="188" spans="2:65" s="1" customFormat="1" ht="21.75" customHeight="1">
      <c r="B188" s="127"/>
      <c r="C188" s="128" t="s">
        <v>322</v>
      </c>
      <c r="D188" s="128" t="s">
        <v>113</v>
      </c>
      <c r="E188" s="129" t="s">
        <v>323</v>
      </c>
      <c r="F188" s="130" t="s">
        <v>324</v>
      </c>
      <c r="G188" s="131" t="s">
        <v>159</v>
      </c>
      <c r="H188" s="132">
        <v>415.8</v>
      </c>
      <c r="I188" s="133"/>
      <c r="J188" s="133">
        <f t="shared" si="30"/>
        <v>0</v>
      </c>
      <c r="K188" s="134"/>
      <c r="L188" s="25"/>
      <c r="M188" s="135" t="s">
        <v>1</v>
      </c>
      <c r="N188" s="136" t="s">
        <v>34</v>
      </c>
      <c r="O188" s="137">
        <v>0</v>
      </c>
      <c r="P188" s="137">
        <f t="shared" si="31"/>
        <v>0</v>
      </c>
      <c r="Q188" s="137">
        <v>0</v>
      </c>
      <c r="R188" s="137">
        <f t="shared" si="32"/>
        <v>0</v>
      </c>
      <c r="S188" s="137">
        <v>0</v>
      </c>
      <c r="T188" s="138">
        <f t="shared" si="33"/>
        <v>0</v>
      </c>
      <c r="AR188" s="139" t="s">
        <v>117</v>
      </c>
      <c r="AT188" s="139" t="s">
        <v>113</v>
      </c>
      <c r="AU188" s="139" t="s">
        <v>109</v>
      </c>
      <c r="AY188" s="13" t="s">
        <v>110</v>
      </c>
      <c r="BE188" s="140">
        <f t="shared" si="34"/>
        <v>0</v>
      </c>
      <c r="BF188" s="140">
        <f t="shared" si="35"/>
        <v>0</v>
      </c>
      <c r="BG188" s="140">
        <f t="shared" si="36"/>
        <v>0</v>
      </c>
      <c r="BH188" s="140">
        <f t="shared" si="37"/>
        <v>0</v>
      </c>
      <c r="BI188" s="140">
        <f t="shared" si="38"/>
        <v>0</v>
      </c>
      <c r="BJ188" s="13" t="s">
        <v>109</v>
      </c>
      <c r="BK188" s="140">
        <f t="shared" si="39"/>
        <v>0</v>
      </c>
      <c r="BL188" s="13" t="s">
        <v>117</v>
      </c>
      <c r="BM188" s="139" t="s">
        <v>325</v>
      </c>
    </row>
    <row r="189" spans="2:65" s="11" customFormat="1" ht="22.9" customHeight="1">
      <c r="B189" s="116"/>
      <c r="D189" s="117" t="s">
        <v>67</v>
      </c>
      <c r="E189" s="125" t="s">
        <v>326</v>
      </c>
      <c r="F189" s="125" t="s">
        <v>327</v>
      </c>
      <c r="J189" s="126">
        <f>BK189</f>
        <v>0</v>
      </c>
      <c r="L189" s="116"/>
      <c r="M189" s="120"/>
      <c r="P189" s="121">
        <f>SUM(P190:P201)</f>
        <v>0</v>
      </c>
      <c r="R189" s="121">
        <f>SUM(R190:R201)</f>
        <v>0</v>
      </c>
      <c r="T189" s="122">
        <f>SUM(T190:T201)</f>
        <v>0</v>
      </c>
      <c r="AR189" s="117" t="s">
        <v>109</v>
      </c>
      <c r="AT189" s="123" t="s">
        <v>67</v>
      </c>
      <c r="AU189" s="123" t="s">
        <v>76</v>
      </c>
      <c r="AY189" s="117" t="s">
        <v>110</v>
      </c>
      <c r="BK189" s="124">
        <f>SUM(BK190:BK201)</f>
        <v>0</v>
      </c>
    </row>
    <row r="190" spans="2:65" s="1" customFormat="1" ht="24.2" customHeight="1">
      <c r="B190" s="127"/>
      <c r="C190" s="128" t="s">
        <v>221</v>
      </c>
      <c r="D190" s="128" t="s">
        <v>113</v>
      </c>
      <c r="E190" s="129" t="s">
        <v>328</v>
      </c>
      <c r="F190" s="130" t="s">
        <v>329</v>
      </c>
      <c r="G190" s="131" t="s">
        <v>116</v>
      </c>
      <c r="H190" s="132">
        <v>45</v>
      </c>
      <c r="I190" s="133"/>
      <c r="J190" s="133">
        <f t="shared" ref="J190:J201" si="40">ROUND(I190*H190,2)</f>
        <v>0</v>
      </c>
      <c r="K190" s="134"/>
      <c r="L190" s="25"/>
      <c r="M190" s="135" t="s">
        <v>1</v>
      </c>
      <c r="N190" s="136" t="s">
        <v>34</v>
      </c>
      <c r="O190" s="137">
        <v>0</v>
      </c>
      <c r="P190" s="137">
        <f t="shared" ref="P190:P201" si="41">O190*H190</f>
        <v>0</v>
      </c>
      <c r="Q190" s="137">
        <v>0</v>
      </c>
      <c r="R190" s="137">
        <f t="shared" ref="R190:R201" si="42">Q190*H190</f>
        <v>0</v>
      </c>
      <c r="S190" s="137">
        <v>0</v>
      </c>
      <c r="T190" s="138">
        <f t="shared" ref="T190:T201" si="43">S190*H190</f>
        <v>0</v>
      </c>
      <c r="AR190" s="139" t="s">
        <v>117</v>
      </c>
      <c r="AT190" s="139" t="s">
        <v>113</v>
      </c>
      <c r="AU190" s="139" t="s">
        <v>109</v>
      </c>
      <c r="AY190" s="13" t="s">
        <v>110</v>
      </c>
      <c r="BE190" s="140">
        <f t="shared" ref="BE190:BE201" si="44">IF(N190="základná",J190,0)</f>
        <v>0</v>
      </c>
      <c r="BF190" s="140">
        <f t="shared" ref="BF190:BF201" si="45">IF(N190="znížená",J190,0)</f>
        <v>0</v>
      </c>
      <c r="BG190" s="140">
        <f t="shared" ref="BG190:BG201" si="46">IF(N190="zákl. prenesená",J190,0)</f>
        <v>0</v>
      </c>
      <c r="BH190" s="140">
        <f t="shared" ref="BH190:BH201" si="47">IF(N190="zníž. prenesená",J190,0)</f>
        <v>0</v>
      </c>
      <c r="BI190" s="140">
        <f t="shared" ref="BI190:BI201" si="48">IF(N190="nulová",J190,0)</f>
        <v>0</v>
      </c>
      <c r="BJ190" s="13" t="s">
        <v>109</v>
      </c>
      <c r="BK190" s="140">
        <f t="shared" ref="BK190:BK201" si="49">ROUND(I190*H190,2)</f>
        <v>0</v>
      </c>
      <c r="BL190" s="13" t="s">
        <v>117</v>
      </c>
      <c r="BM190" s="139" t="s">
        <v>330</v>
      </c>
    </row>
    <row r="191" spans="2:65" s="1" customFormat="1" ht="24.2" customHeight="1">
      <c r="B191" s="127"/>
      <c r="C191" s="128" t="s">
        <v>331</v>
      </c>
      <c r="D191" s="128" t="s">
        <v>113</v>
      </c>
      <c r="E191" s="129" t="s">
        <v>332</v>
      </c>
      <c r="F191" s="130" t="s">
        <v>333</v>
      </c>
      <c r="G191" s="131" t="s">
        <v>116</v>
      </c>
      <c r="H191" s="132">
        <v>6</v>
      </c>
      <c r="I191" s="133"/>
      <c r="J191" s="133">
        <f t="shared" si="40"/>
        <v>0</v>
      </c>
      <c r="K191" s="134"/>
      <c r="L191" s="25"/>
      <c r="M191" s="135" t="s">
        <v>1</v>
      </c>
      <c r="N191" s="136" t="s">
        <v>34</v>
      </c>
      <c r="O191" s="137">
        <v>0</v>
      </c>
      <c r="P191" s="137">
        <f t="shared" si="41"/>
        <v>0</v>
      </c>
      <c r="Q191" s="137">
        <v>0</v>
      </c>
      <c r="R191" s="137">
        <f t="shared" si="42"/>
        <v>0</v>
      </c>
      <c r="S191" s="137">
        <v>0</v>
      </c>
      <c r="T191" s="138">
        <f t="shared" si="43"/>
        <v>0</v>
      </c>
      <c r="AR191" s="139" t="s">
        <v>117</v>
      </c>
      <c r="AT191" s="139" t="s">
        <v>113</v>
      </c>
      <c r="AU191" s="139" t="s">
        <v>109</v>
      </c>
      <c r="AY191" s="13" t="s">
        <v>110</v>
      </c>
      <c r="BE191" s="140">
        <f t="shared" si="44"/>
        <v>0</v>
      </c>
      <c r="BF191" s="140">
        <f t="shared" si="45"/>
        <v>0</v>
      </c>
      <c r="BG191" s="140">
        <f t="shared" si="46"/>
        <v>0</v>
      </c>
      <c r="BH191" s="140">
        <f t="shared" si="47"/>
        <v>0</v>
      </c>
      <c r="BI191" s="140">
        <f t="shared" si="48"/>
        <v>0</v>
      </c>
      <c r="BJ191" s="13" t="s">
        <v>109</v>
      </c>
      <c r="BK191" s="140">
        <f t="shared" si="49"/>
        <v>0</v>
      </c>
      <c r="BL191" s="13" t="s">
        <v>117</v>
      </c>
      <c r="BM191" s="139" t="s">
        <v>334</v>
      </c>
    </row>
    <row r="192" spans="2:65" s="1" customFormat="1" ht="24.2" customHeight="1">
      <c r="B192" s="127"/>
      <c r="C192" s="128" t="s">
        <v>226</v>
      </c>
      <c r="D192" s="128" t="s">
        <v>113</v>
      </c>
      <c r="E192" s="129" t="s">
        <v>335</v>
      </c>
      <c r="F192" s="130" t="s">
        <v>336</v>
      </c>
      <c r="G192" s="131" t="s">
        <v>116</v>
      </c>
      <c r="H192" s="132">
        <v>4</v>
      </c>
      <c r="I192" s="133"/>
      <c r="J192" s="133">
        <f t="shared" si="40"/>
        <v>0</v>
      </c>
      <c r="K192" s="134"/>
      <c r="L192" s="25"/>
      <c r="M192" s="135" t="s">
        <v>1</v>
      </c>
      <c r="N192" s="136" t="s">
        <v>34</v>
      </c>
      <c r="O192" s="137">
        <v>0</v>
      </c>
      <c r="P192" s="137">
        <f t="shared" si="41"/>
        <v>0</v>
      </c>
      <c r="Q192" s="137">
        <v>0</v>
      </c>
      <c r="R192" s="137">
        <f t="shared" si="42"/>
        <v>0</v>
      </c>
      <c r="S192" s="137">
        <v>0</v>
      </c>
      <c r="T192" s="138">
        <f t="shared" si="43"/>
        <v>0</v>
      </c>
      <c r="AR192" s="139" t="s">
        <v>117</v>
      </c>
      <c r="AT192" s="139" t="s">
        <v>113</v>
      </c>
      <c r="AU192" s="139" t="s">
        <v>109</v>
      </c>
      <c r="AY192" s="13" t="s">
        <v>110</v>
      </c>
      <c r="BE192" s="140">
        <f t="shared" si="44"/>
        <v>0</v>
      </c>
      <c r="BF192" s="140">
        <f t="shared" si="45"/>
        <v>0</v>
      </c>
      <c r="BG192" s="140">
        <f t="shared" si="46"/>
        <v>0</v>
      </c>
      <c r="BH192" s="140">
        <f t="shared" si="47"/>
        <v>0</v>
      </c>
      <c r="BI192" s="140">
        <f t="shared" si="48"/>
        <v>0</v>
      </c>
      <c r="BJ192" s="13" t="s">
        <v>109</v>
      </c>
      <c r="BK192" s="140">
        <f t="shared" si="49"/>
        <v>0</v>
      </c>
      <c r="BL192" s="13" t="s">
        <v>117</v>
      </c>
      <c r="BM192" s="139" t="s">
        <v>337</v>
      </c>
    </row>
    <row r="193" spans="2:65" s="1" customFormat="1" ht="24.2" customHeight="1">
      <c r="B193" s="127"/>
      <c r="C193" s="128" t="s">
        <v>338</v>
      </c>
      <c r="D193" s="128" t="s">
        <v>113</v>
      </c>
      <c r="E193" s="129" t="s">
        <v>339</v>
      </c>
      <c r="F193" s="130" t="s">
        <v>340</v>
      </c>
      <c r="G193" s="131" t="s">
        <v>116</v>
      </c>
      <c r="H193" s="132">
        <v>6</v>
      </c>
      <c r="I193" s="133"/>
      <c r="J193" s="133">
        <f t="shared" si="40"/>
        <v>0</v>
      </c>
      <c r="K193" s="134"/>
      <c r="L193" s="25"/>
      <c r="M193" s="135" t="s">
        <v>1</v>
      </c>
      <c r="N193" s="136" t="s">
        <v>34</v>
      </c>
      <c r="O193" s="137">
        <v>0</v>
      </c>
      <c r="P193" s="137">
        <f t="shared" si="41"/>
        <v>0</v>
      </c>
      <c r="Q193" s="137">
        <v>0</v>
      </c>
      <c r="R193" s="137">
        <f t="shared" si="42"/>
        <v>0</v>
      </c>
      <c r="S193" s="137">
        <v>0</v>
      </c>
      <c r="T193" s="138">
        <f t="shared" si="43"/>
        <v>0</v>
      </c>
      <c r="AR193" s="139" t="s">
        <v>117</v>
      </c>
      <c r="AT193" s="139" t="s">
        <v>113</v>
      </c>
      <c r="AU193" s="139" t="s">
        <v>109</v>
      </c>
      <c r="AY193" s="13" t="s">
        <v>110</v>
      </c>
      <c r="BE193" s="140">
        <f t="shared" si="44"/>
        <v>0</v>
      </c>
      <c r="BF193" s="140">
        <f t="shared" si="45"/>
        <v>0</v>
      </c>
      <c r="BG193" s="140">
        <f t="shared" si="46"/>
        <v>0</v>
      </c>
      <c r="BH193" s="140">
        <f t="shared" si="47"/>
        <v>0</v>
      </c>
      <c r="BI193" s="140">
        <f t="shared" si="48"/>
        <v>0</v>
      </c>
      <c r="BJ193" s="13" t="s">
        <v>109</v>
      </c>
      <c r="BK193" s="140">
        <f t="shared" si="49"/>
        <v>0</v>
      </c>
      <c r="BL193" s="13" t="s">
        <v>117</v>
      </c>
      <c r="BM193" s="139" t="s">
        <v>341</v>
      </c>
    </row>
    <row r="194" spans="2:65" s="1" customFormat="1" ht="24.2" customHeight="1">
      <c r="B194" s="127"/>
      <c r="C194" s="128" t="s">
        <v>230</v>
      </c>
      <c r="D194" s="128" t="s">
        <v>113</v>
      </c>
      <c r="E194" s="129" t="s">
        <v>342</v>
      </c>
      <c r="F194" s="130" t="s">
        <v>343</v>
      </c>
      <c r="G194" s="131" t="s">
        <v>116</v>
      </c>
      <c r="H194" s="132">
        <v>18</v>
      </c>
      <c r="I194" s="133"/>
      <c r="J194" s="133">
        <f t="shared" si="40"/>
        <v>0</v>
      </c>
      <c r="K194" s="134"/>
      <c r="L194" s="25"/>
      <c r="M194" s="135" t="s">
        <v>1</v>
      </c>
      <c r="N194" s="136" t="s">
        <v>34</v>
      </c>
      <c r="O194" s="137">
        <v>0</v>
      </c>
      <c r="P194" s="137">
        <f t="shared" si="41"/>
        <v>0</v>
      </c>
      <c r="Q194" s="137">
        <v>0</v>
      </c>
      <c r="R194" s="137">
        <f t="shared" si="42"/>
        <v>0</v>
      </c>
      <c r="S194" s="137">
        <v>0</v>
      </c>
      <c r="T194" s="138">
        <f t="shared" si="43"/>
        <v>0</v>
      </c>
      <c r="AR194" s="139" t="s">
        <v>117</v>
      </c>
      <c r="AT194" s="139" t="s">
        <v>113</v>
      </c>
      <c r="AU194" s="139" t="s">
        <v>109</v>
      </c>
      <c r="AY194" s="13" t="s">
        <v>110</v>
      </c>
      <c r="BE194" s="140">
        <f t="shared" si="44"/>
        <v>0</v>
      </c>
      <c r="BF194" s="140">
        <f t="shared" si="45"/>
        <v>0</v>
      </c>
      <c r="BG194" s="140">
        <f t="shared" si="46"/>
        <v>0</v>
      </c>
      <c r="BH194" s="140">
        <f t="shared" si="47"/>
        <v>0</v>
      </c>
      <c r="BI194" s="140">
        <f t="shared" si="48"/>
        <v>0</v>
      </c>
      <c r="BJ194" s="13" t="s">
        <v>109</v>
      </c>
      <c r="BK194" s="140">
        <f t="shared" si="49"/>
        <v>0</v>
      </c>
      <c r="BL194" s="13" t="s">
        <v>117</v>
      </c>
      <c r="BM194" s="139" t="s">
        <v>344</v>
      </c>
    </row>
    <row r="195" spans="2:65" s="1" customFormat="1" ht="24.2" customHeight="1">
      <c r="B195" s="127"/>
      <c r="C195" s="128" t="s">
        <v>345</v>
      </c>
      <c r="D195" s="128" t="s">
        <v>113</v>
      </c>
      <c r="E195" s="129" t="s">
        <v>346</v>
      </c>
      <c r="F195" s="130" t="s">
        <v>347</v>
      </c>
      <c r="G195" s="131" t="s">
        <v>116</v>
      </c>
      <c r="H195" s="132">
        <v>2</v>
      </c>
      <c r="I195" s="133"/>
      <c r="J195" s="133">
        <f t="shared" si="40"/>
        <v>0</v>
      </c>
      <c r="K195" s="134"/>
      <c r="L195" s="25"/>
      <c r="M195" s="135" t="s">
        <v>1</v>
      </c>
      <c r="N195" s="136" t="s">
        <v>34</v>
      </c>
      <c r="O195" s="137">
        <v>0</v>
      </c>
      <c r="P195" s="137">
        <f t="shared" si="41"/>
        <v>0</v>
      </c>
      <c r="Q195" s="137">
        <v>0</v>
      </c>
      <c r="R195" s="137">
        <f t="shared" si="42"/>
        <v>0</v>
      </c>
      <c r="S195" s="137">
        <v>0</v>
      </c>
      <c r="T195" s="138">
        <f t="shared" si="43"/>
        <v>0</v>
      </c>
      <c r="AR195" s="139" t="s">
        <v>117</v>
      </c>
      <c r="AT195" s="139" t="s">
        <v>113</v>
      </c>
      <c r="AU195" s="139" t="s">
        <v>109</v>
      </c>
      <c r="AY195" s="13" t="s">
        <v>110</v>
      </c>
      <c r="BE195" s="140">
        <f t="shared" si="44"/>
        <v>0</v>
      </c>
      <c r="BF195" s="140">
        <f t="shared" si="45"/>
        <v>0</v>
      </c>
      <c r="BG195" s="140">
        <f t="shared" si="46"/>
        <v>0</v>
      </c>
      <c r="BH195" s="140">
        <f t="shared" si="47"/>
        <v>0</v>
      </c>
      <c r="BI195" s="140">
        <f t="shared" si="48"/>
        <v>0</v>
      </c>
      <c r="BJ195" s="13" t="s">
        <v>109</v>
      </c>
      <c r="BK195" s="140">
        <f t="shared" si="49"/>
        <v>0</v>
      </c>
      <c r="BL195" s="13" t="s">
        <v>117</v>
      </c>
      <c r="BM195" s="139" t="s">
        <v>348</v>
      </c>
    </row>
    <row r="196" spans="2:65" s="1" customFormat="1" ht="24.2" customHeight="1">
      <c r="B196" s="127"/>
      <c r="C196" s="128" t="s">
        <v>233</v>
      </c>
      <c r="D196" s="128" t="s">
        <v>113</v>
      </c>
      <c r="E196" s="129" t="s">
        <v>349</v>
      </c>
      <c r="F196" s="130" t="s">
        <v>350</v>
      </c>
      <c r="G196" s="131" t="s">
        <v>116</v>
      </c>
      <c r="H196" s="132">
        <v>28</v>
      </c>
      <c r="I196" s="133"/>
      <c r="J196" s="133">
        <f t="shared" si="40"/>
        <v>0</v>
      </c>
      <c r="K196" s="134"/>
      <c r="L196" s="25"/>
      <c r="M196" s="135" t="s">
        <v>1</v>
      </c>
      <c r="N196" s="136" t="s">
        <v>34</v>
      </c>
      <c r="O196" s="137">
        <v>0</v>
      </c>
      <c r="P196" s="137">
        <f t="shared" si="41"/>
        <v>0</v>
      </c>
      <c r="Q196" s="137">
        <v>0</v>
      </c>
      <c r="R196" s="137">
        <f t="shared" si="42"/>
        <v>0</v>
      </c>
      <c r="S196" s="137">
        <v>0</v>
      </c>
      <c r="T196" s="138">
        <f t="shared" si="43"/>
        <v>0</v>
      </c>
      <c r="AR196" s="139" t="s">
        <v>117</v>
      </c>
      <c r="AT196" s="139" t="s">
        <v>113</v>
      </c>
      <c r="AU196" s="139" t="s">
        <v>109</v>
      </c>
      <c r="AY196" s="13" t="s">
        <v>110</v>
      </c>
      <c r="BE196" s="140">
        <f t="shared" si="44"/>
        <v>0</v>
      </c>
      <c r="BF196" s="140">
        <f t="shared" si="45"/>
        <v>0</v>
      </c>
      <c r="BG196" s="140">
        <f t="shared" si="46"/>
        <v>0</v>
      </c>
      <c r="BH196" s="140">
        <f t="shared" si="47"/>
        <v>0</v>
      </c>
      <c r="BI196" s="140">
        <f t="shared" si="48"/>
        <v>0</v>
      </c>
      <c r="BJ196" s="13" t="s">
        <v>109</v>
      </c>
      <c r="BK196" s="140">
        <f t="shared" si="49"/>
        <v>0</v>
      </c>
      <c r="BL196" s="13" t="s">
        <v>117</v>
      </c>
      <c r="BM196" s="139" t="s">
        <v>351</v>
      </c>
    </row>
    <row r="197" spans="2:65" s="1" customFormat="1" ht="24.2" customHeight="1">
      <c r="B197" s="127"/>
      <c r="C197" s="128" t="s">
        <v>352</v>
      </c>
      <c r="D197" s="128" t="s">
        <v>113</v>
      </c>
      <c r="E197" s="129" t="s">
        <v>353</v>
      </c>
      <c r="F197" s="130" t="s">
        <v>354</v>
      </c>
      <c r="G197" s="131" t="s">
        <v>116</v>
      </c>
      <c r="H197" s="132">
        <v>42</v>
      </c>
      <c r="I197" s="133"/>
      <c r="J197" s="133">
        <f t="shared" si="40"/>
        <v>0</v>
      </c>
      <c r="K197" s="134"/>
      <c r="L197" s="25"/>
      <c r="M197" s="135" t="s">
        <v>1</v>
      </c>
      <c r="N197" s="136" t="s">
        <v>34</v>
      </c>
      <c r="O197" s="137">
        <v>0</v>
      </c>
      <c r="P197" s="137">
        <f t="shared" si="41"/>
        <v>0</v>
      </c>
      <c r="Q197" s="137">
        <v>0</v>
      </c>
      <c r="R197" s="137">
        <f t="shared" si="42"/>
        <v>0</v>
      </c>
      <c r="S197" s="137">
        <v>0</v>
      </c>
      <c r="T197" s="138">
        <f t="shared" si="43"/>
        <v>0</v>
      </c>
      <c r="AR197" s="139" t="s">
        <v>117</v>
      </c>
      <c r="AT197" s="139" t="s">
        <v>113</v>
      </c>
      <c r="AU197" s="139" t="s">
        <v>109</v>
      </c>
      <c r="AY197" s="13" t="s">
        <v>110</v>
      </c>
      <c r="BE197" s="140">
        <f t="shared" si="44"/>
        <v>0</v>
      </c>
      <c r="BF197" s="140">
        <f t="shared" si="45"/>
        <v>0</v>
      </c>
      <c r="BG197" s="140">
        <f t="shared" si="46"/>
        <v>0</v>
      </c>
      <c r="BH197" s="140">
        <f t="shared" si="47"/>
        <v>0</v>
      </c>
      <c r="BI197" s="140">
        <f t="shared" si="48"/>
        <v>0</v>
      </c>
      <c r="BJ197" s="13" t="s">
        <v>109</v>
      </c>
      <c r="BK197" s="140">
        <f t="shared" si="49"/>
        <v>0</v>
      </c>
      <c r="BL197" s="13" t="s">
        <v>117</v>
      </c>
      <c r="BM197" s="139" t="s">
        <v>355</v>
      </c>
    </row>
    <row r="198" spans="2:65" s="1" customFormat="1" ht="16.5" customHeight="1">
      <c r="B198" s="127"/>
      <c r="C198" s="128" t="s">
        <v>237</v>
      </c>
      <c r="D198" s="128" t="s">
        <v>113</v>
      </c>
      <c r="E198" s="129" t="s">
        <v>356</v>
      </c>
      <c r="F198" s="130" t="s">
        <v>357</v>
      </c>
      <c r="G198" s="131" t="s">
        <v>184</v>
      </c>
      <c r="H198" s="132">
        <v>1</v>
      </c>
      <c r="I198" s="133"/>
      <c r="J198" s="133">
        <f t="shared" si="40"/>
        <v>0</v>
      </c>
      <c r="K198" s="134"/>
      <c r="L198" s="25"/>
      <c r="M198" s="135" t="s">
        <v>1</v>
      </c>
      <c r="N198" s="136" t="s">
        <v>34</v>
      </c>
      <c r="O198" s="137">
        <v>0</v>
      </c>
      <c r="P198" s="137">
        <f t="shared" si="41"/>
        <v>0</v>
      </c>
      <c r="Q198" s="137">
        <v>0</v>
      </c>
      <c r="R198" s="137">
        <f t="shared" si="42"/>
        <v>0</v>
      </c>
      <c r="S198" s="137">
        <v>0</v>
      </c>
      <c r="T198" s="138">
        <f t="shared" si="43"/>
        <v>0</v>
      </c>
      <c r="AR198" s="139" t="s">
        <v>117</v>
      </c>
      <c r="AT198" s="139" t="s">
        <v>113</v>
      </c>
      <c r="AU198" s="139" t="s">
        <v>109</v>
      </c>
      <c r="AY198" s="13" t="s">
        <v>110</v>
      </c>
      <c r="BE198" s="140">
        <f t="shared" si="44"/>
        <v>0</v>
      </c>
      <c r="BF198" s="140">
        <f t="shared" si="45"/>
        <v>0</v>
      </c>
      <c r="BG198" s="140">
        <f t="shared" si="46"/>
        <v>0</v>
      </c>
      <c r="BH198" s="140">
        <f t="shared" si="47"/>
        <v>0</v>
      </c>
      <c r="BI198" s="140">
        <f t="shared" si="48"/>
        <v>0</v>
      </c>
      <c r="BJ198" s="13" t="s">
        <v>109</v>
      </c>
      <c r="BK198" s="140">
        <f t="shared" si="49"/>
        <v>0</v>
      </c>
      <c r="BL198" s="13" t="s">
        <v>117</v>
      </c>
      <c r="BM198" s="139" t="s">
        <v>358</v>
      </c>
    </row>
    <row r="199" spans="2:65" s="1" customFormat="1" ht="24.2" customHeight="1">
      <c r="B199" s="127"/>
      <c r="C199" s="128" t="s">
        <v>359</v>
      </c>
      <c r="D199" s="128" t="s">
        <v>113</v>
      </c>
      <c r="E199" s="129" t="s">
        <v>360</v>
      </c>
      <c r="F199" s="130" t="s">
        <v>361</v>
      </c>
      <c r="G199" s="131" t="s">
        <v>116</v>
      </c>
      <c r="H199" s="132">
        <v>36</v>
      </c>
      <c r="I199" s="133"/>
      <c r="J199" s="133">
        <f t="shared" si="40"/>
        <v>0</v>
      </c>
      <c r="K199" s="134"/>
      <c r="L199" s="25"/>
      <c r="M199" s="135" t="s">
        <v>1</v>
      </c>
      <c r="N199" s="136" t="s">
        <v>34</v>
      </c>
      <c r="O199" s="137">
        <v>0</v>
      </c>
      <c r="P199" s="137">
        <f t="shared" si="41"/>
        <v>0</v>
      </c>
      <c r="Q199" s="137">
        <v>0</v>
      </c>
      <c r="R199" s="137">
        <f t="shared" si="42"/>
        <v>0</v>
      </c>
      <c r="S199" s="137">
        <v>0</v>
      </c>
      <c r="T199" s="138">
        <f t="shared" si="43"/>
        <v>0</v>
      </c>
      <c r="AR199" s="139" t="s">
        <v>117</v>
      </c>
      <c r="AT199" s="139" t="s">
        <v>113</v>
      </c>
      <c r="AU199" s="139" t="s">
        <v>109</v>
      </c>
      <c r="AY199" s="13" t="s">
        <v>110</v>
      </c>
      <c r="BE199" s="140">
        <f t="shared" si="44"/>
        <v>0</v>
      </c>
      <c r="BF199" s="140">
        <f t="shared" si="45"/>
        <v>0</v>
      </c>
      <c r="BG199" s="140">
        <f t="shared" si="46"/>
        <v>0</v>
      </c>
      <c r="BH199" s="140">
        <f t="shared" si="47"/>
        <v>0</v>
      </c>
      <c r="BI199" s="140">
        <f t="shared" si="48"/>
        <v>0</v>
      </c>
      <c r="BJ199" s="13" t="s">
        <v>109</v>
      </c>
      <c r="BK199" s="140">
        <f t="shared" si="49"/>
        <v>0</v>
      </c>
      <c r="BL199" s="13" t="s">
        <v>117</v>
      </c>
      <c r="BM199" s="139" t="s">
        <v>362</v>
      </c>
    </row>
    <row r="200" spans="2:65" s="1" customFormat="1" ht="24.2" customHeight="1">
      <c r="B200" s="127"/>
      <c r="C200" s="128" t="s">
        <v>240</v>
      </c>
      <c r="D200" s="128" t="s">
        <v>113</v>
      </c>
      <c r="E200" s="129" t="s">
        <v>363</v>
      </c>
      <c r="F200" s="130" t="s">
        <v>364</v>
      </c>
      <c r="G200" s="131" t="s">
        <v>116</v>
      </c>
      <c r="H200" s="132">
        <v>70</v>
      </c>
      <c r="I200" s="133"/>
      <c r="J200" s="133">
        <f t="shared" si="40"/>
        <v>0</v>
      </c>
      <c r="K200" s="134"/>
      <c r="L200" s="25"/>
      <c r="M200" s="135" t="s">
        <v>1</v>
      </c>
      <c r="N200" s="136" t="s">
        <v>34</v>
      </c>
      <c r="O200" s="137">
        <v>0</v>
      </c>
      <c r="P200" s="137">
        <f t="shared" si="41"/>
        <v>0</v>
      </c>
      <c r="Q200" s="137">
        <v>0</v>
      </c>
      <c r="R200" s="137">
        <f t="shared" si="42"/>
        <v>0</v>
      </c>
      <c r="S200" s="137">
        <v>0</v>
      </c>
      <c r="T200" s="138">
        <f t="shared" si="43"/>
        <v>0</v>
      </c>
      <c r="AR200" s="139" t="s">
        <v>117</v>
      </c>
      <c r="AT200" s="139" t="s">
        <v>113</v>
      </c>
      <c r="AU200" s="139" t="s">
        <v>109</v>
      </c>
      <c r="AY200" s="13" t="s">
        <v>110</v>
      </c>
      <c r="BE200" s="140">
        <f t="shared" si="44"/>
        <v>0</v>
      </c>
      <c r="BF200" s="140">
        <f t="shared" si="45"/>
        <v>0</v>
      </c>
      <c r="BG200" s="140">
        <f t="shared" si="46"/>
        <v>0</v>
      </c>
      <c r="BH200" s="140">
        <f t="shared" si="47"/>
        <v>0</v>
      </c>
      <c r="BI200" s="140">
        <f t="shared" si="48"/>
        <v>0</v>
      </c>
      <c r="BJ200" s="13" t="s">
        <v>109</v>
      </c>
      <c r="BK200" s="140">
        <f t="shared" si="49"/>
        <v>0</v>
      </c>
      <c r="BL200" s="13" t="s">
        <v>117</v>
      </c>
      <c r="BM200" s="139" t="s">
        <v>365</v>
      </c>
    </row>
    <row r="201" spans="2:65" s="1" customFormat="1" ht="24.2" customHeight="1">
      <c r="B201" s="127"/>
      <c r="C201" s="128" t="s">
        <v>366</v>
      </c>
      <c r="D201" s="128" t="s">
        <v>113</v>
      </c>
      <c r="E201" s="129" t="s">
        <v>367</v>
      </c>
      <c r="F201" s="130" t="s">
        <v>368</v>
      </c>
      <c r="G201" s="131" t="s">
        <v>159</v>
      </c>
      <c r="H201" s="132">
        <v>82</v>
      </c>
      <c r="I201" s="133"/>
      <c r="J201" s="133">
        <f t="shared" si="40"/>
        <v>0</v>
      </c>
      <c r="K201" s="134"/>
      <c r="L201" s="25"/>
      <c r="M201" s="135" t="s">
        <v>1</v>
      </c>
      <c r="N201" s="136" t="s">
        <v>34</v>
      </c>
      <c r="O201" s="137">
        <v>0</v>
      </c>
      <c r="P201" s="137">
        <f t="shared" si="41"/>
        <v>0</v>
      </c>
      <c r="Q201" s="137">
        <v>0</v>
      </c>
      <c r="R201" s="137">
        <f t="shared" si="42"/>
        <v>0</v>
      </c>
      <c r="S201" s="137">
        <v>0</v>
      </c>
      <c r="T201" s="138">
        <f t="shared" si="43"/>
        <v>0</v>
      </c>
      <c r="AR201" s="139" t="s">
        <v>117</v>
      </c>
      <c r="AT201" s="139" t="s">
        <v>113</v>
      </c>
      <c r="AU201" s="139" t="s">
        <v>109</v>
      </c>
      <c r="AY201" s="13" t="s">
        <v>110</v>
      </c>
      <c r="BE201" s="140">
        <f t="shared" si="44"/>
        <v>0</v>
      </c>
      <c r="BF201" s="140">
        <f t="shared" si="45"/>
        <v>0</v>
      </c>
      <c r="BG201" s="140">
        <f t="shared" si="46"/>
        <v>0</v>
      </c>
      <c r="BH201" s="140">
        <f t="shared" si="47"/>
        <v>0</v>
      </c>
      <c r="BI201" s="140">
        <f t="shared" si="48"/>
        <v>0</v>
      </c>
      <c r="BJ201" s="13" t="s">
        <v>109</v>
      </c>
      <c r="BK201" s="140">
        <f t="shared" si="49"/>
        <v>0</v>
      </c>
      <c r="BL201" s="13" t="s">
        <v>117</v>
      </c>
      <c r="BM201" s="139" t="s">
        <v>369</v>
      </c>
    </row>
    <row r="202" spans="2:65" s="11" customFormat="1" ht="22.9" customHeight="1">
      <c r="B202" s="116"/>
      <c r="D202" s="117" t="s">
        <v>67</v>
      </c>
      <c r="E202" s="125" t="s">
        <v>370</v>
      </c>
      <c r="F202" s="125" t="s">
        <v>371</v>
      </c>
      <c r="J202" s="126">
        <f>BK202</f>
        <v>0</v>
      </c>
      <c r="L202" s="116"/>
      <c r="M202" s="120"/>
      <c r="P202" s="121">
        <f>SUM(P203:P233)</f>
        <v>0</v>
      </c>
      <c r="R202" s="121">
        <f>SUM(R203:R233)</f>
        <v>0</v>
      </c>
      <c r="T202" s="122">
        <f>SUM(T203:T233)</f>
        <v>0</v>
      </c>
      <c r="AR202" s="117" t="s">
        <v>109</v>
      </c>
      <c r="AT202" s="123" t="s">
        <v>67</v>
      </c>
      <c r="AU202" s="123" t="s">
        <v>76</v>
      </c>
      <c r="AY202" s="117" t="s">
        <v>110</v>
      </c>
      <c r="BK202" s="124">
        <f>SUM(BK203:BK233)</f>
        <v>0</v>
      </c>
    </row>
    <row r="203" spans="2:65" s="1" customFormat="1" ht="24.2" customHeight="1">
      <c r="B203" s="127"/>
      <c r="C203" s="128" t="s">
        <v>244</v>
      </c>
      <c r="D203" s="128" t="s">
        <v>113</v>
      </c>
      <c r="E203" s="129" t="s">
        <v>372</v>
      </c>
      <c r="F203" s="130" t="s">
        <v>373</v>
      </c>
      <c r="G203" s="131" t="s">
        <v>274</v>
      </c>
      <c r="H203" s="132">
        <v>8</v>
      </c>
      <c r="I203" s="133"/>
      <c r="J203" s="133">
        <f t="shared" ref="J203:J233" si="50">ROUND(I203*H203,2)</f>
        <v>0</v>
      </c>
      <c r="K203" s="134"/>
      <c r="L203" s="25"/>
      <c r="M203" s="135" t="s">
        <v>1</v>
      </c>
      <c r="N203" s="136" t="s">
        <v>34</v>
      </c>
      <c r="O203" s="137">
        <v>0</v>
      </c>
      <c r="P203" s="137">
        <f t="shared" ref="P203:P233" si="51">O203*H203</f>
        <v>0</v>
      </c>
      <c r="Q203" s="137">
        <v>0</v>
      </c>
      <c r="R203" s="137">
        <f t="shared" ref="R203:R233" si="52">Q203*H203</f>
        <v>0</v>
      </c>
      <c r="S203" s="137">
        <v>0</v>
      </c>
      <c r="T203" s="138">
        <f t="shared" ref="T203:T233" si="53">S203*H203</f>
        <v>0</v>
      </c>
      <c r="AR203" s="139" t="s">
        <v>117</v>
      </c>
      <c r="AT203" s="139" t="s">
        <v>113</v>
      </c>
      <c r="AU203" s="139" t="s">
        <v>109</v>
      </c>
      <c r="AY203" s="13" t="s">
        <v>110</v>
      </c>
      <c r="BE203" s="140">
        <f t="shared" ref="BE203:BE233" si="54">IF(N203="základná",J203,0)</f>
        <v>0</v>
      </c>
      <c r="BF203" s="140">
        <f t="shared" ref="BF203:BF233" si="55">IF(N203="znížená",J203,0)</f>
        <v>0</v>
      </c>
      <c r="BG203" s="140">
        <f t="shared" ref="BG203:BG233" si="56">IF(N203="zákl. prenesená",J203,0)</f>
        <v>0</v>
      </c>
      <c r="BH203" s="140">
        <f t="shared" ref="BH203:BH233" si="57">IF(N203="zníž. prenesená",J203,0)</f>
        <v>0</v>
      </c>
      <c r="BI203" s="140">
        <f t="shared" ref="BI203:BI233" si="58">IF(N203="nulová",J203,0)</f>
        <v>0</v>
      </c>
      <c r="BJ203" s="13" t="s">
        <v>109</v>
      </c>
      <c r="BK203" s="140">
        <f t="shared" ref="BK203:BK233" si="59">ROUND(I203*H203,2)</f>
        <v>0</v>
      </c>
      <c r="BL203" s="13" t="s">
        <v>117</v>
      </c>
      <c r="BM203" s="139" t="s">
        <v>374</v>
      </c>
    </row>
    <row r="204" spans="2:65" s="1" customFormat="1" ht="21.75" customHeight="1">
      <c r="B204" s="127"/>
      <c r="C204" s="141" t="s">
        <v>375</v>
      </c>
      <c r="D204" s="141" t="s">
        <v>118</v>
      </c>
      <c r="E204" s="142" t="s">
        <v>376</v>
      </c>
      <c r="F204" s="143" t="s">
        <v>377</v>
      </c>
      <c r="G204" s="144" t="s">
        <v>179</v>
      </c>
      <c r="H204" s="145">
        <v>4</v>
      </c>
      <c r="I204" s="146"/>
      <c r="J204" s="146">
        <f t="shared" si="50"/>
        <v>0</v>
      </c>
      <c r="K204" s="147"/>
      <c r="L204" s="148"/>
      <c r="M204" s="149" t="s">
        <v>1</v>
      </c>
      <c r="N204" s="150" t="s">
        <v>34</v>
      </c>
      <c r="O204" s="137">
        <v>0</v>
      </c>
      <c r="P204" s="137">
        <f t="shared" si="51"/>
        <v>0</v>
      </c>
      <c r="Q204" s="137">
        <v>0</v>
      </c>
      <c r="R204" s="137">
        <f t="shared" si="52"/>
        <v>0</v>
      </c>
      <c r="S204" s="137">
        <v>0</v>
      </c>
      <c r="T204" s="138">
        <f t="shared" si="53"/>
        <v>0</v>
      </c>
      <c r="AR204" s="139" t="s">
        <v>121</v>
      </c>
      <c r="AT204" s="139" t="s">
        <v>118</v>
      </c>
      <c r="AU204" s="139" t="s">
        <v>109</v>
      </c>
      <c r="AY204" s="13" t="s">
        <v>110</v>
      </c>
      <c r="BE204" s="140">
        <f t="shared" si="54"/>
        <v>0</v>
      </c>
      <c r="BF204" s="140">
        <f t="shared" si="55"/>
        <v>0</v>
      </c>
      <c r="BG204" s="140">
        <f t="shared" si="56"/>
        <v>0</v>
      </c>
      <c r="BH204" s="140">
        <f t="shared" si="57"/>
        <v>0</v>
      </c>
      <c r="BI204" s="140">
        <f t="shared" si="58"/>
        <v>0</v>
      </c>
      <c r="BJ204" s="13" t="s">
        <v>109</v>
      </c>
      <c r="BK204" s="140">
        <f t="shared" si="59"/>
        <v>0</v>
      </c>
      <c r="BL204" s="13" t="s">
        <v>117</v>
      </c>
      <c r="BM204" s="139" t="s">
        <v>378</v>
      </c>
    </row>
    <row r="205" spans="2:65" s="1" customFormat="1" ht="16.5" customHeight="1">
      <c r="B205" s="127"/>
      <c r="C205" s="141" t="s">
        <v>247</v>
      </c>
      <c r="D205" s="141" t="s">
        <v>118</v>
      </c>
      <c r="E205" s="142" t="s">
        <v>379</v>
      </c>
      <c r="F205" s="143" t="s">
        <v>380</v>
      </c>
      <c r="G205" s="144" t="s">
        <v>184</v>
      </c>
      <c r="H205" s="145">
        <v>2</v>
      </c>
      <c r="I205" s="146"/>
      <c r="J205" s="146">
        <f t="shared" si="50"/>
        <v>0</v>
      </c>
      <c r="K205" s="147"/>
      <c r="L205" s="148"/>
      <c r="M205" s="149" t="s">
        <v>1</v>
      </c>
      <c r="N205" s="150" t="s">
        <v>34</v>
      </c>
      <c r="O205" s="137">
        <v>0</v>
      </c>
      <c r="P205" s="137">
        <f t="shared" si="51"/>
        <v>0</v>
      </c>
      <c r="Q205" s="137">
        <v>0</v>
      </c>
      <c r="R205" s="137">
        <f t="shared" si="52"/>
        <v>0</v>
      </c>
      <c r="S205" s="137">
        <v>0</v>
      </c>
      <c r="T205" s="138">
        <f t="shared" si="53"/>
        <v>0</v>
      </c>
      <c r="AR205" s="139" t="s">
        <v>121</v>
      </c>
      <c r="AT205" s="139" t="s">
        <v>118</v>
      </c>
      <c r="AU205" s="139" t="s">
        <v>109</v>
      </c>
      <c r="AY205" s="13" t="s">
        <v>110</v>
      </c>
      <c r="BE205" s="140">
        <f t="shared" si="54"/>
        <v>0</v>
      </c>
      <c r="BF205" s="140">
        <f t="shared" si="55"/>
        <v>0</v>
      </c>
      <c r="BG205" s="140">
        <f t="shared" si="56"/>
        <v>0</v>
      </c>
      <c r="BH205" s="140">
        <f t="shared" si="57"/>
        <v>0</v>
      </c>
      <c r="BI205" s="140">
        <f t="shared" si="58"/>
        <v>0</v>
      </c>
      <c r="BJ205" s="13" t="s">
        <v>109</v>
      </c>
      <c r="BK205" s="140">
        <f t="shared" si="59"/>
        <v>0</v>
      </c>
      <c r="BL205" s="13" t="s">
        <v>117</v>
      </c>
      <c r="BM205" s="139" t="s">
        <v>381</v>
      </c>
    </row>
    <row r="206" spans="2:65" s="1" customFormat="1" ht="16.5" customHeight="1">
      <c r="B206" s="127"/>
      <c r="C206" s="141" t="s">
        <v>382</v>
      </c>
      <c r="D206" s="141" t="s">
        <v>118</v>
      </c>
      <c r="E206" s="142" t="s">
        <v>383</v>
      </c>
      <c r="F206" s="143" t="s">
        <v>384</v>
      </c>
      <c r="G206" s="144" t="s">
        <v>179</v>
      </c>
      <c r="H206" s="145">
        <v>2</v>
      </c>
      <c r="I206" s="146"/>
      <c r="J206" s="146">
        <f t="shared" si="50"/>
        <v>0</v>
      </c>
      <c r="K206" s="147"/>
      <c r="L206" s="148"/>
      <c r="M206" s="149" t="s">
        <v>1</v>
      </c>
      <c r="N206" s="150" t="s">
        <v>34</v>
      </c>
      <c r="O206" s="137">
        <v>0</v>
      </c>
      <c r="P206" s="137">
        <f t="shared" si="51"/>
        <v>0</v>
      </c>
      <c r="Q206" s="137">
        <v>0</v>
      </c>
      <c r="R206" s="137">
        <f t="shared" si="52"/>
        <v>0</v>
      </c>
      <c r="S206" s="137">
        <v>0</v>
      </c>
      <c r="T206" s="138">
        <f t="shared" si="53"/>
        <v>0</v>
      </c>
      <c r="AR206" s="139" t="s">
        <v>121</v>
      </c>
      <c r="AT206" s="139" t="s">
        <v>118</v>
      </c>
      <c r="AU206" s="139" t="s">
        <v>109</v>
      </c>
      <c r="AY206" s="13" t="s">
        <v>110</v>
      </c>
      <c r="BE206" s="140">
        <f t="shared" si="54"/>
        <v>0</v>
      </c>
      <c r="BF206" s="140">
        <f t="shared" si="55"/>
        <v>0</v>
      </c>
      <c r="BG206" s="140">
        <f t="shared" si="56"/>
        <v>0</v>
      </c>
      <c r="BH206" s="140">
        <f t="shared" si="57"/>
        <v>0</v>
      </c>
      <c r="BI206" s="140">
        <f t="shared" si="58"/>
        <v>0</v>
      </c>
      <c r="BJ206" s="13" t="s">
        <v>109</v>
      </c>
      <c r="BK206" s="140">
        <f t="shared" si="59"/>
        <v>0</v>
      </c>
      <c r="BL206" s="13" t="s">
        <v>117</v>
      </c>
      <c r="BM206" s="139" t="s">
        <v>385</v>
      </c>
    </row>
    <row r="207" spans="2:65" s="1" customFormat="1" ht="21.75" customHeight="1">
      <c r="B207" s="127"/>
      <c r="C207" s="141" t="s">
        <v>251</v>
      </c>
      <c r="D207" s="141" t="s">
        <v>118</v>
      </c>
      <c r="E207" s="142" t="s">
        <v>386</v>
      </c>
      <c r="F207" s="143" t="s">
        <v>387</v>
      </c>
      <c r="G207" s="144" t="s">
        <v>184</v>
      </c>
      <c r="H207" s="145">
        <v>16</v>
      </c>
      <c r="I207" s="146"/>
      <c r="J207" s="146">
        <f t="shared" si="50"/>
        <v>0</v>
      </c>
      <c r="K207" s="147"/>
      <c r="L207" s="148"/>
      <c r="M207" s="149" t="s">
        <v>1</v>
      </c>
      <c r="N207" s="150" t="s">
        <v>34</v>
      </c>
      <c r="O207" s="137">
        <v>0</v>
      </c>
      <c r="P207" s="137">
        <f t="shared" si="51"/>
        <v>0</v>
      </c>
      <c r="Q207" s="137">
        <v>0</v>
      </c>
      <c r="R207" s="137">
        <f t="shared" si="52"/>
        <v>0</v>
      </c>
      <c r="S207" s="137">
        <v>0</v>
      </c>
      <c r="T207" s="138">
        <f t="shared" si="53"/>
        <v>0</v>
      </c>
      <c r="AR207" s="139" t="s">
        <v>121</v>
      </c>
      <c r="AT207" s="139" t="s">
        <v>118</v>
      </c>
      <c r="AU207" s="139" t="s">
        <v>109</v>
      </c>
      <c r="AY207" s="13" t="s">
        <v>110</v>
      </c>
      <c r="BE207" s="140">
        <f t="shared" si="54"/>
        <v>0</v>
      </c>
      <c r="BF207" s="140">
        <f t="shared" si="55"/>
        <v>0</v>
      </c>
      <c r="BG207" s="140">
        <f t="shared" si="56"/>
        <v>0</v>
      </c>
      <c r="BH207" s="140">
        <f t="shared" si="57"/>
        <v>0</v>
      </c>
      <c r="BI207" s="140">
        <f t="shared" si="58"/>
        <v>0</v>
      </c>
      <c r="BJ207" s="13" t="s">
        <v>109</v>
      </c>
      <c r="BK207" s="140">
        <f t="shared" si="59"/>
        <v>0</v>
      </c>
      <c r="BL207" s="13" t="s">
        <v>117</v>
      </c>
      <c r="BM207" s="139" t="s">
        <v>388</v>
      </c>
    </row>
    <row r="208" spans="2:65" s="1" customFormat="1" ht="24.2" customHeight="1">
      <c r="B208" s="127"/>
      <c r="C208" s="128" t="s">
        <v>389</v>
      </c>
      <c r="D208" s="128" t="s">
        <v>113</v>
      </c>
      <c r="E208" s="129" t="s">
        <v>390</v>
      </c>
      <c r="F208" s="130" t="s">
        <v>391</v>
      </c>
      <c r="G208" s="131" t="s">
        <v>206</v>
      </c>
      <c r="H208" s="132">
        <v>9</v>
      </c>
      <c r="I208" s="133"/>
      <c r="J208" s="133">
        <f t="shared" si="50"/>
        <v>0</v>
      </c>
      <c r="K208" s="134"/>
      <c r="L208" s="25"/>
      <c r="M208" s="135" t="s">
        <v>1</v>
      </c>
      <c r="N208" s="136" t="s">
        <v>34</v>
      </c>
      <c r="O208" s="137">
        <v>0</v>
      </c>
      <c r="P208" s="137">
        <f t="shared" si="51"/>
        <v>0</v>
      </c>
      <c r="Q208" s="137">
        <v>0</v>
      </c>
      <c r="R208" s="137">
        <f t="shared" si="52"/>
        <v>0</v>
      </c>
      <c r="S208" s="137">
        <v>0</v>
      </c>
      <c r="T208" s="138">
        <f t="shared" si="53"/>
        <v>0</v>
      </c>
      <c r="AR208" s="139" t="s">
        <v>117</v>
      </c>
      <c r="AT208" s="139" t="s">
        <v>113</v>
      </c>
      <c r="AU208" s="139" t="s">
        <v>109</v>
      </c>
      <c r="AY208" s="13" t="s">
        <v>110</v>
      </c>
      <c r="BE208" s="140">
        <f t="shared" si="54"/>
        <v>0</v>
      </c>
      <c r="BF208" s="140">
        <f t="shared" si="55"/>
        <v>0</v>
      </c>
      <c r="BG208" s="140">
        <f t="shared" si="56"/>
        <v>0</v>
      </c>
      <c r="BH208" s="140">
        <f t="shared" si="57"/>
        <v>0</v>
      </c>
      <c r="BI208" s="140">
        <f t="shared" si="58"/>
        <v>0</v>
      </c>
      <c r="BJ208" s="13" t="s">
        <v>109</v>
      </c>
      <c r="BK208" s="140">
        <f t="shared" si="59"/>
        <v>0</v>
      </c>
      <c r="BL208" s="13" t="s">
        <v>117</v>
      </c>
      <c r="BM208" s="139" t="s">
        <v>392</v>
      </c>
    </row>
    <row r="209" spans="2:65" s="1" customFormat="1" ht="21.75" customHeight="1">
      <c r="B209" s="127"/>
      <c r="C209" s="141" t="s">
        <v>254</v>
      </c>
      <c r="D209" s="141" t="s">
        <v>118</v>
      </c>
      <c r="E209" s="142" t="s">
        <v>393</v>
      </c>
      <c r="F209" s="143" t="s">
        <v>394</v>
      </c>
      <c r="G209" s="144" t="s">
        <v>179</v>
      </c>
      <c r="H209" s="145">
        <v>8</v>
      </c>
      <c r="I209" s="146"/>
      <c r="J209" s="146">
        <f t="shared" si="50"/>
        <v>0</v>
      </c>
      <c r="K209" s="147"/>
      <c r="L209" s="148"/>
      <c r="M209" s="149" t="s">
        <v>1</v>
      </c>
      <c r="N209" s="150" t="s">
        <v>34</v>
      </c>
      <c r="O209" s="137">
        <v>0</v>
      </c>
      <c r="P209" s="137">
        <f t="shared" si="51"/>
        <v>0</v>
      </c>
      <c r="Q209" s="137">
        <v>0</v>
      </c>
      <c r="R209" s="137">
        <f t="shared" si="52"/>
        <v>0</v>
      </c>
      <c r="S209" s="137">
        <v>0</v>
      </c>
      <c r="T209" s="138">
        <f t="shared" si="53"/>
        <v>0</v>
      </c>
      <c r="AR209" s="139" t="s">
        <v>121</v>
      </c>
      <c r="AT209" s="139" t="s">
        <v>118</v>
      </c>
      <c r="AU209" s="139" t="s">
        <v>109</v>
      </c>
      <c r="AY209" s="13" t="s">
        <v>110</v>
      </c>
      <c r="BE209" s="140">
        <f t="shared" si="54"/>
        <v>0</v>
      </c>
      <c r="BF209" s="140">
        <f t="shared" si="55"/>
        <v>0</v>
      </c>
      <c r="BG209" s="140">
        <f t="shared" si="56"/>
        <v>0</v>
      </c>
      <c r="BH209" s="140">
        <f t="shared" si="57"/>
        <v>0</v>
      </c>
      <c r="BI209" s="140">
        <f t="shared" si="58"/>
        <v>0</v>
      </c>
      <c r="BJ209" s="13" t="s">
        <v>109</v>
      </c>
      <c r="BK209" s="140">
        <f t="shared" si="59"/>
        <v>0</v>
      </c>
      <c r="BL209" s="13" t="s">
        <v>117</v>
      </c>
      <c r="BM209" s="139" t="s">
        <v>395</v>
      </c>
    </row>
    <row r="210" spans="2:65" s="1" customFormat="1" ht="16.5" customHeight="1">
      <c r="B210" s="127"/>
      <c r="C210" s="141" t="s">
        <v>396</v>
      </c>
      <c r="D210" s="141" t="s">
        <v>118</v>
      </c>
      <c r="E210" s="142" t="s">
        <v>397</v>
      </c>
      <c r="F210" s="143" t="s">
        <v>398</v>
      </c>
      <c r="G210" s="144" t="s">
        <v>184</v>
      </c>
      <c r="H210" s="145">
        <v>1</v>
      </c>
      <c r="I210" s="146"/>
      <c r="J210" s="146">
        <f t="shared" si="50"/>
        <v>0</v>
      </c>
      <c r="K210" s="147"/>
      <c r="L210" s="148"/>
      <c r="M210" s="149" t="s">
        <v>1</v>
      </c>
      <c r="N210" s="150" t="s">
        <v>34</v>
      </c>
      <c r="O210" s="137">
        <v>0</v>
      </c>
      <c r="P210" s="137">
        <f t="shared" si="51"/>
        <v>0</v>
      </c>
      <c r="Q210" s="137">
        <v>0</v>
      </c>
      <c r="R210" s="137">
        <f t="shared" si="52"/>
        <v>0</v>
      </c>
      <c r="S210" s="137">
        <v>0</v>
      </c>
      <c r="T210" s="138">
        <f t="shared" si="53"/>
        <v>0</v>
      </c>
      <c r="AR210" s="139" t="s">
        <v>121</v>
      </c>
      <c r="AT210" s="139" t="s">
        <v>118</v>
      </c>
      <c r="AU210" s="139" t="s">
        <v>109</v>
      </c>
      <c r="AY210" s="13" t="s">
        <v>110</v>
      </c>
      <c r="BE210" s="140">
        <f t="shared" si="54"/>
        <v>0</v>
      </c>
      <c r="BF210" s="140">
        <f t="shared" si="55"/>
        <v>0</v>
      </c>
      <c r="BG210" s="140">
        <f t="shared" si="56"/>
        <v>0</v>
      </c>
      <c r="BH210" s="140">
        <f t="shared" si="57"/>
        <v>0</v>
      </c>
      <c r="BI210" s="140">
        <f t="shared" si="58"/>
        <v>0</v>
      </c>
      <c r="BJ210" s="13" t="s">
        <v>109</v>
      </c>
      <c r="BK210" s="140">
        <f t="shared" si="59"/>
        <v>0</v>
      </c>
      <c r="BL210" s="13" t="s">
        <v>117</v>
      </c>
      <c r="BM210" s="139" t="s">
        <v>399</v>
      </c>
    </row>
    <row r="211" spans="2:65" s="1" customFormat="1" ht="21.75" customHeight="1">
      <c r="B211" s="127"/>
      <c r="C211" s="141" t="s">
        <v>258</v>
      </c>
      <c r="D211" s="141" t="s">
        <v>118</v>
      </c>
      <c r="E211" s="142" t="s">
        <v>400</v>
      </c>
      <c r="F211" s="143" t="s">
        <v>401</v>
      </c>
      <c r="G211" s="144" t="s">
        <v>184</v>
      </c>
      <c r="H211" s="145">
        <v>18</v>
      </c>
      <c r="I211" s="146"/>
      <c r="J211" s="146">
        <f t="shared" si="50"/>
        <v>0</v>
      </c>
      <c r="K211" s="147"/>
      <c r="L211" s="148"/>
      <c r="M211" s="149" t="s">
        <v>1</v>
      </c>
      <c r="N211" s="150" t="s">
        <v>34</v>
      </c>
      <c r="O211" s="137">
        <v>0</v>
      </c>
      <c r="P211" s="137">
        <f t="shared" si="51"/>
        <v>0</v>
      </c>
      <c r="Q211" s="137">
        <v>0</v>
      </c>
      <c r="R211" s="137">
        <f t="shared" si="52"/>
        <v>0</v>
      </c>
      <c r="S211" s="137">
        <v>0</v>
      </c>
      <c r="T211" s="138">
        <f t="shared" si="53"/>
        <v>0</v>
      </c>
      <c r="AR211" s="139" t="s">
        <v>121</v>
      </c>
      <c r="AT211" s="139" t="s">
        <v>118</v>
      </c>
      <c r="AU211" s="139" t="s">
        <v>109</v>
      </c>
      <c r="AY211" s="13" t="s">
        <v>110</v>
      </c>
      <c r="BE211" s="140">
        <f t="shared" si="54"/>
        <v>0</v>
      </c>
      <c r="BF211" s="140">
        <f t="shared" si="55"/>
        <v>0</v>
      </c>
      <c r="BG211" s="140">
        <f t="shared" si="56"/>
        <v>0</v>
      </c>
      <c r="BH211" s="140">
        <f t="shared" si="57"/>
        <v>0</v>
      </c>
      <c r="BI211" s="140">
        <f t="shared" si="58"/>
        <v>0</v>
      </c>
      <c r="BJ211" s="13" t="s">
        <v>109</v>
      </c>
      <c r="BK211" s="140">
        <f t="shared" si="59"/>
        <v>0</v>
      </c>
      <c r="BL211" s="13" t="s">
        <v>117</v>
      </c>
      <c r="BM211" s="139" t="s">
        <v>402</v>
      </c>
    </row>
    <row r="212" spans="2:65" s="1" customFormat="1" ht="24.2" customHeight="1">
      <c r="B212" s="127"/>
      <c r="C212" s="128" t="s">
        <v>403</v>
      </c>
      <c r="D212" s="128" t="s">
        <v>113</v>
      </c>
      <c r="E212" s="129" t="s">
        <v>404</v>
      </c>
      <c r="F212" s="130" t="s">
        <v>405</v>
      </c>
      <c r="G212" s="131" t="s">
        <v>274</v>
      </c>
      <c r="H212" s="132">
        <v>1</v>
      </c>
      <c r="I212" s="133"/>
      <c r="J212" s="133">
        <f t="shared" si="50"/>
        <v>0</v>
      </c>
      <c r="K212" s="134"/>
      <c r="L212" s="25"/>
      <c r="M212" s="135" t="s">
        <v>1</v>
      </c>
      <c r="N212" s="136" t="s">
        <v>34</v>
      </c>
      <c r="O212" s="137">
        <v>0</v>
      </c>
      <c r="P212" s="137">
        <f t="shared" si="51"/>
        <v>0</v>
      </c>
      <c r="Q212" s="137">
        <v>0</v>
      </c>
      <c r="R212" s="137">
        <f t="shared" si="52"/>
        <v>0</v>
      </c>
      <c r="S212" s="137">
        <v>0</v>
      </c>
      <c r="T212" s="138">
        <f t="shared" si="53"/>
        <v>0</v>
      </c>
      <c r="AR212" s="139" t="s">
        <v>117</v>
      </c>
      <c r="AT212" s="139" t="s">
        <v>113</v>
      </c>
      <c r="AU212" s="139" t="s">
        <v>109</v>
      </c>
      <c r="AY212" s="13" t="s">
        <v>110</v>
      </c>
      <c r="BE212" s="140">
        <f t="shared" si="54"/>
        <v>0</v>
      </c>
      <c r="BF212" s="140">
        <f t="shared" si="55"/>
        <v>0</v>
      </c>
      <c r="BG212" s="140">
        <f t="shared" si="56"/>
        <v>0</v>
      </c>
      <c r="BH212" s="140">
        <f t="shared" si="57"/>
        <v>0</v>
      </c>
      <c r="BI212" s="140">
        <f t="shared" si="58"/>
        <v>0</v>
      </c>
      <c r="BJ212" s="13" t="s">
        <v>109</v>
      </c>
      <c r="BK212" s="140">
        <f t="shared" si="59"/>
        <v>0</v>
      </c>
      <c r="BL212" s="13" t="s">
        <v>117</v>
      </c>
      <c r="BM212" s="139" t="s">
        <v>406</v>
      </c>
    </row>
    <row r="213" spans="2:65" s="1" customFormat="1" ht="33" customHeight="1">
      <c r="B213" s="127"/>
      <c r="C213" s="141" t="s">
        <v>261</v>
      </c>
      <c r="D213" s="141" t="s">
        <v>118</v>
      </c>
      <c r="E213" s="142" t="s">
        <v>407</v>
      </c>
      <c r="F213" s="143" t="s">
        <v>408</v>
      </c>
      <c r="G213" s="144" t="s">
        <v>184</v>
      </c>
      <c r="H213" s="145">
        <v>1</v>
      </c>
      <c r="I213" s="146"/>
      <c r="J213" s="146">
        <f t="shared" si="50"/>
        <v>0</v>
      </c>
      <c r="K213" s="147"/>
      <c r="L213" s="148"/>
      <c r="M213" s="149" t="s">
        <v>1</v>
      </c>
      <c r="N213" s="150" t="s">
        <v>34</v>
      </c>
      <c r="O213" s="137">
        <v>0</v>
      </c>
      <c r="P213" s="137">
        <f t="shared" si="51"/>
        <v>0</v>
      </c>
      <c r="Q213" s="137">
        <v>0</v>
      </c>
      <c r="R213" s="137">
        <f t="shared" si="52"/>
        <v>0</v>
      </c>
      <c r="S213" s="137">
        <v>0</v>
      </c>
      <c r="T213" s="138">
        <f t="shared" si="53"/>
        <v>0</v>
      </c>
      <c r="AR213" s="139" t="s">
        <v>121</v>
      </c>
      <c r="AT213" s="139" t="s">
        <v>118</v>
      </c>
      <c r="AU213" s="139" t="s">
        <v>109</v>
      </c>
      <c r="AY213" s="13" t="s">
        <v>110</v>
      </c>
      <c r="BE213" s="140">
        <f t="shared" si="54"/>
        <v>0</v>
      </c>
      <c r="BF213" s="140">
        <f t="shared" si="55"/>
        <v>0</v>
      </c>
      <c r="BG213" s="140">
        <f t="shared" si="56"/>
        <v>0</v>
      </c>
      <c r="BH213" s="140">
        <f t="shared" si="57"/>
        <v>0</v>
      </c>
      <c r="BI213" s="140">
        <f t="shared" si="58"/>
        <v>0</v>
      </c>
      <c r="BJ213" s="13" t="s">
        <v>109</v>
      </c>
      <c r="BK213" s="140">
        <f t="shared" si="59"/>
        <v>0</v>
      </c>
      <c r="BL213" s="13" t="s">
        <v>117</v>
      </c>
      <c r="BM213" s="139" t="s">
        <v>409</v>
      </c>
    </row>
    <row r="214" spans="2:65" s="1" customFormat="1" ht="21.75" customHeight="1">
      <c r="B214" s="127"/>
      <c r="C214" s="141" t="s">
        <v>410</v>
      </c>
      <c r="D214" s="141" t="s">
        <v>118</v>
      </c>
      <c r="E214" s="142" t="s">
        <v>411</v>
      </c>
      <c r="F214" s="143" t="s">
        <v>412</v>
      </c>
      <c r="G214" s="144" t="s">
        <v>184</v>
      </c>
      <c r="H214" s="145">
        <v>2</v>
      </c>
      <c r="I214" s="146"/>
      <c r="J214" s="146">
        <f t="shared" si="50"/>
        <v>0</v>
      </c>
      <c r="K214" s="147"/>
      <c r="L214" s="148"/>
      <c r="M214" s="149" t="s">
        <v>1</v>
      </c>
      <c r="N214" s="150" t="s">
        <v>34</v>
      </c>
      <c r="O214" s="137">
        <v>0</v>
      </c>
      <c r="P214" s="137">
        <f t="shared" si="51"/>
        <v>0</v>
      </c>
      <c r="Q214" s="137">
        <v>0</v>
      </c>
      <c r="R214" s="137">
        <f t="shared" si="52"/>
        <v>0</v>
      </c>
      <c r="S214" s="137">
        <v>0</v>
      </c>
      <c r="T214" s="138">
        <f t="shared" si="53"/>
        <v>0</v>
      </c>
      <c r="AR214" s="139" t="s">
        <v>121</v>
      </c>
      <c r="AT214" s="139" t="s">
        <v>118</v>
      </c>
      <c r="AU214" s="139" t="s">
        <v>109</v>
      </c>
      <c r="AY214" s="13" t="s">
        <v>110</v>
      </c>
      <c r="BE214" s="140">
        <f t="shared" si="54"/>
        <v>0</v>
      </c>
      <c r="BF214" s="140">
        <f t="shared" si="55"/>
        <v>0</v>
      </c>
      <c r="BG214" s="140">
        <f t="shared" si="56"/>
        <v>0</v>
      </c>
      <c r="BH214" s="140">
        <f t="shared" si="57"/>
        <v>0</v>
      </c>
      <c r="BI214" s="140">
        <f t="shared" si="58"/>
        <v>0</v>
      </c>
      <c r="BJ214" s="13" t="s">
        <v>109</v>
      </c>
      <c r="BK214" s="140">
        <f t="shared" si="59"/>
        <v>0</v>
      </c>
      <c r="BL214" s="13" t="s">
        <v>117</v>
      </c>
      <c r="BM214" s="139" t="s">
        <v>413</v>
      </c>
    </row>
    <row r="215" spans="2:65" s="1" customFormat="1" ht="24.2" customHeight="1">
      <c r="B215" s="127"/>
      <c r="C215" s="128" t="s">
        <v>265</v>
      </c>
      <c r="D215" s="128" t="s">
        <v>113</v>
      </c>
      <c r="E215" s="129" t="s">
        <v>414</v>
      </c>
      <c r="F215" s="130" t="s">
        <v>415</v>
      </c>
      <c r="G215" s="131" t="s">
        <v>274</v>
      </c>
      <c r="H215" s="132">
        <v>2</v>
      </c>
      <c r="I215" s="133"/>
      <c r="J215" s="133">
        <f t="shared" si="50"/>
        <v>0</v>
      </c>
      <c r="K215" s="134"/>
      <c r="L215" s="25"/>
      <c r="M215" s="135" t="s">
        <v>1</v>
      </c>
      <c r="N215" s="136" t="s">
        <v>34</v>
      </c>
      <c r="O215" s="137">
        <v>0</v>
      </c>
      <c r="P215" s="137">
        <f t="shared" si="51"/>
        <v>0</v>
      </c>
      <c r="Q215" s="137">
        <v>0</v>
      </c>
      <c r="R215" s="137">
        <f t="shared" si="52"/>
        <v>0</v>
      </c>
      <c r="S215" s="137">
        <v>0</v>
      </c>
      <c r="T215" s="138">
        <f t="shared" si="53"/>
        <v>0</v>
      </c>
      <c r="AR215" s="139" t="s">
        <v>117</v>
      </c>
      <c r="AT215" s="139" t="s">
        <v>113</v>
      </c>
      <c r="AU215" s="139" t="s">
        <v>109</v>
      </c>
      <c r="AY215" s="13" t="s">
        <v>110</v>
      </c>
      <c r="BE215" s="140">
        <f t="shared" si="54"/>
        <v>0</v>
      </c>
      <c r="BF215" s="140">
        <f t="shared" si="55"/>
        <v>0</v>
      </c>
      <c r="BG215" s="140">
        <f t="shared" si="56"/>
        <v>0</v>
      </c>
      <c r="BH215" s="140">
        <f t="shared" si="57"/>
        <v>0</v>
      </c>
      <c r="BI215" s="140">
        <f t="shared" si="58"/>
        <v>0</v>
      </c>
      <c r="BJ215" s="13" t="s">
        <v>109</v>
      </c>
      <c r="BK215" s="140">
        <f t="shared" si="59"/>
        <v>0</v>
      </c>
      <c r="BL215" s="13" t="s">
        <v>117</v>
      </c>
      <c r="BM215" s="139" t="s">
        <v>416</v>
      </c>
    </row>
    <row r="216" spans="2:65" s="1" customFormat="1" ht="24.2" customHeight="1">
      <c r="B216" s="127"/>
      <c r="C216" s="141" t="s">
        <v>417</v>
      </c>
      <c r="D216" s="141" t="s">
        <v>118</v>
      </c>
      <c r="E216" s="142" t="s">
        <v>418</v>
      </c>
      <c r="F216" s="143" t="s">
        <v>419</v>
      </c>
      <c r="G216" s="144" t="s">
        <v>179</v>
      </c>
      <c r="H216" s="145">
        <v>2</v>
      </c>
      <c r="I216" s="146"/>
      <c r="J216" s="146">
        <f t="shared" si="50"/>
        <v>0</v>
      </c>
      <c r="K216" s="147"/>
      <c r="L216" s="148"/>
      <c r="M216" s="149" t="s">
        <v>1</v>
      </c>
      <c r="N216" s="150" t="s">
        <v>34</v>
      </c>
      <c r="O216" s="137">
        <v>0</v>
      </c>
      <c r="P216" s="137">
        <f t="shared" si="51"/>
        <v>0</v>
      </c>
      <c r="Q216" s="137">
        <v>0</v>
      </c>
      <c r="R216" s="137">
        <f t="shared" si="52"/>
        <v>0</v>
      </c>
      <c r="S216" s="137">
        <v>0</v>
      </c>
      <c r="T216" s="138">
        <f t="shared" si="53"/>
        <v>0</v>
      </c>
      <c r="AR216" s="139" t="s">
        <v>121</v>
      </c>
      <c r="AT216" s="139" t="s">
        <v>118</v>
      </c>
      <c r="AU216" s="139" t="s">
        <v>109</v>
      </c>
      <c r="AY216" s="13" t="s">
        <v>110</v>
      </c>
      <c r="BE216" s="140">
        <f t="shared" si="54"/>
        <v>0</v>
      </c>
      <c r="BF216" s="140">
        <f t="shared" si="55"/>
        <v>0</v>
      </c>
      <c r="BG216" s="140">
        <f t="shared" si="56"/>
        <v>0</v>
      </c>
      <c r="BH216" s="140">
        <f t="shared" si="57"/>
        <v>0</v>
      </c>
      <c r="BI216" s="140">
        <f t="shared" si="58"/>
        <v>0</v>
      </c>
      <c r="BJ216" s="13" t="s">
        <v>109</v>
      </c>
      <c r="BK216" s="140">
        <f t="shared" si="59"/>
        <v>0</v>
      </c>
      <c r="BL216" s="13" t="s">
        <v>117</v>
      </c>
      <c r="BM216" s="139" t="s">
        <v>420</v>
      </c>
    </row>
    <row r="217" spans="2:65" s="1" customFormat="1" ht="21.75" customHeight="1">
      <c r="B217" s="127"/>
      <c r="C217" s="141" t="s">
        <v>268</v>
      </c>
      <c r="D217" s="141" t="s">
        <v>118</v>
      </c>
      <c r="E217" s="142" t="s">
        <v>386</v>
      </c>
      <c r="F217" s="143" t="s">
        <v>387</v>
      </c>
      <c r="G217" s="144" t="s">
        <v>184</v>
      </c>
      <c r="H217" s="145">
        <v>6</v>
      </c>
      <c r="I217" s="146"/>
      <c r="J217" s="146">
        <f t="shared" si="50"/>
        <v>0</v>
      </c>
      <c r="K217" s="147"/>
      <c r="L217" s="148"/>
      <c r="M217" s="149" t="s">
        <v>1</v>
      </c>
      <c r="N217" s="150" t="s">
        <v>34</v>
      </c>
      <c r="O217" s="137">
        <v>0</v>
      </c>
      <c r="P217" s="137">
        <f t="shared" si="51"/>
        <v>0</v>
      </c>
      <c r="Q217" s="137">
        <v>0</v>
      </c>
      <c r="R217" s="137">
        <f t="shared" si="52"/>
        <v>0</v>
      </c>
      <c r="S217" s="137">
        <v>0</v>
      </c>
      <c r="T217" s="138">
        <f t="shared" si="53"/>
        <v>0</v>
      </c>
      <c r="AR217" s="139" t="s">
        <v>121</v>
      </c>
      <c r="AT217" s="139" t="s">
        <v>118</v>
      </c>
      <c r="AU217" s="139" t="s">
        <v>109</v>
      </c>
      <c r="AY217" s="13" t="s">
        <v>110</v>
      </c>
      <c r="BE217" s="140">
        <f t="shared" si="54"/>
        <v>0</v>
      </c>
      <c r="BF217" s="140">
        <f t="shared" si="55"/>
        <v>0</v>
      </c>
      <c r="BG217" s="140">
        <f t="shared" si="56"/>
        <v>0</v>
      </c>
      <c r="BH217" s="140">
        <f t="shared" si="57"/>
        <v>0</v>
      </c>
      <c r="BI217" s="140">
        <f t="shared" si="58"/>
        <v>0</v>
      </c>
      <c r="BJ217" s="13" t="s">
        <v>109</v>
      </c>
      <c r="BK217" s="140">
        <f t="shared" si="59"/>
        <v>0</v>
      </c>
      <c r="BL217" s="13" t="s">
        <v>117</v>
      </c>
      <c r="BM217" s="139" t="s">
        <v>421</v>
      </c>
    </row>
    <row r="218" spans="2:65" s="1" customFormat="1" ht="16.5" customHeight="1">
      <c r="B218" s="127"/>
      <c r="C218" s="128" t="s">
        <v>422</v>
      </c>
      <c r="D218" s="128" t="s">
        <v>113</v>
      </c>
      <c r="E218" s="129" t="s">
        <v>423</v>
      </c>
      <c r="F218" s="130" t="s">
        <v>424</v>
      </c>
      <c r="G218" s="131" t="s">
        <v>184</v>
      </c>
      <c r="H218" s="132">
        <v>22</v>
      </c>
      <c r="I218" s="133"/>
      <c r="J218" s="133">
        <f t="shared" si="50"/>
        <v>0</v>
      </c>
      <c r="K218" s="134"/>
      <c r="L218" s="25"/>
      <c r="M218" s="135" t="s">
        <v>1</v>
      </c>
      <c r="N218" s="136" t="s">
        <v>34</v>
      </c>
      <c r="O218" s="137">
        <v>0</v>
      </c>
      <c r="P218" s="137">
        <f t="shared" si="51"/>
        <v>0</v>
      </c>
      <c r="Q218" s="137">
        <v>0</v>
      </c>
      <c r="R218" s="137">
        <f t="shared" si="52"/>
        <v>0</v>
      </c>
      <c r="S218" s="137">
        <v>0</v>
      </c>
      <c r="T218" s="138">
        <f t="shared" si="53"/>
        <v>0</v>
      </c>
      <c r="AR218" s="139" t="s">
        <v>117</v>
      </c>
      <c r="AT218" s="139" t="s">
        <v>113</v>
      </c>
      <c r="AU218" s="139" t="s">
        <v>109</v>
      </c>
      <c r="AY218" s="13" t="s">
        <v>110</v>
      </c>
      <c r="BE218" s="140">
        <f t="shared" si="54"/>
        <v>0</v>
      </c>
      <c r="BF218" s="140">
        <f t="shared" si="55"/>
        <v>0</v>
      </c>
      <c r="BG218" s="140">
        <f t="shared" si="56"/>
        <v>0</v>
      </c>
      <c r="BH218" s="140">
        <f t="shared" si="57"/>
        <v>0</v>
      </c>
      <c r="BI218" s="140">
        <f t="shared" si="58"/>
        <v>0</v>
      </c>
      <c r="BJ218" s="13" t="s">
        <v>109</v>
      </c>
      <c r="BK218" s="140">
        <f t="shared" si="59"/>
        <v>0</v>
      </c>
      <c r="BL218" s="13" t="s">
        <v>117</v>
      </c>
      <c r="BM218" s="139" t="s">
        <v>425</v>
      </c>
    </row>
    <row r="219" spans="2:65" s="1" customFormat="1" ht="16.5" customHeight="1">
      <c r="B219" s="127"/>
      <c r="C219" s="141" t="s">
        <v>275</v>
      </c>
      <c r="D219" s="141" t="s">
        <v>118</v>
      </c>
      <c r="E219" s="142" t="s">
        <v>426</v>
      </c>
      <c r="F219" s="143" t="s">
        <v>427</v>
      </c>
      <c r="G219" s="144" t="s">
        <v>179</v>
      </c>
      <c r="H219" s="145">
        <v>14</v>
      </c>
      <c r="I219" s="146"/>
      <c r="J219" s="146">
        <f t="shared" si="50"/>
        <v>0</v>
      </c>
      <c r="K219" s="147"/>
      <c r="L219" s="148"/>
      <c r="M219" s="149" t="s">
        <v>1</v>
      </c>
      <c r="N219" s="150" t="s">
        <v>34</v>
      </c>
      <c r="O219" s="137">
        <v>0</v>
      </c>
      <c r="P219" s="137">
        <f t="shared" si="51"/>
        <v>0</v>
      </c>
      <c r="Q219" s="137">
        <v>0</v>
      </c>
      <c r="R219" s="137">
        <f t="shared" si="52"/>
        <v>0</v>
      </c>
      <c r="S219" s="137">
        <v>0</v>
      </c>
      <c r="T219" s="138">
        <f t="shared" si="53"/>
        <v>0</v>
      </c>
      <c r="AR219" s="139" t="s">
        <v>121</v>
      </c>
      <c r="AT219" s="139" t="s">
        <v>118</v>
      </c>
      <c r="AU219" s="139" t="s">
        <v>109</v>
      </c>
      <c r="AY219" s="13" t="s">
        <v>110</v>
      </c>
      <c r="BE219" s="140">
        <f t="shared" si="54"/>
        <v>0</v>
      </c>
      <c r="BF219" s="140">
        <f t="shared" si="55"/>
        <v>0</v>
      </c>
      <c r="BG219" s="140">
        <f t="shared" si="56"/>
        <v>0</v>
      </c>
      <c r="BH219" s="140">
        <f t="shared" si="57"/>
        <v>0</v>
      </c>
      <c r="BI219" s="140">
        <f t="shared" si="58"/>
        <v>0</v>
      </c>
      <c r="BJ219" s="13" t="s">
        <v>109</v>
      </c>
      <c r="BK219" s="140">
        <f t="shared" si="59"/>
        <v>0</v>
      </c>
      <c r="BL219" s="13" t="s">
        <v>117</v>
      </c>
      <c r="BM219" s="139" t="s">
        <v>428</v>
      </c>
    </row>
    <row r="220" spans="2:65" s="1" customFormat="1" ht="16.5" customHeight="1">
      <c r="B220" s="127"/>
      <c r="C220" s="141" t="s">
        <v>429</v>
      </c>
      <c r="D220" s="141" t="s">
        <v>118</v>
      </c>
      <c r="E220" s="142" t="s">
        <v>430</v>
      </c>
      <c r="F220" s="143" t="s">
        <v>431</v>
      </c>
      <c r="G220" s="144" t="s">
        <v>179</v>
      </c>
      <c r="H220" s="145">
        <v>8</v>
      </c>
      <c r="I220" s="146"/>
      <c r="J220" s="146">
        <f t="shared" si="50"/>
        <v>0</v>
      </c>
      <c r="K220" s="147"/>
      <c r="L220" s="148"/>
      <c r="M220" s="149" t="s">
        <v>1</v>
      </c>
      <c r="N220" s="150" t="s">
        <v>34</v>
      </c>
      <c r="O220" s="137">
        <v>0</v>
      </c>
      <c r="P220" s="137">
        <f t="shared" si="51"/>
        <v>0</v>
      </c>
      <c r="Q220" s="137">
        <v>0</v>
      </c>
      <c r="R220" s="137">
        <f t="shared" si="52"/>
        <v>0</v>
      </c>
      <c r="S220" s="137">
        <v>0</v>
      </c>
      <c r="T220" s="138">
        <f t="shared" si="53"/>
        <v>0</v>
      </c>
      <c r="AR220" s="139" t="s">
        <v>121</v>
      </c>
      <c r="AT220" s="139" t="s">
        <v>118</v>
      </c>
      <c r="AU220" s="139" t="s">
        <v>109</v>
      </c>
      <c r="AY220" s="13" t="s">
        <v>110</v>
      </c>
      <c r="BE220" s="140">
        <f t="shared" si="54"/>
        <v>0</v>
      </c>
      <c r="BF220" s="140">
        <f t="shared" si="55"/>
        <v>0</v>
      </c>
      <c r="BG220" s="140">
        <f t="shared" si="56"/>
        <v>0</v>
      </c>
      <c r="BH220" s="140">
        <f t="shared" si="57"/>
        <v>0</v>
      </c>
      <c r="BI220" s="140">
        <f t="shared" si="58"/>
        <v>0</v>
      </c>
      <c r="BJ220" s="13" t="s">
        <v>109</v>
      </c>
      <c r="BK220" s="140">
        <f t="shared" si="59"/>
        <v>0</v>
      </c>
      <c r="BL220" s="13" t="s">
        <v>117</v>
      </c>
      <c r="BM220" s="139" t="s">
        <v>432</v>
      </c>
    </row>
    <row r="221" spans="2:65" s="1" customFormat="1" ht="16.5" customHeight="1">
      <c r="B221" s="127"/>
      <c r="C221" s="128" t="s">
        <v>278</v>
      </c>
      <c r="D221" s="128" t="s">
        <v>113</v>
      </c>
      <c r="E221" s="129" t="s">
        <v>433</v>
      </c>
      <c r="F221" s="130" t="s">
        <v>434</v>
      </c>
      <c r="G221" s="131" t="s">
        <v>184</v>
      </c>
      <c r="H221" s="132">
        <v>5</v>
      </c>
      <c r="I221" s="133"/>
      <c r="J221" s="133">
        <f t="shared" si="50"/>
        <v>0</v>
      </c>
      <c r="K221" s="134"/>
      <c r="L221" s="25"/>
      <c r="M221" s="135" t="s">
        <v>1</v>
      </c>
      <c r="N221" s="136" t="s">
        <v>34</v>
      </c>
      <c r="O221" s="137">
        <v>0</v>
      </c>
      <c r="P221" s="137">
        <f t="shared" si="51"/>
        <v>0</v>
      </c>
      <c r="Q221" s="137">
        <v>0</v>
      </c>
      <c r="R221" s="137">
        <f t="shared" si="52"/>
        <v>0</v>
      </c>
      <c r="S221" s="137">
        <v>0</v>
      </c>
      <c r="T221" s="138">
        <f t="shared" si="53"/>
        <v>0</v>
      </c>
      <c r="AR221" s="139" t="s">
        <v>117</v>
      </c>
      <c r="AT221" s="139" t="s">
        <v>113</v>
      </c>
      <c r="AU221" s="139" t="s">
        <v>109</v>
      </c>
      <c r="AY221" s="13" t="s">
        <v>110</v>
      </c>
      <c r="BE221" s="140">
        <f t="shared" si="54"/>
        <v>0</v>
      </c>
      <c r="BF221" s="140">
        <f t="shared" si="55"/>
        <v>0</v>
      </c>
      <c r="BG221" s="140">
        <f t="shared" si="56"/>
        <v>0</v>
      </c>
      <c r="BH221" s="140">
        <f t="shared" si="57"/>
        <v>0</v>
      </c>
      <c r="BI221" s="140">
        <f t="shared" si="58"/>
        <v>0</v>
      </c>
      <c r="BJ221" s="13" t="s">
        <v>109</v>
      </c>
      <c r="BK221" s="140">
        <f t="shared" si="59"/>
        <v>0</v>
      </c>
      <c r="BL221" s="13" t="s">
        <v>117</v>
      </c>
      <c r="BM221" s="139" t="s">
        <v>435</v>
      </c>
    </row>
    <row r="222" spans="2:65" s="1" customFormat="1" ht="16.5" customHeight="1">
      <c r="B222" s="127"/>
      <c r="C222" s="141" t="s">
        <v>436</v>
      </c>
      <c r="D222" s="141" t="s">
        <v>118</v>
      </c>
      <c r="E222" s="142" t="s">
        <v>437</v>
      </c>
      <c r="F222" s="143" t="s">
        <v>438</v>
      </c>
      <c r="G222" s="144" t="s">
        <v>179</v>
      </c>
      <c r="H222" s="145">
        <v>5</v>
      </c>
      <c r="I222" s="146"/>
      <c r="J222" s="146">
        <f t="shared" si="50"/>
        <v>0</v>
      </c>
      <c r="K222" s="147"/>
      <c r="L222" s="148"/>
      <c r="M222" s="149" t="s">
        <v>1</v>
      </c>
      <c r="N222" s="150" t="s">
        <v>34</v>
      </c>
      <c r="O222" s="137">
        <v>0</v>
      </c>
      <c r="P222" s="137">
        <f t="shared" si="51"/>
        <v>0</v>
      </c>
      <c r="Q222" s="137">
        <v>0</v>
      </c>
      <c r="R222" s="137">
        <f t="shared" si="52"/>
        <v>0</v>
      </c>
      <c r="S222" s="137">
        <v>0</v>
      </c>
      <c r="T222" s="138">
        <f t="shared" si="53"/>
        <v>0</v>
      </c>
      <c r="AR222" s="139" t="s">
        <v>121</v>
      </c>
      <c r="AT222" s="139" t="s">
        <v>118</v>
      </c>
      <c r="AU222" s="139" t="s">
        <v>109</v>
      </c>
      <c r="AY222" s="13" t="s">
        <v>110</v>
      </c>
      <c r="BE222" s="140">
        <f t="shared" si="54"/>
        <v>0</v>
      </c>
      <c r="BF222" s="140">
        <f t="shared" si="55"/>
        <v>0</v>
      </c>
      <c r="BG222" s="140">
        <f t="shared" si="56"/>
        <v>0</v>
      </c>
      <c r="BH222" s="140">
        <f t="shared" si="57"/>
        <v>0</v>
      </c>
      <c r="BI222" s="140">
        <f t="shared" si="58"/>
        <v>0</v>
      </c>
      <c r="BJ222" s="13" t="s">
        <v>109</v>
      </c>
      <c r="BK222" s="140">
        <f t="shared" si="59"/>
        <v>0</v>
      </c>
      <c r="BL222" s="13" t="s">
        <v>117</v>
      </c>
      <c r="BM222" s="139" t="s">
        <v>439</v>
      </c>
    </row>
    <row r="223" spans="2:65" s="1" customFormat="1" ht="16.5" customHeight="1">
      <c r="B223" s="127"/>
      <c r="C223" s="128" t="s">
        <v>282</v>
      </c>
      <c r="D223" s="128" t="s">
        <v>113</v>
      </c>
      <c r="E223" s="129" t="s">
        <v>440</v>
      </c>
      <c r="F223" s="130" t="s">
        <v>441</v>
      </c>
      <c r="G223" s="131" t="s">
        <v>184</v>
      </c>
      <c r="H223" s="132">
        <v>4</v>
      </c>
      <c r="I223" s="133"/>
      <c r="J223" s="133">
        <f t="shared" si="50"/>
        <v>0</v>
      </c>
      <c r="K223" s="134"/>
      <c r="L223" s="25"/>
      <c r="M223" s="135" t="s">
        <v>1</v>
      </c>
      <c r="N223" s="136" t="s">
        <v>34</v>
      </c>
      <c r="O223" s="137">
        <v>0</v>
      </c>
      <c r="P223" s="137">
        <f t="shared" si="51"/>
        <v>0</v>
      </c>
      <c r="Q223" s="137">
        <v>0</v>
      </c>
      <c r="R223" s="137">
        <f t="shared" si="52"/>
        <v>0</v>
      </c>
      <c r="S223" s="137">
        <v>0</v>
      </c>
      <c r="T223" s="138">
        <f t="shared" si="53"/>
        <v>0</v>
      </c>
      <c r="AR223" s="139" t="s">
        <v>117</v>
      </c>
      <c r="AT223" s="139" t="s">
        <v>113</v>
      </c>
      <c r="AU223" s="139" t="s">
        <v>109</v>
      </c>
      <c r="AY223" s="13" t="s">
        <v>110</v>
      </c>
      <c r="BE223" s="140">
        <f t="shared" si="54"/>
        <v>0</v>
      </c>
      <c r="BF223" s="140">
        <f t="shared" si="55"/>
        <v>0</v>
      </c>
      <c r="BG223" s="140">
        <f t="shared" si="56"/>
        <v>0</v>
      </c>
      <c r="BH223" s="140">
        <f t="shared" si="57"/>
        <v>0</v>
      </c>
      <c r="BI223" s="140">
        <f t="shared" si="58"/>
        <v>0</v>
      </c>
      <c r="BJ223" s="13" t="s">
        <v>109</v>
      </c>
      <c r="BK223" s="140">
        <f t="shared" si="59"/>
        <v>0</v>
      </c>
      <c r="BL223" s="13" t="s">
        <v>117</v>
      </c>
      <c r="BM223" s="139" t="s">
        <v>442</v>
      </c>
    </row>
    <row r="224" spans="2:65" s="1" customFormat="1" ht="16.5" customHeight="1">
      <c r="B224" s="127"/>
      <c r="C224" s="141" t="s">
        <v>443</v>
      </c>
      <c r="D224" s="141" t="s">
        <v>118</v>
      </c>
      <c r="E224" s="142" t="s">
        <v>444</v>
      </c>
      <c r="F224" s="143" t="s">
        <v>445</v>
      </c>
      <c r="G224" s="144" t="s">
        <v>179</v>
      </c>
      <c r="H224" s="145">
        <v>5</v>
      </c>
      <c r="I224" s="146"/>
      <c r="J224" s="146">
        <f t="shared" si="50"/>
        <v>0</v>
      </c>
      <c r="K224" s="147"/>
      <c r="L224" s="148"/>
      <c r="M224" s="149" t="s">
        <v>1</v>
      </c>
      <c r="N224" s="150" t="s">
        <v>34</v>
      </c>
      <c r="O224" s="137">
        <v>0</v>
      </c>
      <c r="P224" s="137">
        <f t="shared" si="51"/>
        <v>0</v>
      </c>
      <c r="Q224" s="137">
        <v>0</v>
      </c>
      <c r="R224" s="137">
        <f t="shared" si="52"/>
        <v>0</v>
      </c>
      <c r="S224" s="137">
        <v>0</v>
      </c>
      <c r="T224" s="138">
        <f t="shared" si="53"/>
        <v>0</v>
      </c>
      <c r="AR224" s="139" t="s">
        <v>121</v>
      </c>
      <c r="AT224" s="139" t="s">
        <v>118</v>
      </c>
      <c r="AU224" s="139" t="s">
        <v>109</v>
      </c>
      <c r="AY224" s="13" t="s">
        <v>110</v>
      </c>
      <c r="BE224" s="140">
        <f t="shared" si="54"/>
        <v>0</v>
      </c>
      <c r="BF224" s="140">
        <f t="shared" si="55"/>
        <v>0</v>
      </c>
      <c r="BG224" s="140">
        <f t="shared" si="56"/>
        <v>0</v>
      </c>
      <c r="BH224" s="140">
        <f t="shared" si="57"/>
        <v>0</v>
      </c>
      <c r="BI224" s="140">
        <f t="shared" si="58"/>
        <v>0</v>
      </c>
      <c r="BJ224" s="13" t="s">
        <v>109</v>
      </c>
      <c r="BK224" s="140">
        <f t="shared" si="59"/>
        <v>0</v>
      </c>
      <c r="BL224" s="13" t="s">
        <v>117</v>
      </c>
      <c r="BM224" s="139" t="s">
        <v>446</v>
      </c>
    </row>
    <row r="225" spans="2:65" s="1" customFormat="1" ht="16.5" customHeight="1">
      <c r="B225" s="127"/>
      <c r="C225" s="141" t="s">
        <v>286</v>
      </c>
      <c r="D225" s="141" t="s">
        <v>118</v>
      </c>
      <c r="E225" s="142" t="s">
        <v>447</v>
      </c>
      <c r="F225" s="143" t="s">
        <v>448</v>
      </c>
      <c r="G225" s="144" t="s">
        <v>179</v>
      </c>
      <c r="H225" s="145">
        <v>1</v>
      </c>
      <c r="I225" s="146"/>
      <c r="J225" s="146">
        <f t="shared" si="50"/>
        <v>0</v>
      </c>
      <c r="K225" s="147"/>
      <c r="L225" s="148"/>
      <c r="M225" s="149" t="s">
        <v>1</v>
      </c>
      <c r="N225" s="150" t="s">
        <v>34</v>
      </c>
      <c r="O225" s="137">
        <v>0</v>
      </c>
      <c r="P225" s="137">
        <f t="shared" si="51"/>
        <v>0</v>
      </c>
      <c r="Q225" s="137">
        <v>0</v>
      </c>
      <c r="R225" s="137">
        <f t="shared" si="52"/>
        <v>0</v>
      </c>
      <c r="S225" s="137">
        <v>0</v>
      </c>
      <c r="T225" s="138">
        <f t="shared" si="53"/>
        <v>0</v>
      </c>
      <c r="AR225" s="139" t="s">
        <v>121</v>
      </c>
      <c r="AT225" s="139" t="s">
        <v>118</v>
      </c>
      <c r="AU225" s="139" t="s">
        <v>109</v>
      </c>
      <c r="AY225" s="13" t="s">
        <v>110</v>
      </c>
      <c r="BE225" s="140">
        <f t="shared" si="54"/>
        <v>0</v>
      </c>
      <c r="BF225" s="140">
        <f t="shared" si="55"/>
        <v>0</v>
      </c>
      <c r="BG225" s="140">
        <f t="shared" si="56"/>
        <v>0</v>
      </c>
      <c r="BH225" s="140">
        <f t="shared" si="57"/>
        <v>0</v>
      </c>
      <c r="BI225" s="140">
        <f t="shared" si="58"/>
        <v>0</v>
      </c>
      <c r="BJ225" s="13" t="s">
        <v>109</v>
      </c>
      <c r="BK225" s="140">
        <f t="shared" si="59"/>
        <v>0</v>
      </c>
      <c r="BL225" s="13" t="s">
        <v>117</v>
      </c>
      <c r="BM225" s="139" t="s">
        <v>449</v>
      </c>
    </row>
    <row r="226" spans="2:65" s="1" customFormat="1" ht="16.5" customHeight="1">
      <c r="B226" s="127"/>
      <c r="C226" s="141" t="s">
        <v>450</v>
      </c>
      <c r="D226" s="141" t="s">
        <v>118</v>
      </c>
      <c r="E226" s="142" t="s">
        <v>451</v>
      </c>
      <c r="F226" s="143" t="s">
        <v>452</v>
      </c>
      <c r="G226" s="144" t="s">
        <v>179</v>
      </c>
      <c r="H226" s="145">
        <v>1</v>
      </c>
      <c r="I226" s="146"/>
      <c r="J226" s="146">
        <f t="shared" si="50"/>
        <v>0</v>
      </c>
      <c r="K226" s="147"/>
      <c r="L226" s="148"/>
      <c r="M226" s="149" t="s">
        <v>1</v>
      </c>
      <c r="N226" s="150" t="s">
        <v>34</v>
      </c>
      <c r="O226" s="137">
        <v>0</v>
      </c>
      <c r="P226" s="137">
        <f t="shared" si="51"/>
        <v>0</v>
      </c>
      <c r="Q226" s="137">
        <v>0</v>
      </c>
      <c r="R226" s="137">
        <f t="shared" si="52"/>
        <v>0</v>
      </c>
      <c r="S226" s="137">
        <v>0</v>
      </c>
      <c r="T226" s="138">
        <f t="shared" si="53"/>
        <v>0</v>
      </c>
      <c r="AR226" s="139" t="s">
        <v>121</v>
      </c>
      <c r="AT226" s="139" t="s">
        <v>118</v>
      </c>
      <c r="AU226" s="139" t="s">
        <v>109</v>
      </c>
      <c r="AY226" s="13" t="s">
        <v>110</v>
      </c>
      <c r="BE226" s="140">
        <f t="shared" si="54"/>
        <v>0</v>
      </c>
      <c r="BF226" s="140">
        <f t="shared" si="55"/>
        <v>0</v>
      </c>
      <c r="BG226" s="140">
        <f t="shared" si="56"/>
        <v>0</v>
      </c>
      <c r="BH226" s="140">
        <f t="shared" si="57"/>
        <v>0</v>
      </c>
      <c r="BI226" s="140">
        <f t="shared" si="58"/>
        <v>0</v>
      </c>
      <c r="BJ226" s="13" t="s">
        <v>109</v>
      </c>
      <c r="BK226" s="140">
        <f t="shared" si="59"/>
        <v>0</v>
      </c>
      <c r="BL226" s="13" t="s">
        <v>117</v>
      </c>
      <c r="BM226" s="139" t="s">
        <v>453</v>
      </c>
    </row>
    <row r="227" spans="2:65" s="1" customFormat="1" ht="16.5" customHeight="1">
      <c r="B227" s="127"/>
      <c r="C227" s="128" t="s">
        <v>290</v>
      </c>
      <c r="D227" s="128" t="s">
        <v>113</v>
      </c>
      <c r="E227" s="129" t="s">
        <v>454</v>
      </c>
      <c r="F227" s="130" t="s">
        <v>455</v>
      </c>
      <c r="G227" s="131" t="s">
        <v>184</v>
      </c>
      <c r="H227" s="132">
        <v>3</v>
      </c>
      <c r="I227" s="133"/>
      <c r="J227" s="133">
        <f t="shared" si="50"/>
        <v>0</v>
      </c>
      <c r="K227" s="134"/>
      <c r="L227" s="25"/>
      <c r="M227" s="135" t="s">
        <v>1</v>
      </c>
      <c r="N227" s="136" t="s">
        <v>34</v>
      </c>
      <c r="O227" s="137">
        <v>0</v>
      </c>
      <c r="P227" s="137">
        <f t="shared" si="51"/>
        <v>0</v>
      </c>
      <c r="Q227" s="137">
        <v>0</v>
      </c>
      <c r="R227" s="137">
        <f t="shared" si="52"/>
        <v>0</v>
      </c>
      <c r="S227" s="137">
        <v>0</v>
      </c>
      <c r="T227" s="138">
        <f t="shared" si="53"/>
        <v>0</v>
      </c>
      <c r="AR227" s="139" t="s">
        <v>117</v>
      </c>
      <c r="AT227" s="139" t="s">
        <v>113</v>
      </c>
      <c r="AU227" s="139" t="s">
        <v>109</v>
      </c>
      <c r="AY227" s="13" t="s">
        <v>110</v>
      </c>
      <c r="BE227" s="140">
        <f t="shared" si="54"/>
        <v>0</v>
      </c>
      <c r="BF227" s="140">
        <f t="shared" si="55"/>
        <v>0</v>
      </c>
      <c r="BG227" s="140">
        <f t="shared" si="56"/>
        <v>0</v>
      </c>
      <c r="BH227" s="140">
        <f t="shared" si="57"/>
        <v>0</v>
      </c>
      <c r="BI227" s="140">
        <f t="shared" si="58"/>
        <v>0</v>
      </c>
      <c r="BJ227" s="13" t="s">
        <v>109</v>
      </c>
      <c r="BK227" s="140">
        <f t="shared" si="59"/>
        <v>0</v>
      </c>
      <c r="BL227" s="13" t="s">
        <v>117</v>
      </c>
      <c r="BM227" s="139" t="s">
        <v>456</v>
      </c>
    </row>
    <row r="228" spans="2:65" s="1" customFormat="1" ht="16.5" customHeight="1">
      <c r="B228" s="127"/>
      <c r="C228" s="141" t="s">
        <v>457</v>
      </c>
      <c r="D228" s="141" t="s">
        <v>118</v>
      </c>
      <c r="E228" s="142" t="s">
        <v>458</v>
      </c>
      <c r="F228" s="143" t="s">
        <v>459</v>
      </c>
      <c r="G228" s="144" t="s">
        <v>179</v>
      </c>
      <c r="H228" s="145">
        <v>3</v>
      </c>
      <c r="I228" s="146"/>
      <c r="J228" s="146">
        <f t="shared" si="50"/>
        <v>0</v>
      </c>
      <c r="K228" s="147"/>
      <c r="L228" s="148"/>
      <c r="M228" s="149" t="s">
        <v>1</v>
      </c>
      <c r="N228" s="150" t="s">
        <v>34</v>
      </c>
      <c r="O228" s="137">
        <v>0</v>
      </c>
      <c r="P228" s="137">
        <f t="shared" si="51"/>
        <v>0</v>
      </c>
      <c r="Q228" s="137">
        <v>0</v>
      </c>
      <c r="R228" s="137">
        <f t="shared" si="52"/>
        <v>0</v>
      </c>
      <c r="S228" s="137">
        <v>0</v>
      </c>
      <c r="T228" s="138">
        <f t="shared" si="53"/>
        <v>0</v>
      </c>
      <c r="AR228" s="139" t="s">
        <v>121</v>
      </c>
      <c r="AT228" s="139" t="s">
        <v>118</v>
      </c>
      <c r="AU228" s="139" t="s">
        <v>109</v>
      </c>
      <c r="AY228" s="13" t="s">
        <v>110</v>
      </c>
      <c r="BE228" s="140">
        <f t="shared" si="54"/>
        <v>0</v>
      </c>
      <c r="BF228" s="140">
        <f t="shared" si="55"/>
        <v>0</v>
      </c>
      <c r="BG228" s="140">
        <f t="shared" si="56"/>
        <v>0</v>
      </c>
      <c r="BH228" s="140">
        <f t="shared" si="57"/>
        <v>0</v>
      </c>
      <c r="BI228" s="140">
        <f t="shared" si="58"/>
        <v>0</v>
      </c>
      <c r="BJ228" s="13" t="s">
        <v>109</v>
      </c>
      <c r="BK228" s="140">
        <f t="shared" si="59"/>
        <v>0</v>
      </c>
      <c r="BL228" s="13" t="s">
        <v>117</v>
      </c>
      <c r="BM228" s="139" t="s">
        <v>460</v>
      </c>
    </row>
    <row r="229" spans="2:65" s="1" customFormat="1" ht="16.5" customHeight="1">
      <c r="B229" s="127"/>
      <c r="C229" s="128" t="s">
        <v>293</v>
      </c>
      <c r="D229" s="128" t="s">
        <v>113</v>
      </c>
      <c r="E229" s="129" t="s">
        <v>461</v>
      </c>
      <c r="F229" s="130" t="s">
        <v>462</v>
      </c>
      <c r="G229" s="131" t="s">
        <v>463</v>
      </c>
      <c r="H229" s="132">
        <v>16</v>
      </c>
      <c r="I229" s="133"/>
      <c r="J229" s="133">
        <f t="shared" si="50"/>
        <v>0</v>
      </c>
      <c r="K229" s="134"/>
      <c r="L229" s="25"/>
      <c r="M229" s="135" t="s">
        <v>1</v>
      </c>
      <c r="N229" s="136" t="s">
        <v>34</v>
      </c>
      <c r="O229" s="137">
        <v>0</v>
      </c>
      <c r="P229" s="137">
        <f t="shared" si="51"/>
        <v>0</v>
      </c>
      <c r="Q229" s="137">
        <v>0</v>
      </c>
      <c r="R229" s="137">
        <f t="shared" si="52"/>
        <v>0</v>
      </c>
      <c r="S229" s="137">
        <v>0</v>
      </c>
      <c r="T229" s="138">
        <f t="shared" si="53"/>
        <v>0</v>
      </c>
      <c r="AR229" s="139" t="s">
        <v>117</v>
      </c>
      <c r="AT229" s="139" t="s">
        <v>113</v>
      </c>
      <c r="AU229" s="139" t="s">
        <v>109</v>
      </c>
      <c r="AY229" s="13" t="s">
        <v>110</v>
      </c>
      <c r="BE229" s="140">
        <f t="shared" si="54"/>
        <v>0</v>
      </c>
      <c r="BF229" s="140">
        <f t="shared" si="55"/>
        <v>0</v>
      </c>
      <c r="BG229" s="140">
        <f t="shared" si="56"/>
        <v>0</v>
      </c>
      <c r="BH229" s="140">
        <f t="shared" si="57"/>
        <v>0</v>
      </c>
      <c r="BI229" s="140">
        <f t="shared" si="58"/>
        <v>0</v>
      </c>
      <c r="BJ229" s="13" t="s">
        <v>109</v>
      </c>
      <c r="BK229" s="140">
        <f t="shared" si="59"/>
        <v>0</v>
      </c>
      <c r="BL229" s="13" t="s">
        <v>117</v>
      </c>
      <c r="BM229" s="139" t="s">
        <v>464</v>
      </c>
    </row>
    <row r="230" spans="2:65" s="1" customFormat="1" ht="16.5" customHeight="1">
      <c r="B230" s="127"/>
      <c r="C230" s="141" t="s">
        <v>465</v>
      </c>
      <c r="D230" s="141" t="s">
        <v>118</v>
      </c>
      <c r="E230" s="142" t="s">
        <v>466</v>
      </c>
      <c r="F230" s="143" t="s">
        <v>467</v>
      </c>
      <c r="G230" s="144" t="s">
        <v>179</v>
      </c>
      <c r="H230" s="145">
        <v>16</v>
      </c>
      <c r="I230" s="146"/>
      <c r="J230" s="146">
        <f t="shared" si="50"/>
        <v>0</v>
      </c>
      <c r="K230" s="147"/>
      <c r="L230" s="148"/>
      <c r="M230" s="149" t="s">
        <v>1</v>
      </c>
      <c r="N230" s="150" t="s">
        <v>34</v>
      </c>
      <c r="O230" s="137">
        <v>0</v>
      </c>
      <c r="P230" s="137">
        <f t="shared" si="51"/>
        <v>0</v>
      </c>
      <c r="Q230" s="137">
        <v>0</v>
      </c>
      <c r="R230" s="137">
        <f t="shared" si="52"/>
        <v>0</v>
      </c>
      <c r="S230" s="137">
        <v>0</v>
      </c>
      <c r="T230" s="138">
        <f t="shared" si="53"/>
        <v>0</v>
      </c>
      <c r="AR230" s="139" t="s">
        <v>121</v>
      </c>
      <c r="AT230" s="139" t="s">
        <v>118</v>
      </c>
      <c r="AU230" s="139" t="s">
        <v>109</v>
      </c>
      <c r="AY230" s="13" t="s">
        <v>110</v>
      </c>
      <c r="BE230" s="140">
        <f t="shared" si="54"/>
        <v>0</v>
      </c>
      <c r="BF230" s="140">
        <f t="shared" si="55"/>
        <v>0</v>
      </c>
      <c r="BG230" s="140">
        <f t="shared" si="56"/>
        <v>0</v>
      </c>
      <c r="BH230" s="140">
        <f t="shared" si="57"/>
        <v>0</v>
      </c>
      <c r="BI230" s="140">
        <f t="shared" si="58"/>
        <v>0</v>
      </c>
      <c r="BJ230" s="13" t="s">
        <v>109</v>
      </c>
      <c r="BK230" s="140">
        <f t="shared" si="59"/>
        <v>0</v>
      </c>
      <c r="BL230" s="13" t="s">
        <v>117</v>
      </c>
      <c r="BM230" s="139" t="s">
        <v>468</v>
      </c>
    </row>
    <row r="231" spans="2:65" s="1" customFormat="1" ht="16.5" customHeight="1">
      <c r="B231" s="127"/>
      <c r="C231" s="141" t="s">
        <v>297</v>
      </c>
      <c r="D231" s="141" t="s">
        <v>118</v>
      </c>
      <c r="E231" s="142" t="s">
        <v>469</v>
      </c>
      <c r="F231" s="143" t="s">
        <v>470</v>
      </c>
      <c r="G231" s="144" t="s">
        <v>179</v>
      </c>
      <c r="H231" s="145">
        <v>16</v>
      </c>
      <c r="I231" s="146"/>
      <c r="J231" s="146">
        <f t="shared" si="50"/>
        <v>0</v>
      </c>
      <c r="K231" s="147"/>
      <c r="L231" s="148"/>
      <c r="M231" s="149" t="s">
        <v>1</v>
      </c>
      <c r="N231" s="150" t="s">
        <v>34</v>
      </c>
      <c r="O231" s="137">
        <v>0</v>
      </c>
      <c r="P231" s="137">
        <f t="shared" si="51"/>
        <v>0</v>
      </c>
      <c r="Q231" s="137">
        <v>0</v>
      </c>
      <c r="R231" s="137">
        <f t="shared" si="52"/>
        <v>0</v>
      </c>
      <c r="S231" s="137">
        <v>0</v>
      </c>
      <c r="T231" s="138">
        <f t="shared" si="53"/>
        <v>0</v>
      </c>
      <c r="AR231" s="139" t="s">
        <v>121</v>
      </c>
      <c r="AT231" s="139" t="s">
        <v>118</v>
      </c>
      <c r="AU231" s="139" t="s">
        <v>109</v>
      </c>
      <c r="AY231" s="13" t="s">
        <v>110</v>
      </c>
      <c r="BE231" s="140">
        <f t="shared" si="54"/>
        <v>0</v>
      </c>
      <c r="BF231" s="140">
        <f t="shared" si="55"/>
        <v>0</v>
      </c>
      <c r="BG231" s="140">
        <f t="shared" si="56"/>
        <v>0</v>
      </c>
      <c r="BH231" s="140">
        <f t="shared" si="57"/>
        <v>0</v>
      </c>
      <c r="BI231" s="140">
        <f t="shared" si="58"/>
        <v>0</v>
      </c>
      <c r="BJ231" s="13" t="s">
        <v>109</v>
      </c>
      <c r="BK231" s="140">
        <f t="shared" si="59"/>
        <v>0</v>
      </c>
      <c r="BL231" s="13" t="s">
        <v>117</v>
      </c>
      <c r="BM231" s="139" t="s">
        <v>471</v>
      </c>
    </row>
    <row r="232" spans="2:65" s="1" customFormat="1" ht="24.2" customHeight="1">
      <c r="B232" s="127"/>
      <c r="C232" s="128" t="s">
        <v>472</v>
      </c>
      <c r="D232" s="128" t="s">
        <v>113</v>
      </c>
      <c r="E232" s="129" t="s">
        <v>473</v>
      </c>
      <c r="F232" s="130" t="s">
        <v>474</v>
      </c>
      <c r="G232" s="131" t="s">
        <v>184</v>
      </c>
      <c r="H232" s="132">
        <v>34</v>
      </c>
      <c r="I232" s="133"/>
      <c r="J232" s="133">
        <f t="shared" si="50"/>
        <v>0</v>
      </c>
      <c r="K232" s="134"/>
      <c r="L232" s="25"/>
      <c r="M232" s="135" t="s">
        <v>1</v>
      </c>
      <c r="N232" s="136" t="s">
        <v>34</v>
      </c>
      <c r="O232" s="137">
        <v>0</v>
      </c>
      <c r="P232" s="137">
        <f t="shared" si="51"/>
        <v>0</v>
      </c>
      <c r="Q232" s="137">
        <v>0</v>
      </c>
      <c r="R232" s="137">
        <f t="shared" si="52"/>
        <v>0</v>
      </c>
      <c r="S232" s="137">
        <v>0</v>
      </c>
      <c r="T232" s="138">
        <f t="shared" si="53"/>
        <v>0</v>
      </c>
      <c r="AR232" s="139" t="s">
        <v>117</v>
      </c>
      <c r="AT232" s="139" t="s">
        <v>113</v>
      </c>
      <c r="AU232" s="139" t="s">
        <v>109</v>
      </c>
      <c r="AY232" s="13" t="s">
        <v>110</v>
      </c>
      <c r="BE232" s="140">
        <f t="shared" si="54"/>
        <v>0</v>
      </c>
      <c r="BF232" s="140">
        <f t="shared" si="55"/>
        <v>0</v>
      </c>
      <c r="BG232" s="140">
        <f t="shared" si="56"/>
        <v>0</v>
      </c>
      <c r="BH232" s="140">
        <f t="shared" si="57"/>
        <v>0</v>
      </c>
      <c r="BI232" s="140">
        <f t="shared" si="58"/>
        <v>0</v>
      </c>
      <c r="BJ232" s="13" t="s">
        <v>109</v>
      </c>
      <c r="BK232" s="140">
        <f t="shared" si="59"/>
        <v>0</v>
      </c>
      <c r="BL232" s="13" t="s">
        <v>117</v>
      </c>
      <c r="BM232" s="139" t="s">
        <v>475</v>
      </c>
    </row>
    <row r="233" spans="2:65" s="1" customFormat="1" ht="21.75" customHeight="1">
      <c r="B233" s="127"/>
      <c r="C233" s="128" t="s">
        <v>300</v>
      </c>
      <c r="D233" s="128" t="s">
        <v>113</v>
      </c>
      <c r="E233" s="129" t="s">
        <v>476</v>
      </c>
      <c r="F233" s="130" t="s">
        <v>477</v>
      </c>
      <c r="G233" s="131" t="s">
        <v>159</v>
      </c>
      <c r="H233" s="132">
        <v>168.857</v>
      </c>
      <c r="I233" s="133"/>
      <c r="J233" s="133">
        <f t="shared" si="50"/>
        <v>0</v>
      </c>
      <c r="K233" s="134"/>
      <c r="L233" s="25"/>
      <c r="M233" s="135" t="s">
        <v>1</v>
      </c>
      <c r="N233" s="136" t="s">
        <v>34</v>
      </c>
      <c r="O233" s="137">
        <v>0</v>
      </c>
      <c r="P233" s="137">
        <f t="shared" si="51"/>
        <v>0</v>
      </c>
      <c r="Q233" s="137">
        <v>0</v>
      </c>
      <c r="R233" s="137">
        <f t="shared" si="52"/>
        <v>0</v>
      </c>
      <c r="S233" s="137">
        <v>0</v>
      </c>
      <c r="T233" s="138">
        <f t="shared" si="53"/>
        <v>0</v>
      </c>
      <c r="AR233" s="139" t="s">
        <v>117</v>
      </c>
      <c r="AT233" s="139" t="s">
        <v>113</v>
      </c>
      <c r="AU233" s="139" t="s">
        <v>109</v>
      </c>
      <c r="AY233" s="13" t="s">
        <v>110</v>
      </c>
      <c r="BE233" s="140">
        <f t="shared" si="54"/>
        <v>0</v>
      </c>
      <c r="BF233" s="140">
        <f t="shared" si="55"/>
        <v>0</v>
      </c>
      <c r="BG233" s="140">
        <f t="shared" si="56"/>
        <v>0</v>
      </c>
      <c r="BH233" s="140">
        <f t="shared" si="57"/>
        <v>0</v>
      </c>
      <c r="BI233" s="140">
        <f t="shared" si="58"/>
        <v>0</v>
      </c>
      <c r="BJ233" s="13" t="s">
        <v>109</v>
      </c>
      <c r="BK233" s="140">
        <f t="shared" si="59"/>
        <v>0</v>
      </c>
      <c r="BL233" s="13" t="s">
        <v>117</v>
      </c>
      <c r="BM233" s="139" t="s">
        <v>478</v>
      </c>
    </row>
    <row r="234" spans="2:65" s="11" customFormat="1" ht="22.9" customHeight="1">
      <c r="B234" s="116"/>
      <c r="D234" s="117" t="s">
        <v>67</v>
      </c>
      <c r="E234" s="125" t="s">
        <v>479</v>
      </c>
      <c r="F234" s="125" t="s">
        <v>480</v>
      </c>
      <c r="J234" s="126">
        <f>BK234</f>
        <v>0</v>
      </c>
      <c r="L234" s="116"/>
      <c r="M234" s="120"/>
      <c r="P234" s="121">
        <f>SUM(P235:P239)</f>
        <v>0</v>
      </c>
      <c r="R234" s="121">
        <f>SUM(R235:R239)</f>
        <v>0</v>
      </c>
      <c r="T234" s="122">
        <f>SUM(T235:T239)</f>
        <v>0</v>
      </c>
      <c r="AR234" s="117" t="s">
        <v>109</v>
      </c>
      <c r="AT234" s="123" t="s">
        <v>67</v>
      </c>
      <c r="AU234" s="123" t="s">
        <v>76</v>
      </c>
      <c r="AY234" s="117" t="s">
        <v>110</v>
      </c>
      <c r="BK234" s="124">
        <f>SUM(BK235:BK239)</f>
        <v>0</v>
      </c>
    </row>
    <row r="235" spans="2:65" s="1" customFormat="1" ht="24.2" customHeight="1">
      <c r="B235" s="127"/>
      <c r="C235" s="128" t="s">
        <v>481</v>
      </c>
      <c r="D235" s="128" t="s">
        <v>113</v>
      </c>
      <c r="E235" s="129" t="s">
        <v>482</v>
      </c>
      <c r="F235" s="130" t="s">
        <v>483</v>
      </c>
      <c r="G235" s="131" t="s">
        <v>484</v>
      </c>
      <c r="H235" s="132">
        <v>5000</v>
      </c>
      <c r="I235" s="133"/>
      <c r="J235" s="133">
        <f>ROUND(I235*H235,2)</f>
        <v>0</v>
      </c>
      <c r="K235" s="134"/>
      <c r="L235" s="25"/>
      <c r="M235" s="135" t="s">
        <v>1</v>
      </c>
      <c r="N235" s="136" t="s">
        <v>34</v>
      </c>
      <c r="O235" s="137">
        <v>0</v>
      </c>
      <c r="P235" s="137">
        <f>O235*H235</f>
        <v>0</v>
      </c>
      <c r="Q235" s="137">
        <v>0</v>
      </c>
      <c r="R235" s="137">
        <f>Q235*H235</f>
        <v>0</v>
      </c>
      <c r="S235" s="137">
        <v>0</v>
      </c>
      <c r="T235" s="138">
        <f>S235*H235</f>
        <v>0</v>
      </c>
      <c r="AR235" s="139" t="s">
        <v>117</v>
      </c>
      <c r="AT235" s="139" t="s">
        <v>113</v>
      </c>
      <c r="AU235" s="139" t="s">
        <v>109</v>
      </c>
      <c r="AY235" s="13" t="s">
        <v>110</v>
      </c>
      <c r="BE235" s="140">
        <f>IF(N235="základná",J235,0)</f>
        <v>0</v>
      </c>
      <c r="BF235" s="140">
        <f>IF(N235="znížená",J235,0)</f>
        <v>0</v>
      </c>
      <c r="BG235" s="140">
        <f>IF(N235="zákl. prenesená",J235,0)</f>
        <v>0</v>
      </c>
      <c r="BH235" s="140">
        <f>IF(N235="zníž. prenesená",J235,0)</f>
        <v>0</v>
      </c>
      <c r="BI235" s="140">
        <f>IF(N235="nulová",J235,0)</f>
        <v>0</v>
      </c>
      <c r="BJ235" s="13" t="s">
        <v>109</v>
      </c>
      <c r="BK235" s="140">
        <f>ROUND(I235*H235,2)</f>
        <v>0</v>
      </c>
      <c r="BL235" s="13" t="s">
        <v>117</v>
      </c>
      <c r="BM235" s="139" t="s">
        <v>485</v>
      </c>
    </row>
    <row r="236" spans="2:65" s="1" customFormat="1" ht="24.2" customHeight="1">
      <c r="B236" s="127"/>
      <c r="C236" s="128" t="s">
        <v>304</v>
      </c>
      <c r="D236" s="128" t="s">
        <v>113</v>
      </c>
      <c r="E236" s="129" t="s">
        <v>486</v>
      </c>
      <c r="F236" s="130" t="s">
        <v>487</v>
      </c>
      <c r="G236" s="131" t="s">
        <v>484</v>
      </c>
      <c r="H236" s="132">
        <v>250</v>
      </c>
      <c r="I236" s="133"/>
      <c r="J236" s="133">
        <f>ROUND(I236*H236,2)</f>
        <v>0</v>
      </c>
      <c r="K236" s="134"/>
      <c r="L236" s="25"/>
      <c r="M236" s="135" t="s">
        <v>1</v>
      </c>
      <c r="N236" s="136" t="s">
        <v>34</v>
      </c>
      <c r="O236" s="137">
        <v>0</v>
      </c>
      <c r="P236" s="137">
        <f>O236*H236</f>
        <v>0</v>
      </c>
      <c r="Q236" s="137">
        <v>0</v>
      </c>
      <c r="R236" s="137">
        <f>Q236*H236</f>
        <v>0</v>
      </c>
      <c r="S236" s="137">
        <v>0</v>
      </c>
      <c r="T236" s="138">
        <f>S236*H236</f>
        <v>0</v>
      </c>
      <c r="AR236" s="139" t="s">
        <v>117</v>
      </c>
      <c r="AT236" s="139" t="s">
        <v>113</v>
      </c>
      <c r="AU236" s="139" t="s">
        <v>109</v>
      </c>
      <c r="AY236" s="13" t="s">
        <v>110</v>
      </c>
      <c r="BE236" s="140">
        <f>IF(N236="základná",J236,0)</f>
        <v>0</v>
      </c>
      <c r="BF236" s="140">
        <f>IF(N236="znížená",J236,0)</f>
        <v>0</v>
      </c>
      <c r="BG236" s="140">
        <f>IF(N236="zákl. prenesená",J236,0)</f>
        <v>0</v>
      </c>
      <c r="BH236" s="140">
        <f>IF(N236="zníž. prenesená",J236,0)</f>
        <v>0</v>
      </c>
      <c r="BI236" s="140">
        <f>IF(N236="nulová",J236,0)</f>
        <v>0</v>
      </c>
      <c r="BJ236" s="13" t="s">
        <v>109</v>
      </c>
      <c r="BK236" s="140">
        <f>ROUND(I236*H236,2)</f>
        <v>0</v>
      </c>
      <c r="BL236" s="13" t="s">
        <v>117</v>
      </c>
      <c r="BM236" s="139" t="s">
        <v>488</v>
      </c>
    </row>
    <row r="237" spans="2:65" s="1" customFormat="1" ht="21.75" customHeight="1">
      <c r="B237" s="127"/>
      <c r="C237" s="128" t="s">
        <v>489</v>
      </c>
      <c r="D237" s="128" t="s">
        <v>113</v>
      </c>
      <c r="E237" s="129" t="s">
        <v>490</v>
      </c>
      <c r="F237" s="130" t="s">
        <v>491</v>
      </c>
      <c r="G237" s="131" t="s">
        <v>184</v>
      </c>
      <c r="H237" s="132">
        <v>3</v>
      </c>
      <c r="I237" s="133"/>
      <c r="J237" s="133">
        <f>ROUND(I237*H237,2)</f>
        <v>0</v>
      </c>
      <c r="K237" s="134"/>
      <c r="L237" s="25"/>
      <c r="M237" s="135" t="s">
        <v>1</v>
      </c>
      <c r="N237" s="136" t="s">
        <v>34</v>
      </c>
      <c r="O237" s="137">
        <v>0</v>
      </c>
      <c r="P237" s="137">
        <f>O237*H237</f>
        <v>0</v>
      </c>
      <c r="Q237" s="137">
        <v>0</v>
      </c>
      <c r="R237" s="137">
        <f>Q237*H237</f>
        <v>0</v>
      </c>
      <c r="S237" s="137">
        <v>0</v>
      </c>
      <c r="T237" s="138">
        <f>S237*H237</f>
        <v>0</v>
      </c>
      <c r="AR237" s="139" t="s">
        <v>117</v>
      </c>
      <c r="AT237" s="139" t="s">
        <v>113</v>
      </c>
      <c r="AU237" s="139" t="s">
        <v>109</v>
      </c>
      <c r="AY237" s="13" t="s">
        <v>110</v>
      </c>
      <c r="BE237" s="140">
        <f>IF(N237="základná",J237,0)</f>
        <v>0</v>
      </c>
      <c r="BF237" s="140">
        <f>IF(N237="znížená",J237,0)</f>
        <v>0</v>
      </c>
      <c r="BG237" s="140">
        <f>IF(N237="zákl. prenesená",J237,0)</f>
        <v>0</v>
      </c>
      <c r="BH237" s="140">
        <f>IF(N237="zníž. prenesená",J237,0)</f>
        <v>0</v>
      </c>
      <c r="BI237" s="140">
        <f>IF(N237="nulová",J237,0)</f>
        <v>0</v>
      </c>
      <c r="BJ237" s="13" t="s">
        <v>109</v>
      </c>
      <c r="BK237" s="140">
        <f>ROUND(I237*H237,2)</f>
        <v>0</v>
      </c>
      <c r="BL237" s="13" t="s">
        <v>117</v>
      </c>
      <c r="BM237" s="139" t="s">
        <v>492</v>
      </c>
    </row>
    <row r="238" spans="2:65" s="1" customFormat="1" ht="16.5" customHeight="1">
      <c r="B238" s="127"/>
      <c r="C238" s="141" t="s">
        <v>307</v>
      </c>
      <c r="D238" s="141" t="s">
        <v>118</v>
      </c>
      <c r="E238" s="142" t="s">
        <v>493</v>
      </c>
      <c r="F238" s="143" t="s">
        <v>494</v>
      </c>
      <c r="G238" s="144" t="s">
        <v>484</v>
      </c>
      <c r="H238" s="145">
        <v>250</v>
      </c>
      <c r="I238" s="146"/>
      <c r="J238" s="146">
        <f>ROUND(I238*H238,2)</f>
        <v>0</v>
      </c>
      <c r="K238" s="147"/>
      <c r="L238" s="148"/>
      <c r="M238" s="149" t="s">
        <v>1</v>
      </c>
      <c r="N238" s="150" t="s">
        <v>34</v>
      </c>
      <c r="O238" s="137">
        <v>0</v>
      </c>
      <c r="P238" s="137">
        <f>O238*H238</f>
        <v>0</v>
      </c>
      <c r="Q238" s="137">
        <v>0</v>
      </c>
      <c r="R238" s="137">
        <f>Q238*H238</f>
        <v>0</v>
      </c>
      <c r="S238" s="137">
        <v>0</v>
      </c>
      <c r="T238" s="138">
        <f>S238*H238</f>
        <v>0</v>
      </c>
      <c r="AR238" s="139" t="s">
        <v>121</v>
      </c>
      <c r="AT238" s="139" t="s">
        <v>118</v>
      </c>
      <c r="AU238" s="139" t="s">
        <v>109</v>
      </c>
      <c r="AY238" s="13" t="s">
        <v>110</v>
      </c>
      <c r="BE238" s="140">
        <f>IF(N238="základná",J238,0)</f>
        <v>0</v>
      </c>
      <c r="BF238" s="140">
        <f>IF(N238="znížená",J238,0)</f>
        <v>0</v>
      </c>
      <c r="BG238" s="140">
        <f>IF(N238="zákl. prenesená",J238,0)</f>
        <v>0</v>
      </c>
      <c r="BH238" s="140">
        <f>IF(N238="zníž. prenesená",J238,0)</f>
        <v>0</v>
      </c>
      <c r="BI238" s="140">
        <f>IF(N238="nulová",J238,0)</f>
        <v>0</v>
      </c>
      <c r="BJ238" s="13" t="s">
        <v>109</v>
      </c>
      <c r="BK238" s="140">
        <f>ROUND(I238*H238,2)</f>
        <v>0</v>
      </c>
      <c r="BL238" s="13" t="s">
        <v>117</v>
      </c>
      <c r="BM238" s="139" t="s">
        <v>495</v>
      </c>
    </row>
    <row r="239" spans="2:65" s="1" customFormat="1" ht="24.2" customHeight="1">
      <c r="B239" s="127"/>
      <c r="C239" s="128" t="s">
        <v>496</v>
      </c>
      <c r="D239" s="128" t="s">
        <v>113</v>
      </c>
      <c r="E239" s="129" t="s">
        <v>497</v>
      </c>
      <c r="F239" s="130" t="s">
        <v>498</v>
      </c>
      <c r="G239" s="131" t="s">
        <v>159</v>
      </c>
      <c r="H239" s="132">
        <v>48.3</v>
      </c>
      <c r="I239" s="133"/>
      <c r="J239" s="133">
        <f>ROUND(I239*H239,2)</f>
        <v>0</v>
      </c>
      <c r="K239" s="134"/>
      <c r="L239" s="25"/>
      <c r="M239" s="135" t="s">
        <v>1</v>
      </c>
      <c r="N239" s="136" t="s">
        <v>34</v>
      </c>
      <c r="O239" s="137">
        <v>0</v>
      </c>
      <c r="P239" s="137">
        <f>O239*H239</f>
        <v>0</v>
      </c>
      <c r="Q239" s="137">
        <v>0</v>
      </c>
      <c r="R239" s="137">
        <f>Q239*H239</f>
        <v>0</v>
      </c>
      <c r="S239" s="137">
        <v>0</v>
      </c>
      <c r="T239" s="138">
        <f>S239*H239</f>
        <v>0</v>
      </c>
      <c r="AR239" s="139" t="s">
        <v>117</v>
      </c>
      <c r="AT239" s="139" t="s">
        <v>113</v>
      </c>
      <c r="AU239" s="139" t="s">
        <v>109</v>
      </c>
      <c r="AY239" s="13" t="s">
        <v>110</v>
      </c>
      <c r="BE239" s="140">
        <f>IF(N239="základná",J239,0)</f>
        <v>0</v>
      </c>
      <c r="BF239" s="140">
        <f>IF(N239="znížená",J239,0)</f>
        <v>0</v>
      </c>
      <c r="BG239" s="140">
        <f>IF(N239="zákl. prenesená",J239,0)</f>
        <v>0</v>
      </c>
      <c r="BH239" s="140">
        <f>IF(N239="zníž. prenesená",J239,0)</f>
        <v>0</v>
      </c>
      <c r="BI239" s="140">
        <f>IF(N239="nulová",J239,0)</f>
        <v>0</v>
      </c>
      <c r="BJ239" s="13" t="s">
        <v>109</v>
      </c>
      <c r="BK239" s="140">
        <f>ROUND(I239*H239,2)</f>
        <v>0</v>
      </c>
      <c r="BL239" s="13" t="s">
        <v>117</v>
      </c>
      <c r="BM239" s="139" t="s">
        <v>499</v>
      </c>
    </row>
    <row r="240" spans="2:65" s="11" customFormat="1" ht="22.9" customHeight="1">
      <c r="B240" s="116"/>
      <c r="D240" s="117" t="s">
        <v>67</v>
      </c>
      <c r="E240" s="125" t="s">
        <v>500</v>
      </c>
      <c r="F240" s="125" t="s">
        <v>501</v>
      </c>
      <c r="J240" s="126">
        <f>BK240</f>
        <v>0</v>
      </c>
      <c r="L240" s="116"/>
      <c r="M240" s="120"/>
      <c r="P240" s="121">
        <f>SUM(P241:P242)</f>
        <v>0</v>
      </c>
      <c r="R240" s="121">
        <f>SUM(R241:R242)</f>
        <v>0</v>
      </c>
      <c r="T240" s="122">
        <f>SUM(T241:T242)</f>
        <v>0</v>
      </c>
      <c r="AR240" s="117" t="s">
        <v>109</v>
      </c>
      <c r="AT240" s="123" t="s">
        <v>67</v>
      </c>
      <c r="AU240" s="123" t="s">
        <v>76</v>
      </c>
      <c r="AY240" s="117" t="s">
        <v>110</v>
      </c>
      <c r="BK240" s="124">
        <f>SUM(BK241:BK242)</f>
        <v>0</v>
      </c>
    </row>
    <row r="241" spans="2:65" s="1" customFormat="1" ht="33" customHeight="1">
      <c r="B241" s="127"/>
      <c r="C241" s="128" t="s">
        <v>311</v>
      </c>
      <c r="D241" s="128" t="s">
        <v>113</v>
      </c>
      <c r="E241" s="129" t="s">
        <v>502</v>
      </c>
      <c r="F241" s="130" t="s">
        <v>503</v>
      </c>
      <c r="G241" s="131" t="s">
        <v>116</v>
      </c>
      <c r="H241" s="132">
        <v>36</v>
      </c>
      <c r="I241" s="133"/>
      <c r="J241" s="133">
        <f>ROUND(I241*H241,2)</f>
        <v>0</v>
      </c>
      <c r="K241" s="134"/>
      <c r="L241" s="25"/>
      <c r="M241" s="135" t="s">
        <v>1</v>
      </c>
      <c r="N241" s="136" t="s">
        <v>34</v>
      </c>
      <c r="O241" s="137">
        <v>0</v>
      </c>
      <c r="P241" s="137">
        <f>O241*H241</f>
        <v>0</v>
      </c>
      <c r="Q241" s="137">
        <v>0</v>
      </c>
      <c r="R241" s="137">
        <f>Q241*H241</f>
        <v>0</v>
      </c>
      <c r="S241" s="137">
        <v>0</v>
      </c>
      <c r="T241" s="138">
        <f>S241*H241</f>
        <v>0</v>
      </c>
      <c r="AR241" s="139" t="s">
        <v>117</v>
      </c>
      <c r="AT241" s="139" t="s">
        <v>113</v>
      </c>
      <c r="AU241" s="139" t="s">
        <v>109</v>
      </c>
      <c r="AY241" s="13" t="s">
        <v>110</v>
      </c>
      <c r="BE241" s="140">
        <f>IF(N241="základná",J241,0)</f>
        <v>0</v>
      </c>
      <c r="BF241" s="140">
        <f>IF(N241="znížená",J241,0)</f>
        <v>0</v>
      </c>
      <c r="BG241" s="140">
        <f>IF(N241="zákl. prenesená",J241,0)</f>
        <v>0</v>
      </c>
      <c r="BH241" s="140">
        <f>IF(N241="zníž. prenesená",J241,0)</f>
        <v>0</v>
      </c>
      <c r="BI241" s="140">
        <f>IF(N241="nulová",J241,0)</f>
        <v>0</v>
      </c>
      <c r="BJ241" s="13" t="s">
        <v>109</v>
      </c>
      <c r="BK241" s="140">
        <f>ROUND(I241*H241,2)</f>
        <v>0</v>
      </c>
      <c r="BL241" s="13" t="s">
        <v>117</v>
      </c>
      <c r="BM241" s="139" t="s">
        <v>504</v>
      </c>
    </row>
    <row r="242" spans="2:65" s="1" customFormat="1" ht="24.2" customHeight="1">
      <c r="B242" s="127"/>
      <c r="C242" s="128" t="s">
        <v>505</v>
      </c>
      <c r="D242" s="128" t="s">
        <v>113</v>
      </c>
      <c r="E242" s="129" t="s">
        <v>506</v>
      </c>
      <c r="F242" s="130" t="s">
        <v>507</v>
      </c>
      <c r="G242" s="131" t="s">
        <v>116</v>
      </c>
      <c r="H242" s="132">
        <v>70</v>
      </c>
      <c r="I242" s="133"/>
      <c r="J242" s="133">
        <f>ROUND(I242*H242,2)</f>
        <v>0</v>
      </c>
      <c r="K242" s="134"/>
      <c r="L242" s="25"/>
      <c r="M242" s="135" t="s">
        <v>1</v>
      </c>
      <c r="N242" s="136" t="s">
        <v>34</v>
      </c>
      <c r="O242" s="137">
        <v>0</v>
      </c>
      <c r="P242" s="137">
        <f>O242*H242</f>
        <v>0</v>
      </c>
      <c r="Q242" s="137">
        <v>0</v>
      </c>
      <c r="R242" s="137">
        <f>Q242*H242</f>
        <v>0</v>
      </c>
      <c r="S242" s="137">
        <v>0</v>
      </c>
      <c r="T242" s="138">
        <f>S242*H242</f>
        <v>0</v>
      </c>
      <c r="AR242" s="139" t="s">
        <v>117</v>
      </c>
      <c r="AT242" s="139" t="s">
        <v>113</v>
      </c>
      <c r="AU242" s="139" t="s">
        <v>109</v>
      </c>
      <c r="AY242" s="13" t="s">
        <v>110</v>
      </c>
      <c r="BE242" s="140">
        <f>IF(N242="základná",J242,0)</f>
        <v>0</v>
      </c>
      <c r="BF242" s="140">
        <f>IF(N242="znížená",J242,0)</f>
        <v>0</v>
      </c>
      <c r="BG242" s="140">
        <f>IF(N242="zákl. prenesená",J242,0)</f>
        <v>0</v>
      </c>
      <c r="BH242" s="140">
        <f>IF(N242="zníž. prenesená",J242,0)</f>
        <v>0</v>
      </c>
      <c r="BI242" s="140">
        <f>IF(N242="nulová",J242,0)</f>
        <v>0</v>
      </c>
      <c r="BJ242" s="13" t="s">
        <v>109</v>
      </c>
      <c r="BK242" s="140">
        <f>ROUND(I242*H242,2)</f>
        <v>0</v>
      </c>
      <c r="BL242" s="13" t="s">
        <v>117</v>
      </c>
      <c r="BM242" s="139" t="s">
        <v>508</v>
      </c>
    </row>
    <row r="243" spans="2:65" s="11" customFormat="1" ht="25.9" customHeight="1">
      <c r="B243" s="116"/>
      <c r="D243" s="117" t="s">
        <v>67</v>
      </c>
      <c r="E243" s="118" t="s">
        <v>509</v>
      </c>
      <c r="F243" s="118" t="s">
        <v>510</v>
      </c>
      <c r="J243" s="119">
        <f>BK243</f>
        <v>0</v>
      </c>
      <c r="L243" s="116"/>
      <c r="M243" s="120"/>
      <c r="P243" s="121">
        <f>SUM(P244:P250)</f>
        <v>0</v>
      </c>
      <c r="R243" s="121">
        <f>SUM(R244:R250)</f>
        <v>0</v>
      </c>
      <c r="T243" s="122">
        <f>SUM(T244:T250)</f>
        <v>0</v>
      </c>
      <c r="AR243" s="117" t="s">
        <v>122</v>
      </c>
      <c r="AT243" s="123" t="s">
        <v>67</v>
      </c>
      <c r="AU243" s="123" t="s">
        <v>68</v>
      </c>
      <c r="AY243" s="117" t="s">
        <v>110</v>
      </c>
      <c r="BK243" s="124">
        <f>SUM(BK244:BK250)</f>
        <v>0</v>
      </c>
    </row>
    <row r="244" spans="2:65" s="1" customFormat="1" ht="16.5" customHeight="1">
      <c r="B244" s="127"/>
      <c r="C244" s="128" t="s">
        <v>314</v>
      </c>
      <c r="D244" s="128" t="s">
        <v>113</v>
      </c>
      <c r="E244" s="129" t="s">
        <v>511</v>
      </c>
      <c r="F244" s="130" t="s">
        <v>512</v>
      </c>
      <c r="G244" s="131" t="s">
        <v>179</v>
      </c>
      <c r="H244" s="132">
        <v>2</v>
      </c>
      <c r="I244" s="133"/>
      <c r="J244" s="133">
        <f t="shared" ref="J244:J250" si="60">ROUND(I244*H244,2)</f>
        <v>0</v>
      </c>
      <c r="K244" s="134"/>
      <c r="L244" s="25"/>
      <c r="M244" s="135" t="s">
        <v>1</v>
      </c>
      <c r="N244" s="136" t="s">
        <v>34</v>
      </c>
      <c r="O244" s="137">
        <v>0</v>
      </c>
      <c r="P244" s="137">
        <f t="shared" ref="P244:P250" si="61">O244*H244</f>
        <v>0</v>
      </c>
      <c r="Q244" s="137">
        <v>0</v>
      </c>
      <c r="R244" s="137">
        <f t="shared" ref="R244:R250" si="62">Q244*H244</f>
        <v>0</v>
      </c>
      <c r="S244" s="137">
        <v>0</v>
      </c>
      <c r="T244" s="138">
        <f t="shared" ref="T244:T250" si="63">S244*H244</f>
        <v>0</v>
      </c>
      <c r="AR244" s="139" t="s">
        <v>513</v>
      </c>
      <c r="AT244" s="139" t="s">
        <v>113</v>
      </c>
      <c r="AU244" s="139" t="s">
        <v>76</v>
      </c>
      <c r="AY244" s="13" t="s">
        <v>110</v>
      </c>
      <c r="BE244" s="140">
        <f t="shared" ref="BE244:BE250" si="64">IF(N244="základná",J244,0)</f>
        <v>0</v>
      </c>
      <c r="BF244" s="140">
        <f t="shared" ref="BF244:BF250" si="65">IF(N244="znížená",J244,0)</f>
        <v>0</v>
      </c>
      <c r="BG244" s="140">
        <f t="shared" ref="BG244:BG250" si="66">IF(N244="zákl. prenesená",J244,0)</f>
        <v>0</v>
      </c>
      <c r="BH244" s="140">
        <f t="shared" ref="BH244:BH250" si="67">IF(N244="zníž. prenesená",J244,0)</f>
        <v>0</v>
      </c>
      <c r="BI244" s="140">
        <f t="shared" ref="BI244:BI250" si="68">IF(N244="nulová",J244,0)</f>
        <v>0</v>
      </c>
      <c r="BJ244" s="13" t="s">
        <v>109</v>
      </c>
      <c r="BK244" s="140">
        <f t="shared" ref="BK244:BK250" si="69">ROUND(I244*H244,2)</f>
        <v>0</v>
      </c>
      <c r="BL244" s="13" t="s">
        <v>513</v>
      </c>
      <c r="BM244" s="139" t="s">
        <v>514</v>
      </c>
    </row>
    <row r="245" spans="2:65" s="1" customFormat="1" ht="16.5" customHeight="1">
      <c r="B245" s="127"/>
      <c r="C245" s="128" t="s">
        <v>515</v>
      </c>
      <c r="D245" s="128" t="s">
        <v>113</v>
      </c>
      <c r="E245" s="129" t="s">
        <v>516</v>
      </c>
      <c r="F245" s="130" t="s">
        <v>517</v>
      </c>
      <c r="G245" s="131" t="s">
        <v>518</v>
      </c>
      <c r="H245" s="132">
        <v>72</v>
      </c>
      <c r="I245" s="133"/>
      <c r="J245" s="133">
        <f t="shared" si="60"/>
        <v>0</v>
      </c>
      <c r="K245" s="134"/>
      <c r="L245" s="25"/>
      <c r="M245" s="135" t="s">
        <v>1</v>
      </c>
      <c r="N245" s="136" t="s">
        <v>34</v>
      </c>
      <c r="O245" s="137">
        <v>0</v>
      </c>
      <c r="P245" s="137">
        <f t="shared" si="61"/>
        <v>0</v>
      </c>
      <c r="Q245" s="137">
        <v>0</v>
      </c>
      <c r="R245" s="137">
        <f t="shared" si="62"/>
        <v>0</v>
      </c>
      <c r="S245" s="137">
        <v>0</v>
      </c>
      <c r="T245" s="138">
        <f t="shared" si="63"/>
        <v>0</v>
      </c>
      <c r="AR245" s="139" t="s">
        <v>513</v>
      </c>
      <c r="AT245" s="139" t="s">
        <v>113</v>
      </c>
      <c r="AU245" s="139" t="s">
        <v>76</v>
      </c>
      <c r="AY245" s="13" t="s">
        <v>110</v>
      </c>
      <c r="BE245" s="140">
        <f t="shared" si="64"/>
        <v>0</v>
      </c>
      <c r="BF245" s="140">
        <f t="shared" si="65"/>
        <v>0</v>
      </c>
      <c r="BG245" s="140">
        <f t="shared" si="66"/>
        <v>0</v>
      </c>
      <c r="BH245" s="140">
        <f t="shared" si="67"/>
        <v>0</v>
      </c>
      <c r="BI245" s="140">
        <f t="shared" si="68"/>
        <v>0</v>
      </c>
      <c r="BJ245" s="13" t="s">
        <v>109</v>
      </c>
      <c r="BK245" s="140">
        <f t="shared" si="69"/>
        <v>0</v>
      </c>
      <c r="BL245" s="13" t="s">
        <v>513</v>
      </c>
      <c r="BM245" s="139" t="s">
        <v>519</v>
      </c>
    </row>
    <row r="246" spans="2:65" s="1" customFormat="1" ht="16.5" customHeight="1">
      <c r="B246" s="127"/>
      <c r="C246" s="128" t="s">
        <v>318</v>
      </c>
      <c r="D246" s="128" t="s">
        <v>113</v>
      </c>
      <c r="E246" s="129" t="s">
        <v>520</v>
      </c>
      <c r="F246" s="130" t="s">
        <v>521</v>
      </c>
      <c r="G246" s="131" t="s">
        <v>274</v>
      </c>
      <c r="H246" s="132">
        <v>50</v>
      </c>
      <c r="I246" s="133"/>
      <c r="J246" s="133">
        <f t="shared" si="60"/>
        <v>0</v>
      </c>
      <c r="K246" s="134"/>
      <c r="L246" s="25"/>
      <c r="M246" s="135" t="s">
        <v>1</v>
      </c>
      <c r="N246" s="136" t="s">
        <v>34</v>
      </c>
      <c r="O246" s="137">
        <v>0</v>
      </c>
      <c r="P246" s="137">
        <f t="shared" si="61"/>
        <v>0</v>
      </c>
      <c r="Q246" s="137">
        <v>0</v>
      </c>
      <c r="R246" s="137">
        <f t="shared" si="62"/>
        <v>0</v>
      </c>
      <c r="S246" s="137">
        <v>0</v>
      </c>
      <c r="T246" s="138">
        <f t="shared" si="63"/>
        <v>0</v>
      </c>
      <c r="AR246" s="139" t="s">
        <v>513</v>
      </c>
      <c r="AT246" s="139" t="s">
        <v>113</v>
      </c>
      <c r="AU246" s="139" t="s">
        <v>76</v>
      </c>
      <c r="AY246" s="13" t="s">
        <v>110</v>
      </c>
      <c r="BE246" s="140">
        <f t="shared" si="64"/>
        <v>0</v>
      </c>
      <c r="BF246" s="140">
        <f t="shared" si="65"/>
        <v>0</v>
      </c>
      <c r="BG246" s="140">
        <f t="shared" si="66"/>
        <v>0</v>
      </c>
      <c r="BH246" s="140">
        <f t="shared" si="67"/>
        <v>0</v>
      </c>
      <c r="BI246" s="140">
        <f t="shared" si="68"/>
        <v>0</v>
      </c>
      <c r="BJ246" s="13" t="s">
        <v>109</v>
      </c>
      <c r="BK246" s="140">
        <f t="shared" si="69"/>
        <v>0</v>
      </c>
      <c r="BL246" s="13" t="s">
        <v>513</v>
      </c>
      <c r="BM246" s="139" t="s">
        <v>522</v>
      </c>
    </row>
    <row r="247" spans="2:65" s="1" customFormat="1" ht="16.5" customHeight="1">
      <c r="B247" s="127"/>
      <c r="C247" s="128" t="s">
        <v>523</v>
      </c>
      <c r="D247" s="128" t="s">
        <v>113</v>
      </c>
      <c r="E247" s="129" t="s">
        <v>524</v>
      </c>
      <c r="F247" s="130" t="s">
        <v>525</v>
      </c>
      <c r="G247" s="131" t="s">
        <v>184</v>
      </c>
      <c r="H247" s="132">
        <v>50</v>
      </c>
      <c r="I247" s="133"/>
      <c r="J247" s="133">
        <f t="shared" si="60"/>
        <v>0</v>
      </c>
      <c r="K247" s="134"/>
      <c r="L247" s="25"/>
      <c r="M247" s="135" t="s">
        <v>1</v>
      </c>
      <c r="N247" s="136" t="s">
        <v>34</v>
      </c>
      <c r="O247" s="137">
        <v>0</v>
      </c>
      <c r="P247" s="137">
        <f t="shared" si="61"/>
        <v>0</v>
      </c>
      <c r="Q247" s="137">
        <v>0</v>
      </c>
      <c r="R247" s="137">
        <f t="shared" si="62"/>
        <v>0</v>
      </c>
      <c r="S247" s="137">
        <v>0</v>
      </c>
      <c r="T247" s="138">
        <f t="shared" si="63"/>
        <v>0</v>
      </c>
      <c r="AR247" s="139" t="s">
        <v>513</v>
      </c>
      <c r="AT247" s="139" t="s">
        <v>113</v>
      </c>
      <c r="AU247" s="139" t="s">
        <v>76</v>
      </c>
      <c r="AY247" s="13" t="s">
        <v>110</v>
      </c>
      <c r="BE247" s="140">
        <f t="shared" si="64"/>
        <v>0</v>
      </c>
      <c r="BF247" s="140">
        <f t="shared" si="65"/>
        <v>0</v>
      </c>
      <c r="BG247" s="140">
        <f t="shared" si="66"/>
        <v>0</v>
      </c>
      <c r="BH247" s="140">
        <f t="shared" si="67"/>
        <v>0</v>
      </c>
      <c r="BI247" s="140">
        <f t="shared" si="68"/>
        <v>0</v>
      </c>
      <c r="BJ247" s="13" t="s">
        <v>109</v>
      </c>
      <c r="BK247" s="140">
        <f t="shared" si="69"/>
        <v>0</v>
      </c>
      <c r="BL247" s="13" t="s">
        <v>513</v>
      </c>
      <c r="BM247" s="139" t="s">
        <v>526</v>
      </c>
    </row>
    <row r="248" spans="2:65" s="1" customFormat="1" ht="16.5" customHeight="1">
      <c r="B248" s="127"/>
      <c r="C248" s="128" t="s">
        <v>321</v>
      </c>
      <c r="D248" s="128" t="s">
        <v>113</v>
      </c>
      <c r="E248" s="129" t="s">
        <v>527</v>
      </c>
      <c r="F248" s="130" t="s">
        <v>528</v>
      </c>
      <c r="G248" s="131" t="s">
        <v>184</v>
      </c>
      <c r="H248" s="132">
        <v>1</v>
      </c>
      <c r="I248" s="133"/>
      <c r="J248" s="133">
        <f t="shared" si="60"/>
        <v>0</v>
      </c>
      <c r="K248" s="134"/>
      <c r="L248" s="25"/>
      <c r="M248" s="135" t="s">
        <v>1</v>
      </c>
      <c r="N248" s="136" t="s">
        <v>34</v>
      </c>
      <c r="O248" s="137">
        <v>0</v>
      </c>
      <c r="P248" s="137">
        <f t="shared" si="61"/>
        <v>0</v>
      </c>
      <c r="Q248" s="137">
        <v>0</v>
      </c>
      <c r="R248" s="137">
        <f t="shared" si="62"/>
        <v>0</v>
      </c>
      <c r="S248" s="137">
        <v>0</v>
      </c>
      <c r="T248" s="138">
        <f t="shared" si="63"/>
        <v>0</v>
      </c>
      <c r="AR248" s="139" t="s">
        <v>513</v>
      </c>
      <c r="AT248" s="139" t="s">
        <v>113</v>
      </c>
      <c r="AU248" s="139" t="s">
        <v>76</v>
      </c>
      <c r="AY248" s="13" t="s">
        <v>110</v>
      </c>
      <c r="BE248" s="140">
        <f t="shared" si="64"/>
        <v>0</v>
      </c>
      <c r="BF248" s="140">
        <f t="shared" si="65"/>
        <v>0</v>
      </c>
      <c r="BG248" s="140">
        <f t="shared" si="66"/>
        <v>0</v>
      </c>
      <c r="BH248" s="140">
        <f t="shared" si="67"/>
        <v>0</v>
      </c>
      <c r="BI248" s="140">
        <f t="shared" si="68"/>
        <v>0</v>
      </c>
      <c r="BJ248" s="13" t="s">
        <v>109</v>
      </c>
      <c r="BK248" s="140">
        <f t="shared" si="69"/>
        <v>0</v>
      </c>
      <c r="BL248" s="13" t="s">
        <v>513</v>
      </c>
      <c r="BM248" s="139" t="s">
        <v>529</v>
      </c>
    </row>
    <row r="249" spans="2:65" s="1" customFormat="1" ht="16.5" customHeight="1">
      <c r="B249" s="127"/>
      <c r="C249" s="128" t="s">
        <v>530</v>
      </c>
      <c r="D249" s="128" t="s">
        <v>113</v>
      </c>
      <c r="E249" s="129" t="s">
        <v>531</v>
      </c>
      <c r="F249" s="130" t="s">
        <v>532</v>
      </c>
      <c r="G249" s="131" t="s">
        <v>184</v>
      </c>
      <c r="H249" s="132">
        <v>1</v>
      </c>
      <c r="I249" s="133"/>
      <c r="J249" s="133">
        <f t="shared" si="60"/>
        <v>0</v>
      </c>
      <c r="K249" s="134"/>
      <c r="L249" s="25"/>
      <c r="M249" s="135" t="s">
        <v>1</v>
      </c>
      <c r="N249" s="136" t="s">
        <v>34</v>
      </c>
      <c r="O249" s="137">
        <v>0</v>
      </c>
      <c r="P249" s="137">
        <f t="shared" si="61"/>
        <v>0</v>
      </c>
      <c r="Q249" s="137">
        <v>0</v>
      </c>
      <c r="R249" s="137">
        <f t="shared" si="62"/>
        <v>0</v>
      </c>
      <c r="S249" s="137">
        <v>0</v>
      </c>
      <c r="T249" s="138">
        <f t="shared" si="63"/>
        <v>0</v>
      </c>
      <c r="AR249" s="139" t="s">
        <v>513</v>
      </c>
      <c r="AT249" s="139" t="s">
        <v>113</v>
      </c>
      <c r="AU249" s="139" t="s">
        <v>76</v>
      </c>
      <c r="AY249" s="13" t="s">
        <v>110</v>
      </c>
      <c r="BE249" s="140">
        <f t="shared" si="64"/>
        <v>0</v>
      </c>
      <c r="BF249" s="140">
        <f t="shared" si="65"/>
        <v>0</v>
      </c>
      <c r="BG249" s="140">
        <f t="shared" si="66"/>
        <v>0</v>
      </c>
      <c r="BH249" s="140">
        <f t="shared" si="67"/>
        <v>0</v>
      </c>
      <c r="BI249" s="140">
        <f t="shared" si="68"/>
        <v>0</v>
      </c>
      <c r="BJ249" s="13" t="s">
        <v>109</v>
      </c>
      <c r="BK249" s="140">
        <f t="shared" si="69"/>
        <v>0</v>
      </c>
      <c r="BL249" s="13" t="s">
        <v>513</v>
      </c>
      <c r="BM249" s="139" t="s">
        <v>533</v>
      </c>
    </row>
    <row r="250" spans="2:65" s="1" customFormat="1" ht="16.5" customHeight="1">
      <c r="B250" s="127"/>
      <c r="C250" s="128" t="s">
        <v>325</v>
      </c>
      <c r="D250" s="128" t="s">
        <v>113</v>
      </c>
      <c r="E250" s="129" t="s">
        <v>534</v>
      </c>
      <c r="F250" s="130" t="s">
        <v>535</v>
      </c>
      <c r="G250" s="131" t="s">
        <v>184</v>
      </c>
      <c r="H250" s="132">
        <v>1</v>
      </c>
      <c r="I250" s="133"/>
      <c r="J250" s="133">
        <f t="shared" si="60"/>
        <v>0</v>
      </c>
      <c r="K250" s="134"/>
      <c r="L250" s="25"/>
      <c r="M250" s="151" t="s">
        <v>1</v>
      </c>
      <c r="N250" s="152" t="s">
        <v>34</v>
      </c>
      <c r="O250" s="153">
        <v>0</v>
      </c>
      <c r="P250" s="153">
        <f t="shared" si="61"/>
        <v>0</v>
      </c>
      <c r="Q250" s="153">
        <v>0</v>
      </c>
      <c r="R250" s="153">
        <f t="shared" si="62"/>
        <v>0</v>
      </c>
      <c r="S250" s="153">
        <v>0</v>
      </c>
      <c r="T250" s="154">
        <f t="shared" si="63"/>
        <v>0</v>
      </c>
      <c r="AR250" s="139" t="s">
        <v>513</v>
      </c>
      <c r="AT250" s="139" t="s">
        <v>113</v>
      </c>
      <c r="AU250" s="139" t="s">
        <v>76</v>
      </c>
      <c r="AY250" s="13" t="s">
        <v>110</v>
      </c>
      <c r="BE250" s="140">
        <f t="shared" si="64"/>
        <v>0</v>
      </c>
      <c r="BF250" s="140">
        <f t="shared" si="65"/>
        <v>0</v>
      </c>
      <c r="BG250" s="140">
        <f t="shared" si="66"/>
        <v>0</v>
      </c>
      <c r="BH250" s="140">
        <f t="shared" si="67"/>
        <v>0</v>
      </c>
      <c r="BI250" s="140">
        <f t="shared" si="68"/>
        <v>0</v>
      </c>
      <c r="BJ250" s="13" t="s">
        <v>109</v>
      </c>
      <c r="BK250" s="140">
        <f t="shared" si="69"/>
        <v>0</v>
      </c>
      <c r="BL250" s="13" t="s">
        <v>513</v>
      </c>
      <c r="BM250" s="139" t="s">
        <v>536</v>
      </c>
    </row>
    <row r="251" spans="2:65" s="1" customFormat="1" ht="6.95" customHeight="1">
      <c r="B251" s="40"/>
      <c r="C251" s="41"/>
      <c r="D251" s="41"/>
      <c r="E251" s="41"/>
      <c r="F251" s="41"/>
      <c r="G251" s="41"/>
      <c r="H251" s="41"/>
      <c r="I251" s="41"/>
      <c r="J251" s="41"/>
      <c r="K251" s="41"/>
      <c r="L251" s="25"/>
    </row>
  </sheetData>
  <autoFilter ref="C125:K250" xr:uid="{00000000-0009-0000-0000-000001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4BF6E-63F9-4ADE-B837-4CFCE1D6B60E}">
  <sheetPr>
    <pageSetUpPr fitToPage="1"/>
  </sheetPr>
  <dimension ref="B2:BM251"/>
  <sheetViews>
    <sheetView showGridLines="0" topLeftCell="A170" workbookViewId="0">
      <selection activeCell="F24" sqref="F2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>
      <c r="L2" s="174" t="s">
        <v>5</v>
      </c>
      <c r="M2" s="157"/>
      <c r="N2" s="157"/>
      <c r="O2" s="157"/>
      <c r="P2" s="157"/>
      <c r="Q2" s="157"/>
      <c r="R2" s="157"/>
      <c r="S2" s="157"/>
      <c r="T2" s="157"/>
      <c r="U2" s="157"/>
      <c r="V2" s="157"/>
      <c r="AT2" s="13" t="s">
        <v>77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2:46" ht="24.95" customHeight="1">
      <c r="B4" s="16"/>
      <c r="D4" s="17" t="s">
        <v>543</v>
      </c>
      <c r="L4" s="16"/>
      <c r="M4" s="80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16.5" customHeight="1">
      <c r="B7" s="16"/>
      <c r="E7" s="194" t="str">
        <f>'Rekapitulácia stavby'!K6</f>
        <v>REKONŠTRUKCIA KOTOLNE ZSS Saluštia, Kírť 189, 99122 Čeláre</v>
      </c>
      <c r="F7" s="195"/>
      <c r="G7" s="195"/>
      <c r="H7" s="195"/>
      <c r="L7" s="16"/>
    </row>
    <row r="8" spans="2:46" s="1" customFormat="1" ht="12" customHeight="1">
      <c r="B8" s="25"/>
      <c r="D8" s="22" t="s">
        <v>79</v>
      </c>
      <c r="L8" s="25"/>
    </row>
    <row r="9" spans="2:46" s="1" customFormat="1" ht="16.5" customHeight="1">
      <c r="B9" s="25"/>
      <c r="E9" s="180" t="s">
        <v>540</v>
      </c>
      <c r="F9" s="193"/>
      <c r="G9" s="193"/>
      <c r="H9" s="193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 t="str">
        <f>'Rekapitulácia stavby'!AN8</f>
        <v>18. 6. 2024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20</v>
      </c>
      <c r="I14" s="22" t="s">
        <v>21</v>
      </c>
      <c r="J14" s="20" t="str">
        <f>IF('Rekapitulácia stavby'!AN10="","",'Rekapitulácia stavby'!AN10)</f>
        <v/>
      </c>
      <c r="L14" s="25"/>
    </row>
    <row r="15" spans="2:46" s="1" customFormat="1" ht="18" customHeight="1">
      <c r="B15" s="25"/>
      <c r="E15" s="20" t="str">
        <f>IF('Rekapitulácia stavby'!E11="","",'Rekapitulácia stavby'!E11)</f>
        <v xml:space="preserve"> Zariadenie sociálnych služieb Salustia, Kírť 189, 99122 Čeláre</v>
      </c>
      <c r="I15" s="22" t="s">
        <v>22</v>
      </c>
      <c r="J15" s="20" t="str">
        <f>IF('Rekapitulácia stavby'!AN11="","",'Rekapitulácia stavby'!AN11)</f>
        <v/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23</v>
      </c>
      <c r="I17" s="22" t="s">
        <v>21</v>
      </c>
      <c r="J17" s="20" t="str">
        <f>'Rekapitulácia stavby'!AN13</f>
        <v/>
      </c>
      <c r="L17" s="25"/>
    </row>
    <row r="18" spans="2:12" s="1" customFormat="1" ht="18" customHeight="1">
      <c r="B18" s="25"/>
      <c r="E18" s="156" t="str">
        <f>'Rekapitulácia stavby'!E14</f>
        <v xml:space="preserve"> </v>
      </c>
      <c r="F18" s="156"/>
      <c r="G18" s="156"/>
      <c r="H18" s="156"/>
      <c r="I18" s="22" t="s">
        <v>22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24</v>
      </c>
      <c r="I20" s="22" t="s">
        <v>21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22</v>
      </c>
      <c r="J21" s="20" t="str">
        <f>IF('Rekapitulácia stavby'!AN17="","",'Rekapitulácia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21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22</v>
      </c>
      <c r="J24" s="20" t="str">
        <f>IF('Rekapitulácia stavby'!AN20="","",'Rekapitulácia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81"/>
      <c r="E27" s="159" t="s">
        <v>1</v>
      </c>
      <c r="F27" s="159"/>
      <c r="G27" s="159"/>
      <c r="H27" s="159"/>
      <c r="L27" s="81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2" t="s">
        <v>28</v>
      </c>
      <c r="J30" s="62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51" t="s">
        <v>32</v>
      </c>
      <c r="E33" s="30" t="s">
        <v>33</v>
      </c>
      <c r="F33" s="83">
        <f>ROUND((SUM(BE126:BE250)),  2)</f>
        <v>0</v>
      </c>
      <c r="G33" s="84"/>
      <c r="H33" s="84"/>
      <c r="I33" s="85">
        <v>0.2</v>
      </c>
      <c r="J33" s="83">
        <f>ROUND(((SUM(BE126:BE250))*I33),  2)</f>
        <v>0</v>
      </c>
      <c r="L33" s="25"/>
    </row>
    <row r="34" spans="2:12" s="1" customFormat="1" ht="14.45" customHeight="1">
      <c r="B34" s="25"/>
      <c r="E34" s="30" t="s">
        <v>34</v>
      </c>
      <c r="F34" s="86">
        <f>ROUND((SUM(BF126:BF250)),  2)</f>
        <v>0</v>
      </c>
      <c r="I34" s="87">
        <v>0.2</v>
      </c>
      <c r="J34" s="86"/>
      <c r="L34" s="25"/>
    </row>
    <row r="35" spans="2:12" s="1" customFormat="1" ht="14.45" hidden="1" customHeight="1">
      <c r="B35" s="25"/>
      <c r="E35" s="22" t="s">
        <v>35</v>
      </c>
      <c r="F35" s="86">
        <f>ROUND((SUM(BG126:BG250)),  2)</f>
        <v>0</v>
      </c>
      <c r="I35" s="87">
        <v>0.2</v>
      </c>
      <c r="J35" s="86">
        <f>0</f>
        <v>0</v>
      </c>
      <c r="L35" s="25"/>
    </row>
    <row r="36" spans="2:12" s="1" customFormat="1" ht="14.45" hidden="1" customHeight="1">
      <c r="B36" s="25"/>
      <c r="E36" s="22" t="s">
        <v>36</v>
      </c>
      <c r="F36" s="86">
        <f>ROUND((SUM(BH126:BH250)),  2)</f>
        <v>0</v>
      </c>
      <c r="I36" s="87">
        <v>0.2</v>
      </c>
      <c r="J36" s="86">
        <f>0</f>
        <v>0</v>
      </c>
      <c r="L36" s="25"/>
    </row>
    <row r="37" spans="2:12" s="1" customFormat="1" ht="14.45" hidden="1" customHeight="1">
      <c r="B37" s="25"/>
      <c r="E37" s="30" t="s">
        <v>37</v>
      </c>
      <c r="F37" s="83">
        <f>ROUND((SUM(BI126:BI250)),  2)</f>
        <v>0</v>
      </c>
      <c r="G37" s="84"/>
      <c r="H37" s="84"/>
      <c r="I37" s="85">
        <v>0</v>
      </c>
      <c r="J37" s="83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8"/>
      <c r="D39" s="89" t="s">
        <v>38</v>
      </c>
      <c r="E39" s="53"/>
      <c r="F39" s="53"/>
      <c r="G39" s="90" t="s">
        <v>39</v>
      </c>
      <c r="H39" s="91" t="s">
        <v>40</v>
      </c>
      <c r="I39" s="53"/>
      <c r="J39" s="92"/>
      <c r="K39" s="93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43</v>
      </c>
      <c r="E61" s="27"/>
      <c r="F61" s="94" t="s">
        <v>44</v>
      </c>
      <c r="G61" s="39" t="s">
        <v>43</v>
      </c>
      <c r="H61" s="27"/>
      <c r="I61" s="27"/>
      <c r="J61" s="95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43</v>
      </c>
      <c r="E76" s="27"/>
      <c r="F76" s="94" t="s">
        <v>44</v>
      </c>
      <c r="G76" s="39" t="s">
        <v>43</v>
      </c>
      <c r="H76" s="27"/>
      <c r="I76" s="27"/>
      <c r="J76" s="95" t="s">
        <v>44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542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13</v>
      </c>
      <c r="L84" s="25"/>
    </row>
    <row r="85" spans="2:47" s="1" customFormat="1" ht="16.5" customHeight="1">
      <c r="B85" s="25"/>
      <c r="E85" s="194" t="str">
        <f>E7</f>
        <v>REKONŠTRUKCIA KOTOLNE ZSS Saluštia, Kírť 189, 99122 Čeláre</v>
      </c>
      <c r="F85" s="195"/>
      <c r="G85" s="195"/>
      <c r="H85" s="195"/>
      <c r="L85" s="25"/>
    </row>
    <row r="86" spans="2:47" s="1" customFormat="1" ht="12" customHeight="1">
      <c r="B86" s="25"/>
      <c r="C86" s="22" t="s">
        <v>79</v>
      </c>
      <c r="L86" s="25"/>
    </row>
    <row r="87" spans="2:47" s="1" customFormat="1" ht="16.5" customHeight="1">
      <c r="B87" s="25"/>
      <c r="E87" s="180" t="str">
        <f>E9</f>
        <v>Biomasová kotolňa - VYKUROVANIE</v>
      </c>
      <c r="F87" s="193"/>
      <c r="G87" s="193"/>
      <c r="H87" s="193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 xml:space="preserve"> </v>
      </c>
      <c r="I89" s="22" t="s">
        <v>18</v>
      </c>
      <c r="J89" s="48" t="str">
        <f>IF(J12="","",J12)</f>
        <v>18. 6. 2024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20</v>
      </c>
      <c r="F91" s="20" t="str">
        <f>E15</f>
        <v xml:space="preserve"> Zariadenie sociálnych služieb Salustia, Kírť 189, 99122 Čeláre</v>
      </c>
      <c r="I91" s="22" t="s">
        <v>24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23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6" t="s">
        <v>81</v>
      </c>
      <c r="D94" s="88"/>
      <c r="E94" s="88"/>
      <c r="F94" s="88"/>
      <c r="G94" s="88"/>
      <c r="H94" s="88"/>
      <c r="I94" s="88"/>
      <c r="J94" s="97" t="s">
        <v>82</v>
      </c>
      <c r="K94" s="88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8" t="s">
        <v>83</v>
      </c>
      <c r="J96" s="62"/>
      <c r="L96" s="25"/>
      <c r="AU96" s="13" t="s">
        <v>84</v>
      </c>
    </row>
    <row r="97" spans="2:12" s="8" customFormat="1" ht="24.95" customHeight="1">
      <c r="B97" s="99"/>
      <c r="D97" s="100" t="s">
        <v>85</v>
      </c>
      <c r="E97" s="101"/>
      <c r="F97" s="101"/>
      <c r="G97" s="101"/>
      <c r="H97" s="101"/>
      <c r="I97" s="101"/>
      <c r="J97" s="102"/>
      <c r="L97" s="99"/>
    </row>
    <row r="98" spans="2:12" s="9" customFormat="1" ht="19.899999999999999" customHeight="1">
      <c r="B98" s="103"/>
      <c r="D98" s="104" t="s">
        <v>86</v>
      </c>
      <c r="E98" s="105"/>
      <c r="F98" s="105"/>
      <c r="G98" s="105"/>
      <c r="H98" s="105"/>
      <c r="I98" s="105"/>
      <c r="J98" s="106"/>
      <c r="L98" s="103"/>
    </row>
    <row r="99" spans="2:12" s="9" customFormat="1" ht="19.899999999999999" customHeight="1">
      <c r="B99" s="103"/>
      <c r="D99" s="104" t="s">
        <v>87</v>
      </c>
      <c r="E99" s="105"/>
      <c r="F99" s="105"/>
      <c r="G99" s="105"/>
      <c r="H99" s="105"/>
      <c r="I99" s="105"/>
      <c r="J99" s="106"/>
      <c r="L99" s="103"/>
    </row>
    <row r="100" spans="2:12" s="9" customFormat="1" ht="19.899999999999999" customHeight="1">
      <c r="B100" s="103"/>
      <c r="D100" s="104" t="s">
        <v>88</v>
      </c>
      <c r="E100" s="105"/>
      <c r="F100" s="105"/>
      <c r="G100" s="105"/>
      <c r="H100" s="105"/>
      <c r="I100" s="105"/>
      <c r="J100" s="106"/>
      <c r="L100" s="103"/>
    </row>
    <row r="101" spans="2:12" s="9" customFormat="1" ht="19.899999999999999" customHeight="1">
      <c r="B101" s="103"/>
      <c r="D101" s="104" t="s">
        <v>89</v>
      </c>
      <c r="E101" s="105"/>
      <c r="F101" s="105"/>
      <c r="G101" s="105"/>
      <c r="H101" s="105"/>
      <c r="I101" s="105"/>
      <c r="J101" s="106"/>
      <c r="L101" s="103"/>
    </row>
    <row r="102" spans="2:12" s="9" customFormat="1" ht="19.899999999999999" customHeight="1">
      <c r="B102" s="103"/>
      <c r="D102" s="104" t="s">
        <v>90</v>
      </c>
      <c r="E102" s="105"/>
      <c r="F102" s="105"/>
      <c r="G102" s="105"/>
      <c r="H102" s="105"/>
      <c r="I102" s="105"/>
      <c r="J102" s="106"/>
      <c r="L102" s="103"/>
    </row>
    <row r="103" spans="2:12" s="9" customFormat="1" ht="19.899999999999999" customHeight="1">
      <c r="B103" s="103"/>
      <c r="D103" s="104" t="s">
        <v>91</v>
      </c>
      <c r="E103" s="105"/>
      <c r="F103" s="105"/>
      <c r="G103" s="105"/>
      <c r="H103" s="105"/>
      <c r="I103" s="105"/>
      <c r="J103" s="106"/>
      <c r="L103" s="103"/>
    </row>
    <row r="104" spans="2:12" s="9" customFormat="1" ht="19.899999999999999" customHeight="1">
      <c r="B104" s="103"/>
      <c r="D104" s="104" t="s">
        <v>92</v>
      </c>
      <c r="E104" s="105"/>
      <c r="F104" s="105"/>
      <c r="G104" s="105"/>
      <c r="H104" s="105"/>
      <c r="I104" s="105"/>
      <c r="J104" s="106"/>
      <c r="L104" s="103"/>
    </row>
    <row r="105" spans="2:12" s="9" customFormat="1" ht="19.899999999999999" customHeight="1">
      <c r="B105" s="103"/>
      <c r="D105" s="104" t="s">
        <v>93</v>
      </c>
      <c r="E105" s="105"/>
      <c r="F105" s="105"/>
      <c r="G105" s="105"/>
      <c r="H105" s="105"/>
      <c r="I105" s="105"/>
      <c r="J105" s="106"/>
      <c r="L105" s="103"/>
    </row>
    <row r="106" spans="2:12" s="8" customFormat="1" ht="24.95" customHeight="1">
      <c r="B106" s="99"/>
      <c r="D106" s="100" t="s">
        <v>94</v>
      </c>
      <c r="E106" s="101"/>
      <c r="F106" s="101"/>
      <c r="G106" s="101"/>
      <c r="H106" s="101"/>
      <c r="I106" s="101"/>
      <c r="J106" s="102"/>
      <c r="L106" s="99"/>
    </row>
    <row r="107" spans="2:12" s="1" customFormat="1" ht="21.75" customHeight="1">
      <c r="B107" s="25"/>
      <c r="L107" s="25"/>
    </row>
    <row r="108" spans="2:12" s="1" customFormat="1" ht="6.95" customHeight="1"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25"/>
    </row>
    <row r="112" spans="2:12" s="1" customFormat="1" ht="6.95" customHeight="1">
      <c r="B112" s="42"/>
      <c r="C112" s="43"/>
      <c r="D112" s="43"/>
      <c r="E112" s="43"/>
      <c r="F112" s="43"/>
      <c r="G112" s="43"/>
      <c r="H112" s="43"/>
      <c r="I112" s="43"/>
      <c r="J112" s="43"/>
      <c r="K112" s="43"/>
      <c r="L112" s="25"/>
    </row>
    <row r="113" spans="2:63" s="1" customFormat="1" ht="24.95" customHeight="1">
      <c r="B113" s="25"/>
      <c r="C113" s="17" t="s">
        <v>541</v>
      </c>
      <c r="L113" s="25"/>
    </row>
    <row r="114" spans="2:63" s="1" customFormat="1" ht="6.95" customHeight="1">
      <c r="B114" s="25"/>
      <c r="L114" s="25"/>
    </row>
    <row r="115" spans="2:63" s="1" customFormat="1" ht="12" customHeight="1">
      <c r="B115" s="25"/>
      <c r="C115" s="22" t="s">
        <v>13</v>
      </c>
      <c r="L115" s="25"/>
    </row>
    <row r="116" spans="2:63" s="1" customFormat="1" ht="16.5" customHeight="1">
      <c r="B116" s="25"/>
      <c r="E116" s="194" t="str">
        <f>E7</f>
        <v>REKONŠTRUKCIA KOTOLNE ZSS Saluštia, Kírť 189, 99122 Čeláre</v>
      </c>
      <c r="F116" s="195"/>
      <c r="G116" s="195"/>
      <c r="H116" s="195"/>
      <c r="L116" s="25"/>
    </row>
    <row r="117" spans="2:63" s="1" customFormat="1" ht="12" customHeight="1">
      <c r="B117" s="25"/>
      <c r="C117" s="22" t="s">
        <v>79</v>
      </c>
      <c r="L117" s="25"/>
    </row>
    <row r="118" spans="2:63" s="1" customFormat="1" ht="16.5" customHeight="1">
      <c r="B118" s="25"/>
      <c r="E118" s="180" t="str">
        <f>E9</f>
        <v>Biomasová kotolňa - VYKUROVANIE</v>
      </c>
      <c r="F118" s="193"/>
      <c r="G118" s="193"/>
      <c r="H118" s="193"/>
      <c r="L118" s="25"/>
    </row>
    <row r="119" spans="2:63" s="1" customFormat="1" ht="6.95" customHeight="1">
      <c r="B119" s="25"/>
      <c r="L119" s="25"/>
    </row>
    <row r="120" spans="2:63" s="1" customFormat="1" ht="12" customHeight="1">
      <c r="B120" s="25"/>
      <c r="C120" s="22" t="s">
        <v>16</v>
      </c>
      <c r="F120" s="20" t="str">
        <f>F12</f>
        <v xml:space="preserve"> </v>
      </c>
      <c r="I120" s="22" t="s">
        <v>18</v>
      </c>
      <c r="J120" s="48" t="str">
        <f>IF(J12="","",J12)</f>
        <v>18. 6. 2024</v>
      </c>
      <c r="L120" s="25"/>
    </row>
    <row r="121" spans="2:63" s="1" customFormat="1" ht="6.95" customHeight="1">
      <c r="B121" s="25"/>
      <c r="L121" s="25"/>
    </row>
    <row r="122" spans="2:63" s="1" customFormat="1" ht="15.2" customHeight="1">
      <c r="B122" s="25"/>
      <c r="C122" s="22" t="s">
        <v>20</v>
      </c>
      <c r="F122" s="20" t="str">
        <f>E15</f>
        <v xml:space="preserve"> Zariadenie sociálnych služieb Salustia, Kírť 189, 99122 Čeláre</v>
      </c>
      <c r="I122" s="22" t="s">
        <v>24</v>
      </c>
      <c r="J122" s="23" t="str">
        <f>E21</f>
        <v xml:space="preserve"> </v>
      </c>
      <c r="L122" s="25"/>
    </row>
    <row r="123" spans="2:63" s="1" customFormat="1" ht="15.2" customHeight="1">
      <c r="B123" s="25"/>
      <c r="C123" s="22" t="s">
        <v>23</v>
      </c>
      <c r="F123" s="20" t="str">
        <f>IF(E18="","",E18)</f>
        <v xml:space="preserve"> </v>
      </c>
      <c r="I123" s="22" t="s">
        <v>26</v>
      </c>
      <c r="J123" s="23" t="str">
        <f>E24</f>
        <v xml:space="preserve"> </v>
      </c>
      <c r="L123" s="25"/>
    </row>
    <row r="124" spans="2:63" s="1" customFormat="1" ht="10.35" customHeight="1">
      <c r="B124" s="25"/>
      <c r="L124" s="25"/>
    </row>
    <row r="125" spans="2:63" s="10" customFormat="1" ht="29.25" customHeight="1">
      <c r="B125" s="107"/>
      <c r="C125" s="108" t="s">
        <v>96</v>
      </c>
      <c r="D125" s="109" t="s">
        <v>53</v>
      </c>
      <c r="E125" s="109" t="s">
        <v>49</v>
      </c>
      <c r="F125" s="109" t="s">
        <v>50</v>
      </c>
      <c r="G125" s="109" t="s">
        <v>97</v>
      </c>
      <c r="H125" s="109" t="s">
        <v>98</v>
      </c>
      <c r="I125" s="109" t="s">
        <v>99</v>
      </c>
      <c r="J125" s="110" t="s">
        <v>82</v>
      </c>
      <c r="K125" s="111" t="s">
        <v>100</v>
      </c>
      <c r="L125" s="107"/>
      <c r="M125" s="55" t="s">
        <v>1</v>
      </c>
      <c r="N125" s="56" t="s">
        <v>32</v>
      </c>
      <c r="O125" s="56" t="s">
        <v>101</v>
      </c>
      <c r="P125" s="56" t="s">
        <v>102</v>
      </c>
      <c r="Q125" s="56" t="s">
        <v>103</v>
      </c>
      <c r="R125" s="56" t="s">
        <v>104</v>
      </c>
      <c r="S125" s="56" t="s">
        <v>105</v>
      </c>
      <c r="T125" s="57" t="s">
        <v>106</v>
      </c>
    </row>
    <row r="126" spans="2:63" s="1" customFormat="1" ht="22.9" customHeight="1">
      <c r="B126" s="25"/>
      <c r="C126" s="60"/>
      <c r="J126" s="112"/>
      <c r="L126" s="25"/>
      <c r="M126" s="58"/>
      <c r="N126" s="49"/>
      <c r="O126" s="49"/>
      <c r="P126" s="113">
        <f>P127+P243</f>
        <v>0</v>
      </c>
      <c r="Q126" s="49"/>
      <c r="R126" s="113">
        <f>R127+R243</f>
        <v>0</v>
      </c>
      <c r="S126" s="49"/>
      <c r="T126" s="114">
        <f>T127+T243</f>
        <v>0</v>
      </c>
      <c r="AT126" s="13" t="s">
        <v>67</v>
      </c>
      <c r="AU126" s="13" t="s">
        <v>84</v>
      </c>
      <c r="BK126" s="115">
        <f>BK127+BK243</f>
        <v>0</v>
      </c>
    </row>
    <row r="127" spans="2:63" s="11" customFormat="1" ht="25.9" customHeight="1">
      <c r="B127" s="116"/>
      <c r="D127" s="117" t="s">
        <v>67</v>
      </c>
      <c r="E127" s="118" t="s">
        <v>107</v>
      </c>
      <c r="F127" s="118" t="s">
        <v>108</v>
      </c>
      <c r="J127" s="119"/>
      <c r="L127" s="116"/>
      <c r="M127" s="120"/>
      <c r="P127" s="121">
        <f>P128+P142+P159+P173+P189+P202+P234+P240</f>
        <v>0</v>
      </c>
      <c r="R127" s="121">
        <f>R128+R142+R159+R173+R189+R202+R234+R240</f>
        <v>0</v>
      </c>
      <c r="T127" s="122">
        <f>T128+T142+T159+T173+T189+T202+T234+T240</f>
        <v>0</v>
      </c>
      <c r="AR127" s="117" t="s">
        <v>109</v>
      </c>
      <c r="AT127" s="123" t="s">
        <v>67</v>
      </c>
      <c r="AU127" s="123" t="s">
        <v>68</v>
      </c>
      <c r="AY127" s="117" t="s">
        <v>110</v>
      </c>
      <c r="BK127" s="124">
        <f>BK128+BK142+BK159+BK173+BK189+BK202+BK234+BK240</f>
        <v>0</v>
      </c>
    </row>
    <row r="128" spans="2:63" s="11" customFormat="1" ht="22.9" customHeight="1">
      <c r="B128" s="116"/>
      <c r="D128" s="117" t="s">
        <v>67</v>
      </c>
      <c r="E128" s="125" t="s">
        <v>111</v>
      </c>
      <c r="F128" s="125" t="s">
        <v>112</v>
      </c>
      <c r="J128" s="126"/>
      <c r="L128" s="116"/>
      <c r="M128" s="120"/>
      <c r="P128" s="121">
        <f>SUM(P129:P141)</f>
        <v>0</v>
      </c>
      <c r="R128" s="121">
        <f>SUM(R129:R141)</f>
        <v>0</v>
      </c>
      <c r="T128" s="122">
        <f>SUM(T129:T141)</f>
        <v>0</v>
      </c>
      <c r="AR128" s="117" t="s">
        <v>109</v>
      </c>
      <c r="AT128" s="123" t="s">
        <v>67</v>
      </c>
      <c r="AU128" s="123" t="s">
        <v>76</v>
      </c>
      <c r="AY128" s="117" t="s">
        <v>110</v>
      </c>
      <c r="BK128" s="124">
        <f>SUM(BK129:BK141)</f>
        <v>0</v>
      </c>
    </row>
    <row r="129" spans="2:65" s="1" customFormat="1" ht="21.75" customHeight="1">
      <c r="B129" s="127"/>
      <c r="C129" s="128" t="s">
        <v>76</v>
      </c>
      <c r="D129" s="128" t="s">
        <v>113</v>
      </c>
      <c r="E129" s="129" t="s">
        <v>114</v>
      </c>
      <c r="F129" s="130" t="s">
        <v>115</v>
      </c>
      <c r="G129" s="131" t="s">
        <v>116</v>
      </c>
      <c r="H129" s="132">
        <v>6</v>
      </c>
      <c r="I129" s="133"/>
      <c r="J129" s="133"/>
      <c r="K129" s="134"/>
      <c r="L129" s="25"/>
      <c r="M129" s="135" t="s">
        <v>1</v>
      </c>
      <c r="N129" s="136" t="s">
        <v>34</v>
      </c>
      <c r="O129" s="137">
        <v>0</v>
      </c>
      <c r="P129" s="137">
        <f t="shared" ref="P129:P141" si="0">O129*H129</f>
        <v>0</v>
      </c>
      <c r="Q129" s="137">
        <v>0</v>
      </c>
      <c r="R129" s="137">
        <f t="shared" ref="R129:R141" si="1">Q129*H129</f>
        <v>0</v>
      </c>
      <c r="S129" s="137">
        <v>0</v>
      </c>
      <c r="T129" s="138">
        <f t="shared" ref="T129:T141" si="2">S129*H129</f>
        <v>0</v>
      </c>
      <c r="AR129" s="139" t="s">
        <v>117</v>
      </c>
      <c r="AT129" s="139" t="s">
        <v>113</v>
      </c>
      <c r="AU129" s="139" t="s">
        <v>109</v>
      </c>
      <c r="AY129" s="13" t="s">
        <v>110</v>
      </c>
      <c r="BE129" s="140">
        <f t="shared" ref="BE129:BE141" si="3">IF(N129="základná",J129,0)</f>
        <v>0</v>
      </c>
      <c r="BF129" s="140">
        <f t="shared" ref="BF129:BF141" si="4">IF(N129="znížená",J129,0)</f>
        <v>0</v>
      </c>
      <c r="BG129" s="140">
        <f t="shared" ref="BG129:BG141" si="5">IF(N129="zákl. prenesená",J129,0)</f>
        <v>0</v>
      </c>
      <c r="BH129" s="140">
        <f t="shared" ref="BH129:BH141" si="6">IF(N129="zníž. prenesená",J129,0)</f>
        <v>0</v>
      </c>
      <c r="BI129" s="140">
        <f t="shared" ref="BI129:BI141" si="7">IF(N129="nulová",J129,0)</f>
        <v>0</v>
      </c>
      <c r="BJ129" s="13" t="s">
        <v>109</v>
      </c>
      <c r="BK129" s="140">
        <f t="shared" ref="BK129:BK141" si="8">ROUND(I129*H129,2)</f>
        <v>0</v>
      </c>
      <c r="BL129" s="13" t="s">
        <v>117</v>
      </c>
      <c r="BM129" s="139" t="s">
        <v>109</v>
      </c>
    </row>
    <row r="130" spans="2:65" s="1" customFormat="1" ht="24.2" customHeight="1">
      <c r="B130" s="127"/>
      <c r="C130" s="141" t="s">
        <v>109</v>
      </c>
      <c r="D130" s="141" t="s">
        <v>118</v>
      </c>
      <c r="E130" s="142" t="s">
        <v>119</v>
      </c>
      <c r="F130" s="143" t="s">
        <v>120</v>
      </c>
      <c r="G130" s="144" t="s">
        <v>116</v>
      </c>
      <c r="H130" s="145">
        <v>6</v>
      </c>
      <c r="I130" s="146"/>
      <c r="J130" s="146"/>
      <c r="K130" s="147"/>
      <c r="L130" s="148"/>
      <c r="M130" s="149" t="s">
        <v>1</v>
      </c>
      <c r="N130" s="150" t="s">
        <v>34</v>
      </c>
      <c r="O130" s="137">
        <v>0</v>
      </c>
      <c r="P130" s="137">
        <f t="shared" si="0"/>
        <v>0</v>
      </c>
      <c r="Q130" s="137">
        <v>0</v>
      </c>
      <c r="R130" s="137">
        <f t="shared" si="1"/>
        <v>0</v>
      </c>
      <c r="S130" s="137">
        <v>0</v>
      </c>
      <c r="T130" s="138">
        <f t="shared" si="2"/>
        <v>0</v>
      </c>
      <c r="AR130" s="139" t="s">
        <v>121</v>
      </c>
      <c r="AT130" s="139" t="s">
        <v>118</v>
      </c>
      <c r="AU130" s="139" t="s">
        <v>109</v>
      </c>
      <c r="AY130" s="13" t="s">
        <v>110</v>
      </c>
      <c r="BE130" s="140">
        <f t="shared" si="3"/>
        <v>0</v>
      </c>
      <c r="BF130" s="140">
        <f t="shared" si="4"/>
        <v>0</v>
      </c>
      <c r="BG130" s="140">
        <f t="shared" si="5"/>
        <v>0</v>
      </c>
      <c r="BH130" s="140">
        <f t="shared" si="6"/>
        <v>0</v>
      </c>
      <c r="BI130" s="140">
        <f t="shared" si="7"/>
        <v>0</v>
      </c>
      <c r="BJ130" s="13" t="s">
        <v>109</v>
      </c>
      <c r="BK130" s="140">
        <f t="shared" si="8"/>
        <v>0</v>
      </c>
      <c r="BL130" s="13" t="s">
        <v>117</v>
      </c>
      <c r="BM130" s="139" t="s">
        <v>122</v>
      </c>
    </row>
    <row r="131" spans="2:65" s="1" customFormat="1" ht="16.5" customHeight="1">
      <c r="B131" s="127"/>
      <c r="C131" s="128" t="s">
        <v>123</v>
      </c>
      <c r="D131" s="128" t="s">
        <v>113</v>
      </c>
      <c r="E131" s="129" t="s">
        <v>124</v>
      </c>
      <c r="F131" s="130" t="s">
        <v>125</v>
      </c>
      <c r="G131" s="131" t="s">
        <v>116</v>
      </c>
      <c r="H131" s="132">
        <v>18</v>
      </c>
      <c r="I131" s="133"/>
      <c r="J131" s="133"/>
      <c r="K131" s="134"/>
      <c r="L131" s="25"/>
      <c r="M131" s="135" t="s">
        <v>1</v>
      </c>
      <c r="N131" s="136" t="s">
        <v>34</v>
      </c>
      <c r="O131" s="137">
        <v>0</v>
      </c>
      <c r="P131" s="137">
        <f t="shared" si="0"/>
        <v>0</v>
      </c>
      <c r="Q131" s="137">
        <v>0</v>
      </c>
      <c r="R131" s="137">
        <f t="shared" si="1"/>
        <v>0</v>
      </c>
      <c r="S131" s="137">
        <v>0</v>
      </c>
      <c r="T131" s="138">
        <f t="shared" si="2"/>
        <v>0</v>
      </c>
      <c r="AR131" s="139" t="s">
        <v>117</v>
      </c>
      <c r="AT131" s="139" t="s">
        <v>113</v>
      </c>
      <c r="AU131" s="139" t="s">
        <v>109</v>
      </c>
      <c r="AY131" s="13" t="s">
        <v>110</v>
      </c>
      <c r="BE131" s="140">
        <f t="shared" si="3"/>
        <v>0</v>
      </c>
      <c r="BF131" s="140">
        <f t="shared" si="4"/>
        <v>0</v>
      </c>
      <c r="BG131" s="140">
        <f t="shared" si="5"/>
        <v>0</v>
      </c>
      <c r="BH131" s="140">
        <f t="shared" si="6"/>
        <v>0</v>
      </c>
      <c r="BI131" s="140">
        <f t="shared" si="7"/>
        <v>0</v>
      </c>
      <c r="BJ131" s="13" t="s">
        <v>109</v>
      </c>
      <c r="BK131" s="140">
        <f t="shared" si="8"/>
        <v>0</v>
      </c>
      <c r="BL131" s="13" t="s">
        <v>117</v>
      </c>
      <c r="BM131" s="139" t="s">
        <v>126</v>
      </c>
    </row>
    <row r="132" spans="2:65" s="1" customFormat="1" ht="16.5" customHeight="1">
      <c r="B132" s="127"/>
      <c r="C132" s="141" t="s">
        <v>122</v>
      </c>
      <c r="D132" s="141" t="s">
        <v>118</v>
      </c>
      <c r="E132" s="142" t="s">
        <v>127</v>
      </c>
      <c r="F132" s="143" t="s">
        <v>128</v>
      </c>
      <c r="G132" s="144" t="s">
        <v>116</v>
      </c>
      <c r="H132" s="145">
        <v>18</v>
      </c>
      <c r="I132" s="146"/>
      <c r="J132" s="146"/>
      <c r="K132" s="147"/>
      <c r="L132" s="148"/>
      <c r="M132" s="149" t="s">
        <v>1</v>
      </c>
      <c r="N132" s="150" t="s">
        <v>34</v>
      </c>
      <c r="O132" s="137">
        <v>0</v>
      </c>
      <c r="P132" s="137">
        <f t="shared" si="0"/>
        <v>0</v>
      </c>
      <c r="Q132" s="137">
        <v>0</v>
      </c>
      <c r="R132" s="137">
        <f t="shared" si="1"/>
        <v>0</v>
      </c>
      <c r="S132" s="137">
        <v>0</v>
      </c>
      <c r="T132" s="138">
        <f t="shared" si="2"/>
        <v>0</v>
      </c>
      <c r="AR132" s="139" t="s">
        <v>121</v>
      </c>
      <c r="AT132" s="139" t="s">
        <v>118</v>
      </c>
      <c r="AU132" s="139" t="s">
        <v>109</v>
      </c>
      <c r="AY132" s="13" t="s">
        <v>110</v>
      </c>
      <c r="BE132" s="140">
        <f t="shared" si="3"/>
        <v>0</v>
      </c>
      <c r="BF132" s="140">
        <f t="shared" si="4"/>
        <v>0</v>
      </c>
      <c r="BG132" s="140">
        <f t="shared" si="5"/>
        <v>0</v>
      </c>
      <c r="BH132" s="140">
        <f t="shared" si="6"/>
        <v>0</v>
      </c>
      <c r="BI132" s="140">
        <f t="shared" si="7"/>
        <v>0</v>
      </c>
      <c r="BJ132" s="13" t="s">
        <v>109</v>
      </c>
      <c r="BK132" s="140">
        <f t="shared" si="8"/>
        <v>0</v>
      </c>
      <c r="BL132" s="13" t="s">
        <v>117</v>
      </c>
      <c r="BM132" s="139" t="s">
        <v>129</v>
      </c>
    </row>
    <row r="133" spans="2:65" s="1" customFormat="1" ht="16.5" customHeight="1">
      <c r="B133" s="127"/>
      <c r="C133" s="128" t="s">
        <v>130</v>
      </c>
      <c r="D133" s="128" t="s">
        <v>113</v>
      </c>
      <c r="E133" s="129" t="s">
        <v>131</v>
      </c>
      <c r="F133" s="130" t="s">
        <v>132</v>
      </c>
      <c r="G133" s="131" t="s">
        <v>116</v>
      </c>
      <c r="H133" s="132">
        <v>6</v>
      </c>
      <c r="I133" s="133"/>
      <c r="J133" s="133"/>
      <c r="K133" s="134"/>
      <c r="L133" s="25"/>
      <c r="M133" s="135" t="s">
        <v>1</v>
      </c>
      <c r="N133" s="136" t="s">
        <v>34</v>
      </c>
      <c r="O133" s="137">
        <v>0</v>
      </c>
      <c r="P133" s="137">
        <f t="shared" si="0"/>
        <v>0</v>
      </c>
      <c r="Q133" s="137">
        <v>0</v>
      </c>
      <c r="R133" s="137">
        <f t="shared" si="1"/>
        <v>0</v>
      </c>
      <c r="S133" s="137">
        <v>0</v>
      </c>
      <c r="T133" s="138">
        <f t="shared" si="2"/>
        <v>0</v>
      </c>
      <c r="AR133" s="139" t="s">
        <v>117</v>
      </c>
      <c r="AT133" s="139" t="s">
        <v>113</v>
      </c>
      <c r="AU133" s="139" t="s">
        <v>109</v>
      </c>
      <c r="AY133" s="13" t="s">
        <v>110</v>
      </c>
      <c r="BE133" s="140">
        <f t="shared" si="3"/>
        <v>0</v>
      </c>
      <c r="BF133" s="140">
        <f t="shared" si="4"/>
        <v>0</v>
      </c>
      <c r="BG133" s="140">
        <f t="shared" si="5"/>
        <v>0</v>
      </c>
      <c r="BH133" s="140">
        <f t="shared" si="6"/>
        <v>0</v>
      </c>
      <c r="BI133" s="140">
        <f t="shared" si="7"/>
        <v>0</v>
      </c>
      <c r="BJ133" s="13" t="s">
        <v>109</v>
      </c>
      <c r="BK133" s="140">
        <f t="shared" si="8"/>
        <v>0</v>
      </c>
      <c r="BL133" s="13" t="s">
        <v>117</v>
      </c>
      <c r="BM133" s="139" t="s">
        <v>133</v>
      </c>
    </row>
    <row r="134" spans="2:65" s="1" customFormat="1" ht="24.2" customHeight="1">
      <c r="B134" s="127"/>
      <c r="C134" s="141" t="s">
        <v>126</v>
      </c>
      <c r="D134" s="141" t="s">
        <v>118</v>
      </c>
      <c r="E134" s="142" t="s">
        <v>134</v>
      </c>
      <c r="F134" s="143" t="s">
        <v>135</v>
      </c>
      <c r="G134" s="144" t="s">
        <v>116</v>
      </c>
      <c r="H134" s="145">
        <v>6</v>
      </c>
      <c r="I134" s="146"/>
      <c r="J134" s="146"/>
      <c r="K134" s="147"/>
      <c r="L134" s="148"/>
      <c r="M134" s="149" t="s">
        <v>1</v>
      </c>
      <c r="N134" s="150" t="s">
        <v>34</v>
      </c>
      <c r="O134" s="137">
        <v>0</v>
      </c>
      <c r="P134" s="137">
        <f t="shared" si="0"/>
        <v>0</v>
      </c>
      <c r="Q134" s="137">
        <v>0</v>
      </c>
      <c r="R134" s="137">
        <f t="shared" si="1"/>
        <v>0</v>
      </c>
      <c r="S134" s="137">
        <v>0</v>
      </c>
      <c r="T134" s="138">
        <f t="shared" si="2"/>
        <v>0</v>
      </c>
      <c r="AR134" s="139" t="s">
        <v>121</v>
      </c>
      <c r="AT134" s="139" t="s">
        <v>118</v>
      </c>
      <c r="AU134" s="139" t="s">
        <v>109</v>
      </c>
      <c r="AY134" s="13" t="s">
        <v>110</v>
      </c>
      <c r="BE134" s="140">
        <f t="shared" si="3"/>
        <v>0</v>
      </c>
      <c r="BF134" s="140">
        <f t="shared" si="4"/>
        <v>0</v>
      </c>
      <c r="BG134" s="140">
        <f t="shared" si="5"/>
        <v>0</v>
      </c>
      <c r="BH134" s="140">
        <f t="shared" si="6"/>
        <v>0</v>
      </c>
      <c r="BI134" s="140">
        <f t="shared" si="7"/>
        <v>0</v>
      </c>
      <c r="BJ134" s="13" t="s">
        <v>109</v>
      </c>
      <c r="BK134" s="140">
        <f t="shared" si="8"/>
        <v>0</v>
      </c>
      <c r="BL134" s="13" t="s">
        <v>117</v>
      </c>
      <c r="BM134" s="139" t="s">
        <v>136</v>
      </c>
    </row>
    <row r="135" spans="2:65" s="1" customFormat="1" ht="16.5" customHeight="1">
      <c r="B135" s="127"/>
      <c r="C135" s="128" t="s">
        <v>137</v>
      </c>
      <c r="D135" s="128" t="s">
        <v>113</v>
      </c>
      <c r="E135" s="129" t="s">
        <v>138</v>
      </c>
      <c r="F135" s="130" t="s">
        <v>139</v>
      </c>
      <c r="G135" s="131" t="s">
        <v>116</v>
      </c>
      <c r="H135" s="132">
        <v>20</v>
      </c>
      <c r="I135" s="133"/>
      <c r="J135" s="133"/>
      <c r="K135" s="134"/>
      <c r="L135" s="25"/>
      <c r="M135" s="135" t="s">
        <v>1</v>
      </c>
      <c r="N135" s="136" t="s">
        <v>34</v>
      </c>
      <c r="O135" s="137">
        <v>0</v>
      </c>
      <c r="P135" s="137">
        <f t="shared" si="0"/>
        <v>0</v>
      </c>
      <c r="Q135" s="137">
        <v>0</v>
      </c>
      <c r="R135" s="137">
        <f t="shared" si="1"/>
        <v>0</v>
      </c>
      <c r="S135" s="137">
        <v>0</v>
      </c>
      <c r="T135" s="138">
        <f t="shared" si="2"/>
        <v>0</v>
      </c>
      <c r="AR135" s="139" t="s">
        <v>117</v>
      </c>
      <c r="AT135" s="139" t="s">
        <v>113</v>
      </c>
      <c r="AU135" s="139" t="s">
        <v>109</v>
      </c>
      <c r="AY135" s="13" t="s">
        <v>110</v>
      </c>
      <c r="BE135" s="140">
        <f t="shared" si="3"/>
        <v>0</v>
      </c>
      <c r="BF135" s="140">
        <f t="shared" si="4"/>
        <v>0</v>
      </c>
      <c r="BG135" s="140">
        <f t="shared" si="5"/>
        <v>0</v>
      </c>
      <c r="BH135" s="140">
        <f t="shared" si="6"/>
        <v>0</v>
      </c>
      <c r="BI135" s="140">
        <f t="shared" si="7"/>
        <v>0</v>
      </c>
      <c r="BJ135" s="13" t="s">
        <v>109</v>
      </c>
      <c r="BK135" s="140">
        <f t="shared" si="8"/>
        <v>0</v>
      </c>
      <c r="BL135" s="13" t="s">
        <v>117</v>
      </c>
      <c r="BM135" s="139" t="s">
        <v>140</v>
      </c>
    </row>
    <row r="136" spans="2:65" s="1" customFormat="1" ht="24.2" customHeight="1">
      <c r="B136" s="127"/>
      <c r="C136" s="141" t="s">
        <v>129</v>
      </c>
      <c r="D136" s="141" t="s">
        <v>118</v>
      </c>
      <c r="E136" s="142" t="s">
        <v>141</v>
      </c>
      <c r="F136" s="143" t="s">
        <v>142</v>
      </c>
      <c r="G136" s="144" t="s">
        <v>116</v>
      </c>
      <c r="H136" s="145">
        <v>18</v>
      </c>
      <c r="I136" s="146"/>
      <c r="J136" s="146"/>
      <c r="K136" s="147"/>
      <c r="L136" s="148"/>
      <c r="M136" s="149" t="s">
        <v>1</v>
      </c>
      <c r="N136" s="150" t="s">
        <v>34</v>
      </c>
      <c r="O136" s="137">
        <v>0</v>
      </c>
      <c r="P136" s="137">
        <f t="shared" si="0"/>
        <v>0</v>
      </c>
      <c r="Q136" s="137">
        <v>0</v>
      </c>
      <c r="R136" s="137">
        <f t="shared" si="1"/>
        <v>0</v>
      </c>
      <c r="S136" s="137">
        <v>0</v>
      </c>
      <c r="T136" s="138">
        <f t="shared" si="2"/>
        <v>0</v>
      </c>
      <c r="AR136" s="139" t="s">
        <v>121</v>
      </c>
      <c r="AT136" s="139" t="s">
        <v>118</v>
      </c>
      <c r="AU136" s="139" t="s">
        <v>109</v>
      </c>
      <c r="AY136" s="13" t="s">
        <v>110</v>
      </c>
      <c r="BE136" s="140">
        <f t="shared" si="3"/>
        <v>0</v>
      </c>
      <c r="BF136" s="140">
        <f t="shared" si="4"/>
        <v>0</v>
      </c>
      <c r="BG136" s="140">
        <f t="shared" si="5"/>
        <v>0</v>
      </c>
      <c r="BH136" s="140">
        <f t="shared" si="6"/>
        <v>0</v>
      </c>
      <c r="BI136" s="140">
        <f t="shared" si="7"/>
        <v>0</v>
      </c>
      <c r="BJ136" s="13" t="s">
        <v>109</v>
      </c>
      <c r="BK136" s="140">
        <f t="shared" si="8"/>
        <v>0</v>
      </c>
      <c r="BL136" s="13" t="s">
        <v>117</v>
      </c>
      <c r="BM136" s="139" t="s">
        <v>117</v>
      </c>
    </row>
    <row r="137" spans="2:65" s="1" customFormat="1" ht="24.2" customHeight="1">
      <c r="B137" s="127"/>
      <c r="C137" s="141" t="s">
        <v>143</v>
      </c>
      <c r="D137" s="141" t="s">
        <v>118</v>
      </c>
      <c r="E137" s="142" t="s">
        <v>144</v>
      </c>
      <c r="F137" s="143" t="s">
        <v>145</v>
      </c>
      <c r="G137" s="144" t="s">
        <v>116</v>
      </c>
      <c r="H137" s="145">
        <v>2</v>
      </c>
      <c r="I137" s="146"/>
      <c r="J137" s="146"/>
      <c r="K137" s="147"/>
      <c r="L137" s="148"/>
      <c r="M137" s="149" t="s">
        <v>1</v>
      </c>
      <c r="N137" s="150" t="s">
        <v>34</v>
      </c>
      <c r="O137" s="137">
        <v>0</v>
      </c>
      <c r="P137" s="137">
        <f t="shared" si="0"/>
        <v>0</v>
      </c>
      <c r="Q137" s="137">
        <v>0</v>
      </c>
      <c r="R137" s="137">
        <f t="shared" si="1"/>
        <v>0</v>
      </c>
      <c r="S137" s="137">
        <v>0</v>
      </c>
      <c r="T137" s="138">
        <f t="shared" si="2"/>
        <v>0</v>
      </c>
      <c r="AR137" s="139" t="s">
        <v>121</v>
      </c>
      <c r="AT137" s="139" t="s">
        <v>118</v>
      </c>
      <c r="AU137" s="139" t="s">
        <v>109</v>
      </c>
      <c r="AY137" s="13" t="s">
        <v>110</v>
      </c>
      <c r="BE137" s="140">
        <f t="shared" si="3"/>
        <v>0</v>
      </c>
      <c r="BF137" s="140">
        <f t="shared" si="4"/>
        <v>0</v>
      </c>
      <c r="BG137" s="140">
        <f t="shared" si="5"/>
        <v>0</v>
      </c>
      <c r="BH137" s="140">
        <f t="shared" si="6"/>
        <v>0</v>
      </c>
      <c r="BI137" s="140">
        <f t="shared" si="7"/>
        <v>0</v>
      </c>
      <c r="BJ137" s="13" t="s">
        <v>109</v>
      </c>
      <c r="BK137" s="140">
        <f t="shared" si="8"/>
        <v>0</v>
      </c>
      <c r="BL137" s="13" t="s">
        <v>117</v>
      </c>
      <c r="BM137" s="139" t="s">
        <v>146</v>
      </c>
    </row>
    <row r="138" spans="2:65" s="1" customFormat="1" ht="16.5" customHeight="1">
      <c r="B138" s="127"/>
      <c r="C138" s="128" t="s">
        <v>133</v>
      </c>
      <c r="D138" s="128" t="s">
        <v>113</v>
      </c>
      <c r="E138" s="129" t="s">
        <v>147</v>
      </c>
      <c r="F138" s="130" t="s">
        <v>148</v>
      </c>
      <c r="G138" s="131" t="s">
        <v>116</v>
      </c>
      <c r="H138" s="132">
        <v>70</v>
      </c>
      <c r="I138" s="133"/>
      <c r="J138" s="133"/>
      <c r="K138" s="134"/>
      <c r="L138" s="25"/>
      <c r="M138" s="135" t="s">
        <v>1</v>
      </c>
      <c r="N138" s="136" t="s">
        <v>34</v>
      </c>
      <c r="O138" s="137">
        <v>0</v>
      </c>
      <c r="P138" s="137">
        <f t="shared" si="0"/>
        <v>0</v>
      </c>
      <c r="Q138" s="137">
        <v>0</v>
      </c>
      <c r="R138" s="137">
        <f t="shared" si="1"/>
        <v>0</v>
      </c>
      <c r="S138" s="137">
        <v>0</v>
      </c>
      <c r="T138" s="138">
        <f t="shared" si="2"/>
        <v>0</v>
      </c>
      <c r="AR138" s="139" t="s">
        <v>117</v>
      </c>
      <c r="AT138" s="139" t="s">
        <v>113</v>
      </c>
      <c r="AU138" s="139" t="s">
        <v>109</v>
      </c>
      <c r="AY138" s="13" t="s">
        <v>110</v>
      </c>
      <c r="BE138" s="140">
        <f t="shared" si="3"/>
        <v>0</v>
      </c>
      <c r="BF138" s="140">
        <f t="shared" si="4"/>
        <v>0</v>
      </c>
      <c r="BG138" s="140">
        <f t="shared" si="5"/>
        <v>0</v>
      </c>
      <c r="BH138" s="140">
        <f t="shared" si="6"/>
        <v>0</v>
      </c>
      <c r="BI138" s="140">
        <f t="shared" si="7"/>
        <v>0</v>
      </c>
      <c r="BJ138" s="13" t="s">
        <v>109</v>
      </c>
      <c r="BK138" s="140">
        <f t="shared" si="8"/>
        <v>0</v>
      </c>
      <c r="BL138" s="13" t="s">
        <v>117</v>
      </c>
      <c r="BM138" s="139" t="s">
        <v>7</v>
      </c>
    </row>
    <row r="139" spans="2:65" s="1" customFormat="1" ht="24.2" customHeight="1">
      <c r="B139" s="127"/>
      <c r="C139" s="141" t="s">
        <v>149</v>
      </c>
      <c r="D139" s="141" t="s">
        <v>118</v>
      </c>
      <c r="E139" s="142" t="s">
        <v>150</v>
      </c>
      <c r="F139" s="143" t="s">
        <v>151</v>
      </c>
      <c r="G139" s="144" t="s">
        <v>116</v>
      </c>
      <c r="H139" s="145">
        <v>28</v>
      </c>
      <c r="I139" s="146"/>
      <c r="J139" s="146"/>
      <c r="K139" s="147"/>
      <c r="L139" s="148"/>
      <c r="M139" s="149" t="s">
        <v>1</v>
      </c>
      <c r="N139" s="150" t="s">
        <v>34</v>
      </c>
      <c r="O139" s="137">
        <v>0</v>
      </c>
      <c r="P139" s="137">
        <f t="shared" si="0"/>
        <v>0</v>
      </c>
      <c r="Q139" s="137">
        <v>0</v>
      </c>
      <c r="R139" s="137">
        <f t="shared" si="1"/>
        <v>0</v>
      </c>
      <c r="S139" s="137">
        <v>0</v>
      </c>
      <c r="T139" s="138">
        <f t="shared" si="2"/>
        <v>0</v>
      </c>
      <c r="AR139" s="139" t="s">
        <v>121</v>
      </c>
      <c r="AT139" s="139" t="s">
        <v>118</v>
      </c>
      <c r="AU139" s="139" t="s">
        <v>109</v>
      </c>
      <c r="AY139" s="13" t="s">
        <v>110</v>
      </c>
      <c r="BE139" s="140">
        <f t="shared" si="3"/>
        <v>0</v>
      </c>
      <c r="BF139" s="140">
        <f t="shared" si="4"/>
        <v>0</v>
      </c>
      <c r="BG139" s="140">
        <f t="shared" si="5"/>
        <v>0</v>
      </c>
      <c r="BH139" s="140">
        <f t="shared" si="6"/>
        <v>0</v>
      </c>
      <c r="BI139" s="140">
        <f t="shared" si="7"/>
        <v>0</v>
      </c>
      <c r="BJ139" s="13" t="s">
        <v>109</v>
      </c>
      <c r="BK139" s="140">
        <f t="shared" si="8"/>
        <v>0</v>
      </c>
      <c r="BL139" s="13" t="s">
        <v>117</v>
      </c>
      <c r="BM139" s="139" t="s">
        <v>152</v>
      </c>
    </row>
    <row r="140" spans="2:65" s="1" customFormat="1" ht="24.2" customHeight="1">
      <c r="B140" s="127"/>
      <c r="C140" s="141" t="s">
        <v>136</v>
      </c>
      <c r="D140" s="141" t="s">
        <v>118</v>
      </c>
      <c r="E140" s="142" t="s">
        <v>153</v>
      </c>
      <c r="F140" s="143" t="s">
        <v>154</v>
      </c>
      <c r="G140" s="144" t="s">
        <v>116</v>
      </c>
      <c r="H140" s="145">
        <v>42</v>
      </c>
      <c r="I140" s="146"/>
      <c r="J140" s="146"/>
      <c r="K140" s="147"/>
      <c r="L140" s="148"/>
      <c r="M140" s="149" t="s">
        <v>1</v>
      </c>
      <c r="N140" s="150" t="s">
        <v>34</v>
      </c>
      <c r="O140" s="137">
        <v>0</v>
      </c>
      <c r="P140" s="137">
        <f t="shared" si="0"/>
        <v>0</v>
      </c>
      <c r="Q140" s="137">
        <v>0</v>
      </c>
      <c r="R140" s="137">
        <f t="shared" si="1"/>
        <v>0</v>
      </c>
      <c r="S140" s="137">
        <v>0</v>
      </c>
      <c r="T140" s="138">
        <f t="shared" si="2"/>
        <v>0</v>
      </c>
      <c r="AR140" s="139" t="s">
        <v>121</v>
      </c>
      <c r="AT140" s="139" t="s">
        <v>118</v>
      </c>
      <c r="AU140" s="139" t="s">
        <v>109</v>
      </c>
      <c r="AY140" s="13" t="s">
        <v>110</v>
      </c>
      <c r="BE140" s="140">
        <f t="shared" si="3"/>
        <v>0</v>
      </c>
      <c r="BF140" s="140">
        <f t="shared" si="4"/>
        <v>0</v>
      </c>
      <c r="BG140" s="140">
        <f t="shared" si="5"/>
        <v>0</v>
      </c>
      <c r="BH140" s="140">
        <f t="shared" si="6"/>
        <v>0</v>
      </c>
      <c r="BI140" s="140">
        <f t="shared" si="7"/>
        <v>0</v>
      </c>
      <c r="BJ140" s="13" t="s">
        <v>109</v>
      </c>
      <c r="BK140" s="140">
        <f t="shared" si="8"/>
        <v>0</v>
      </c>
      <c r="BL140" s="13" t="s">
        <v>117</v>
      </c>
      <c r="BM140" s="139" t="s">
        <v>155</v>
      </c>
    </row>
    <row r="141" spans="2:65" s="1" customFormat="1" ht="24.2" customHeight="1">
      <c r="B141" s="127"/>
      <c r="C141" s="128" t="s">
        <v>156</v>
      </c>
      <c r="D141" s="128" t="s">
        <v>113</v>
      </c>
      <c r="E141" s="129" t="s">
        <v>157</v>
      </c>
      <c r="F141" s="130" t="s">
        <v>158</v>
      </c>
      <c r="G141" s="131" t="s">
        <v>159</v>
      </c>
      <c r="H141" s="132">
        <v>49.917000000000002</v>
      </c>
      <c r="I141" s="133"/>
      <c r="J141" s="133"/>
      <c r="K141" s="134"/>
      <c r="L141" s="25"/>
      <c r="M141" s="135" t="s">
        <v>1</v>
      </c>
      <c r="N141" s="136" t="s">
        <v>34</v>
      </c>
      <c r="O141" s="137">
        <v>0</v>
      </c>
      <c r="P141" s="137">
        <f t="shared" si="0"/>
        <v>0</v>
      </c>
      <c r="Q141" s="137">
        <v>0</v>
      </c>
      <c r="R141" s="137">
        <f t="shared" si="1"/>
        <v>0</v>
      </c>
      <c r="S141" s="137">
        <v>0</v>
      </c>
      <c r="T141" s="138">
        <f t="shared" si="2"/>
        <v>0</v>
      </c>
      <c r="AR141" s="139" t="s">
        <v>117</v>
      </c>
      <c r="AT141" s="139" t="s">
        <v>113</v>
      </c>
      <c r="AU141" s="139" t="s">
        <v>109</v>
      </c>
      <c r="AY141" s="13" t="s">
        <v>110</v>
      </c>
      <c r="BE141" s="140">
        <f t="shared" si="3"/>
        <v>0</v>
      </c>
      <c r="BF141" s="140">
        <f t="shared" si="4"/>
        <v>0</v>
      </c>
      <c r="BG141" s="140">
        <f t="shared" si="5"/>
        <v>0</v>
      </c>
      <c r="BH141" s="140">
        <f t="shared" si="6"/>
        <v>0</v>
      </c>
      <c r="BI141" s="140">
        <f t="shared" si="7"/>
        <v>0</v>
      </c>
      <c r="BJ141" s="13" t="s">
        <v>109</v>
      </c>
      <c r="BK141" s="140">
        <f t="shared" si="8"/>
        <v>0</v>
      </c>
      <c r="BL141" s="13" t="s">
        <v>117</v>
      </c>
      <c r="BM141" s="139" t="s">
        <v>160</v>
      </c>
    </row>
    <row r="142" spans="2:65" s="11" customFormat="1" ht="22.9" customHeight="1">
      <c r="B142" s="116"/>
      <c r="D142" s="117" t="s">
        <v>67</v>
      </c>
      <c r="E142" s="125" t="s">
        <v>161</v>
      </c>
      <c r="F142" s="125" t="s">
        <v>162</v>
      </c>
      <c r="J142" s="126"/>
      <c r="L142" s="116"/>
      <c r="M142" s="120"/>
      <c r="P142" s="121">
        <f>SUM(P143:P158)</f>
        <v>0</v>
      </c>
      <c r="R142" s="121">
        <f>SUM(R143:R158)</f>
        <v>0</v>
      </c>
      <c r="T142" s="122">
        <f>SUM(T143:T158)</f>
        <v>0</v>
      </c>
      <c r="AR142" s="117" t="s">
        <v>109</v>
      </c>
      <c r="AT142" s="123" t="s">
        <v>67</v>
      </c>
      <c r="AU142" s="123" t="s">
        <v>76</v>
      </c>
      <c r="AY142" s="117" t="s">
        <v>110</v>
      </c>
      <c r="BK142" s="124">
        <f>SUM(BK143:BK158)</f>
        <v>0</v>
      </c>
    </row>
    <row r="143" spans="2:65" s="1" customFormat="1" ht="33" customHeight="1">
      <c r="B143" s="127"/>
      <c r="C143" s="128" t="s">
        <v>140</v>
      </c>
      <c r="D143" s="128" t="s">
        <v>113</v>
      </c>
      <c r="E143" s="129" t="s">
        <v>163</v>
      </c>
      <c r="F143" s="130" t="s">
        <v>164</v>
      </c>
      <c r="G143" s="131" t="s">
        <v>116</v>
      </c>
      <c r="H143" s="132">
        <v>12</v>
      </c>
      <c r="I143" s="133"/>
      <c r="J143" s="133"/>
      <c r="K143" s="134"/>
      <c r="L143" s="25"/>
      <c r="M143" s="135" t="s">
        <v>1</v>
      </c>
      <c r="N143" s="136" t="s">
        <v>34</v>
      </c>
      <c r="O143" s="137">
        <v>0</v>
      </c>
      <c r="P143" s="137">
        <f t="shared" ref="P143:P158" si="9">O143*H143</f>
        <v>0</v>
      </c>
      <c r="Q143" s="137">
        <v>0</v>
      </c>
      <c r="R143" s="137">
        <f t="shared" ref="R143:R158" si="10">Q143*H143</f>
        <v>0</v>
      </c>
      <c r="S143" s="137">
        <v>0</v>
      </c>
      <c r="T143" s="138">
        <f t="shared" ref="T143:T158" si="11">S143*H143</f>
        <v>0</v>
      </c>
      <c r="AR143" s="139" t="s">
        <v>117</v>
      </c>
      <c r="AT143" s="139" t="s">
        <v>113</v>
      </c>
      <c r="AU143" s="139" t="s">
        <v>109</v>
      </c>
      <c r="AY143" s="13" t="s">
        <v>110</v>
      </c>
      <c r="BE143" s="140">
        <f t="shared" ref="BE143:BE158" si="12">IF(N143="základná",J143,0)</f>
        <v>0</v>
      </c>
      <c r="BF143" s="140">
        <f t="shared" ref="BF143:BF158" si="13">IF(N143="znížená",J143,0)</f>
        <v>0</v>
      </c>
      <c r="BG143" s="140">
        <f t="shared" ref="BG143:BG158" si="14">IF(N143="zákl. prenesená",J143,0)</f>
        <v>0</v>
      </c>
      <c r="BH143" s="140">
        <f t="shared" ref="BH143:BH158" si="15">IF(N143="zníž. prenesená",J143,0)</f>
        <v>0</v>
      </c>
      <c r="BI143" s="140">
        <f t="shared" ref="BI143:BI158" si="16">IF(N143="nulová",J143,0)</f>
        <v>0</v>
      </c>
      <c r="BJ143" s="13" t="s">
        <v>109</v>
      </c>
      <c r="BK143" s="140">
        <f t="shared" ref="BK143:BK158" si="17">ROUND(I143*H143,2)</f>
        <v>0</v>
      </c>
      <c r="BL143" s="13" t="s">
        <v>117</v>
      </c>
      <c r="BM143" s="139" t="s">
        <v>165</v>
      </c>
    </row>
    <row r="144" spans="2:65" s="1" customFormat="1" ht="33" customHeight="1">
      <c r="B144" s="127"/>
      <c r="C144" s="128" t="s">
        <v>166</v>
      </c>
      <c r="D144" s="128" t="s">
        <v>113</v>
      </c>
      <c r="E144" s="129" t="s">
        <v>167</v>
      </c>
      <c r="F144" s="130" t="s">
        <v>168</v>
      </c>
      <c r="G144" s="131" t="s">
        <v>116</v>
      </c>
      <c r="H144" s="132">
        <v>30</v>
      </c>
      <c r="I144" s="133"/>
      <c r="J144" s="133"/>
      <c r="K144" s="134"/>
      <c r="L144" s="25"/>
      <c r="M144" s="135" t="s">
        <v>1</v>
      </c>
      <c r="N144" s="136" t="s">
        <v>34</v>
      </c>
      <c r="O144" s="137">
        <v>0</v>
      </c>
      <c r="P144" s="137">
        <f t="shared" si="9"/>
        <v>0</v>
      </c>
      <c r="Q144" s="137">
        <v>0</v>
      </c>
      <c r="R144" s="137">
        <f t="shared" si="10"/>
        <v>0</v>
      </c>
      <c r="S144" s="137">
        <v>0</v>
      </c>
      <c r="T144" s="138">
        <f t="shared" si="11"/>
        <v>0</v>
      </c>
      <c r="AR144" s="139" t="s">
        <v>117</v>
      </c>
      <c r="AT144" s="139" t="s">
        <v>113</v>
      </c>
      <c r="AU144" s="139" t="s">
        <v>109</v>
      </c>
      <c r="AY144" s="13" t="s">
        <v>110</v>
      </c>
      <c r="BE144" s="140">
        <f t="shared" si="12"/>
        <v>0</v>
      </c>
      <c r="BF144" s="140">
        <f t="shared" si="13"/>
        <v>0</v>
      </c>
      <c r="BG144" s="140">
        <f t="shared" si="14"/>
        <v>0</v>
      </c>
      <c r="BH144" s="140">
        <f t="shared" si="15"/>
        <v>0</v>
      </c>
      <c r="BI144" s="140">
        <f t="shared" si="16"/>
        <v>0</v>
      </c>
      <c r="BJ144" s="13" t="s">
        <v>109</v>
      </c>
      <c r="BK144" s="140">
        <f t="shared" si="17"/>
        <v>0</v>
      </c>
      <c r="BL144" s="13" t="s">
        <v>117</v>
      </c>
      <c r="BM144" s="139" t="s">
        <v>169</v>
      </c>
    </row>
    <row r="145" spans="2:65" s="1" customFormat="1" ht="33" customHeight="1">
      <c r="B145" s="127"/>
      <c r="C145" s="128" t="s">
        <v>117</v>
      </c>
      <c r="D145" s="128" t="s">
        <v>113</v>
      </c>
      <c r="E145" s="129" t="s">
        <v>170</v>
      </c>
      <c r="F145" s="130" t="s">
        <v>171</v>
      </c>
      <c r="G145" s="131" t="s">
        <v>116</v>
      </c>
      <c r="H145" s="132">
        <v>12</v>
      </c>
      <c r="I145" s="133"/>
      <c r="J145" s="133"/>
      <c r="K145" s="134"/>
      <c r="L145" s="25"/>
      <c r="M145" s="135" t="s">
        <v>1</v>
      </c>
      <c r="N145" s="136" t="s">
        <v>34</v>
      </c>
      <c r="O145" s="137">
        <v>0</v>
      </c>
      <c r="P145" s="137">
        <f t="shared" si="9"/>
        <v>0</v>
      </c>
      <c r="Q145" s="137">
        <v>0</v>
      </c>
      <c r="R145" s="137">
        <f t="shared" si="10"/>
        <v>0</v>
      </c>
      <c r="S145" s="137">
        <v>0</v>
      </c>
      <c r="T145" s="138">
        <f t="shared" si="11"/>
        <v>0</v>
      </c>
      <c r="AR145" s="139" t="s">
        <v>117</v>
      </c>
      <c r="AT145" s="139" t="s">
        <v>113</v>
      </c>
      <c r="AU145" s="139" t="s">
        <v>109</v>
      </c>
      <c r="AY145" s="13" t="s">
        <v>110</v>
      </c>
      <c r="BE145" s="140">
        <f t="shared" si="12"/>
        <v>0</v>
      </c>
      <c r="BF145" s="140">
        <f t="shared" si="13"/>
        <v>0</v>
      </c>
      <c r="BG145" s="140">
        <f t="shared" si="14"/>
        <v>0</v>
      </c>
      <c r="BH145" s="140">
        <f t="shared" si="15"/>
        <v>0</v>
      </c>
      <c r="BI145" s="140">
        <f t="shared" si="16"/>
        <v>0</v>
      </c>
      <c r="BJ145" s="13" t="s">
        <v>109</v>
      </c>
      <c r="BK145" s="140">
        <f t="shared" si="17"/>
        <v>0</v>
      </c>
      <c r="BL145" s="13" t="s">
        <v>117</v>
      </c>
      <c r="BM145" s="139" t="s">
        <v>121</v>
      </c>
    </row>
    <row r="146" spans="2:65" s="1" customFormat="1" ht="16.5" customHeight="1">
      <c r="B146" s="127"/>
      <c r="C146" s="128" t="s">
        <v>172</v>
      </c>
      <c r="D146" s="128" t="s">
        <v>113</v>
      </c>
      <c r="E146" s="129" t="s">
        <v>173</v>
      </c>
      <c r="F146" s="130" t="s">
        <v>174</v>
      </c>
      <c r="G146" s="131" t="s">
        <v>175</v>
      </c>
      <c r="H146" s="132">
        <v>1</v>
      </c>
      <c r="I146" s="133"/>
      <c r="J146" s="133"/>
      <c r="K146" s="134"/>
      <c r="L146" s="25"/>
      <c r="M146" s="135" t="s">
        <v>1</v>
      </c>
      <c r="N146" s="136" t="s">
        <v>34</v>
      </c>
      <c r="O146" s="137">
        <v>0</v>
      </c>
      <c r="P146" s="137">
        <f t="shared" si="9"/>
        <v>0</v>
      </c>
      <c r="Q146" s="137">
        <v>0</v>
      </c>
      <c r="R146" s="137">
        <f t="shared" si="10"/>
        <v>0</v>
      </c>
      <c r="S146" s="137">
        <v>0</v>
      </c>
      <c r="T146" s="138">
        <f t="shared" si="11"/>
        <v>0</v>
      </c>
      <c r="AR146" s="139" t="s">
        <v>117</v>
      </c>
      <c r="AT146" s="139" t="s">
        <v>113</v>
      </c>
      <c r="AU146" s="139" t="s">
        <v>109</v>
      </c>
      <c r="AY146" s="13" t="s">
        <v>110</v>
      </c>
      <c r="BE146" s="140">
        <f t="shared" si="12"/>
        <v>0</v>
      </c>
      <c r="BF146" s="140">
        <f t="shared" si="13"/>
        <v>0</v>
      </c>
      <c r="BG146" s="140">
        <f t="shared" si="14"/>
        <v>0</v>
      </c>
      <c r="BH146" s="140">
        <f t="shared" si="15"/>
        <v>0</v>
      </c>
      <c r="BI146" s="140">
        <f t="shared" si="16"/>
        <v>0</v>
      </c>
      <c r="BJ146" s="13" t="s">
        <v>109</v>
      </c>
      <c r="BK146" s="140">
        <f t="shared" si="17"/>
        <v>0</v>
      </c>
      <c r="BL146" s="13" t="s">
        <v>117</v>
      </c>
      <c r="BM146" s="139" t="s">
        <v>176</v>
      </c>
    </row>
    <row r="147" spans="2:65" s="1" customFormat="1" ht="16.5" customHeight="1">
      <c r="B147" s="127"/>
      <c r="C147" s="141" t="s">
        <v>146</v>
      </c>
      <c r="D147" s="141" t="s">
        <v>118</v>
      </c>
      <c r="E147" s="142" t="s">
        <v>177</v>
      </c>
      <c r="F147" s="143" t="s">
        <v>178</v>
      </c>
      <c r="G147" s="144" t="s">
        <v>179</v>
      </c>
      <c r="H147" s="145">
        <v>1</v>
      </c>
      <c r="I147" s="146"/>
      <c r="J147" s="146"/>
      <c r="K147" s="147"/>
      <c r="L147" s="148"/>
      <c r="M147" s="149" t="s">
        <v>1</v>
      </c>
      <c r="N147" s="150" t="s">
        <v>34</v>
      </c>
      <c r="O147" s="137">
        <v>0</v>
      </c>
      <c r="P147" s="137">
        <f t="shared" si="9"/>
        <v>0</v>
      </c>
      <c r="Q147" s="137">
        <v>0</v>
      </c>
      <c r="R147" s="137">
        <f t="shared" si="10"/>
        <v>0</v>
      </c>
      <c r="S147" s="137">
        <v>0</v>
      </c>
      <c r="T147" s="138">
        <f t="shared" si="11"/>
        <v>0</v>
      </c>
      <c r="AR147" s="139" t="s">
        <v>121</v>
      </c>
      <c r="AT147" s="139" t="s">
        <v>118</v>
      </c>
      <c r="AU147" s="139" t="s">
        <v>109</v>
      </c>
      <c r="AY147" s="13" t="s">
        <v>110</v>
      </c>
      <c r="BE147" s="140">
        <f t="shared" si="12"/>
        <v>0</v>
      </c>
      <c r="BF147" s="140">
        <f t="shared" si="13"/>
        <v>0</v>
      </c>
      <c r="BG147" s="140">
        <f t="shared" si="14"/>
        <v>0</v>
      </c>
      <c r="BH147" s="140">
        <f t="shared" si="15"/>
        <v>0</v>
      </c>
      <c r="BI147" s="140">
        <f t="shared" si="16"/>
        <v>0</v>
      </c>
      <c r="BJ147" s="13" t="s">
        <v>109</v>
      </c>
      <c r="BK147" s="140">
        <f t="shared" si="17"/>
        <v>0</v>
      </c>
      <c r="BL147" s="13" t="s">
        <v>117</v>
      </c>
      <c r="BM147" s="139" t="s">
        <v>180</v>
      </c>
    </row>
    <row r="148" spans="2:65" s="1" customFormat="1" ht="16.5" customHeight="1">
      <c r="B148" s="127"/>
      <c r="C148" s="128" t="s">
        <v>181</v>
      </c>
      <c r="D148" s="128" t="s">
        <v>113</v>
      </c>
      <c r="E148" s="129" t="s">
        <v>182</v>
      </c>
      <c r="F148" s="130" t="s">
        <v>183</v>
      </c>
      <c r="G148" s="131" t="s">
        <v>184</v>
      </c>
      <c r="H148" s="132">
        <v>12</v>
      </c>
      <c r="I148" s="133"/>
      <c r="J148" s="133"/>
      <c r="K148" s="134"/>
      <c r="L148" s="25"/>
      <c r="M148" s="135" t="s">
        <v>1</v>
      </c>
      <c r="N148" s="136" t="s">
        <v>34</v>
      </c>
      <c r="O148" s="137">
        <v>0</v>
      </c>
      <c r="P148" s="137">
        <f t="shared" si="9"/>
        <v>0</v>
      </c>
      <c r="Q148" s="137">
        <v>0</v>
      </c>
      <c r="R148" s="137">
        <f t="shared" si="10"/>
        <v>0</v>
      </c>
      <c r="S148" s="137">
        <v>0</v>
      </c>
      <c r="T148" s="138">
        <f t="shared" si="11"/>
        <v>0</v>
      </c>
      <c r="AR148" s="139" t="s">
        <v>117</v>
      </c>
      <c r="AT148" s="139" t="s">
        <v>113</v>
      </c>
      <c r="AU148" s="139" t="s">
        <v>109</v>
      </c>
      <c r="AY148" s="13" t="s">
        <v>110</v>
      </c>
      <c r="BE148" s="140">
        <f t="shared" si="12"/>
        <v>0</v>
      </c>
      <c r="BF148" s="140">
        <f t="shared" si="13"/>
        <v>0</v>
      </c>
      <c r="BG148" s="140">
        <f t="shared" si="14"/>
        <v>0</v>
      </c>
      <c r="BH148" s="140">
        <f t="shared" si="15"/>
        <v>0</v>
      </c>
      <c r="BI148" s="140">
        <f t="shared" si="16"/>
        <v>0</v>
      </c>
      <c r="BJ148" s="13" t="s">
        <v>109</v>
      </c>
      <c r="BK148" s="140">
        <f t="shared" si="17"/>
        <v>0</v>
      </c>
      <c r="BL148" s="13" t="s">
        <v>117</v>
      </c>
      <c r="BM148" s="139" t="s">
        <v>185</v>
      </c>
    </row>
    <row r="149" spans="2:65" s="1" customFormat="1" ht="16.5" customHeight="1">
      <c r="B149" s="127"/>
      <c r="C149" s="141" t="s">
        <v>7</v>
      </c>
      <c r="D149" s="141" t="s">
        <v>118</v>
      </c>
      <c r="E149" s="142" t="s">
        <v>186</v>
      </c>
      <c r="F149" s="143" t="s">
        <v>187</v>
      </c>
      <c r="G149" s="144" t="s">
        <v>179</v>
      </c>
      <c r="H149" s="145">
        <v>12</v>
      </c>
      <c r="I149" s="146"/>
      <c r="J149" s="146"/>
      <c r="K149" s="147"/>
      <c r="L149" s="148"/>
      <c r="M149" s="149" t="s">
        <v>1</v>
      </c>
      <c r="N149" s="150" t="s">
        <v>34</v>
      </c>
      <c r="O149" s="137">
        <v>0</v>
      </c>
      <c r="P149" s="137">
        <f t="shared" si="9"/>
        <v>0</v>
      </c>
      <c r="Q149" s="137">
        <v>0</v>
      </c>
      <c r="R149" s="137">
        <f t="shared" si="10"/>
        <v>0</v>
      </c>
      <c r="S149" s="137">
        <v>0</v>
      </c>
      <c r="T149" s="138">
        <f t="shared" si="11"/>
        <v>0</v>
      </c>
      <c r="AR149" s="139" t="s">
        <v>121</v>
      </c>
      <c r="AT149" s="139" t="s">
        <v>118</v>
      </c>
      <c r="AU149" s="139" t="s">
        <v>109</v>
      </c>
      <c r="AY149" s="13" t="s">
        <v>110</v>
      </c>
      <c r="BE149" s="140">
        <f t="shared" si="12"/>
        <v>0</v>
      </c>
      <c r="BF149" s="140">
        <f t="shared" si="13"/>
        <v>0</v>
      </c>
      <c r="BG149" s="140">
        <f t="shared" si="14"/>
        <v>0</v>
      </c>
      <c r="BH149" s="140">
        <f t="shared" si="15"/>
        <v>0</v>
      </c>
      <c r="BI149" s="140">
        <f t="shared" si="16"/>
        <v>0</v>
      </c>
      <c r="BJ149" s="13" t="s">
        <v>109</v>
      </c>
      <c r="BK149" s="140">
        <f t="shared" si="17"/>
        <v>0</v>
      </c>
      <c r="BL149" s="13" t="s">
        <v>117</v>
      </c>
      <c r="BM149" s="139" t="s">
        <v>188</v>
      </c>
    </row>
    <row r="150" spans="2:65" s="1" customFormat="1" ht="16.5" customHeight="1">
      <c r="B150" s="127"/>
      <c r="C150" s="128" t="s">
        <v>189</v>
      </c>
      <c r="D150" s="128" t="s">
        <v>113</v>
      </c>
      <c r="E150" s="129" t="s">
        <v>190</v>
      </c>
      <c r="F150" s="130" t="s">
        <v>191</v>
      </c>
      <c r="G150" s="131" t="s">
        <v>184</v>
      </c>
      <c r="H150" s="132">
        <v>8</v>
      </c>
      <c r="I150" s="133"/>
      <c r="J150" s="133"/>
      <c r="K150" s="134"/>
      <c r="L150" s="25"/>
      <c r="M150" s="135" t="s">
        <v>1</v>
      </c>
      <c r="N150" s="136" t="s">
        <v>34</v>
      </c>
      <c r="O150" s="137">
        <v>0</v>
      </c>
      <c r="P150" s="137">
        <f t="shared" si="9"/>
        <v>0</v>
      </c>
      <c r="Q150" s="137">
        <v>0</v>
      </c>
      <c r="R150" s="137">
        <f t="shared" si="10"/>
        <v>0</v>
      </c>
      <c r="S150" s="137">
        <v>0</v>
      </c>
      <c r="T150" s="138">
        <f t="shared" si="11"/>
        <v>0</v>
      </c>
      <c r="AR150" s="139" t="s">
        <v>117</v>
      </c>
      <c r="AT150" s="139" t="s">
        <v>113</v>
      </c>
      <c r="AU150" s="139" t="s">
        <v>109</v>
      </c>
      <c r="AY150" s="13" t="s">
        <v>110</v>
      </c>
      <c r="BE150" s="140">
        <f t="shared" si="12"/>
        <v>0</v>
      </c>
      <c r="BF150" s="140">
        <f t="shared" si="13"/>
        <v>0</v>
      </c>
      <c r="BG150" s="140">
        <f t="shared" si="14"/>
        <v>0</v>
      </c>
      <c r="BH150" s="140">
        <f t="shared" si="15"/>
        <v>0</v>
      </c>
      <c r="BI150" s="140">
        <f t="shared" si="16"/>
        <v>0</v>
      </c>
      <c r="BJ150" s="13" t="s">
        <v>109</v>
      </c>
      <c r="BK150" s="140">
        <f t="shared" si="17"/>
        <v>0</v>
      </c>
      <c r="BL150" s="13" t="s">
        <v>117</v>
      </c>
      <c r="BM150" s="139" t="s">
        <v>192</v>
      </c>
    </row>
    <row r="151" spans="2:65" s="1" customFormat="1" ht="16.5" customHeight="1">
      <c r="B151" s="127"/>
      <c r="C151" s="141" t="s">
        <v>152</v>
      </c>
      <c r="D151" s="141" t="s">
        <v>118</v>
      </c>
      <c r="E151" s="142" t="s">
        <v>193</v>
      </c>
      <c r="F151" s="143" t="s">
        <v>194</v>
      </c>
      <c r="G151" s="144" t="s">
        <v>179</v>
      </c>
      <c r="H151" s="145">
        <v>4</v>
      </c>
      <c r="I151" s="146"/>
      <c r="J151" s="146"/>
      <c r="K151" s="147"/>
      <c r="L151" s="148"/>
      <c r="M151" s="149" t="s">
        <v>1</v>
      </c>
      <c r="N151" s="150" t="s">
        <v>34</v>
      </c>
      <c r="O151" s="137">
        <v>0</v>
      </c>
      <c r="P151" s="137">
        <f t="shared" si="9"/>
        <v>0</v>
      </c>
      <c r="Q151" s="137">
        <v>0</v>
      </c>
      <c r="R151" s="137">
        <f t="shared" si="10"/>
        <v>0</v>
      </c>
      <c r="S151" s="137">
        <v>0</v>
      </c>
      <c r="T151" s="138">
        <f t="shared" si="11"/>
        <v>0</v>
      </c>
      <c r="AR151" s="139" t="s">
        <v>121</v>
      </c>
      <c r="AT151" s="139" t="s">
        <v>118</v>
      </c>
      <c r="AU151" s="139" t="s">
        <v>109</v>
      </c>
      <c r="AY151" s="13" t="s">
        <v>110</v>
      </c>
      <c r="BE151" s="140">
        <f t="shared" si="12"/>
        <v>0</v>
      </c>
      <c r="BF151" s="140">
        <f t="shared" si="13"/>
        <v>0</v>
      </c>
      <c r="BG151" s="140">
        <f t="shared" si="14"/>
        <v>0</v>
      </c>
      <c r="BH151" s="140">
        <f t="shared" si="15"/>
        <v>0</v>
      </c>
      <c r="BI151" s="140">
        <f t="shared" si="16"/>
        <v>0</v>
      </c>
      <c r="BJ151" s="13" t="s">
        <v>109</v>
      </c>
      <c r="BK151" s="140">
        <f t="shared" si="17"/>
        <v>0</v>
      </c>
      <c r="BL151" s="13" t="s">
        <v>117</v>
      </c>
      <c r="BM151" s="139" t="s">
        <v>195</v>
      </c>
    </row>
    <row r="152" spans="2:65" s="1" customFormat="1" ht="16.5" customHeight="1">
      <c r="B152" s="127"/>
      <c r="C152" s="141" t="s">
        <v>196</v>
      </c>
      <c r="D152" s="141" t="s">
        <v>118</v>
      </c>
      <c r="E152" s="142" t="s">
        <v>197</v>
      </c>
      <c r="F152" s="143" t="s">
        <v>198</v>
      </c>
      <c r="G152" s="144" t="s">
        <v>179</v>
      </c>
      <c r="H152" s="145">
        <v>2</v>
      </c>
      <c r="I152" s="146"/>
      <c r="J152" s="146"/>
      <c r="K152" s="147"/>
      <c r="L152" s="148"/>
      <c r="M152" s="149" t="s">
        <v>1</v>
      </c>
      <c r="N152" s="150" t="s">
        <v>34</v>
      </c>
      <c r="O152" s="137">
        <v>0</v>
      </c>
      <c r="P152" s="137">
        <f t="shared" si="9"/>
        <v>0</v>
      </c>
      <c r="Q152" s="137">
        <v>0</v>
      </c>
      <c r="R152" s="137">
        <f t="shared" si="10"/>
        <v>0</v>
      </c>
      <c r="S152" s="137">
        <v>0</v>
      </c>
      <c r="T152" s="138">
        <f t="shared" si="11"/>
        <v>0</v>
      </c>
      <c r="AR152" s="139" t="s">
        <v>121</v>
      </c>
      <c r="AT152" s="139" t="s">
        <v>118</v>
      </c>
      <c r="AU152" s="139" t="s">
        <v>109</v>
      </c>
      <c r="AY152" s="13" t="s">
        <v>110</v>
      </c>
      <c r="BE152" s="140">
        <f t="shared" si="12"/>
        <v>0</v>
      </c>
      <c r="BF152" s="140">
        <f t="shared" si="13"/>
        <v>0</v>
      </c>
      <c r="BG152" s="140">
        <f t="shared" si="14"/>
        <v>0</v>
      </c>
      <c r="BH152" s="140">
        <f t="shared" si="15"/>
        <v>0</v>
      </c>
      <c r="BI152" s="140">
        <f t="shared" si="16"/>
        <v>0</v>
      </c>
      <c r="BJ152" s="13" t="s">
        <v>109</v>
      </c>
      <c r="BK152" s="140">
        <f t="shared" si="17"/>
        <v>0</v>
      </c>
      <c r="BL152" s="13" t="s">
        <v>117</v>
      </c>
      <c r="BM152" s="139" t="s">
        <v>199</v>
      </c>
    </row>
    <row r="153" spans="2:65" s="1" customFormat="1" ht="16.5" customHeight="1">
      <c r="B153" s="127"/>
      <c r="C153" s="141" t="s">
        <v>155</v>
      </c>
      <c r="D153" s="141" t="s">
        <v>118</v>
      </c>
      <c r="E153" s="142" t="s">
        <v>200</v>
      </c>
      <c r="F153" s="143" t="s">
        <v>201</v>
      </c>
      <c r="G153" s="144" t="s">
        <v>179</v>
      </c>
      <c r="H153" s="145">
        <v>2</v>
      </c>
      <c r="I153" s="146"/>
      <c r="J153" s="146"/>
      <c r="K153" s="147"/>
      <c r="L153" s="148"/>
      <c r="M153" s="149" t="s">
        <v>1</v>
      </c>
      <c r="N153" s="150" t="s">
        <v>34</v>
      </c>
      <c r="O153" s="137">
        <v>0</v>
      </c>
      <c r="P153" s="137">
        <f t="shared" si="9"/>
        <v>0</v>
      </c>
      <c r="Q153" s="137">
        <v>0</v>
      </c>
      <c r="R153" s="137">
        <f t="shared" si="10"/>
        <v>0</v>
      </c>
      <c r="S153" s="137">
        <v>0</v>
      </c>
      <c r="T153" s="138">
        <f t="shared" si="11"/>
        <v>0</v>
      </c>
      <c r="AR153" s="139" t="s">
        <v>121</v>
      </c>
      <c r="AT153" s="139" t="s">
        <v>118</v>
      </c>
      <c r="AU153" s="139" t="s">
        <v>109</v>
      </c>
      <c r="AY153" s="13" t="s">
        <v>110</v>
      </c>
      <c r="BE153" s="140">
        <f t="shared" si="12"/>
        <v>0</v>
      </c>
      <c r="BF153" s="140">
        <f t="shared" si="13"/>
        <v>0</v>
      </c>
      <c r="BG153" s="140">
        <f t="shared" si="14"/>
        <v>0</v>
      </c>
      <c r="BH153" s="140">
        <f t="shared" si="15"/>
        <v>0</v>
      </c>
      <c r="BI153" s="140">
        <f t="shared" si="16"/>
        <v>0</v>
      </c>
      <c r="BJ153" s="13" t="s">
        <v>109</v>
      </c>
      <c r="BK153" s="140">
        <f t="shared" si="17"/>
        <v>0</v>
      </c>
      <c r="BL153" s="13" t="s">
        <v>117</v>
      </c>
      <c r="BM153" s="139" t="s">
        <v>202</v>
      </c>
    </row>
    <row r="154" spans="2:65" s="1" customFormat="1" ht="24.2" customHeight="1">
      <c r="B154" s="127"/>
      <c r="C154" s="128" t="s">
        <v>203</v>
      </c>
      <c r="D154" s="128" t="s">
        <v>113</v>
      </c>
      <c r="E154" s="129" t="s">
        <v>204</v>
      </c>
      <c r="F154" s="130" t="s">
        <v>205</v>
      </c>
      <c r="G154" s="131" t="s">
        <v>206</v>
      </c>
      <c r="H154" s="132">
        <v>1</v>
      </c>
      <c r="I154" s="133"/>
      <c r="J154" s="133"/>
      <c r="K154" s="134"/>
      <c r="L154" s="25"/>
      <c r="M154" s="135" t="s">
        <v>1</v>
      </c>
      <c r="N154" s="136" t="s">
        <v>34</v>
      </c>
      <c r="O154" s="137">
        <v>0</v>
      </c>
      <c r="P154" s="137">
        <f t="shared" si="9"/>
        <v>0</v>
      </c>
      <c r="Q154" s="137">
        <v>0</v>
      </c>
      <c r="R154" s="137">
        <f t="shared" si="10"/>
        <v>0</v>
      </c>
      <c r="S154" s="137">
        <v>0</v>
      </c>
      <c r="T154" s="138">
        <f t="shared" si="11"/>
        <v>0</v>
      </c>
      <c r="AR154" s="139" t="s">
        <v>117</v>
      </c>
      <c r="AT154" s="139" t="s">
        <v>113</v>
      </c>
      <c r="AU154" s="139" t="s">
        <v>109</v>
      </c>
      <c r="AY154" s="13" t="s">
        <v>110</v>
      </c>
      <c r="BE154" s="140">
        <f t="shared" si="12"/>
        <v>0</v>
      </c>
      <c r="BF154" s="140">
        <f t="shared" si="13"/>
        <v>0</v>
      </c>
      <c r="BG154" s="140">
        <f t="shared" si="14"/>
        <v>0</v>
      </c>
      <c r="BH154" s="140">
        <f t="shared" si="15"/>
        <v>0</v>
      </c>
      <c r="BI154" s="140">
        <f t="shared" si="16"/>
        <v>0</v>
      </c>
      <c r="BJ154" s="13" t="s">
        <v>109</v>
      </c>
      <c r="BK154" s="140">
        <f t="shared" si="17"/>
        <v>0</v>
      </c>
      <c r="BL154" s="13" t="s">
        <v>117</v>
      </c>
      <c r="BM154" s="139" t="s">
        <v>207</v>
      </c>
    </row>
    <row r="155" spans="2:65" s="1" customFormat="1" ht="16.5" customHeight="1">
      <c r="B155" s="127"/>
      <c r="C155" s="141" t="s">
        <v>160</v>
      </c>
      <c r="D155" s="141" t="s">
        <v>118</v>
      </c>
      <c r="E155" s="142" t="s">
        <v>208</v>
      </c>
      <c r="F155" s="143" t="s">
        <v>209</v>
      </c>
      <c r="G155" s="144" t="s">
        <v>184</v>
      </c>
      <c r="H155" s="145">
        <v>1</v>
      </c>
      <c r="I155" s="146"/>
      <c r="J155" s="146"/>
      <c r="K155" s="147"/>
      <c r="L155" s="148"/>
      <c r="M155" s="149" t="s">
        <v>1</v>
      </c>
      <c r="N155" s="150" t="s">
        <v>34</v>
      </c>
      <c r="O155" s="137">
        <v>0</v>
      </c>
      <c r="P155" s="137">
        <f t="shared" si="9"/>
        <v>0</v>
      </c>
      <c r="Q155" s="137">
        <v>0</v>
      </c>
      <c r="R155" s="137">
        <f t="shared" si="10"/>
        <v>0</v>
      </c>
      <c r="S155" s="137">
        <v>0</v>
      </c>
      <c r="T155" s="138">
        <f t="shared" si="11"/>
        <v>0</v>
      </c>
      <c r="AR155" s="139" t="s">
        <v>121</v>
      </c>
      <c r="AT155" s="139" t="s">
        <v>118</v>
      </c>
      <c r="AU155" s="139" t="s">
        <v>109</v>
      </c>
      <c r="AY155" s="13" t="s">
        <v>110</v>
      </c>
      <c r="BE155" s="140">
        <f t="shared" si="12"/>
        <v>0</v>
      </c>
      <c r="BF155" s="140">
        <f t="shared" si="13"/>
        <v>0</v>
      </c>
      <c r="BG155" s="140">
        <f t="shared" si="14"/>
        <v>0</v>
      </c>
      <c r="BH155" s="140">
        <f t="shared" si="15"/>
        <v>0</v>
      </c>
      <c r="BI155" s="140">
        <f t="shared" si="16"/>
        <v>0</v>
      </c>
      <c r="BJ155" s="13" t="s">
        <v>109</v>
      </c>
      <c r="BK155" s="140">
        <f t="shared" si="17"/>
        <v>0</v>
      </c>
      <c r="BL155" s="13" t="s">
        <v>117</v>
      </c>
      <c r="BM155" s="139" t="s">
        <v>210</v>
      </c>
    </row>
    <row r="156" spans="2:65" s="1" customFormat="1" ht="24.2" customHeight="1">
      <c r="B156" s="127"/>
      <c r="C156" s="128" t="s">
        <v>211</v>
      </c>
      <c r="D156" s="128" t="s">
        <v>113</v>
      </c>
      <c r="E156" s="129" t="s">
        <v>212</v>
      </c>
      <c r="F156" s="130" t="s">
        <v>213</v>
      </c>
      <c r="G156" s="131" t="s">
        <v>116</v>
      </c>
      <c r="H156" s="132">
        <v>42</v>
      </c>
      <c r="I156" s="133"/>
      <c r="J156" s="133"/>
      <c r="K156" s="134"/>
      <c r="L156" s="25"/>
      <c r="M156" s="135" t="s">
        <v>1</v>
      </c>
      <c r="N156" s="136" t="s">
        <v>34</v>
      </c>
      <c r="O156" s="137">
        <v>0</v>
      </c>
      <c r="P156" s="137">
        <f t="shared" si="9"/>
        <v>0</v>
      </c>
      <c r="Q156" s="137">
        <v>0</v>
      </c>
      <c r="R156" s="137">
        <f t="shared" si="10"/>
        <v>0</v>
      </c>
      <c r="S156" s="137">
        <v>0</v>
      </c>
      <c r="T156" s="138">
        <f t="shared" si="11"/>
        <v>0</v>
      </c>
      <c r="AR156" s="139" t="s">
        <v>117</v>
      </c>
      <c r="AT156" s="139" t="s">
        <v>113</v>
      </c>
      <c r="AU156" s="139" t="s">
        <v>109</v>
      </c>
      <c r="AY156" s="13" t="s">
        <v>110</v>
      </c>
      <c r="BE156" s="140">
        <f t="shared" si="12"/>
        <v>0</v>
      </c>
      <c r="BF156" s="140">
        <f t="shared" si="13"/>
        <v>0</v>
      </c>
      <c r="BG156" s="140">
        <f t="shared" si="14"/>
        <v>0</v>
      </c>
      <c r="BH156" s="140">
        <f t="shared" si="15"/>
        <v>0</v>
      </c>
      <c r="BI156" s="140">
        <f t="shared" si="16"/>
        <v>0</v>
      </c>
      <c r="BJ156" s="13" t="s">
        <v>109</v>
      </c>
      <c r="BK156" s="140">
        <f t="shared" si="17"/>
        <v>0</v>
      </c>
      <c r="BL156" s="13" t="s">
        <v>117</v>
      </c>
      <c r="BM156" s="139" t="s">
        <v>214</v>
      </c>
    </row>
    <row r="157" spans="2:65" s="1" customFormat="1" ht="24.2" customHeight="1">
      <c r="B157" s="127"/>
      <c r="C157" s="128" t="s">
        <v>165</v>
      </c>
      <c r="D157" s="128" t="s">
        <v>113</v>
      </c>
      <c r="E157" s="129" t="s">
        <v>215</v>
      </c>
      <c r="F157" s="130" t="s">
        <v>216</v>
      </c>
      <c r="G157" s="131" t="s">
        <v>116</v>
      </c>
      <c r="H157" s="132">
        <v>42</v>
      </c>
      <c r="I157" s="133"/>
      <c r="J157" s="133"/>
      <c r="K157" s="134"/>
      <c r="L157" s="25"/>
      <c r="M157" s="135" t="s">
        <v>1</v>
      </c>
      <c r="N157" s="136" t="s">
        <v>34</v>
      </c>
      <c r="O157" s="137">
        <v>0</v>
      </c>
      <c r="P157" s="137">
        <f t="shared" si="9"/>
        <v>0</v>
      </c>
      <c r="Q157" s="137">
        <v>0</v>
      </c>
      <c r="R157" s="137">
        <f t="shared" si="10"/>
        <v>0</v>
      </c>
      <c r="S157" s="137">
        <v>0</v>
      </c>
      <c r="T157" s="138">
        <f t="shared" si="11"/>
        <v>0</v>
      </c>
      <c r="AR157" s="139" t="s">
        <v>117</v>
      </c>
      <c r="AT157" s="139" t="s">
        <v>113</v>
      </c>
      <c r="AU157" s="139" t="s">
        <v>109</v>
      </c>
      <c r="AY157" s="13" t="s">
        <v>110</v>
      </c>
      <c r="BE157" s="140">
        <f t="shared" si="12"/>
        <v>0</v>
      </c>
      <c r="BF157" s="140">
        <f t="shared" si="13"/>
        <v>0</v>
      </c>
      <c r="BG157" s="140">
        <f t="shared" si="14"/>
        <v>0</v>
      </c>
      <c r="BH157" s="140">
        <f t="shared" si="15"/>
        <v>0</v>
      </c>
      <c r="BI157" s="140">
        <f t="shared" si="16"/>
        <v>0</v>
      </c>
      <c r="BJ157" s="13" t="s">
        <v>109</v>
      </c>
      <c r="BK157" s="140">
        <f t="shared" si="17"/>
        <v>0</v>
      </c>
      <c r="BL157" s="13" t="s">
        <v>117</v>
      </c>
      <c r="BM157" s="139" t="s">
        <v>217</v>
      </c>
    </row>
    <row r="158" spans="2:65" s="1" customFormat="1" ht="24.2" customHeight="1">
      <c r="B158" s="127"/>
      <c r="C158" s="128" t="s">
        <v>218</v>
      </c>
      <c r="D158" s="128" t="s">
        <v>113</v>
      </c>
      <c r="E158" s="129" t="s">
        <v>219</v>
      </c>
      <c r="F158" s="130" t="s">
        <v>220</v>
      </c>
      <c r="G158" s="131" t="s">
        <v>159</v>
      </c>
      <c r="H158" s="132">
        <v>23.652999999999999</v>
      </c>
      <c r="I158" s="133"/>
      <c r="J158" s="133"/>
      <c r="K158" s="134"/>
      <c r="L158" s="25"/>
      <c r="M158" s="135" t="s">
        <v>1</v>
      </c>
      <c r="N158" s="136" t="s">
        <v>34</v>
      </c>
      <c r="O158" s="137">
        <v>0</v>
      </c>
      <c r="P158" s="137">
        <f t="shared" si="9"/>
        <v>0</v>
      </c>
      <c r="Q158" s="137">
        <v>0</v>
      </c>
      <c r="R158" s="137">
        <f t="shared" si="10"/>
        <v>0</v>
      </c>
      <c r="S158" s="137">
        <v>0</v>
      </c>
      <c r="T158" s="138">
        <f t="shared" si="11"/>
        <v>0</v>
      </c>
      <c r="AR158" s="139" t="s">
        <v>117</v>
      </c>
      <c r="AT158" s="139" t="s">
        <v>113</v>
      </c>
      <c r="AU158" s="139" t="s">
        <v>109</v>
      </c>
      <c r="AY158" s="13" t="s">
        <v>110</v>
      </c>
      <c r="BE158" s="140">
        <f t="shared" si="12"/>
        <v>0</v>
      </c>
      <c r="BF158" s="140">
        <f t="shared" si="13"/>
        <v>0</v>
      </c>
      <c r="BG158" s="140">
        <f t="shared" si="14"/>
        <v>0</v>
      </c>
      <c r="BH158" s="140">
        <f t="shared" si="15"/>
        <v>0</v>
      </c>
      <c r="BI158" s="140">
        <f t="shared" si="16"/>
        <v>0</v>
      </c>
      <c r="BJ158" s="13" t="s">
        <v>109</v>
      </c>
      <c r="BK158" s="140">
        <f t="shared" si="17"/>
        <v>0</v>
      </c>
      <c r="BL158" s="13" t="s">
        <v>117</v>
      </c>
      <c r="BM158" s="139" t="s">
        <v>221</v>
      </c>
    </row>
    <row r="159" spans="2:65" s="11" customFormat="1" ht="22.9" customHeight="1">
      <c r="B159" s="116"/>
      <c r="D159" s="117" t="s">
        <v>67</v>
      </c>
      <c r="E159" s="125" t="s">
        <v>222</v>
      </c>
      <c r="F159" s="125" t="s">
        <v>223</v>
      </c>
      <c r="J159" s="126"/>
      <c r="L159" s="116"/>
      <c r="M159" s="120"/>
      <c r="P159" s="121">
        <f>SUM(P160:P172)</f>
        <v>0</v>
      </c>
      <c r="R159" s="121">
        <f>SUM(R160:R172)</f>
        <v>0</v>
      </c>
      <c r="T159" s="122">
        <f>SUM(T160:T172)</f>
        <v>0</v>
      </c>
      <c r="AR159" s="117" t="s">
        <v>109</v>
      </c>
      <c r="AT159" s="123" t="s">
        <v>67</v>
      </c>
      <c r="AU159" s="123" t="s">
        <v>76</v>
      </c>
      <c r="AY159" s="117" t="s">
        <v>110</v>
      </c>
      <c r="BK159" s="124">
        <f>SUM(BK160:BK172)</f>
        <v>0</v>
      </c>
    </row>
    <row r="160" spans="2:65" s="1" customFormat="1" ht="16.5" customHeight="1">
      <c r="B160" s="127"/>
      <c r="C160" s="128" t="s">
        <v>169</v>
      </c>
      <c r="D160" s="128" t="s">
        <v>113</v>
      </c>
      <c r="E160" s="129" t="s">
        <v>224</v>
      </c>
      <c r="F160" s="130" t="s">
        <v>225</v>
      </c>
      <c r="G160" s="131" t="s">
        <v>184</v>
      </c>
      <c r="H160" s="132">
        <v>3</v>
      </c>
      <c r="I160" s="133"/>
      <c r="J160" s="133"/>
      <c r="K160" s="134"/>
      <c r="L160" s="25"/>
      <c r="M160" s="135" t="s">
        <v>1</v>
      </c>
      <c r="N160" s="136" t="s">
        <v>34</v>
      </c>
      <c r="O160" s="137">
        <v>0</v>
      </c>
      <c r="P160" s="137">
        <f t="shared" ref="P160:P172" si="18">O160*H160</f>
        <v>0</v>
      </c>
      <c r="Q160" s="137">
        <v>0</v>
      </c>
      <c r="R160" s="137">
        <f t="shared" ref="R160:R172" si="19">Q160*H160</f>
        <v>0</v>
      </c>
      <c r="S160" s="137">
        <v>0</v>
      </c>
      <c r="T160" s="138">
        <f t="shared" ref="T160:T172" si="20">S160*H160</f>
        <v>0</v>
      </c>
      <c r="AR160" s="139" t="s">
        <v>117</v>
      </c>
      <c r="AT160" s="139" t="s">
        <v>113</v>
      </c>
      <c r="AU160" s="139" t="s">
        <v>109</v>
      </c>
      <c r="AY160" s="13" t="s">
        <v>110</v>
      </c>
      <c r="BE160" s="140">
        <f t="shared" ref="BE160:BE172" si="21">IF(N160="základná",J160,0)</f>
        <v>0</v>
      </c>
      <c r="BF160" s="140">
        <f t="shared" ref="BF160:BF172" si="22">IF(N160="znížená",J160,0)</f>
        <v>0</v>
      </c>
      <c r="BG160" s="140">
        <f t="shared" ref="BG160:BG172" si="23">IF(N160="zákl. prenesená",J160,0)</f>
        <v>0</v>
      </c>
      <c r="BH160" s="140">
        <f t="shared" ref="BH160:BH172" si="24">IF(N160="zníž. prenesená",J160,0)</f>
        <v>0</v>
      </c>
      <c r="BI160" s="140">
        <f t="shared" ref="BI160:BI172" si="25">IF(N160="nulová",J160,0)</f>
        <v>0</v>
      </c>
      <c r="BJ160" s="13" t="s">
        <v>109</v>
      </c>
      <c r="BK160" s="140">
        <f t="shared" ref="BK160:BK172" si="26">ROUND(I160*H160,2)</f>
        <v>0</v>
      </c>
      <c r="BL160" s="13" t="s">
        <v>117</v>
      </c>
      <c r="BM160" s="139" t="s">
        <v>226</v>
      </c>
    </row>
    <row r="161" spans="2:65" s="1" customFormat="1" ht="24.2" customHeight="1">
      <c r="B161" s="127"/>
      <c r="C161" s="128" t="s">
        <v>227</v>
      </c>
      <c r="D161" s="128" t="s">
        <v>113</v>
      </c>
      <c r="E161" s="129" t="s">
        <v>228</v>
      </c>
      <c r="F161" s="130" t="s">
        <v>229</v>
      </c>
      <c r="G161" s="131" t="s">
        <v>184</v>
      </c>
      <c r="H161" s="132">
        <v>3</v>
      </c>
      <c r="I161" s="133"/>
      <c r="J161" s="133"/>
      <c r="K161" s="134"/>
      <c r="L161" s="25"/>
      <c r="M161" s="135" t="s">
        <v>1</v>
      </c>
      <c r="N161" s="136" t="s">
        <v>34</v>
      </c>
      <c r="O161" s="137">
        <v>0</v>
      </c>
      <c r="P161" s="137">
        <f t="shared" si="18"/>
        <v>0</v>
      </c>
      <c r="Q161" s="137">
        <v>0</v>
      </c>
      <c r="R161" s="137">
        <f t="shared" si="19"/>
        <v>0</v>
      </c>
      <c r="S161" s="137">
        <v>0</v>
      </c>
      <c r="T161" s="138">
        <f t="shared" si="20"/>
        <v>0</v>
      </c>
      <c r="AR161" s="139" t="s">
        <v>117</v>
      </c>
      <c r="AT161" s="139" t="s">
        <v>113</v>
      </c>
      <c r="AU161" s="139" t="s">
        <v>109</v>
      </c>
      <c r="AY161" s="13" t="s">
        <v>110</v>
      </c>
      <c r="BE161" s="140">
        <f t="shared" si="21"/>
        <v>0</v>
      </c>
      <c r="BF161" s="140">
        <f t="shared" si="22"/>
        <v>0</v>
      </c>
      <c r="BG161" s="140">
        <f t="shared" si="23"/>
        <v>0</v>
      </c>
      <c r="BH161" s="140">
        <f t="shared" si="24"/>
        <v>0</v>
      </c>
      <c r="BI161" s="140">
        <f t="shared" si="25"/>
        <v>0</v>
      </c>
      <c r="BJ161" s="13" t="s">
        <v>109</v>
      </c>
      <c r="BK161" s="140">
        <f t="shared" si="26"/>
        <v>0</v>
      </c>
      <c r="BL161" s="13" t="s">
        <v>117</v>
      </c>
      <c r="BM161" s="139" t="s">
        <v>230</v>
      </c>
    </row>
    <row r="162" spans="2:65" s="1" customFormat="1" ht="24.2" customHeight="1">
      <c r="B162" s="127"/>
      <c r="C162" s="128" t="s">
        <v>121</v>
      </c>
      <c r="D162" s="128" t="s">
        <v>113</v>
      </c>
      <c r="E162" s="129" t="s">
        <v>231</v>
      </c>
      <c r="F162" s="130" t="s">
        <v>232</v>
      </c>
      <c r="G162" s="131" t="s">
        <v>175</v>
      </c>
      <c r="H162" s="132">
        <v>2</v>
      </c>
      <c r="I162" s="133"/>
      <c r="J162" s="133"/>
      <c r="K162" s="134"/>
      <c r="L162" s="25"/>
      <c r="M162" s="135" t="s">
        <v>1</v>
      </c>
      <c r="N162" s="136" t="s">
        <v>34</v>
      </c>
      <c r="O162" s="137">
        <v>0</v>
      </c>
      <c r="P162" s="137">
        <f t="shared" si="18"/>
        <v>0</v>
      </c>
      <c r="Q162" s="137">
        <v>0</v>
      </c>
      <c r="R162" s="137">
        <f t="shared" si="19"/>
        <v>0</v>
      </c>
      <c r="S162" s="137">
        <v>0</v>
      </c>
      <c r="T162" s="138">
        <f t="shared" si="20"/>
        <v>0</v>
      </c>
      <c r="AR162" s="139" t="s">
        <v>117</v>
      </c>
      <c r="AT162" s="139" t="s">
        <v>113</v>
      </c>
      <c r="AU162" s="139" t="s">
        <v>109</v>
      </c>
      <c r="AY162" s="13" t="s">
        <v>110</v>
      </c>
      <c r="BE162" s="140">
        <f t="shared" si="21"/>
        <v>0</v>
      </c>
      <c r="BF162" s="140">
        <f t="shared" si="22"/>
        <v>0</v>
      </c>
      <c r="BG162" s="140">
        <f t="shared" si="23"/>
        <v>0</v>
      </c>
      <c r="BH162" s="140">
        <f t="shared" si="24"/>
        <v>0</v>
      </c>
      <c r="BI162" s="140">
        <f t="shared" si="25"/>
        <v>0</v>
      </c>
      <c r="BJ162" s="13" t="s">
        <v>109</v>
      </c>
      <c r="BK162" s="140">
        <f t="shared" si="26"/>
        <v>0</v>
      </c>
      <c r="BL162" s="13" t="s">
        <v>117</v>
      </c>
      <c r="BM162" s="139" t="s">
        <v>233</v>
      </c>
    </row>
    <row r="163" spans="2:65" s="1" customFormat="1" ht="16.5" customHeight="1">
      <c r="B163" s="127"/>
      <c r="C163" s="128" t="s">
        <v>234</v>
      </c>
      <c r="D163" s="128" t="s">
        <v>113</v>
      </c>
      <c r="E163" s="129" t="s">
        <v>235</v>
      </c>
      <c r="F163" s="130" t="s">
        <v>236</v>
      </c>
      <c r="G163" s="131" t="s">
        <v>175</v>
      </c>
      <c r="H163" s="132">
        <v>2</v>
      </c>
      <c r="I163" s="133"/>
      <c r="J163" s="133"/>
      <c r="K163" s="134"/>
      <c r="L163" s="25"/>
      <c r="M163" s="135" t="s">
        <v>1</v>
      </c>
      <c r="N163" s="136" t="s">
        <v>34</v>
      </c>
      <c r="O163" s="137">
        <v>0</v>
      </c>
      <c r="P163" s="137">
        <f t="shared" si="18"/>
        <v>0</v>
      </c>
      <c r="Q163" s="137">
        <v>0</v>
      </c>
      <c r="R163" s="137">
        <f t="shared" si="19"/>
        <v>0</v>
      </c>
      <c r="S163" s="137">
        <v>0</v>
      </c>
      <c r="T163" s="138">
        <f t="shared" si="20"/>
        <v>0</v>
      </c>
      <c r="AR163" s="139" t="s">
        <v>117</v>
      </c>
      <c r="AT163" s="139" t="s">
        <v>113</v>
      </c>
      <c r="AU163" s="139" t="s">
        <v>109</v>
      </c>
      <c r="AY163" s="13" t="s">
        <v>110</v>
      </c>
      <c r="BE163" s="140">
        <f t="shared" si="21"/>
        <v>0</v>
      </c>
      <c r="BF163" s="140">
        <f t="shared" si="22"/>
        <v>0</v>
      </c>
      <c r="BG163" s="140">
        <f t="shared" si="23"/>
        <v>0</v>
      </c>
      <c r="BH163" s="140">
        <f t="shared" si="24"/>
        <v>0</v>
      </c>
      <c r="BI163" s="140">
        <f t="shared" si="25"/>
        <v>0</v>
      </c>
      <c r="BJ163" s="13" t="s">
        <v>109</v>
      </c>
      <c r="BK163" s="140">
        <f t="shared" si="26"/>
        <v>0</v>
      </c>
      <c r="BL163" s="13" t="s">
        <v>117</v>
      </c>
      <c r="BM163" s="139" t="s">
        <v>237</v>
      </c>
    </row>
    <row r="164" spans="2:65" s="1" customFormat="1" ht="16.5" customHeight="1">
      <c r="B164" s="127"/>
      <c r="C164" s="128" t="s">
        <v>176</v>
      </c>
      <c r="D164" s="128" t="s">
        <v>113</v>
      </c>
      <c r="E164" s="129" t="s">
        <v>238</v>
      </c>
      <c r="F164" s="130" t="s">
        <v>239</v>
      </c>
      <c r="G164" s="131" t="s">
        <v>175</v>
      </c>
      <c r="H164" s="132">
        <v>1</v>
      </c>
      <c r="I164" s="133"/>
      <c r="J164" s="133"/>
      <c r="K164" s="134"/>
      <c r="L164" s="25"/>
      <c r="M164" s="135" t="s">
        <v>1</v>
      </c>
      <c r="N164" s="136" t="s">
        <v>34</v>
      </c>
      <c r="O164" s="137">
        <v>0</v>
      </c>
      <c r="P164" s="137">
        <f t="shared" si="18"/>
        <v>0</v>
      </c>
      <c r="Q164" s="137">
        <v>0</v>
      </c>
      <c r="R164" s="137">
        <f t="shared" si="19"/>
        <v>0</v>
      </c>
      <c r="S164" s="137">
        <v>0</v>
      </c>
      <c r="T164" s="138">
        <f t="shared" si="20"/>
        <v>0</v>
      </c>
      <c r="AR164" s="139" t="s">
        <v>117</v>
      </c>
      <c r="AT164" s="139" t="s">
        <v>113</v>
      </c>
      <c r="AU164" s="139" t="s">
        <v>109</v>
      </c>
      <c r="AY164" s="13" t="s">
        <v>110</v>
      </c>
      <c r="BE164" s="140">
        <f t="shared" si="21"/>
        <v>0</v>
      </c>
      <c r="BF164" s="140">
        <f t="shared" si="22"/>
        <v>0</v>
      </c>
      <c r="BG164" s="140">
        <f t="shared" si="23"/>
        <v>0</v>
      </c>
      <c r="BH164" s="140">
        <f t="shared" si="24"/>
        <v>0</v>
      </c>
      <c r="BI164" s="140">
        <f t="shared" si="25"/>
        <v>0</v>
      </c>
      <c r="BJ164" s="13" t="s">
        <v>109</v>
      </c>
      <c r="BK164" s="140">
        <f t="shared" si="26"/>
        <v>0</v>
      </c>
      <c r="BL164" s="13" t="s">
        <v>117</v>
      </c>
      <c r="BM164" s="139" t="s">
        <v>240</v>
      </c>
    </row>
    <row r="165" spans="2:65" s="1" customFormat="1" ht="24.2" customHeight="1">
      <c r="B165" s="127"/>
      <c r="C165" s="128" t="s">
        <v>241</v>
      </c>
      <c r="D165" s="128" t="s">
        <v>113</v>
      </c>
      <c r="E165" s="129" t="s">
        <v>242</v>
      </c>
      <c r="F165" s="130" t="s">
        <v>243</v>
      </c>
      <c r="G165" s="131" t="s">
        <v>175</v>
      </c>
      <c r="H165" s="132">
        <v>1</v>
      </c>
      <c r="I165" s="133"/>
      <c r="J165" s="133"/>
      <c r="K165" s="134"/>
      <c r="L165" s="25"/>
      <c r="M165" s="135" t="s">
        <v>1</v>
      </c>
      <c r="N165" s="136" t="s">
        <v>34</v>
      </c>
      <c r="O165" s="137">
        <v>0</v>
      </c>
      <c r="P165" s="137">
        <f t="shared" si="18"/>
        <v>0</v>
      </c>
      <c r="Q165" s="137">
        <v>0</v>
      </c>
      <c r="R165" s="137">
        <f t="shared" si="19"/>
        <v>0</v>
      </c>
      <c r="S165" s="137">
        <v>0</v>
      </c>
      <c r="T165" s="138">
        <f t="shared" si="20"/>
        <v>0</v>
      </c>
      <c r="AR165" s="139" t="s">
        <v>117</v>
      </c>
      <c r="AT165" s="139" t="s">
        <v>113</v>
      </c>
      <c r="AU165" s="139" t="s">
        <v>109</v>
      </c>
      <c r="AY165" s="13" t="s">
        <v>110</v>
      </c>
      <c r="BE165" s="140">
        <f t="shared" si="21"/>
        <v>0</v>
      </c>
      <c r="BF165" s="140">
        <f t="shared" si="22"/>
        <v>0</v>
      </c>
      <c r="BG165" s="140">
        <f t="shared" si="23"/>
        <v>0</v>
      </c>
      <c r="BH165" s="140">
        <f t="shared" si="24"/>
        <v>0</v>
      </c>
      <c r="BI165" s="140">
        <f t="shared" si="25"/>
        <v>0</v>
      </c>
      <c r="BJ165" s="13" t="s">
        <v>109</v>
      </c>
      <c r="BK165" s="140">
        <f t="shared" si="26"/>
        <v>0</v>
      </c>
      <c r="BL165" s="13" t="s">
        <v>117</v>
      </c>
      <c r="BM165" s="139" t="s">
        <v>244</v>
      </c>
    </row>
    <row r="166" spans="2:65" s="1" customFormat="1" ht="24.2" customHeight="1">
      <c r="B166" s="127"/>
      <c r="C166" s="128" t="s">
        <v>180</v>
      </c>
      <c r="D166" s="128" t="s">
        <v>113</v>
      </c>
      <c r="E166" s="129" t="s">
        <v>245</v>
      </c>
      <c r="F166" s="130" t="s">
        <v>246</v>
      </c>
      <c r="G166" s="131" t="s">
        <v>175</v>
      </c>
      <c r="H166" s="132">
        <v>2</v>
      </c>
      <c r="I166" s="133"/>
      <c r="J166" s="133"/>
      <c r="K166" s="134"/>
      <c r="L166" s="25"/>
      <c r="M166" s="135" t="s">
        <v>1</v>
      </c>
      <c r="N166" s="136" t="s">
        <v>34</v>
      </c>
      <c r="O166" s="137">
        <v>0</v>
      </c>
      <c r="P166" s="137">
        <f t="shared" si="18"/>
        <v>0</v>
      </c>
      <c r="Q166" s="137">
        <v>0</v>
      </c>
      <c r="R166" s="137">
        <f t="shared" si="19"/>
        <v>0</v>
      </c>
      <c r="S166" s="137">
        <v>0</v>
      </c>
      <c r="T166" s="138">
        <f t="shared" si="20"/>
        <v>0</v>
      </c>
      <c r="AR166" s="139" t="s">
        <v>117</v>
      </c>
      <c r="AT166" s="139" t="s">
        <v>113</v>
      </c>
      <c r="AU166" s="139" t="s">
        <v>109</v>
      </c>
      <c r="AY166" s="13" t="s">
        <v>110</v>
      </c>
      <c r="BE166" s="140">
        <f t="shared" si="21"/>
        <v>0</v>
      </c>
      <c r="BF166" s="140">
        <f t="shared" si="22"/>
        <v>0</v>
      </c>
      <c r="BG166" s="140">
        <f t="shared" si="23"/>
        <v>0</v>
      </c>
      <c r="BH166" s="140">
        <f t="shared" si="24"/>
        <v>0</v>
      </c>
      <c r="BI166" s="140">
        <f t="shared" si="25"/>
        <v>0</v>
      </c>
      <c r="BJ166" s="13" t="s">
        <v>109</v>
      </c>
      <c r="BK166" s="140">
        <f t="shared" si="26"/>
        <v>0</v>
      </c>
      <c r="BL166" s="13" t="s">
        <v>117</v>
      </c>
      <c r="BM166" s="139" t="s">
        <v>247</v>
      </c>
    </row>
    <row r="167" spans="2:65" s="1" customFormat="1" ht="24.2" customHeight="1">
      <c r="B167" s="127"/>
      <c r="C167" s="141" t="s">
        <v>248</v>
      </c>
      <c r="D167" s="141" t="s">
        <v>118</v>
      </c>
      <c r="E167" s="142" t="s">
        <v>249</v>
      </c>
      <c r="F167" s="143" t="s">
        <v>250</v>
      </c>
      <c r="G167" s="144" t="s">
        <v>184</v>
      </c>
      <c r="H167" s="145">
        <v>1</v>
      </c>
      <c r="I167" s="146"/>
      <c r="J167" s="146"/>
      <c r="K167" s="147"/>
      <c r="L167" s="148"/>
      <c r="M167" s="149" t="s">
        <v>1</v>
      </c>
      <c r="N167" s="150" t="s">
        <v>34</v>
      </c>
      <c r="O167" s="137">
        <v>0</v>
      </c>
      <c r="P167" s="137">
        <f t="shared" si="18"/>
        <v>0</v>
      </c>
      <c r="Q167" s="137">
        <v>0</v>
      </c>
      <c r="R167" s="137">
        <f t="shared" si="19"/>
        <v>0</v>
      </c>
      <c r="S167" s="137">
        <v>0</v>
      </c>
      <c r="T167" s="138">
        <f t="shared" si="20"/>
        <v>0</v>
      </c>
      <c r="AR167" s="139" t="s">
        <v>121</v>
      </c>
      <c r="AT167" s="139" t="s">
        <v>118</v>
      </c>
      <c r="AU167" s="139" t="s">
        <v>109</v>
      </c>
      <c r="AY167" s="13" t="s">
        <v>110</v>
      </c>
      <c r="BE167" s="140">
        <f t="shared" si="21"/>
        <v>0</v>
      </c>
      <c r="BF167" s="140">
        <f t="shared" si="22"/>
        <v>0</v>
      </c>
      <c r="BG167" s="140">
        <f t="shared" si="23"/>
        <v>0</v>
      </c>
      <c r="BH167" s="140">
        <f t="shared" si="24"/>
        <v>0</v>
      </c>
      <c r="BI167" s="140">
        <f t="shared" si="25"/>
        <v>0</v>
      </c>
      <c r="BJ167" s="13" t="s">
        <v>109</v>
      </c>
      <c r="BK167" s="140">
        <f t="shared" si="26"/>
        <v>0</v>
      </c>
      <c r="BL167" s="13" t="s">
        <v>117</v>
      </c>
      <c r="BM167" s="139" t="s">
        <v>251</v>
      </c>
    </row>
    <row r="168" spans="2:65" s="1" customFormat="1" ht="33" customHeight="1">
      <c r="B168" s="127"/>
      <c r="C168" s="141" t="s">
        <v>185</v>
      </c>
      <c r="D168" s="141" t="s">
        <v>118</v>
      </c>
      <c r="E168" s="142" t="s">
        <v>252</v>
      </c>
      <c r="F168" s="143" t="s">
        <v>253</v>
      </c>
      <c r="G168" s="144" t="s">
        <v>184</v>
      </c>
      <c r="H168" s="145">
        <v>1</v>
      </c>
      <c r="I168" s="146"/>
      <c r="J168" s="146"/>
      <c r="K168" s="147"/>
      <c r="L168" s="148"/>
      <c r="M168" s="149" t="s">
        <v>1</v>
      </c>
      <c r="N168" s="150" t="s">
        <v>34</v>
      </c>
      <c r="O168" s="137">
        <v>0</v>
      </c>
      <c r="P168" s="137">
        <f t="shared" si="18"/>
        <v>0</v>
      </c>
      <c r="Q168" s="137">
        <v>0</v>
      </c>
      <c r="R168" s="137">
        <f t="shared" si="19"/>
        <v>0</v>
      </c>
      <c r="S168" s="137">
        <v>0</v>
      </c>
      <c r="T168" s="138">
        <f t="shared" si="20"/>
        <v>0</v>
      </c>
      <c r="AR168" s="139" t="s">
        <v>121</v>
      </c>
      <c r="AT168" s="139" t="s">
        <v>118</v>
      </c>
      <c r="AU168" s="139" t="s">
        <v>109</v>
      </c>
      <c r="AY168" s="13" t="s">
        <v>110</v>
      </c>
      <c r="BE168" s="140">
        <f t="shared" si="21"/>
        <v>0</v>
      </c>
      <c r="BF168" s="140">
        <f t="shared" si="22"/>
        <v>0</v>
      </c>
      <c r="BG168" s="140">
        <f t="shared" si="23"/>
        <v>0</v>
      </c>
      <c r="BH168" s="140">
        <f t="shared" si="24"/>
        <v>0</v>
      </c>
      <c r="BI168" s="140">
        <f t="shared" si="25"/>
        <v>0</v>
      </c>
      <c r="BJ168" s="13" t="s">
        <v>109</v>
      </c>
      <c r="BK168" s="140">
        <f t="shared" si="26"/>
        <v>0</v>
      </c>
      <c r="BL168" s="13" t="s">
        <v>117</v>
      </c>
      <c r="BM168" s="139" t="s">
        <v>254</v>
      </c>
    </row>
    <row r="169" spans="2:65" s="1" customFormat="1" ht="24.2" customHeight="1">
      <c r="B169" s="127"/>
      <c r="C169" s="141" t="s">
        <v>255</v>
      </c>
      <c r="D169" s="141" t="s">
        <v>118</v>
      </c>
      <c r="E169" s="142" t="s">
        <v>256</v>
      </c>
      <c r="F169" s="143" t="s">
        <v>257</v>
      </c>
      <c r="G169" s="144" t="s">
        <v>184</v>
      </c>
      <c r="H169" s="145">
        <v>1</v>
      </c>
      <c r="I169" s="146"/>
      <c r="J169" s="146"/>
      <c r="K169" s="147"/>
      <c r="L169" s="148"/>
      <c r="M169" s="149" t="s">
        <v>1</v>
      </c>
      <c r="N169" s="150" t="s">
        <v>34</v>
      </c>
      <c r="O169" s="137">
        <v>0</v>
      </c>
      <c r="P169" s="137">
        <f t="shared" si="18"/>
        <v>0</v>
      </c>
      <c r="Q169" s="137">
        <v>0</v>
      </c>
      <c r="R169" s="137">
        <f t="shared" si="19"/>
        <v>0</v>
      </c>
      <c r="S169" s="137">
        <v>0</v>
      </c>
      <c r="T169" s="138">
        <f t="shared" si="20"/>
        <v>0</v>
      </c>
      <c r="AR169" s="139" t="s">
        <v>121</v>
      </c>
      <c r="AT169" s="139" t="s">
        <v>118</v>
      </c>
      <c r="AU169" s="139" t="s">
        <v>109</v>
      </c>
      <c r="AY169" s="13" t="s">
        <v>110</v>
      </c>
      <c r="BE169" s="140">
        <f t="shared" si="21"/>
        <v>0</v>
      </c>
      <c r="BF169" s="140">
        <f t="shared" si="22"/>
        <v>0</v>
      </c>
      <c r="BG169" s="140">
        <f t="shared" si="23"/>
        <v>0</v>
      </c>
      <c r="BH169" s="140">
        <f t="shared" si="24"/>
        <v>0</v>
      </c>
      <c r="BI169" s="140">
        <f t="shared" si="25"/>
        <v>0</v>
      </c>
      <c r="BJ169" s="13" t="s">
        <v>109</v>
      </c>
      <c r="BK169" s="140">
        <f t="shared" si="26"/>
        <v>0</v>
      </c>
      <c r="BL169" s="13" t="s">
        <v>117</v>
      </c>
      <c r="BM169" s="139" t="s">
        <v>258</v>
      </c>
    </row>
    <row r="170" spans="2:65" s="1" customFormat="1" ht="24.2" customHeight="1">
      <c r="B170" s="127"/>
      <c r="C170" s="141" t="s">
        <v>188</v>
      </c>
      <c r="D170" s="141" t="s">
        <v>118</v>
      </c>
      <c r="E170" s="142" t="s">
        <v>259</v>
      </c>
      <c r="F170" s="143" t="s">
        <v>260</v>
      </c>
      <c r="G170" s="144" t="s">
        <v>184</v>
      </c>
      <c r="H170" s="145">
        <v>1</v>
      </c>
      <c r="I170" s="146"/>
      <c r="J170" s="146"/>
      <c r="K170" s="147"/>
      <c r="L170" s="148"/>
      <c r="M170" s="149" t="s">
        <v>1</v>
      </c>
      <c r="N170" s="150" t="s">
        <v>34</v>
      </c>
      <c r="O170" s="137">
        <v>0</v>
      </c>
      <c r="P170" s="137">
        <f t="shared" si="18"/>
        <v>0</v>
      </c>
      <c r="Q170" s="137">
        <v>0</v>
      </c>
      <c r="R170" s="137">
        <f t="shared" si="19"/>
        <v>0</v>
      </c>
      <c r="S170" s="137">
        <v>0</v>
      </c>
      <c r="T170" s="138">
        <f t="shared" si="20"/>
        <v>0</v>
      </c>
      <c r="AR170" s="139" t="s">
        <v>121</v>
      </c>
      <c r="AT170" s="139" t="s">
        <v>118</v>
      </c>
      <c r="AU170" s="139" t="s">
        <v>109</v>
      </c>
      <c r="AY170" s="13" t="s">
        <v>110</v>
      </c>
      <c r="BE170" s="140">
        <f t="shared" si="21"/>
        <v>0</v>
      </c>
      <c r="BF170" s="140">
        <f t="shared" si="22"/>
        <v>0</v>
      </c>
      <c r="BG170" s="140">
        <f t="shared" si="23"/>
        <v>0</v>
      </c>
      <c r="BH170" s="140">
        <f t="shared" si="24"/>
        <v>0</v>
      </c>
      <c r="BI170" s="140">
        <f t="shared" si="25"/>
        <v>0</v>
      </c>
      <c r="BJ170" s="13" t="s">
        <v>109</v>
      </c>
      <c r="BK170" s="140">
        <f t="shared" si="26"/>
        <v>0</v>
      </c>
      <c r="BL170" s="13" t="s">
        <v>117</v>
      </c>
      <c r="BM170" s="139" t="s">
        <v>261</v>
      </c>
    </row>
    <row r="171" spans="2:65" s="1" customFormat="1" ht="24.2" customHeight="1">
      <c r="B171" s="127"/>
      <c r="C171" s="141" t="s">
        <v>262</v>
      </c>
      <c r="D171" s="141" t="s">
        <v>118</v>
      </c>
      <c r="E171" s="142" t="s">
        <v>263</v>
      </c>
      <c r="F171" s="143" t="s">
        <v>264</v>
      </c>
      <c r="G171" s="144" t="s">
        <v>184</v>
      </c>
      <c r="H171" s="145">
        <v>1</v>
      </c>
      <c r="I171" s="146"/>
      <c r="J171" s="146"/>
      <c r="K171" s="147"/>
      <c r="L171" s="148"/>
      <c r="M171" s="149" t="s">
        <v>1</v>
      </c>
      <c r="N171" s="150" t="s">
        <v>34</v>
      </c>
      <c r="O171" s="137">
        <v>0</v>
      </c>
      <c r="P171" s="137">
        <f t="shared" si="18"/>
        <v>0</v>
      </c>
      <c r="Q171" s="137">
        <v>0</v>
      </c>
      <c r="R171" s="137">
        <f t="shared" si="19"/>
        <v>0</v>
      </c>
      <c r="S171" s="137">
        <v>0</v>
      </c>
      <c r="T171" s="138">
        <f t="shared" si="20"/>
        <v>0</v>
      </c>
      <c r="AR171" s="139" t="s">
        <v>121</v>
      </c>
      <c r="AT171" s="139" t="s">
        <v>118</v>
      </c>
      <c r="AU171" s="139" t="s">
        <v>109</v>
      </c>
      <c r="AY171" s="13" t="s">
        <v>110</v>
      </c>
      <c r="BE171" s="140">
        <f t="shared" si="21"/>
        <v>0</v>
      </c>
      <c r="BF171" s="140">
        <f t="shared" si="22"/>
        <v>0</v>
      </c>
      <c r="BG171" s="140">
        <f t="shared" si="23"/>
        <v>0</v>
      </c>
      <c r="BH171" s="140">
        <f t="shared" si="24"/>
        <v>0</v>
      </c>
      <c r="BI171" s="140">
        <f t="shared" si="25"/>
        <v>0</v>
      </c>
      <c r="BJ171" s="13" t="s">
        <v>109</v>
      </c>
      <c r="BK171" s="140">
        <f t="shared" si="26"/>
        <v>0</v>
      </c>
      <c r="BL171" s="13" t="s">
        <v>117</v>
      </c>
      <c r="BM171" s="139" t="s">
        <v>265</v>
      </c>
    </row>
    <row r="172" spans="2:65" s="1" customFormat="1" ht="24.2" customHeight="1">
      <c r="B172" s="127"/>
      <c r="C172" s="128" t="s">
        <v>192</v>
      </c>
      <c r="D172" s="128" t="s">
        <v>113</v>
      </c>
      <c r="E172" s="129" t="s">
        <v>266</v>
      </c>
      <c r="F172" s="130" t="s">
        <v>267</v>
      </c>
      <c r="G172" s="131" t="s">
        <v>159</v>
      </c>
      <c r="H172" s="132">
        <v>2417.567</v>
      </c>
      <c r="I172" s="133"/>
      <c r="J172" s="133"/>
      <c r="K172" s="134"/>
      <c r="L172" s="25"/>
      <c r="M172" s="135" t="s">
        <v>1</v>
      </c>
      <c r="N172" s="136" t="s">
        <v>34</v>
      </c>
      <c r="O172" s="137">
        <v>0</v>
      </c>
      <c r="P172" s="137">
        <f t="shared" si="18"/>
        <v>0</v>
      </c>
      <c r="Q172" s="137">
        <v>0</v>
      </c>
      <c r="R172" s="137">
        <f t="shared" si="19"/>
        <v>0</v>
      </c>
      <c r="S172" s="137">
        <v>0</v>
      </c>
      <c r="T172" s="138">
        <f t="shared" si="20"/>
        <v>0</v>
      </c>
      <c r="AR172" s="139" t="s">
        <v>117</v>
      </c>
      <c r="AT172" s="139" t="s">
        <v>113</v>
      </c>
      <c r="AU172" s="139" t="s">
        <v>109</v>
      </c>
      <c r="AY172" s="13" t="s">
        <v>110</v>
      </c>
      <c r="BE172" s="140">
        <f t="shared" si="21"/>
        <v>0</v>
      </c>
      <c r="BF172" s="140">
        <f t="shared" si="22"/>
        <v>0</v>
      </c>
      <c r="BG172" s="140">
        <f t="shared" si="23"/>
        <v>0</v>
      </c>
      <c r="BH172" s="140">
        <f t="shared" si="24"/>
        <v>0</v>
      </c>
      <c r="BI172" s="140">
        <f t="shared" si="25"/>
        <v>0</v>
      </c>
      <c r="BJ172" s="13" t="s">
        <v>109</v>
      </c>
      <c r="BK172" s="140">
        <f t="shared" si="26"/>
        <v>0</v>
      </c>
      <c r="BL172" s="13" t="s">
        <v>117</v>
      </c>
      <c r="BM172" s="139" t="s">
        <v>268</v>
      </c>
    </row>
    <row r="173" spans="2:65" s="11" customFormat="1" ht="22.9" customHeight="1">
      <c r="B173" s="116"/>
      <c r="D173" s="117" t="s">
        <v>67</v>
      </c>
      <c r="E173" s="125" t="s">
        <v>269</v>
      </c>
      <c r="F173" s="125" t="s">
        <v>270</v>
      </c>
      <c r="J173" s="126"/>
      <c r="L173" s="116"/>
      <c r="M173" s="120"/>
      <c r="P173" s="121">
        <f>SUM(P174:P188)</f>
        <v>0</v>
      </c>
      <c r="R173" s="121">
        <f>SUM(R174:R188)</f>
        <v>0</v>
      </c>
      <c r="T173" s="122">
        <f>SUM(T174:T188)</f>
        <v>0</v>
      </c>
      <c r="AR173" s="117" t="s">
        <v>109</v>
      </c>
      <c r="AT173" s="123" t="s">
        <v>67</v>
      </c>
      <c r="AU173" s="123" t="s">
        <v>76</v>
      </c>
      <c r="AY173" s="117" t="s">
        <v>110</v>
      </c>
      <c r="BK173" s="124">
        <f>SUM(BK174:BK188)</f>
        <v>0</v>
      </c>
    </row>
    <row r="174" spans="2:65" s="1" customFormat="1" ht="16.5" customHeight="1">
      <c r="B174" s="127"/>
      <c r="C174" s="128" t="s">
        <v>271</v>
      </c>
      <c r="D174" s="128" t="s">
        <v>113</v>
      </c>
      <c r="E174" s="129" t="s">
        <v>272</v>
      </c>
      <c r="F174" s="130" t="s">
        <v>273</v>
      </c>
      <c r="G174" s="131" t="s">
        <v>274</v>
      </c>
      <c r="H174" s="132">
        <v>1</v>
      </c>
      <c r="I174" s="133"/>
      <c r="J174" s="133"/>
      <c r="K174" s="134"/>
      <c r="L174" s="25"/>
      <c r="M174" s="135" t="s">
        <v>1</v>
      </c>
      <c r="N174" s="136" t="s">
        <v>34</v>
      </c>
      <c r="O174" s="137">
        <v>0</v>
      </c>
      <c r="P174" s="137">
        <f t="shared" ref="P174:P188" si="27">O174*H174</f>
        <v>0</v>
      </c>
      <c r="Q174" s="137">
        <v>0</v>
      </c>
      <c r="R174" s="137">
        <f t="shared" ref="R174:R188" si="28">Q174*H174</f>
        <v>0</v>
      </c>
      <c r="S174" s="137">
        <v>0</v>
      </c>
      <c r="T174" s="138">
        <f t="shared" ref="T174:T188" si="29">S174*H174</f>
        <v>0</v>
      </c>
      <c r="AR174" s="139" t="s">
        <v>117</v>
      </c>
      <c r="AT174" s="139" t="s">
        <v>113</v>
      </c>
      <c r="AU174" s="139" t="s">
        <v>109</v>
      </c>
      <c r="AY174" s="13" t="s">
        <v>110</v>
      </c>
      <c r="BE174" s="140">
        <f t="shared" ref="BE174:BE188" si="30">IF(N174="základná",J174,0)</f>
        <v>0</v>
      </c>
      <c r="BF174" s="140">
        <f t="shared" ref="BF174:BF188" si="31">IF(N174="znížená",J174,0)</f>
        <v>0</v>
      </c>
      <c r="BG174" s="140">
        <f t="shared" ref="BG174:BG188" si="32">IF(N174="zákl. prenesená",J174,0)</f>
        <v>0</v>
      </c>
      <c r="BH174" s="140">
        <f t="shared" ref="BH174:BH188" si="33">IF(N174="zníž. prenesená",J174,0)</f>
        <v>0</v>
      </c>
      <c r="BI174" s="140">
        <f t="shared" ref="BI174:BI188" si="34">IF(N174="nulová",J174,0)</f>
        <v>0</v>
      </c>
      <c r="BJ174" s="13" t="s">
        <v>109</v>
      </c>
      <c r="BK174" s="140">
        <f t="shared" ref="BK174:BK188" si="35">ROUND(I174*H174,2)</f>
        <v>0</v>
      </c>
      <c r="BL174" s="13" t="s">
        <v>117</v>
      </c>
      <c r="BM174" s="139" t="s">
        <v>275</v>
      </c>
    </row>
    <row r="175" spans="2:65" s="1" customFormat="1" ht="16.5" customHeight="1">
      <c r="B175" s="127"/>
      <c r="C175" s="141" t="s">
        <v>195</v>
      </c>
      <c r="D175" s="141" t="s">
        <v>118</v>
      </c>
      <c r="E175" s="142" t="s">
        <v>276</v>
      </c>
      <c r="F175" s="143" t="s">
        <v>277</v>
      </c>
      <c r="G175" s="144" t="s">
        <v>179</v>
      </c>
      <c r="H175" s="145">
        <v>1</v>
      </c>
      <c r="I175" s="146"/>
      <c r="J175" s="146"/>
      <c r="K175" s="147"/>
      <c r="L175" s="148"/>
      <c r="M175" s="149" t="s">
        <v>1</v>
      </c>
      <c r="N175" s="150" t="s">
        <v>34</v>
      </c>
      <c r="O175" s="137">
        <v>0</v>
      </c>
      <c r="P175" s="137">
        <f t="shared" si="27"/>
        <v>0</v>
      </c>
      <c r="Q175" s="137">
        <v>0</v>
      </c>
      <c r="R175" s="137">
        <f t="shared" si="28"/>
        <v>0</v>
      </c>
      <c r="S175" s="137">
        <v>0</v>
      </c>
      <c r="T175" s="138">
        <f t="shared" si="29"/>
        <v>0</v>
      </c>
      <c r="AR175" s="139" t="s">
        <v>121</v>
      </c>
      <c r="AT175" s="139" t="s">
        <v>118</v>
      </c>
      <c r="AU175" s="139" t="s">
        <v>109</v>
      </c>
      <c r="AY175" s="13" t="s">
        <v>110</v>
      </c>
      <c r="BE175" s="140">
        <f t="shared" si="30"/>
        <v>0</v>
      </c>
      <c r="BF175" s="140">
        <f t="shared" si="31"/>
        <v>0</v>
      </c>
      <c r="BG175" s="140">
        <f t="shared" si="32"/>
        <v>0</v>
      </c>
      <c r="BH175" s="140">
        <f t="shared" si="33"/>
        <v>0</v>
      </c>
      <c r="BI175" s="140">
        <f t="shared" si="34"/>
        <v>0</v>
      </c>
      <c r="BJ175" s="13" t="s">
        <v>109</v>
      </c>
      <c r="BK175" s="140">
        <f t="shared" si="35"/>
        <v>0</v>
      </c>
      <c r="BL175" s="13" t="s">
        <v>117</v>
      </c>
      <c r="BM175" s="139" t="s">
        <v>278</v>
      </c>
    </row>
    <row r="176" spans="2:65" s="1" customFormat="1" ht="16.5" customHeight="1">
      <c r="B176" s="127"/>
      <c r="C176" s="141" t="s">
        <v>279</v>
      </c>
      <c r="D176" s="141" t="s">
        <v>118</v>
      </c>
      <c r="E176" s="142" t="s">
        <v>280</v>
      </c>
      <c r="F176" s="143" t="s">
        <v>281</v>
      </c>
      <c r="G176" s="144" t="s">
        <v>179</v>
      </c>
      <c r="H176" s="145">
        <v>1</v>
      </c>
      <c r="I176" s="146"/>
      <c r="J176" s="146"/>
      <c r="K176" s="147"/>
      <c r="L176" s="148"/>
      <c r="M176" s="149" t="s">
        <v>1</v>
      </c>
      <c r="N176" s="150" t="s">
        <v>34</v>
      </c>
      <c r="O176" s="137">
        <v>0</v>
      </c>
      <c r="P176" s="137">
        <f t="shared" si="27"/>
        <v>0</v>
      </c>
      <c r="Q176" s="137">
        <v>0</v>
      </c>
      <c r="R176" s="137">
        <f t="shared" si="28"/>
        <v>0</v>
      </c>
      <c r="S176" s="137">
        <v>0</v>
      </c>
      <c r="T176" s="138">
        <f t="shared" si="29"/>
        <v>0</v>
      </c>
      <c r="AR176" s="139" t="s">
        <v>121</v>
      </c>
      <c r="AT176" s="139" t="s">
        <v>118</v>
      </c>
      <c r="AU176" s="139" t="s">
        <v>109</v>
      </c>
      <c r="AY176" s="13" t="s">
        <v>110</v>
      </c>
      <c r="BE176" s="140">
        <f t="shared" si="30"/>
        <v>0</v>
      </c>
      <c r="BF176" s="140">
        <f t="shared" si="31"/>
        <v>0</v>
      </c>
      <c r="BG176" s="140">
        <f t="shared" si="32"/>
        <v>0</v>
      </c>
      <c r="BH176" s="140">
        <f t="shared" si="33"/>
        <v>0</v>
      </c>
      <c r="BI176" s="140">
        <f t="shared" si="34"/>
        <v>0</v>
      </c>
      <c r="BJ176" s="13" t="s">
        <v>109</v>
      </c>
      <c r="BK176" s="140">
        <f t="shared" si="35"/>
        <v>0</v>
      </c>
      <c r="BL176" s="13" t="s">
        <v>117</v>
      </c>
      <c r="BM176" s="139" t="s">
        <v>282</v>
      </c>
    </row>
    <row r="177" spans="2:65" s="1" customFormat="1" ht="16.5" customHeight="1">
      <c r="B177" s="127"/>
      <c r="C177" s="128" t="s">
        <v>199</v>
      </c>
      <c r="D177" s="128" t="s">
        <v>113</v>
      </c>
      <c r="E177" s="129" t="s">
        <v>283</v>
      </c>
      <c r="F177" s="130" t="s">
        <v>284</v>
      </c>
      <c r="G177" s="131" t="s">
        <v>285</v>
      </c>
      <c r="H177" s="132">
        <v>1</v>
      </c>
      <c r="I177" s="133"/>
      <c r="J177" s="133"/>
      <c r="K177" s="134"/>
      <c r="L177" s="25"/>
      <c r="M177" s="135" t="s">
        <v>1</v>
      </c>
      <c r="N177" s="136" t="s">
        <v>34</v>
      </c>
      <c r="O177" s="137">
        <v>0</v>
      </c>
      <c r="P177" s="137">
        <f t="shared" si="27"/>
        <v>0</v>
      </c>
      <c r="Q177" s="137">
        <v>0</v>
      </c>
      <c r="R177" s="137">
        <f t="shared" si="28"/>
        <v>0</v>
      </c>
      <c r="S177" s="137">
        <v>0</v>
      </c>
      <c r="T177" s="138">
        <f t="shared" si="29"/>
        <v>0</v>
      </c>
      <c r="AR177" s="139" t="s">
        <v>117</v>
      </c>
      <c r="AT177" s="139" t="s">
        <v>113</v>
      </c>
      <c r="AU177" s="139" t="s">
        <v>109</v>
      </c>
      <c r="AY177" s="13" t="s">
        <v>110</v>
      </c>
      <c r="BE177" s="140">
        <f t="shared" si="30"/>
        <v>0</v>
      </c>
      <c r="BF177" s="140">
        <f t="shared" si="31"/>
        <v>0</v>
      </c>
      <c r="BG177" s="140">
        <f t="shared" si="32"/>
        <v>0</v>
      </c>
      <c r="BH177" s="140">
        <f t="shared" si="33"/>
        <v>0</v>
      </c>
      <c r="BI177" s="140">
        <f t="shared" si="34"/>
        <v>0</v>
      </c>
      <c r="BJ177" s="13" t="s">
        <v>109</v>
      </c>
      <c r="BK177" s="140">
        <f t="shared" si="35"/>
        <v>0</v>
      </c>
      <c r="BL177" s="13" t="s">
        <v>117</v>
      </c>
      <c r="BM177" s="139" t="s">
        <v>286</v>
      </c>
    </row>
    <row r="178" spans="2:65" s="1" customFormat="1" ht="16.5" customHeight="1">
      <c r="B178" s="127"/>
      <c r="C178" s="141" t="s">
        <v>287</v>
      </c>
      <c r="D178" s="141" t="s">
        <v>118</v>
      </c>
      <c r="E178" s="142" t="s">
        <v>288</v>
      </c>
      <c r="F178" s="143" t="s">
        <v>289</v>
      </c>
      <c r="G178" s="144" t="s">
        <v>179</v>
      </c>
      <c r="H178" s="145">
        <v>1</v>
      </c>
      <c r="I178" s="146"/>
      <c r="J178" s="146"/>
      <c r="K178" s="147"/>
      <c r="L178" s="148"/>
      <c r="M178" s="149" t="s">
        <v>1</v>
      </c>
      <c r="N178" s="150" t="s">
        <v>34</v>
      </c>
      <c r="O178" s="137">
        <v>0</v>
      </c>
      <c r="P178" s="137">
        <f t="shared" si="27"/>
        <v>0</v>
      </c>
      <c r="Q178" s="137">
        <v>0</v>
      </c>
      <c r="R178" s="137">
        <f t="shared" si="28"/>
        <v>0</v>
      </c>
      <c r="S178" s="137">
        <v>0</v>
      </c>
      <c r="T178" s="138">
        <f t="shared" si="29"/>
        <v>0</v>
      </c>
      <c r="AR178" s="139" t="s">
        <v>121</v>
      </c>
      <c r="AT178" s="139" t="s">
        <v>118</v>
      </c>
      <c r="AU178" s="139" t="s">
        <v>109</v>
      </c>
      <c r="AY178" s="13" t="s">
        <v>110</v>
      </c>
      <c r="BE178" s="140">
        <f t="shared" si="30"/>
        <v>0</v>
      </c>
      <c r="BF178" s="140">
        <f t="shared" si="31"/>
        <v>0</v>
      </c>
      <c r="BG178" s="140">
        <f t="shared" si="32"/>
        <v>0</v>
      </c>
      <c r="BH178" s="140">
        <f t="shared" si="33"/>
        <v>0</v>
      </c>
      <c r="BI178" s="140">
        <f t="shared" si="34"/>
        <v>0</v>
      </c>
      <c r="BJ178" s="13" t="s">
        <v>109</v>
      </c>
      <c r="BK178" s="140">
        <f t="shared" si="35"/>
        <v>0</v>
      </c>
      <c r="BL178" s="13" t="s">
        <v>117</v>
      </c>
      <c r="BM178" s="139" t="s">
        <v>290</v>
      </c>
    </row>
    <row r="179" spans="2:65" s="1" customFormat="1" ht="16.5" customHeight="1">
      <c r="B179" s="127"/>
      <c r="C179" s="141" t="s">
        <v>202</v>
      </c>
      <c r="D179" s="141" t="s">
        <v>118</v>
      </c>
      <c r="E179" s="142" t="s">
        <v>291</v>
      </c>
      <c r="F179" s="143" t="s">
        <v>292</v>
      </c>
      <c r="G179" s="144" t="s">
        <v>179</v>
      </c>
      <c r="H179" s="145">
        <v>1</v>
      </c>
      <c r="I179" s="146"/>
      <c r="J179" s="146"/>
      <c r="K179" s="147"/>
      <c r="L179" s="148"/>
      <c r="M179" s="149" t="s">
        <v>1</v>
      </c>
      <c r="N179" s="150" t="s">
        <v>34</v>
      </c>
      <c r="O179" s="137">
        <v>0</v>
      </c>
      <c r="P179" s="137">
        <f t="shared" si="27"/>
        <v>0</v>
      </c>
      <c r="Q179" s="137">
        <v>0</v>
      </c>
      <c r="R179" s="137">
        <f t="shared" si="28"/>
        <v>0</v>
      </c>
      <c r="S179" s="137">
        <v>0</v>
      </c>
      <c r="T179" s="138">
        <f t="shared" si="29"/>
        <v>0</v>
      </c>
      <c r="AR179" s="139" t="s">
        <v>121</v>
      </c>
      <c r="AT179" s="139" t="s">
        <v>118</v>
      </c>
      <c r="AU179" s="139" t="s">
        <v>109</v>
      </c>
      <c r="AY179" s="13" t="s">
        <v>110</v>
      </c>
      <c r="BE179" s="140">
        <f t="shared" si="30"/>
        <v>0</v>
      </c>
      <c r="BF179" s="140">
        <f t="shared" si="31"/>
        <v>0</v>
      </c>
      <c r="BG179" s="140">
        <f t="shared" si="32"/>
        <v>0</v>
      </c>
      <c r="BH179" s="140">
        <f t="shared" si="33"/>
        <v>0</v>
      </c>
      <c r="BI179" s="140">
        <f t="shared" si="34"/>
        <v>0</v>
      </c>
      <c r="BJ179" s="13" t="s">
        <v>109</v>
      </c>
      <c r="BK179" s="140">
        <f t="shared" si="35"/>
        <v>0</v>
      </c>
      <c r="BL179" s="13" t="s">
        <v>117</v>
      </c>
      <c r="BM179" s="139" t="s">
        <v>293</v>
      </c>
    </row>
    <row r="180" spans="2:65" s="1" customFormat="1" ht="16.5" customHeight="1">
      <c r="B180" s="127"/>
      <c r="C180" s="128" t="s">
        <v>294</v>
      </c>
      <c r="D180" s="128" t="s">
        <v>113</v>
      </c>
      <c r="E180" s="129" t="s">
        <v>295</v>
      </c>
      <c r="F180" s="130" t="s">
        <v>296</v>
      </c>
      <c r="G180" s="131" t="s">
        <v>175</v>
      </c>
      <c r="H180" s="132">
        <v>1</v>
      </c>
      <c r="I180" s="133"/>
      <c r="J180" s="133"/>
      <c r="K180" s="134"/>
      <c r="L180" s="25"/>
      <c r="M180" s="135" t="s">
        <v>1</v>
      </c>
      <c r="N180" s="136" t="s">
        <v>34</v>
      </c>
      <c r="O180" s="137">
        <v>0</v>
      </c>
      <c r="P180" s="137">
        <f t="shared" si="27"/>
        <v>0</v>
      </c>
      <c r="Q180" s="137">
        <v>0</v>
      </c>
      <c r="R180" s="137">
        <f t="shared" si="28"/>
        <v>0</v>
      </c>
      <c r="S180" s="137">
        <v>0</v>
      </c>
      <c r="T180" s="138">
        <f t="shared" si="29"/>
        <v>0</v>
      </c>
      <c r="AR180" s="139" t="s">
        <v>117</v>
      </c>
      <c r="AT180" s="139" t="s">
        <v>113</v>
      </c>
      <c r="AU180" s="139" t="s">
        <v>109</v>
      </c>
      <c r="AY180" s="13" t="s">
        <v>110</v>
      </c>
      <c r="BE180" s="140">
        <f t="shared" si="30"/>
        <v>0</v>
      </c>
      <c r="BF180" s="140">
        <f t="shared" si="31"/>
        <v>0</v>
      </c>
      <c r="BG180" s="140">
        <f t="shared" si="32"/>
        <v>0</v>
      </c>
      <c r="BH180" s="140">
        <f t="shared" si="33"/>
        <v>0</v>
      </c>
      <c r="BI180" s="140">
        <f t="shared" si="34"/>
        <v>0</v>
      </c>
      <c r="BJ180" s="13" t="s">
        <v>109</v>
      </c>
      <c r="BK180" s="140">
        <f t="shared" si="35"/>
        <v>0</v>
      </c>
      <c r="BL180" s="13" t="s">
        <v>117</v>
      </c>
      <c r="BM180" s="139" t="s">
        <v>297</v>
      </c>
    </row>
    <row r="181" spans="2:65" s="1" customFormat="1" ht="24.2" customHeight="1">
      <c r="B181" s="127"/>
      <c r="C181" s="141" t="s">
        <v>207</v>
      </c>
      <c r="D181" s="141" t="s">
        <v>118</v>
      </c>
      <c r="E181" s="142" t="s">
        <v>298</v>
      </c>
      <c r="F181" s="143" t="s">
        <v>299</v>
      </c>
      <c r="G181" s="144" t="s">
        <v>179</v>
      </c>
      <c r="H181" s="145">
        <v>1</v>
      </c>
      <c r="I181" s="146"/>
      <c r="J181" s="146"/>
      <c r="K181" s="147"/>
      <c r="L181" s="148"/>
      <c r="M181" s="149" t="s">
        <v>1</v>
      </c>
      <c r="N181" s="150" t="s">
        <v>34</v>
      </c>
      <c r="O181" s="137">
        <v>0</v>
      </c>
      <c r="P181" s="137">
        <f t="shared" si="27"/>
        <v>0</v>
      </c>
      <c r="Q181" s="137">
        <v>0</v>
      </c>
      <c r="R181" s="137">
        <f t="shared" si="28"/>
        <v>0</v>
      </c>
      <c r="S181" s="137">
        <v>0</v>
      </c>
      <c r="T181" s="138">
        <f t="shared" si="29"/>
        <v>0</v>
      </c>
      <c r="AR181" s="139" t="s">
        <v>121</v>
      </c>
      <c r="AT181" s="139" t="s">
        <v>118</v>
      </c>
      <c r="AU181" s="139" t="s">
        <v>109</v>
      </c>
      <c r="AY181" s="13" t="s">
        <v>110</v>
      </c>
      <c r="BE181" s="140">
        <f t="shared" si="30"/>
        <v>0</v>
      </c>
      <c r="BF181" s="140">
        <f t="shared" si="31"/>
        <v>0</v>
      </c>
      <c r="BG181" s="140">
        <f t="shared" si="32"/>
        <v>0</v>
      </c>
      <c r="BH181" s="140">
        <f t="shared" si="33"/>
        <v>0</v>
      </c>
      <c r="BI181" s="140">
        <f t="shared" si="34"/>
        <v>0</v>
      </c>
      <c r="BJ181" s="13" t="s">
        <v>109</v>
      </c>
      <c r="BK181" s="140">
        <f t="shared" si="35"/>
        <v>0</v>
      </c>
      <c r="BL181" s="13" t="s">
        <v>117</v>
      </c>
      <c r="BM181" s="139" t="s">
        <v>300</v>
      </c>
    </row>
    <row r="182" spans="2:65" s="1" customFormat="1" ht="16.5" customHeight="1">
      <c r="B182" s="127"/>
      <c r="C182" s="141" t="s">
        <v>301</v>
      </c>
      <c r="D182" s="141" t="s">
        <v>118</v>
      </c>
      <c r="E182" s="142" t="s">
        <v>302</v>
      </c>
      <c r="F182" s="143" t="s">
        <v>303</v>
      </c>
      <c r="G182" s="144" t="s">
        <v>179</v>
      </c>
      <c r="H182" s="145">
        <v>1</v>
      </c>
      <c r="I182" s="146"/>
      <c r="J182" s="146"/>
      <c r="K182" s="147"/>
      <c r="L182" s="148"/>
      <c r="M182" s="149" t="s">
        <v>1</v>
      </c>
      <c r="N182" s="150" t="s">
        <v>34</v>
      </c>
      <c r="O182" s="137">
        <v>0</v>
      </c>
      <c r="P182" s="137">
        <f t="shared" si="27"/>
        <v>0</v>
      </c>
      <c r="Q182" s="137">
        <v>0</v>
      </c>
      <c r="R182" s="137">
        <f t="shared" si="28"/>
        <v>0</v>
      </c>
      <c r="S182" s="137">
        <v>0</v>
      </c>
      <c r="T182" s="138">
        <f t="shared" si="29"/>
        <v>0</v>
      </c>
      <c r="AR182" s="139" t="s">
        <v>121</v>
      </c>
      <c r="AT182" s="139" t="s">
        <v>118</v>
      </c>
      <c r="AU182" s="139" t="s">
        <v>109</v>
      </c>
      <c r="AY182" s="13" t="s">
        <v>110</v>
      </c>
      <c r="BE182" s="140">
        <f t="shared" si="30"/>
        <v>0</v>
      </c>
      <c r="BF182" s="140">
        <f t="shared" si="31"/>
        <v>0</v>
      </c>
      <c r="BG182" s="140">
        <f t="shared" si="32"/>
        <v>0</v>
      </c>
      <c r="BH182" s="140">
        <f t="shared" si="33"/>
        <v>0</v>
      </c>
      <c r="BI182" s="140">
        <f t="shared" si="34"/>
        <v>0</v>
      </c>
      <c r="BJ182" s="13" t="s">
        <v>109</v>
      </c>
      <c r="BK182" s="140">
        <f t="shared" si="35"/>
        <v>0</v>
      </c>
      <c r="BL182" s="13" t="s">
        <v>117</v>
      </c>
      <c r="BM182" s="139" t="s">
        <v>304</v>
      </c>
    </row>
    <row r="183" spans="2:65" s="1" customFormat="1" ht="21.75" customHeight="1">
      <c r="B183" s="127"/>
      <c r="C183" s="128" t="s">
        <v>210</v>
      </c>
      <c r="D183" s="128" t="s">
        <v>113</v>
      </c>
      <c r="E183" s="129" t="s">
        <v>305</v>
      </c>
      <c r="F183" s="130" t="s">
        <v>306</v>
      </c>
      <c r="G183" s="131" t="s">
        <v>274</v>
      </c>
      <c r="H183" s="132">
        <v>3</v>
      </c>
      <c r="I183" s="133"/>
      <c r="J183" s="133"/>
      <c r="K183" s="134"/>
      <c r="L183" s="25"/>
      <c r="M183" s="135" t="s">
        <v>1</v>
      </c>
      <c r="N183" s="136" t="s">
        <v>34</v>
      </c>
      <c r="O183" s="137">
        <v>0</v>
      </c>
      <c r="P183" s="137">
        <f t="shared" si="27"/>
        <v>0</v>
      </c>
      <c r="Q183" s="137">
        <v>0</v>
      </c>
      <c r="R183" s="137">
        <f t="shared" si="28"/>
        <v>0</v>
      </c>
      <c r="S183" s="137">
        <v>0</v>
      </c>
      <c r="T183" s="138">
        <f t="shared" si="29"/>
        <v>0</v>
      </c>
      <c r="AR183" s="139" t="s">
        <v>117</v>
      </c>
      <c r="AT183" s="139" t="s">
        <v>113</v>
      </c>
      <c r="AU183" s="139" t="s">
        <v>109</v>
      </c>
      <c r="AY183" s="13" t="s">
        <v>110</v>
      </c>
      <c r="BE183" s="140">
        <f t="shared" si="30"/>
        <v>0</v>
      </c>
      <c r="BF183" s="140">
        <f t="shared" si="31"/>
        <v>0</v>
      </c>
      <c r="BG183" s="140">
        <f t="shared" si="32"/>
        <v>0</v>
      </c>
      <c r="BH183" s="140">
        <f t="shared" si="33"/>
        <v>0</v>
      </c>
      <c r="BI183" s="140">
        <f t="shared" si="34"/>
        <v>0</v>
      </c>
      <c r="BJ183" s="13" t="s">
        <v>109</v>
      </c>
      <c r="BK183" s="140">
        <f t="shared" si="35"/>
        <v>0</v>
      </c>
      <c r="BL183" s="13" t="s">
        <v>117</v>
      </c>
      <c r="BM183" s="139" t="s">
        <v>307</v>
      </c>
    </row>
    <row r="184" spans="2:65" s="1" customFormat="1" ht="21.75" customHeight="1">
      <c r="B184" s="127"/>
      <c r="C184" s="141" t="s">
        <v>308</v>
      </c>
      <c r="D184" s="141" t="s">
        <v>118</v>
      </c>
      <c r="E184" s="142" t="s">
        <v>309</v>
      </c>
      <c r="F184" s="143" t="s">
        <v>310</v>
      </c>
      <c r="G184" s="144" t="s">
        <v>179</v>
      </c>
      <c r="H184" s="145">
        <v>2</v>
      </c>
      <c r="I184" s="146"/>
      <c r="J184" s="146"/>
      <c r="K184" s="147"/>
      <c r="L184" s="148"/>
      <c r="M184" s="149" t="s">
        <v>1</v>
      </c>
      <c r="N184" s="150" t="s">
        <v>34</v>
      </c>
      <c r="O184" s="137">
        <v>0</v>
      </c>
      <c r="P184" s="137">
        <f t="shared" si="27"/>
        <v>0</v>
      </c>
      <c r="Q184" s="137">
        <v>0</v>
      </c>
      <c r="R184" s="137">
        <f t="shared" si="28"/>
        <v>0</v>
      </c>
      <c r="S184" s="137">
        <v>0</v>
      </c>
      <c r="T184" s="138">
        <f t="shared" si="29"/>
        <v>0</v>
      </c>
      <c r="AR184" s="139" t="s">
        <v>121</v>
      </c>
      <c r="AT184" s="139" t="s">
        <v>118</v>
      </c>
      <c r="AU184" s="139" t="s">
        <v>109</v>
      </c>
      <c r="AY184" s="13" t="s">
        <v>110</v>
      </c>
      <c r="BE184" s="140">
        <f t="shared" si="30"/>
        <v>0</v>
      </c>
      <c r="BF184" s="140">
        <f t="shared" si="31"/>
        <v>0</v>
      </c>
      <c r="BG184" s="140">
        <f t="shared" si="32"/>
        <v>0</v>
      </c>
      <c r="BH184" s="140">
        <f t="shared" si="33"/>
        <v>0</v>
      </c>
      <c r="BI184" s="140">
        <f t="shared" si="34"/>
        <v>0</v>
      </c>
      <c r="BJ184" s="13" t="s">
        <v>109</v>
      </c>
      <c r="BK184" s="140">
        <f t="shared" si="35"/>
        <v>0</v>
      </c>
      <c r="BL184" s="13" t="s">
        <v>117</v>
      </c>
      <c r="BM184" s="139" t="s">
        <v>311</v>
      </c>
    </row>
    <row r="185" spans="2:65" s="1" customFormat="1" ht="21.75" customHeight="1">
      <c r="B185" s="127"/>
      <c r="C185" s="141" t="s">
        <v>214</v>
      </c>
      <c r="D185" s="141" t="s">
        <v>118</v>
      </c>
      <c r="E185" s="142" t="s">
        <v>312</v>
      </c>
      <c r="F185" s="143" t="s">
        <v>313</v>
      </c>
      <c r="G185" s="144" t="s">
        <v>184</v>
      </c>
      <c r="H185" s="145">
        <v>6</v>
      </c>
      <c r="I185" s="146"/>
      <c r="J185" s="146"/>
      <c r="K185" s="147"/>
      <c r="L185" s="148"/>
      <c r="M185" s="149" t="s">
        <v>1</v>
      </c>
      <c r="N185" s="150" t="s">
        <v>34</v>
      </c>
      <c r="O185" s="137">
        <v>0</v>
      </c>
      <c r="P185" s="137">
        <f t="shared" si="27"/>
        <v>0</v>
      </c>
      <c r="Q185" s="137">
        <v>0</v>
      </c>
      <c r="R185" s="137">
        <f t="shared" si="28"/>
        <v>0</v>
      </c>
      <c r="S185" s="137">
        <v>0</v>
      </c>
      <c r="T185" s="138">
        <f t="shared" si="29"/>
        <v>0</v>
      </c>
      <c r="AR185" s="139" t="s">
        <v>121</v>
      </c>
      <c r="AT185" s="139" t="s">
        <v>118</v>
      </c>
      <c r="AU185" s="139" t="s">
        <v>109</v>
      </c>
      <c r="AY185" s="13" t="s">
        <v>110</v>
      </c>
      <c r="BE185" s="140">
        <f t="shared" si="30"/>
        <v>0</v>
      </c>
      <c r="BF185" s="140">
        <f t="shared" si="31"/>
        <v>0</v>
      </c>
      <c r="BG185" s="140">
        <f t="shared" si="32"/>
        <v>0</v>
      </c>
      <c r="BH185" s="140">
        <f t="shared" si="33"/>
        <v>0</v>
      </c>
      <c r="BI185" s="140">
        <f t="shared" si="34"/>
        <v>0</v>
      </c>
      <c r="BJ185" s="13" t="s">
        <v>109</v>
      </c>
      <c r="BK185" s="140">
        <f t="shared" si="35"/>
        <v>0</v>
      </c>
      <c r="BL185" s="13" t="s">
        <v>117</v>
      </c>
      <c r="BM185" s="139" t="s">
        <v>314</v>
      </c>
    </row>
    <row r="186" spans="2:65" s="1" customFormat="1" ht="21.75" customHeight="1">
      <c r="B186" s="127"/>
      <c r="C186" s="141" t="s">
        <v>315</v>
      </c>
      <c r="D186" s="141" t="s">
        <v>118</v>
      </c>
      <c r="E186" s="142" t="s">
        <v>316</v>
      </c>
      <c r="F186" s="143" t="s">
        <v>317</v>
      </c>
      <c r="G186" s="144" t="s">
        <v>179</v>
      </c>
      <c r="H186" s="145">
        <v>2</v>
      </c>
      <c r="I186" s="146"/>
      <c r="J186" s="146"/>
      <c r="K186" s="147"/>
      <c r="L186" s="148"/>
      <c r="M186" s="149" t="s">
        <v>1</v>
      </c>
      <c r="N186" s="150" t="s">
        <v>34</v>
      </c>
      <c r="O186" s="137">
        <v>0</v>
      </c>
      <c r="P186" s="137">
        <f t="shared" si="27"/>
        <v>0</v>
      </c>
      <c r="Q186" s="137">
        <v>0</v>
      </c>
      <c r="R186" s="137">
        <f t="shared" si="28"/>
        <v>0</v>
      </c>
      <c r="S186" s="137">
        <v>0</v>
      </c>
      <c r="T186" s="138">
        <f t="shared" si="29"/>
        <v>0</v>
      </c>
      <c r="AR186" s="139" t="s">
        <v>121</v>
      </c>
      <c r="AT186" s="139" t="s">
        <v>118</v>
      </c>
      <c r="AU186" s="139" t="s">
        <v>109</v>
      </c>
      <c r="AY186" s="13" t="s">
        <v>110</v>
      </c>
      <c r="BE186" s="140">
        <f t="shared" si="30"/>
        <v>0</v>
      </c>
      <c r="BF186" s="140">
        <f t="shared" si="31"/>
        <v>0</v>
      </c>
      <c r="BG186" s="140">
        <f t="shared" si="32"/>
        <v>0</v>
      </c>
      <c r="BH186" s="140">
        <f t="shared" si="33"/>
        <v>0</v>
      </c>
      <c r="BI186" s="140">
        <f t="shared" si="34"/>
        <v>0</v>
      </c>
      <c r="BJ186" s="13" t="s">
        <v>109</v>
      </c>
      <c r="BK186" s="140">
        <f t="shared" si="35"/>
        <v>0</v>
      </c>
      <c r="BL186" s="13" t="s">
        <v>117</v>
      </c>
      <c r="BM186" s="139" t="s">
        <v>318</v>
      </c>
    </row>
    <row r="187" spans="2:65" s="1" customFormat="1" ht="37.9" customHeight="1">
      <c r="B187" s="127"/>
      <c r="C187" s="141" t="s">
        <v>217</v>
      </c>
      <c r="D187" s="141" t="s">
        <v>118</v>
      </c>
      <c r="E187" s="142" t="s">
        <v>319</v>
      </c>
      <c r="F187" s="143" t="s">
        <v>320</v>
      </c>
      <c r="G187" s="144" t="s">
        <v>179</v>
      </c>
      <c r="H187" s="145">
        <v>1</v>
      </c>
      <c r="I187" s="146"/>
      <c r="J187" s="146"/>
      <c r="K187" s="147"/>
      <c r="L187" s="148"/>
      <c r="M187" s="149" t="s">
        <v>1</v>
      </c>
      <c r="N187" s="150" t="s">
        <v>34</v>
      </c>
      <c r="O187" s="137">
        <v>0</v>
      </c>
      <c r="P187" s="137">
        <f t="shared" si="27"/>
        <v>0</v>
      </c>
      <c r="Q187" s="137">
        <v>0</v>
      </c>
      <c r="R187" s="137">
        <f t="shared" si="28"/>
        <v>0</v>
      </c>
      <c r="S187" s="137">
        <v>0</v>
      </c>
      <c r="T187" s="138">
        <f t="shared" si="29"/>
        <v>0</v>
      </c>
      <c r="AR187" s="139" t="s">
        <v>121</v>
      </c>
      <c r="AT187" s="139" t="s">
        <v>118</v>
      </c>
      <c r="AU187" s="139" t="s">
        <v>109</v>
      </c>
      <c r="AY187" s="13" t="s">
        <v>110</v>
      </c>
      <c r="BE187" s="140">
        <f t="shared" si="30"/>
        <v>0</v>
      </c>
      <c r="BF187" s="140">
        <f t="shared" si="31"/>
        <v>0</v>
      </c>
      <c r="BG187" s="140">
        <f t="shared" si="32"/>
        <v>0</v>
      </c>
      <c r="BH187" s="140">
        <f t="shared" si="33"/>
        <v>0</v>
      </c>
      <c r="BI187" s="140">
        <f t="shared" si="34"/>
        <v>0</v>
      </c>
      <c r="BJ187" s="13" t="s">
        <v>109</v>
      </c>
      <c r="BK187" s="140">
        <f t="shared" si="35"/>
        <v>0</v>
      </c>
      <c r="BL187" s="13" t="s">
        <v>117</v>
      </c>
      <c r="BM187" s="139" t="s">
        <v>321</v>
      </c>
    </row>
    <row r="188" spans="2:65" s="1" customFormat="1" ht="21.75" customHeight="1">
      <c r="B188" s="127"/>
      <c r="C188" s="128" t="s">
        <v>322</v>
      </c>
      <c r="D188" s="128" t="s">
        <v>113</v>
      </c>
      <c r="E188" s="129" t="s">
        <v>323</v>
      </c>
      <c r="F188" s="130" t="s">
        <v>324</v>
      </c>
      <c r="G188" s="131" t="s">
        <v>159</v>
      </c>
      <c r="H188" s="132">
        <v>415.8</v>
      </c>
      <c r="I188" s="133"/>
      <c r="J188" s="133"/>
      <c r="K188" s="134"/>
      <c r="L188" s="25"/>
      <c r="M188" s="135" t="s">
        <v>1</v>
      </c>
      <c r="N188" s="136" t="s">
        <v>34</v>
      </c>
      <c r="O188" s="137">
        <v>0</v>
      </c>
      <c r="P188" s="137">
        <f t="shared" si="27"/>
        <v>0</v>
      </c>
      <c r="Q188" s="137">
        <v>0</v>
      </c>
      <c r="R188" s="137">
        <f t="shared" si="28"/>
        <v>0</v>
      </c>
      <c r="S188" s="137">
        <v>0</v>
      </c>
      <c r="T188" s="138">
        <f t="shared" si="29"/>
        <v>0</v>
      </c>
      <c r="AR188" s="139" t="s">
        <v>117</v>
      </c>
      <c r="AT188" s="139" t="s">
        <v>113</v>
      </c>
      <c r="AU188" s="139" t="s">
        <v>109</v>
      </c>
      <c r="AY188" s="13" t="s">
        <v>110</v>
      </c>
      <c r="BE188" s="140">
        <f t="shared" si="30"/>
        <v>0</v>
      </c>
      <c r="BF188" s="140">
        <f t="shared" si="31"/>
        <v>0</v>
      </c>
      <c r="BG188" s="140">
        <f t="shared" si="32"/>
        <v>0</v>
      </c>
      <c r="BH188" s="140">
        <f t="shared" si="33"/>
        <v>0</v>
      </c>
      <c r="BI188" s="140">
        <f t="shared" si="34"/>
        <v>0</v>
      </c>
      <c r="BJ188" s="13" t="s">
        <v>109</v>
      </c>
      <c r="BK188" s="140">
        <f t="shared" si="35"/>
        <v>0</v>
      </c>
      <c r="BL188" s="13" t="s">
        <v>117</v>
      </c>
      <c r="BM188" s="139" t="s">
        <v>325</v>
      </c>
    </row>
    <row r="189" spans="2:65" s="11" customFormat="1" ht="22.9" customHeight="1">
      <c r="B189" s="116"/>
      <c r="D189" s="117" t="s">
        <v>67</v>
      </c>
      <c r="E189" s="125" t="s">
        <v>326</v>
      </c>
      <c r="F189" s="125" t="s">
        <v>327</v>
      </c>
      <c r="J189" s="126"/>
      <c r="L189" s="116"/>
      <c r="M189" s="120"/>
      <c r="P189" s="121">
        <f>SUM(P190:P201)</f>
        <v>0</v>
      </c>
      <c r="R189" s="121">
        <f>SUM(R190:R201)</f>
        <v>0</v>
      </c>
      <c r="T189" s="122">
        <f>SUM(T190:T201)</f>
        <v>0</v>
      </c>
      <c r="AR189" s="117" t="s">
        <v>109</v>
      </c>
      <c r="AT189" s="123" t="s">
        <v>67</v>
      </c>
      <c r="AU189" s="123" t="s">
        <v>76</v>
      </c>
      <c r="AY189" s="117" t="s">
        <v>110</v>
      </c>
      <c r="BK189" s="124">
        <f>SUM(BK190:BK201)</f>
        <v>0</v>
      </c>
    </row>
    <row r="190" spans="2:65" s="1" customFormat="1" ht="24.2" customHeight="1">
      <c r="B190" s="127"/>
      <c r="C190" s="128" t="s">
        <v>221</v>
      </c>
      <c r="D190" s="128" t="s">
        <v>113</v>
      </c>
      <c r="E190" s="129" t="s">
        <v>328</v>
      </c>
      <c r="F190" s="130" t="s">
        <v>329</v>
      </c>
      <c r="G190" s="131" t="s">
        <v>116</v>
      </c>
      <c r="H190" s="132">
        <v>45</v>
      </c>
      <c r="I190" s="133"/>
      <c r="J190" s="133"/>
      <c r="K190" s="134"/>
      <c r="L190" s="25"/>
      <c r="M190" s="135" t="s">
        <v>1</v>
      </c>
      <c r="N190" s="136" t="s">
        <v>34</v>
      </c>
      <c r="O190" s="137">
        <v>0</v>
      </c>
      <c r="P190" s="137">
        <f t="shared" ref="P190:P201" si="36">O190*H190</f>
        <v>0</v>
      </c>
      <c r="Q190" s="137">
        <v>0</v>
      </c>
      <c r="R190" s="137">
        <f t="shared" ref="R190:R201" si="37">Q190*H190</f>
        <v>0</v>
      </c>
      <c r="S190" s="137">
        <v>0</v>
      </c>
      <c r="T190" s="138">
        <f t="shared" ref="T190:T201" si="38">S190*H190</f>
        <v>0</v>
      </c>
      <c r="AR190" s="139" t="s">
        <v>117</v>
      </c>
      <c r="AT190" s="139" t="s">
        <v>113</v>
      </c>
      <c r="AU190" s="139" t="s">
        <v>109</v>
      </c>
      <c r="AY190" s="13" t="s">
        <v>110</v>
      </c>
      <c r="BE190" s="140">
        <f t="shared" ref="BE190:BE201" si="39">IF(N190="základná",J190,0)</f>
        <v>0</v>
      </c>
      <c r="BF190" s="140">
        <f t="shared" ref="BF190:BF201" si="40">IF(N190="znížená",J190,0)</f>
        <v>0</v>
      </c>
      <c r="BG190" s="140">
        <f t="shared" ref="BG190:BG201" si="41">IF(N190="zákl. prenesená",J190,0)</f>
        <v>0</v>
      </c>
      <c r="BH190" s="140">
        <f t="shared" ref="BH190:BH201" si="42">IF(N190="zníž. prenesená",J190,0)</f>
        <v>0</v>
      </c>
      <c r="BI190" s="140">
        <f t="shared" ref="BI190:BI201" si="43">IF(N190="nulová",J190,0)</f>
        <v>0</v>
      </c>
      <c r="BJ190" s="13" t="s">
        <v>109</v>
      </c>
      <c r="BK190" s="140">
        <f t="shared" ref="BK190:BK201" si="44">ROUND(I190*H190,2)</f>
        <v>0</v>
      </c>
      <c r="BL190" s="13" t="s">
        <v>117</v>
      </c>
      <c r="BM190" s="139" t="s">
        <v>330</v>
      </c>
    </row>
    <row r="191" spans="2:65" s="1" customFormat="1" ht="24.2" customHeight="1">
      <c r="B191" s="127"/>
      <c r="C191" s="128" t="s">
        <v>331</v>
      </c>
      <c r="D191" s="128" t="s">
        <v>113</v>
      </c>
      <c r="E191" s="129" t="s">
        <v>332</v>
      </c>
      <c r="F191" s="130" t="s">
        <v>333</v>
      </c>
      <c r="G191" s="131" t="s">
        <v>116</v>
      </c>
      <c r="H191" s="132">
        <v>6</v>
      </c>
      <c r="I191" s="133"/>
      <c r="J191" s="133"/>
      <c r="K191" s="134"/>
      <c r="L191" s="25"/>
      <c r="M191" s="135" t="s">
        <v>1</v>
      </c>
      <c r="N191" s="136" t="s">
        <v>34</v>
      </c>
      <c r="O191" s="137">
        <v>0</v>
      </c>
      <c r="P191" s="137">
        <f t="shared" si="36"/>
        <v>0</v>
      </c>
      <c r="Q191" s="137">
        <v>0</v>
      </c>
      <c r="R191" s="137">
        <f t="shared" si="37"/>
        <v>0</v>
      </c>
      <c r="S191" s="137">
        <v>0</v>
      </c>
      <c r="T191" s="138">
        <f t="shared" si="38"/>
        <v>0</v>
      </c>
      <c r="AR191" s="139" t="s">
        <v>117</v>
      </c>
      <c r="AT191" s="139" t="s">
        <v>113</v>
      </c>
      <c r="AU191" s="139" t="s">
        <v>109</v>
      </c>
      <c r="AY191" s="13" t="s">
        <v>110</v>
      </c>
      <c r="BE191" s="140">
        <f t="shared" si="39"/>
        <v>0</v>
      </c>
      <c r="BF191" s="140">
        <f t="shared" si="40"/>
        <v>0</v>
      </c>
      <c r="BG191" s="140">
        <f t="shared" si="41"/>
        <v>0</v>
      </c>
      <c r="BH191" s="140">
        <f t="shared" si="42"/>
        <v>0</v>
      </c>
      <c r="BI191" s="140">
        <f t="shared" si="43"/>
        <v>0</v>
      </c>
      <c r="BJ191" s="13" t="s">
        <v>109</v>
      </c>
      <c r="BK191" s="140">
        <f t="shared" si="44"/>
        <v>0</v>
      </c>
      <c r="BL191" s="13" t="s">
        <v>117</v>
      </c>
      <c r="BM191" s="139" t="s">
        <v>334</v>
      </c>
    </row>
    <row r="192" spans="2:65" s="1" customFormat="1" ht="24.2" customHeight="1">
      <c r="B192" s="127"/>
      <c r="C192" s="128" t="s">
        <v>226</v>
      </c>
      <c r="D192" s="128" t="s">
        <v>113</v>
      </c>
      <c r="E192" s="129" t="s">
        <v>335</v>
      </c>
      <c r="F192" s="130" t="s">
        <v>336</v>
      </c>
      <c r="G192" s="131" t="s">
        <v>116</v>
      </c>
      <c r="H192" s="132">
        <v>4</v>
      </c>
      <c r="I192" s="133"/>
      <c r="J192" s="133"/>
      <c r="K192" s="134"/>
      <c r="L192" s="25"/>
      <c r="M192" s="135" t="s">
        <v>1</v>
      </c>
      <c r="N192" s="136" t="s">
        <v>34</v>
      </c>
      <c r="O192" s="137">
        <v>0</v>
      </c>
      <c r="P192" s="137">
        <f t="shared" si="36"/>
        <v>0</v>
      </c>
      <c r="Q192" s="137">
        <v>0</v>
      </c>
      <c r="R192" s="137">
        <f t="shared" si="37"/>
        <v>0</v>
      </c>
      <c r="S192" s="137">
        <v>0</v>
      </c>
      <c r="T192" s="138">
        <f t="shared" si="38"/>
        <v>0</v>
      </c>
      <c r="AR192" s="139" t="s">
        <v>117</v>
      </c>
      <c r="AT192" s="139" t="s">
        <v>113</v>
      </c>
      <c r="AU192" s="139" t="s">
        <v>109</v>
      </c>
      <c r="AY192" s="13" t="s">
        <v>110</v>
      </c>
      <c r="BE192" s="140">
        <f t="shared" si="39"/>
        <v>0</v>
      </c>
      <c r="BF192" s="140">
        <f t="shared" si="40"/>
        <v>0</v>
      </c>
      <c r="BG192" s="140">
        <f t="shared" si="41"/>
        <v>0</v>
      </c>
      <c r="BH192" s="140">
        <f t="shared" si="42"/>
        <v>0</v>
      </c>
      <c r="BI192" s="140">
        <f t="shared" si="43"/>
        <v>0</v>
      </c>
      <c r="BJ192" s="13" t="s">
        <v>109</v>
      </c>
      <c r="BK192" s="140">
        <f t="shared" si="44"/>
        <v>0</v>
      </c>
      <c r="BL192" s="13" t="s">
        <v>117</v>
      </c>
      <c r="BM192" s="139" t="s">
        <v>337</v>
      </c>
    </row>
    <row r="193" spans="2:65" s="1" customFormat="1" ht="24.2" customHeight="1">
      <c r="B193" s="127"/>
      <c r="C193" s="128" t="s">
        <v>338</v>
      </c>
      <c r="D193" s="128" t="s">
        <v>113</v>
      </c>
      <c r="E193" s="129" t="s">
        <v>339</v>
      </c>
      <c r="F193" s="130" t="s">
        <v>340</v>
      </c>
      <c r="G193" s="131" t="s">
        <v>116</v>
      </c>
      <c r="H193" s="132">
        <v>6</v>
      </c>
      <c r="I193" s="133"/>
      <c r="J193" s="133"/>
      <c r="K193" s="134"/>
      <c r="L193" s="25"/>
      <c r="M193" s="135" t="s">
        <v>1</v>
      </c>
      <c r="N193" s="136" t="s">
        <v>34</v>
      </c>
      <c r="O193" s="137">
        <v>0</v>
      </c>
      <c r="P193" s="137">
        <f t="shared" si="36"/>
        <v>0</v>
      </c>
      <c r="Q193" s="137">
        <v>0</v>
      </c>
      <c r="R193" s="137">
        <f t="shared" si="37"/>
        <v>0</v>
      </c>
      <c r="S193" s="137">
        <v>0</v>
      </c>
      <c r="T193" s="138">
        <f t="shared" si="38"/>
        <v>0</v>
      </c>
      <c r="AR193" s="139" t="s">
        <v>117</v>
      </c>
      <c r="AT193" s="139" t="s">
        <v>113</v>
      </c>
      <c r="AU193" s="139" t="s">
        <v>109</v>
      </c>
      <c r="AY193" s="13" t="s">
        <v>110</v>
      </c>
      <c r="BE193" s="140">
        <f t="shared" si="39"/>
        <v>0</v>
      </c>
      <c r="BF193" s="140">
        <f t="shared" si="40"/>
        <v>0</v>
      </c>
      <c r="BG193" s="140">
        <f t="shared" si="41"/>
        <v>0</v>
      </c>
      <c r="BH193" s="140">
        <f t="shared" si="42"/>
        <v>0</v>
      </c>
      <c r="BI193" s="140">
        <f t="shared" si="43"/>
        <v>0</v>
      </c>
      <c r="BJ193" s="13" t="s">
        <v>109</v>
      </c>
      <c r="BK193" s="140">
        <f t="shared" si="44"/>
        <v>0</v>
      </c>
      <c r="BL193" s="13" t="s">
        <v>117</v>
      </c>
      <c r="BM193" s="139" t="s">
        <v>341</v>
      </c>
    </row>
    <row r="194" spans="2:65" s="1" customFormat="1" ht="24.2" customHeight="1">
      <c r="B194" s="127"/>
      <c r="C194" s="128" t="s">
        <v>230</v>
      </c>
      <c r="D194" s="128" t="s">
        <v>113</v>
      </c>
      <c r="E194" s="129" t="s">
        <v>342</v>
      </c>
      <c r="F194" s="130" t="s">
        <v>343</v>
      </c>
      <c r="G194" s="131" t="s">
        <v>116</v>
      </c>
      <c r="H194" s="132">
        <v>18</v>
      </c>
      <c r="I194" s="133"/>
      <c r="J194" s="133"/>
      <c r="K194" s="134"/>
      <c r="L194" s="25"/>
      <c r="M194" s="135" t="s">
        <v>1</v>
      </c>
      <c r="N194" s="136" t="s">
        <v>34</v>
      </c>
      <c r="O194" s="137">
        <v>0</v>
      </c>
      <c r="P194" s="137">
        <f t="shared" si="36"/>
        <v>0</v>
      </c>
      <c r="Q194" s="137">
        <v>0</v>
      </c>
      <c r="R194" s="137">
        <f t="shared" si="37"/>
        <v>0</v>
      </c>
      <c r="S194" s="137">
        <v>0</v>
      </c>
      <c r="T194" s="138">
        <f t="shared" si="38"/>
        <v>0</v>
      </c>
      <c r="AR194" s="139" t="s">
        <v>117</v>
      </c>
      <c r="AT194" s="139" t="s">
        <v>113</v>
      </c>
      <c r="AU194" s="139" t="s">
        <v>109</v>
      </c>
      <c r="AY194" s="13" t="s">
        <v>110</v>
      </c>
      <c r="BE194" s="140">
        <f t="shared" si="39"/>
        <v>0</v>
      </c>
      <c r="BF194" s="140">
        <f t="shared" si="40"/>
        <v>0</v>
      </c>
      <c r="BG194" s="140">
        <f t="shared" si="41"/>
        <v>0</v>
      </c>
      <c r="BH194" s="140">
        <f t="shared" si="42"/>
        <v>0</v>
      </c>
      <c r="BI194" s="140">
        <f t="shared" si="43"/>
        <v>0</v>
      </c>
      <c r="BJ194" s="13" t="s">
        <v>109</v>
      </c>
      <c r="BK194" s="140">
        <f t="shared" si="44"/>
        <v>0</v>
      </c>
      <c r="BL194" s="13" t="s">
        <v>117</v>
      </c>
      <c r="BM194" s="139" t="s">
        <v>344</v>
      </c>
    </row>
    <row r="195" spans="2:65" s="1" customFormat="1" ht="24.2" customHeight="1">
      <c r="B195" s="127"/>
      <c r="C195" s="128" t="s">
        <v>345</v>
      </c>
      <c r="D195" s="128" t="s">
        <v>113</v>
      </c>
      <c r="E195" s="129" t="s">
        <v>346</v>
      </c>
      <c r="F195" s="130" t="s">
        <v>347</v>
      </c>
      <c r="G195" s="131" t="s">
        <v>116</v>
      </c>
      <c r="H195" s="132">
        <v>2</v>
      </c>
      <c r="I195" s="133"/>
      <c r="J195" s="133"/>
      <c r="K195" s="134"/>
      <c r="L195" s="25"/>
      <c r="M195" s="135" t="s">
        <v>1</v>
      </c>
      <c r="N195" s="136" t="s">
        <v>34</v>
      </c>
      <c r="O195" s="137">
        <v>0</v>
      </c>
      <c r="P195" s="137">
        <f t="shared" si="36"/>
        <v>0</v>
      </c>
      <c r="Q195" s="137">
        <v>0</v>
      </c>
      <c r="R195" s="137">
        <f t="shared" si="37"/>
        <v>0</v>
      </c>
      <c r="S195" s="137">
        <v>0</v>
      </c>
      <c r="T195" s="138">
        <f t="shared" si="38"/>
        <v>0</v>
      </c>
      <c r="AR195" s="139" t="s">
        <v>117</v>
      </c>
      <c r="AT195" s="139" t="s">
        <v>113</v>
      </c>
      <c r="AU195" s="139" t="s">
        <v>109</v>
      </c>
      <c r="AY195" s="13" t="s">
        <v>110</v>
      </c>
      <c r="BE195" s="140">
        <f t="shared" si="39"/>
        <v>0</v>
      </c>
      <c r="BF195" s="140">
        <f t="shared" si="40"/>
        <v>0</v>
      </c>
      <c r="BG195" s="140">
        <f t="shared" si="41"/>
        <v>0</v>
      </c>
      <c r="BH195" s="140">
        <f t="shared" si="42"/>
        <v>0</v>
      </c>
      <c r="BI195" s="140">
        <f t="shared" si="43"/>
        <v>0</v>
      </c>
      <c r="BJ195" s="13" t="s">
        <v>109</v>
      </c>
      <c r="BK195" s="140">
        <f t="shared" si="44"/>
        <v>0</v>
      </c>
      <c r="BL195" s="13" t="s">
        <v>117</v>
      </c>
      <c r="BM195" s="139" t="s">
        <v>348</v>
      </c>
    </row>
    <row r="196" spans="2:65" s="1" customFormat="1" ht="24.2" customHeight="1">
      <c r="B196" s="127"/>
      <c r="C196" s="128" t="s">
        <v>233</v>
      </c>
      <c r="D196" s="128" t="s">
        <v>113</v>
      </c>
      <c r="E196" s="129" t="s">
        <v>349</v>
      </c>
      <c r="F196" s="130" t="s">
        <v>350</v>
      </c>
      <c r="G196" s="131" t="s">
        <v>116</v>
      </c>
      <c r="H196" s="132">
        <v>28</v>
      </c>
      <c r="I196" s="133"/>
      <c r="J196" s="133"/>
      <c r="K196" s="134"/>
      <c r="L196" s="25"/>
      <c r="M196" s="135" t="s">
        <v>1</v>
      </c>
      <c r="N196" s="136" t="s">
        <v>34</v>
      </c>
      <c r="O196" s="137">
        <v>0</v>
      </c>
      <c r="P196" s="137">
        <f t="shared" si="36"/>
        <v>0</v>
      </c>
      <c r="Q196" s="137">
        <v>0</v>
      </c>
      <c r="R196" s="137">
        <f t="shared" si="37"/>
        <v>0</v>
      </c>
      <c r="S196" s="137">
        <v>0</v>
      </c>
      <c r="T196" s="138">
        <f t="shared" si="38"/>
        <v>0</v>
      </c>
      <c r="AR196" s="139" t="s">
        <v>117</v>
      </c>
      <c r="AT196" s="139" t="s">
        <v>113</v>
      </c>
      <c r="AU196" s="139" t="s">
        <v>109</v>
      </c>
      <c r="AY196" s="13" t="s">
        <v>110</v>
      </c>
      <c r="BE196" s="140">
        <f t="shared" si="39"/>
        <v>0</v>
      </c>
      <c r="BF196" s="140">
        <f t="shared" si="40"/>
        <v>0</v>
      </c>
      <c r="BG196" s="140">
        <f t="shared" si="41"/>
        <v>0</v>
      </c>
      <c r="BH196" s="140">
        <f t="shared" si="42"/>
        <v>0</v>
      </c>
      <c r="BI196" s="140">
        <f t="shared" si="43"/>
        <v>0</v>
      </c>
      <c r="BJ196" s="13" t="s">
        <v>109</v>
      </c>
      <c r="BK196" s="140">
        <f t="shared" si="44"/>
        <v>0</v>
      </c>
      <c r="BL196" s="13" t="s">
        <v>117</v>
      </c>
      <c r="BM196" s="139" t="s">
        <v>351</v>
      </c>
    </row>
    <row r="197" spans="2:65" s="1" customFormat="1" ht="24.2" customHeight="1">
      <c r="B197" s="127"/>
      <c r="C197" s="128" t="s">
        <v>352</v>
      </c>
      <c r="D197" s="128" t="s">
        <v>113</v>
      </c>
      <c r="E197" s="129" t="s">
        <v>353</v>
      </c>
      <c r="F197" s="130" t="s">
        <v>354</v>
      </c>
      <c r="G197" s="131" t="s">
        <v>116</v>
      </c>
      <c r="H197" s="132">
        <v>42</v>
      </c>
      <c r="I197" s="133"/>
      <c r="J197" s="133"/>
      <c r="K197" s="134"/>
      <c r="L197" s="25"/>
      <c r="M197" s="135" t="s">
        <v>1</v>
      </c>
      <c r="N197" s="136" t="s">
        <v>34</v>
      </c>
      <c r="O197" s="137">
        <v>0</v>
      </c>
      <c r="P197" s="137">
        <f t="shared" si="36"/>
        <v>0</v>
      </c>
      <c r="Q197" s="137">
        <v>0</v>
      </c>
      <c r="R197" s="137">
        <f t="shared" si="37"/>
        <v>0</v>
      </c>
      <c r="S197" s="137">
        <v>0</v>
      </c>
      <c r="T197" s="138">
        <f t="shared" si="38"/>
        <v>0</v>
      </c>
      <c r="AR197" s="139" t="s">
        <v>117</v>
      </c>
      <c r="AT197" s="139" t="s">
        <v>113</v>
      </c>
      <c r="AU197" s="139" t="s">
        <v>109</v>
      </c>
      <c r="AY197" s="13" t="s">
        <v>110</v>
      </c>
      <c r="BE197" s="140">
        <f t="shared" si="39"/>
        <v>0</v>
      </c>
      <c r="BF197" s="140">
        <f t="shared" si="40"/>
        <v>0</v>
      </c>
      <c r="BG197" s="140">
        <f t="shared" si="41"/>
        <v>0</v>
      </c>
      <c r="BH197" s="140">
        <f t="shared" si="42"/>
        <v>0</v>
      </c>
      <c r="BI197" s="140">
        <f t="shared" si="43"/>
        <v>0</v>
      </c>
      <c r="BJ197" s="13" t="s">
        <v>109</v>
      </c>
      <c r="BK197" s="140">
        <f t="shared" si="44"/>
        <v>0</v>
      </c>
      <c r="BL197" s="13" t="s">
        <v>117</v>
      </c>
      <c r="BM197" s="139" t="s">
        <v>355</v>
      </c>
    </row>
    <row r="198" spans="2:65" s="1" customFormat="1" ht="16.5" customHeight="1">
      <c r="B198" s="127"/>
      <c r="C198" s="128" t="s">
        <v>237</v>
      </c>
      <c r="D198" s="128" t="s">
        <v>113</v>
      </c>
      <c r="E198" s="129" t="s">
        <v>356</v>
      </c>
      <c r="F198" s="130" t="s">
        <v>357</v>
      </c>
      <c r="G198" s="131" t="s">
        <v>184</v>
      </c>
      <c r="H198" s="132">
        <v>1</v>
      </c>
      <c r="I198" s="133"/>
      <c r="J198" s="133"/>
      <c r="K198" s="134"/>
      <c r="L198" s="25"/>
      <c r="M198" s="135" t="s">
        <v>1</v>
      </c>
      <c r="N198" s="136" t="s">
        <v>34</v>
      </c>
      <c r="O198" s="137">
        <v>0</v>
      </c>
      <c r="P198" s="137">
        <f t="shared" si="36"/>
        <v>0</v>
      </c>
      <c r="Q198" s="137">
        <v>0</v>
      </c>
      <c r="R198" s="137">
        <f t="shared" si="37"/>
        <v>0</v>
      </c>
      <c r="S198" s="137">
        <v>0</v>
      </c>
      <c r="T198" s="138">
        <f t="shared" si="38"/>
        <v>0</v>
      </c>
      <c r="AR198" s="139" t="s">
        <v>117</v>
      </c>
      <c r="AT198" s="139" t="s">
        <v>113</v>
      </c>
      <c r="AU198" s="139" t="s">
        <v>109</v>
      </c>
      <c r="AY198" s="13" t="s">
        <v>110</v>
      </c>
      <c r="BE198" s="140">
        <f t="shared" si="39"/>
        <v>0</v>
      </c>
      <c r="BF198" s="140">
        <f t="shared" si="40"/>
        <v>0</v>
      </c>
      <c r="BG198" s="140">
        <f t="shared" si="41"/>
        <v>0</v>
      </c>
      <c r="BH198" s="140">
        <f t="shared" si="42"/>
        <v>0</v>
      </c>
      <c r="BI198" s="140">
        <f t="shared" si="43"/>
        <v>0</v>
      </c>
      <c r="BJ198" s="13" t="s">
        <v>109</v>
      </c>
      <c r="BK198" s="140">
        <f t="shared" si="44"/>
        <v>0</v>
      </c>
      <c r="BL198" s="13" t="s">
        <v>117</v>
      </c>
      <c r="BM198" s="139" t="s">
        <v>358</v>
      </c>
    </row>
    <row r="199" spans="2:65" s="1" customFormat="1" ht="24.2" customHeight="1">
      <c r="B199" s="127"/>
      <c r="C199" s="128" t="s">
        <v>359</v>
      </c>
      <c r="D199" s="128" t="s">
        <v>113</v>
      </c>
      <c r="E199" s="129" t="s">
        <v>360</v>
      </c>
      <c r="F199" s="130" t="s">
        <v>361</v>
      </c>
      <c r="G199" s="131" t="s">
        <v>116</v>
      </c>
      <c r="H199" s="132">
        <v>36</v>
      </c>
      <c r="I199" s="133"/>
      <c r="J199" s="133"/>
      <c r="K199" s="134"/>
      <c r="L199" s="25"/>
      <c r="M199" s="135" t="s">
        <v>1</v>
      </c>
      <c r="N199" s="136" t="s">
        <v>34</v>
      </c>
      <c r="O199" s="137">
        <v>0</v>
      </c>
      <c r="P199" s="137">
        <f t="shared" si="36"/>
        <v>0</v>
      </c>
      <c r="Q199" s="137">
        <v>0</v>
      </c>
      <c r="R199" s="137">
        <f t="shared" si="37"/>
        <v>0</v>
      </c>
      <c r="S199" s="137">
        <v>0</v>
      </c>
      <c r="T199" s="138">
        <f t="shared" si="38"/>
        <v>0</v>
      </c>
      <c r="AR199" s="139" t="s">
        <v>117</v>
      </c>
      <c r="AT199" s="139" t="s">
        <v>113</v>
      </c>
      <c r="AU199" s="139" t="s">
        <v>109</v>
      </c>
      <c r="AY199" s="13" t="s">
        <v>110</v>
      </c>
      <c r="BE199" s="140">
        <f t="shared" si="39"/>
        <v>0</v>
      </c>
      <c r="BF199" s="140">
        <f t="shared" si="40"/>
        <v>0</v>
      </c>
      <c r="BG199" s="140">
        <f t="shared" si="41"/>
        <v>0</v>
      </c>
      <c r="BH199" s="140">
        <f t="shared" si="42"/>
        <v>0</v>
      </c>
      <c r="BI199" s="140">
        <f t="shared" si="43"/>
        <v>0</v>
      </c>
      <c r="BJ199" s="13" t="s">
        <v>109</v>
      </c>
      <c r="BK199" s="140">
        <f t="shared" si="44"/>
        <v>0</v>
      </c>
      <c r="BL199" s="13" t="s">
        <v>117</v>
      </c>
      <c r="BM199" s="139" t="s">
        <v>362</v>
      </c>
    </row>
    <row r="200" spans="2:65" s="1" customFormat="1" ht="24.2" customHeight="1">
      <c r="B200" s="127"/>
      <c r="C200" s="128" t="s">
        <v>240</v>
      </c>
      <c r="D200" s="128" t="s">
        <v>113</v>
      </c>
      <c r="E200" s="129" t="s">
        <v>363</v>
      </c>
      <c r="F200" s="130" t="s">
        <v>364</v>
      </c>
      <c r="G200" s="131" t="s">
        <v>116</v>
      </c>
      <c r="H200" s="132">
        <v>70</v>
      </c>
      <c r="I200" s="133"/>
      <c r="J200" s="133"/>
      <c r="K200" s="134"/>
      <c r="L200" s="25"/>
      <c r="M200" s="135" t="s">
        <v>1</v>
      </c>
      <c r="N200" s="136" t="s">
        <v>34</v>
      </c>
      <c r="O200" s="137">
        <v>0</v>
      </c>
      <c r="P200" s="137">
        <f t="shared" si="36"/>
        <v>0</v>
      </c>
      <c r="Q200" s="137">
        <v>0</v>
      </c>
      <c r="R200" s="137">
        <f t="shared" si="37"/>
        <v>0</v>
      </c>
      <c r="S200" s="137">
        <v>0</v>
      </c>
      <c r="T200" s="138">
        <f t="shared" si="38"/>
        <v>0</v>
      </c>
      <c r="AR200" s="139" t="s">
        <v>117</v>
      </c>
      <c r="AT200" s="139" t="s">
        <v>113</v>
      </c>
      <c r="AU200" s="139" t="s">
        <v>109</v>
      </c>
      <c r="AY200" s="13" t="s">
        <v>110</v>
      </c>
      <c r="BE200" s="140">
        <f t="shared" si="39"/>
        <v>0</v>
      </c>
      <c r="BF200" s="140">
        <f t="shared" si="40"/>
        <v>0</v>
      </c>
      <c r="BG200" s="140">
        <f t="shared" si="41"/>
        <v>0</v>
      </c>
      <c r="BH200" s="140">
        <f t="shared" si="42"/>
        <v>0</v>
      </c>
      <c r="BI200" s="140">
        <f t="shared" si="43"/>
        <v>0</v>
      </c>
      <c r="BJ200" s="13" t="s">
        <v>109</v>
      </c>
      <c r="BK200" s="140">
        <f t="shared" si="44"/>
        <v>0</v>
      </c>
      <c r="BL200" s="13" t="s">
        <v>117</v>
      </c>
      <c r="BM200" s="139" t="s">
        <v>365</v>
      </c>
    </row>
    <row r="201" spans="2:65" s="1" customFormat="1" ht="24.2" customHeight="1">
      <c r="B201" s="127"/>
      <c r="C201" s="128" t="s">
        <v>366</v>
      </c>
      <c r="D201" s="128" t="s">
        <v>113</v>
      </c>
      <c r="E201" s="129" t="s">
        <v>367</v>
      </c>
      <c r="F201" s="130" t="s">
        <v>368</v>
      </c>
      <c r="G201" s="131" t="s">
        <v>159</v>
      </c>
      <c r="H201" s="132">
        <v>82</v>
      </c>
      <c r="I201" s="133"/>
      <c r="J201" s="133"/>
      <c r="K201" s="134"/>
      <c r="L201" s="25"/>
      <c r="M201" s="135" t="s">
        <v>1</v>
      </c>
      <c r="N201" s="136" t="s">
        <v>34</v>
      </c>
      <c r="O201" s="137">
        <v>0</v>
      </c>
      <c r="P201" s="137">
        <f t="shared" si="36"/>
        <v>0</v>
      </c>
      <c r="Q201" s="137">
        <v>0</v>
      </c>
      <c r="R201" s="137">
        <f t="shared" si="37"/>
        <v>0</v>
      </c>
      <c r="S201" s="137">
        <v>0</v>
      </c>
      <c r="T201" s="138">
        <f t="shared" si="38"/>
        <v>0</v>
      </c>
      <c r="AR201" s="139" t="s">
        <v>117</v>
      </c>
      <c r="AT201" s="139" t="s">
        <v>113</v>
      </c>
      <c r="AU201" s="139" t="s">
        <v>109</v>
      </c>
      <c r="AY201" s="13" t="s">
        <v>110</v>
      </c>
      <c r="BE201" s="140">
        <f t="shared" si="39"/>
        <v>0</v>
      </c>
      <c r="BF201" s="140">
        <f t="shared" si="40"/>
        <v>0</v>
      </c>
      <c r="BG201" s="140">
        <f t="shared" si="41"/>
        <v>0</v>
      </c>
      <c r="BH201" s="140">
        <f t="shared" si="42"/>
        <v>0</v>
      </c>
      <c r="BI201" s="140">
        <f t="shared" si="43"/>
        <v>0</v>
      </c>
      <c r="BJ201" s="13" t="s">
        <v>109</v>
      </c>
      <c r="BK201" s="140">
        <f t="shared" si="44"/>
        <v>0</v>
      </c>
      <c r="BL201" s="13" t="s">
        <v>117</v>
      </c>
      <c r="BM201" s="139" t="s">
        <v>369</v>
      </c>
    </row>
    <row r="202" spans="2:65" s="11" customFormat="1" ht="22.9" customHeight="1">
      <c r="B202" s="116"/>
      <c r="D202" s="117" t="s">
        <v>67</v>
      </c>
      <c r="E202" s="125" t="s">
        <v>370</v>
      </c>
      <c r="F202" s="125" t="s">
        <v>371</v>
      </c>
      <c r="J202" s="126"/>
      <c r="L202" s="116"/>
      <c r="M202" s="120"/>
      <c r="P202" s="121">
        <f>SUM(P203:P233)</f>
        <v>0</v>
      </c>
      <c r="R202" s="121">
        <f>SUM(R203:R233)</f>
        <v>0</v>
      </c>
      <c r="T202" s="122">
        <f>SUM(T203:T233)</f>
        <v>0</v>
      </c>
      <c r="AR202" s="117" t="s">
        <v>109</v>
      </c>
      <c r="AT202" s="123" t="s">
        <v>67</v>
      </c>
      <c r="AU202" s="123" t="s">
        <v>76</v>
      </c>
      <c r="AY202" s="117" t="s">
        <v>110</v>
      </c>
      <c r="BK202" s="124">
        <f>SUM(BK203:BK233)</f>
        <v>0</v>
      </c>
    </row>
    <row r="203" spans="2:65" s="1" customFormat="1" ht="24.2" customHeight="1">
      <c r="B203" s="127"/>
      <c r="C203" s="128" t="s">
        <v>244</v>
      </c>
      <c r="D203" s="128" t="s">
        <v>113</v>
      </c>
      <c r="E203" s="129" t="s">
        <v>372</v>
      </c>
      <c r="F203" s="130" t="s">
        <v>373</v>
      </c>
      <c r="G203" s="131" t="s">
        <v>274</v>
      </c>
      <c r="H203" s="132">
        <v>8</v>
      </c>
      <c r="I203" s="133"/>
      <c r="J203" s="133"/>
      <c r="K203" s="134"/>
      <c r="L203" s="25"/>
      <c r="M203" s="135" t="s">
        <v>1</v>
      </c>
      <c r="N203" s="136" t="s">
        <v>34</v>
      </c>
      <c r="O203" s="137">
        <v>0</v>
      </c>
      <c r="P203" s="137">
        <f t="shared" ref="P203:P233" si="45">O203*H203</f>
        <v>0</v>
      </c>
      <c r="Q203" s="137">
        <v>0</v>
      </c>
      <c r="R203" s="137">
        <f t="shared" ref="R203:R233" si="46">Q203*H203</f>
        <v>0</v>
      </c>
      <c r="S203" s="137">
        <v>0</v>
      </c>
      <c r="T203" s="138">
        <f t="shared" ref="T203:T233" si="47">S203*H203</f>
        <v>0</v>
      </c>
      <c r="AR203" s="139" t="s">
        <v>117</v>
      </c>
      <c r="AT203" s="139" t="s">
        <v>113</v>
      </c>
      <c r="AU203" s="139" t="s">
        <v>109</v>
      </c>
      <c r="AY203" s="13" t="s">
        <v>110</v>
      </c>
      <c r="BE203" s="140">
        <f t="shared" ref="BE203:BE233" si="48">IF(N203="základná",J203,0)</f>
        <v>0</v>
      </c>
      <c r="BF203" s="140">
        <f t="shared" ref="BF203:BF233" si="49">IF(N203="znížená",J203,0)</f>
        <v>0</v>
      </c>
      <c r="BG203" s="140">
        <f t="shared" ref="BG203:BG233" si="50">IF(N203="zákl. prenesená",J203,0)</f>
        <v>0</v>
      </c>
      <c r="BH203" s="140">
        <f t="shared" ref="BH203:BH233" si="51">IF(N203="zníž. prenesená",J203,0)</f>
        <v>0</v>
      </c>
      <c r="BI203" s="140">
        <f t="shared" ref="BI203:BI233" si="52">IF(N203="nulová",J203,0)</f>
        <v>0</v>
      </c>
      <c r="BJ203" s="13" t="s">
        <v>109</v>
      </c>
      <c r="BK203" s="140">
        <f t="shared" ref="BK203:BK233" si="53">ROUND(I203*H203,2)</f>
        <v>0</v>
      </c>
      <c r="BL203" s="13" t="s">
        <v>117</v>
      </c>
      <c r="BM203" s="139" t="s">
        <v>374</v>
      </c>
    </row>
    <row r="204" spans="2:65" s="1" customFormat="1" ht="21.75" customHeight="1">
      <c r="B204" s="127"/>
      <c r="C204" s="141" t="s">
        <v>375</v>
      </c>
      <c r="D204" s="141" t="s">
        <v>118</v>
      </c>
      <c r="E204" s="142" t="s">
        <v>376</v>
      </c>
      <c r="F204" s="143" t="s">
        <v>377</v>
      </c>
      <c r="G204" s="144" t="s">
        <v>179</v>
      </c>
      <c r="H204" s="145">
        <v>4</v>
      </c>
      <c r="I204" s="146"/>
      <c r="J204" s="146"/>
      <c r="K204" s="147"/>
      <c r="L204" s="148"/>
      <c r="M204" s="149" t="s">
        <v>1</v>
      </c>
      <c r="N204" s="150" t="s">
        <v>34</v>
      </c>
      <c r="O204" s="137">
        <v>0</v>
      </c>
      <c r="P204" s="137">
        <f t="shared" si="45"/>
        <v>0</v>
      </c>
      <c r="Q204" s="137">
        <v>0</v>
      </c>
      <c r="R204" s="137">
        <f t="shared" si="46"/>
        <v>0</v>
      </c>
      <c r="S204" s="137">
        <v>0</v>
      </c>
      <c r="T204" s="138">
        <f t="shared" si="47"/>
        <v>0</v>
      </c>
      <c r="AR204" s="139" t="s">
        <v>121</v>
      </c>
      <c r="AT204" s="139" t="s">
        <v>118</v>
      </c>
      <c r="AU204" s="139" t="s">
        <v>109</v>
      </c>
      <c r="AY204" s="13" t="s">
        <v>110</v>
      </c>
      <c r="BE204" s="140">
        <f t="shared" si="48"/>
        <v>0</v>
      </c>
      <c r="BF204" s="140">
        <f t="shared" si="49"/>
        <v>0</v>
      </c>
      <c r="BG204" s="140">
        <f t="shared" si="50"/>
        <v>0</v>
      </c>
      <c r="BH204" s="140">
        <f t="shared" si="51"/>
        <v>0</v>
      </c>
      <c r="BI204" s="140">
        <f t="shared" si="52"/>
        <v>0</v>
      </c>
      <c r="BJ204" s="13" t="s">
        <v>109</v>
      </c>
      <c r="BK204" s="140">
        <f t="shared" si="53"/>
        <v>0</v>
      </c>
      <c r="BL204" s="13" t="s">
        <v>117</v>
      </c>
      <c r="BM204" s="139" t="s">
        <v>378</v>
      </c>
    </row>
    <row r="205" spans="2:65" s="1" customFormat="1" ht="16.5" customHeight="1">
      <c r="B205" s="127"/>
      <c r="C205" s="141" t="s">
        <v>247</v>
      </c>
      <c r="D205" s="141" t="s">
        <v>118</v>
      </c>
      <c r="E205" s="142" t="s">
        <v>379</v>
      </c>
      <c r="F205" s="143" t="s">
        <v>380</v>
      </c>
      <c r="G205" s="144" t="s">
        <v>184</v>
      </c>
      <c r="H205" s="145">
        <v>2</v>
      </c>
      <c r="I205" s="146"/>
      <c r="J205" s="146"/>
      <c r="K205" s="147"/>
      <c r="L205" s="148"/>
      <c r="M205" s="149" t="s">
        <v>1</v>
      </c>
      <c r="N205" s="150" t="s">
        <v>34</v>
      </c>
      <c r="O205" s="137">
        <v>0</v>
      </c>
      <c r="P205" s="137">
        <f t="shared" si="45"/>
        <v>0</v>
      </c>
      <c r="Q205" s="137">
        <v>0</v>
      </c>
      <c r="R205" s="137">
        <f t="shared" si="46"/>
        <v>0</v>
      </c>
      <c r="S205" s="137">
        <v>0</v>
      </c>
      <c r="T205" s="138">
        <f t="shared" si="47"/>
        <v>0</v>
      </c>
      <c r="AR205" s="139" t="s">
        <v>121</v>
      </c>
      <c r="AT205" s="139" t="s">
        <v>118</v>
      </c>
      <c r="AU205" s="139" t="s">
        <v>109</v>
      </c>
      <c r="AY205" s="13" t="s">
        <v>110</v>
      </c>
      <c r="BE205" s="140">
        <f t="shared" si="48"/>
        <v>0</v>
      </c>
      <c r="BF205" s="140">
        <f t="shared" si="49"/>
        <v>0</v>
      </c>
      <c r="BG205" s="140">
        <f t="shared" si="50"/>
        <v>0</v>
      </c>
      <c r="BH205" s="140">
        <f t="shared" si="51"/>
        <v>0</v>
      </c>
      <c r="BI205" s="140">
        <f t="shared" si="52"/>
        <v>0</v>
      </c>
      <c r="BJ205" s="13" t="s">
        <v>109</v>
      </c>
      <c r="BK205" s="140">
        <f t="shared" si="53"/>
        <v>0</v>
      </c>
      <c r="BL205" s="13" t="s">
        <v>117</v>
      </c>
      <c r="BM205" s="139" t="s">
        <v>381</v>
      </c>
    </row>
    <row r="206" spans="2:65" s="1" customFormat="1" ht="16.5" customHeight="1">
      <c r="B206" s="127"/>
      <c r="C206" s="141" t="s">
        <v>382</v>
      </c>
      <c r="D206" s="141" t="s">
        <v>118</v>
      </c>
      <c r="E206" s="142" t="s">
        <v>383</v>
      </c>
      <c r="F206" s="143" t="s">
        <v>384</v>
      </c>
      <c r="G206" s="144" t="s">
        <v>179</v>
      </c>
      <c r="H206" s="145">
        <v>2</v>
      </c>
      <c r="I206" s="146"/>
      <c r="J206" s="146"/>
      <c r="K206" s="147"/>
      <c r="L206" s="148"/>
      <c r="M206" s="149" t="s">
        <v>1</v>
      </c>
      <c r="N206" s="150" t="s">
        <v>34</v>
      </c>
      <c r="O206" s="137">
        <v>0</v>
      </c>
      <c r="P206" s="137">
        <f t="shared" si="45"/>
        <v>0</v>
      </c>
      <c r="Q206" s="137">
        <v>0</v>
      </c>
      <c r="R206" s="137">
        <f t="shared" si="46"/>
        <v>0</v>
      </c>
      <c r="S206" s="137">
        <v>0</v>
      </c>
      <c r="T206" s="138">
        <f t="shared" si="47"/>
        <v>0</v>
      </c>
      <c r="AR206" s="139" t="s">
        <v>121</v>
      </c>
      <c r="AT206" s="139" t="s">
        <v>118</v>
      </c>
      <c r="AU206" s="139" t="s">
        <v>109</v>
      </c>
      <c r="AY206" s="13" t="s">
        <v>110</v>
      </c>
      <c r="BE206" s="140">
        <f t="shared" si="48"/>
        <v>0</v>
      </c>
      <c r="BF206" s="140">
        <f t="shared" si="49"/>
        <v>0</v>
      </c>
      <c r="BG206" s="140">
        <f t="shared" si="50"/>
        <v>0</v>
      </c>
      <c r="BH206" s="140">
        <f t="shared" si="51"/>
        <v>0</v>
      </c>
      <c r="BI206" s="140">
        <f t="shared" si="52"/>
        <v>0</v>
      </c>
      <c r="BJ206" s="13" t="s">
        <v>109</v>
      </c>
      <c r="BK206" s="140">
        <f t="shared" si="53"/>
        <v>0</v>
      </c>
      <c r="BL206" s="13" t="s">
        <v>117</v>
      </c>
      <c r="BM206" s="139" t="s">
        <v>385</v>
      </c>
    </row>
    <row r="207" spans="2:65" s="1" customFormat="1" ht="21.75" customHeight="1">
      <c r="B207" s="127"/>
      <c r="C207" s="141" t="s">
        <v>251</v>
      </c>
      <c r="D207" s="141" t="s">
        <v>118</v>
      </c>
      <c r="E207" s="142" t="s">
        <v>386</v>
      </c>
      <c r="F207" s="143" t="s">
        <v>387</v>
      </c>
      <c r="G207" s="144" t="s">
        <v>184</v>
      </c>
      <c r="H207" s="145">
        <v>16</v>
      </c>
      <c r="I207" s="146"/>
      <c r="J207" s="146"/>
      <c r="K207" s="147"/>
      <c r="L207" s="148"/>
      <c r="M207" s="149" t="s">
        <v>1</v>
      </c>
      <c r="N207" s="150" t="s">
        <v>34</v>
      </c>
      <c r="O207" s="137">
        <v>0</v>
      </c>
      <c r="P207" s="137">
        <f t="shared" si="45"/>
        <v>0</v>
      </c>
      <c r="Q207" s="137">
        <v>0</v>
      </c>
      <c r="R207" s="137">
        <f t="shared" si="46"/>
        <v>0</v>
      </c>
      <c r="S207" s="137">
        <v>0</v>
      </c>
      <c r="T207" s="138">
        <f t="shared" si="47"/>
        <v>0</v>
      </c>
      <c r="AR207" s="139" t="s">
        <v>121</v>
      </c>
      <c r="AT207" s="139" t="s">
        <v>118</v>
      </c>
      <c r="AU207" s="139" t="s">
        <v>109</v>
      </c>
      <c r="AY207" s="13" t="s">
        <v>110</v>
      </c>
      <c r="BE207" s="140">
        <f t="shared" si="48"/>
        <v>0</v>
      </c>
      <c r="BF207" s="140">
        <f t="shared" si="49"/>
        <v>0</v>
      </c>
      <c r="BG207" s="140">
        <f t="shared" si="50"/>
        <v>0</v>
      </c>
      <c r="BH207" s="140">
        <f t="shared" si="51"/>
        <v>0</v>
      </c>
      <c r="BI207" s="140">
        <f t="shared" si="52"/>
        <v>0</v>
      </c>
      <c r="BJ207" s="13" t="s">
        <v>109</v>
      </c>
      <c r="BK207" s="140">
        <f t="shared" si="53"/>
        <v>0</v>
      </c>
      <c r="BL207" s="13" t="s">
        <v>117</v>
      </c>
      <c r="BM207" s="139" t="s">
        <v>388</v>
      </c>
    </row>
    <row r="208" spans="2:65" s="1" customFormat="1" ht="24.2" customHeight="1">
      <c r="B208" s="127"/>
      <c r="C208" s="128" t="s">
        <v>389</v>
      </c>
      <c r="D208" s="128" t="s">
        <v>113</v>
      </c>
      <c r="E208" s="129" t="s">
        <v>390</v>
      </c>
      <c r="F208" s="130" t="s">
        <v>391</v>
      </c>
      <c r="G208" s="131" t="s">
        <v>206</v>
      </c>
      <c r="H208" s="132">
        <v>9</v>
      </c>
      <c r="I208" s="133"/>
      <c r="J208" s="133"/>
      <c r="K208" s="134"/>
      <c r="L208" s="25"/>
      <c r="M208" s="135" t="s">
        <v>1</v>
      </c>
      <c r="N208" s="136" t="s">
        <v>34</v>
      </c>
      <c r="O208" s="137">
        <v>0</v>
      </c>
      <c r="P208" s="137">
        <f t="shared" si="45"/>
        <v>0</v>
      </c>
      <c r="Q208" s="137">
        <v>0</v>
      </c>
      <c r="R208" s="137">
        <f t="shared" si="46"/>
        <v>0</v>
      </c>
      <c r="S208" s="137">
        <v>0</v>
      </c>
      <c r="T208" s="138">
        <f t="shared" si="47"/>
        <v>0</v>
      </c>
      <c r="AR208" s="139" t="s">
        <v>117</v>
      </c>
      <c r="AT208" s="139" t="s">
        <v>113</v>
      </c>
      <c r="AU208" s="139" t="s">
        <v>109</v>
      </c>
      <c r="AY208" s="13" t="s">
        <v>110</v>
      </c>
      <c r="BE208" s="140">
        <f t="shared" si="48"/>
        <v>0</v>
      </c>
      <c r="BF208" s="140">
        <f t="shared" si="49"/>
        <v>0</v>
      </c>
      <c r="BG208" s="140">
        <f t="shared" si="50"/>
        <v>0</v>
      </c>
      <c r="BH208" s="140">
        <f t="shared" si="51"/>
        <v>0</v>
      </c>
      <c r="BI208" s="140">
        <f t="shared" si="52"/>
        <v>0</v>
      </c>
      <c r="BJ208" s="13" t="s">
        <v>109</v>
      </c>
      <c r="BK208" s="140">
        <f t="shared" si="53"/>
        <v>0</v>
      </c>
      <c r="BL208" s="13" t="s">
        <v>117</v>
      </c>
      <c r="BM208" s="139" t="s">
        <v>392</v>
      </c>
    </row>
    <row r="209" spans="2:65" s="1" customFormat="1" ht="21.75" customHeight="1">
      <c r="B209" s="127"/>
      <c r="C209" s="141" t="s">
        <v>254</v>
      </c>
      <c r="D209" s="141" t="s">
        <v>118</v>
      </c>
      <c r="E209" s="142" t="s">
        <v>393</v>
      </c>
      <c r="F209" s="143" t="s">
        <v>394</v>
      </c>
      <c r="G209" s="144" t="s">
        <v>179</v>
      </c>
      <c r="H209" s="145">
        <v>8</v>
      </c>
      <c r="I209" s="146"/>
      <c r="J209" s="146"/>
      <c r="K209" s="147"/>
      <c r="L209" s="148"/>
      <c r="M209" s="149" t="s">
        <v>1</v>
      </c>
      <c r="N209" s="150" t="s">
        <v>34</v>
      </c>
      <c r="O209" s="137">
        <v>0</v>
      </c>
      <c r="P209" s="137">
        <f t="shared" si="45"/>
        <v>0</v>
      </c>
      <c r="Q209" s="137">
        <v>0</v>
      </c>
      <c r="R209" s="137">
        <f t="shared" si="46"/>
        <v>0</v>
      </c>
      <c r="S209" s="137">
        <v>0</v>
      </c>
      <c r="T209" s="138">
        <f t="shared" si="47"/>
        <v>0</v>
      </c>
      <c r="AR209" s="139" t="s">
        <v>121</v>
      </c>
      <c r="AT209" s="139" t="s">
        <v>118</v>
      </c>
      <c r="AU209" s="139" t="s">
        <v>109</v>
      </c>
      <c r="AY209" s="13" t="s">
        <v>110</v>
      </c>
      <c r="BE209" s="140">
        <f t="shared" si="48"/>
        <v>0</v>
      </c>
      <c r="BF209" s="140">
        <f t="shared" si="49"/>
        <v>0</v>
      </c>
      <c r="BG209" s="140">
        <f t="shared" si="50"/>
        <v>0</v>
      </c>
      <c r="BH209" s="140">
        <f t="shared" si="51"/>
        <v>0</v>
      </c>
      <c r="BI209" s="140">
        <f t="shared" si="52"/>
        <v>0</v>
      </c>
      <c r="BJ209" s="13" t="s">
        <v>109</v>
      </c>
      <c r="BK209" s="140">
        <f t="shared" si="53"/>
        <v>0</v>
      </c>
      <c r="BL209" s="13" t="s">
        <v>117</v>
      </c>
      <c r="BM209" s="139" t="s">
        <v>395</v>
      </c>
    </row>
    <row r="210" spans="2:65" s="1" customFormat="1" ht="16.5" customHeight="1">
      <c r="B210" s="127"/>
      <c r="C210" s="141" t="s">
        <v>396</v>
      </c>
      <c r="D210" s="141" t="s">
        <v>118</v>
      </c>
      <c r="E210" s="142" t="s">
        <v>397</v>
      </c>
      <c r="F210" s="143" t="s">
        <v>398</v>
      </c>
      <c r="G210" s="144" t="s">
        <v>184</v>
      </c>
      <c r="H210" s="145">
        <v>1</v>
      </c>
      <c r="I210" s="146"/>
      <c r="J210" s="146"/>
      <c r="K210" s="147"/>
      <c r="L210" s="148"/>
      <c r="M210" s="149" t="s">
        <v>1</v>
      </c>
      <c r="N210" s="150" t="s">
        <v>34</v>
      </c>
      <c r="O210" s="137">
        <v>0</v>
      </c>
      <c r="P210" s="137">
        <f t="shared" si="45"/>
        <v>0</v>
      </c>
      <c r="Q210" s="137">
        <v>0</v>
      </c>
      <c r="R210" s="137">
        <f t="shared" si="46"/>
        <v>0</v>
      </c>
      <c r="S210" s="137">
        <v>0</v>
      </c>
      <c r="T210" s="138">
        <f t="shared" si="47"/>
        <v>0</v>
      </c>
      <c r="AR210" s="139" t="s">
        <v>121</v>
      </c>
      <c r="AT210" s="139" t="s">
        <v>118</v>
      </c>
      <c r="AU210" s="139" t="s">
        <v>109</v>
      </c>
      <c r="AY210" s="13" t="s">
        <v>110</v>
      </c>
      <c r="BE210" s="140">
        <f t="shared" si="48"/>
        <v>0</v>
      </c>
      <c r="BF210" s="140">
        <f t="shared" si="49"/>
        <v>0</v>
      </c>
      <c r="BG210" s="140">
        <f t="shared" si="50"/>
        <v>0</v>
      </c>
      <c r="BH210" s="140">
        <f t="shared" si="51"/>
        <v>0</v>
      </c>
      <c r="BI210" s="140">
        <f t="shared" si="52"/>
        <v>0</v>
      </c>
      <c r="BJ210" s="13" t="s">
        <v>109</v>
      </c>
      <c r="BK210" s="140">
        <f t="shared" si="53"/>
        <v>0</v>
      </c>
      <c r="BL210" s="13" t="s">
        <v>117</v>
      </c>
      <c r="BM210" s="139" t="s">
        <v>399</v>
      </c>
    </row>
    <row r="211" spans="2:65" s="1" customFormat="1" ht="21.75" customHeight="1">
      <c r="B211" s="127"/>
      <c r="C211" s="141" t="s">
        <v>258</v>
      </c>
      <c r="D211" s="141" t="s">
        <v>118</v>
      </c>
      <c r="E211" s="142" t="s">
        <v>400</v>
      </c>
      <c r="F211" s="143" t="s">
        <v>401</v>
      </c>
      <c r="G211" s="144" t="s">
        <v>184</v>
      </c>
      <c r="H211" s="145">
        <v>18</v>
      </c>
      <c r="I211" s="146"/>
      <c r="J211" s="146"/>
      <c r="K211" s="147"/>
      <c r="L211" s="148"/>
      <c r="M211" s="149" t="s">
        <v>1</v>
      </c>
      <c r="N211" s="150" t="s">
        <v>34</v>
      </c>
      <c r="O211" s="137">
        <v>0</v>
      </c>
      <c r="P211" s="137">
        <f t="shared" si="45"/>
        <v>0</v>
      </c>
      <c r="Q211" s="137">
        <v>0</v>
      </c>
      <c r="R211" s="137">
        <f t="shared" si="46"/>
        <v>0</v>
      </c>
      <c r="S211" s="137">
        <v>0</v>
      </c>
      <c r="T211" s="138">
        <f t="shared" si="47"/>
        <v>0</v>
      </c>
      <c r="AR211" s="139" t="s">
        <v>121</v>
      </c>
      <c r="AT211" s="139" t="s">
        <v>118</v>
      </c>
      <c r="AU211" s="139" t="s">
        <v>109</v>
      </c>
      <c r="AY211" s="13" t="s">
        <v>110</v>
      </c>
      <c r="BE211" s="140">
        <f t="shared" si="48"/>
        <v>0</v>
      </c>
      <c r="BF211" s="140">
        <f t="shared" si="49"/>
        <v>0</v>
      </c>
      <c r="BG211" s="140">
        <f t="shared" si="50"/>
        <v>0</v>
      </c>
      <c r="BH211" s="140">
        <f t="shared" si="51"/>
        <v>0</v>
      </c>
      <c r="BI211" s="140">
        <f t="shared" si="52"/>
        <v>0</v>
      </c>
      <c r="BJ211" s="13" t="s">
        <v>109</v>
      </c>
      <c r="BK211" s="140">
        <f t="shared" si="53"/>
        <v>0</v>
      </c>
      <c r="BL211" s="13" t="s">
        <v>117</v>
      </c>
      <c r="BM211" s="139" t="s">
        <v>402</v>
      </c>
    </row>
    <row r="212" spans="2:65" s="1" customFormat="1" ht="24.2" customHeight="1">
      <c r="B212" s="127"/>
      <c r="C212" s="128" t="s">
        <v>403</v>
      </c>
      <c r="D212" s="128" t="s">
        <v>113</v>
      </c>
      <c r="E212" s="129" t="s">
        <v>404</v>
      </c>
      <c r="F212" s="130" t="s">
        <v>405</v>
      </c>
      <c r="G212" s="131" t="s">
        <v>274</v>
      </c>
      <c r="H212" s="132">
        <v>1</v>
      </c>
      <c r="I212" s="133"/>
      <c r="J212" s="133"/>
      <c r="K212" s="134"/>
      <c r="L212" s="25"/>
      <c r="M212" s="135" t="s">
        <v>1</v>
      </c>
      <c r="N212" s="136" t="s">
        <v>34</v>
      </c>
      <c r="O212" s="137">
        <v>0</v>
      </c>
      <c r="P212" s="137">
        <f t="shared" si="45"/>
        <v>0</v>
      </c>
      <c r="Q212" s="137">
        <v>0</v>
      </c>
      <c r="R212" s="137">
        <f t="shared" si="46"/>
        <v>0</v>
      </c>
      <c r="S212" s="137">
        <v>0</v>
      </c>
      <c r="T212" s="138">
        <f t="shared" si="47"/>
        <v>0</v>
      </c>
      <c r="AR212" s="139" t="s">
        <v>117</v>
      </c>
      <c r="AT212" s="139" t="s">
        <v>113</v>
      </c>
      <c r="AU212" s="139" t="s">
        <v>109</v>
      </c>
      <c r="AY212" s="13" t="s">
        <v>110</v>
      </c>
      <c r="BE212" s="140">
        <f t="shared" si="48"/>
        <v>0</v>
      </c>
      <c r="BF212" s="140">
        <f t="shared" si="49"/>
        <v>0</v>
      </c>
      <c r="BG212" s="140">
        <f t="shared" si="50"/>
        <v>0</v>
      </c>
      <c r="BH212" s="140">
        <f t="shared" si="51"/>
        <v>0</v>
      </c>
      <c r="BI212" s="140">
        <f t="shared" si="52"/>
        <v>0</v>
      </c>
      <c r="BJ212" s="13" t="s">
        <v>109</v>
      </c>
      <c r="BK212" s="140">
        <f t="shared" si="53"/>
        <v>0</v>
      </c>
      <c r="BL212" s="13" t="s">
        <v>117</v>
      </c>
      <c r="BM212" s="139" t="s">
        <v>406</v>
      </c>
    </row>
    <row r="213" spans="2:65" s="1" customFormat="1" ht="33" customHeight="1">
      <c r="B213" s="127"/>
      <c r="C213" s="141" t="s">
        <v>261</v>
      </c>
      <c r="D213" s="141" t="s">
        <v>118</v>
      </c>
      <c r="E213" s="142" t="s">
        <v>407</v>
      </c>
      <c r="F213" s="143" t="s">
        <v>408</v>
      </c>
      <c r="G213" s="144" t="s">
        <v>184</v>
      </c>
      <c r="H213" s="145">
        <v>1</v>
      </c>
      <c r="I213" s="146"/>
      <c r="J213" s="146"/>
      <c r="K213" s="147"/>
      <c r="L213" s="148"/>
      <c r="M213" s="149" t="s">
        <v>1</v>
      </c>
      <c r="N213" s="150" t="s">
        <v>34</v>
      </c>
      <c r="O213" s="137">
        <v>0</v>
      </c>
      <c r="P213" s="137">
        <f t="shared" si="45"/>
        <v>0</v>
      </c>
      <c r="Q213" s="137">
        <v>0</v>
      </c>
      <c r="R213" s="137">
        <f t="shared" si="46"/>
        <v>0</v>
      </c>
      <c r="S213" s="137">
        <v>0</v>
      </c>
      <c r="T213" s="138">
        <f t="shared" si="47"/>
        <v>0</v>
      </c>
      <c r="AR213" s="139" t="s">
        <v>121</v>
      </c>
      <c r="AT213" s="139" t="s">
        <v>118</v>
      </c>
      <c r="AU213" s="139" t="s">
        <v>109</v>
      </c>
      <c r="AY213" s="13" t="s">
        <v>110</v>
      </c>
      <c r="BE213" s="140">
        <f t="shared" si="48"/>
        <v>0</v>
      </c>
      <c r="BF213" s="140">
        <f t="shared" si="49"/>
        <v>0</v>
      </c>
      <c r="BG213" s="140">
        <f t="shared" si="50"/>
        <v>0</v>
      </c>
      <c r="BH213" s="140">
        <f t="shared" si="51"/>
        <v>0</v>
      </c>
      <c r="BI213" s="140">
        <f t="shared" si="52"/>
        <v>0</v>
      </c>
      <c r="BJ213" s="13" t="s">
        <v>109</v>
      </c>
      <c r="BK213" s="140">
        <f t="shared" si="53"/>
        <v>0</v>
      </c>
      <c r="BL213" s="13" t="s">
        <v>117</v>
      </c>
      <c r="BM213" s="139" t="s">
        <v>409</v>
      </c>
    </row>
    <row r="214" spans="2:65" s="1" customFormat="1" ht="21.75" customHeight="1">
      <c r="B214" s="127"/>
      <c r="C214" s="141" t="s">
        <v>410</v>
      </c>
      <c r="D214" s="141" t="s">
        <v>118</v>
      </c>
      <c r="E214" s="142" t="s">
        <v>411</v>
      </c>
      <c r="F214" s="143" t="s">
        <v>412</v>
      </c>
      <c r="G214" s="144" t="s">
        <v>184</v>
      </c>
      <c r="H214" s="145">
        <v>2</v>
      </c>
      <c r="I214" s="146"/>
      <c r="J214" s="146"/>
      <c r="K214" s="147"/>
      <c r="L214" s="148"/>
      <c r="M214" s="149" t="s">
        <v>1</v>
      </c>
      <c r="N214" s="150" t="s">
        <v>34</v>
      </c>
      <c r="O214" s="137">
        <v>0</v>
      </c>
      <c r="P214" s="137">
        <f t="shared" si="45"/>
        <v>0</v>
      </c>
      <c r="Q214" s="137">
        <v>0</v>
      </c>
      <c r="R214" s="137">
        <f t="shared" si="46"/>
        <v>0</v>
      </c>
      <c r="S214" s="137">
        <v>0</v>
      </c>
      <c r="T214" s="138">
        <f t="shared" si="47"/>
        <v>0</v>
      </c>
      <c r="AR214" s="139" t="s">
        <v>121</v>
      </c>
      <c r="AT214" s="139" t="s">
        <v>118</v>
      </c>
      <c r="AU214" s="139" t="s">
        <v>109</v>
      </c>
      <c r="AY214" s="13" t="s">
        <v>110</v>
      </c>
      <c r="BE214" s="140">
        <f t="shared" si="48"/>
        <v>0</v>
      </c>
      <c r="BF214" s="140">
        <f t="shared" si="49"/>
        <v>0</v>
      </c>
      <c r="BG214" s="140">
        <f t="shared" si="50"/>
        <v>0</v>
      </c>
      <c r="BH214" s="140">
        <f t="shared" si="51"/>
        <v>0</v>
      </c>
      <c r="BI214" s="140">
        <f t="shared" si="52"/>
        <v>0</v>
      </c>
      <c r="BJ214" s="13" t="s">
        <v>109</v>
      </c>
      <c r="BK214" s="140">
        <f t="shared" si="53"/>
        <v>0</v>
      </c>
      <c r="BL214" s="13" t="s">
        <v>117</v>
      </c>
      <c r="BM214" s="139" t="s">
        <v>413</v>
      </c>
    </row>
    <row r="215" spans="2:65" s="1" customFormat="1" ht="24.2" customHeight="1">
      <c r="B215" s="127"/>
      <c r="C215" s="128" t="s">
        <v>265</v>
      </c>
      <c r="D215" s="128" t="s">
        <v>113</v>
      </c>
      <c r="E215" s="129" t="s">
        <v>414</v>
      </c>
      <c r="F215" s="130" t="s">
        <v>415</v>
      </c>
      <c r="G215" s="131" t="s">
        <v>274</v>
      </c>
      <c r="H215" s="132">
        <v>2</v>
      </c>
      <c r="I215" s="133"/>
      <c r="J215" s="133"/>
      <c r="K215" s="134"/>
      <c r="L215" s="25"/>
      <c r="M215" s="135" t="s">
        <v>1</v>
      </c>
      <c r="N215" s="136" t="s">
        <v>34</v>
      </c>
      <c r="O215" s="137">
        <v>0</v>
      </c>
      <c r="P215" s="137">
        <f t="shared" si="45"/>
        <v>0</v>
      </c>
      <c r="Q215" s="137">
        <v>0</v>
      </c>
      <c r="R215" s="137">
        <f t="shared" si="46"/>
        <v>0</v>
      </c>
      <c r="S215" s="137">
        <v>0</v>
      </c>
      <c r="T215" s="138">
        <f t="shared" si="47"/>
        <v>0</v>
      </c>
      <c r="AR215" s="139" t="s">
        <v>117</v>
      </c>
      <c r="AT215" s="139" t="s">
        <v>113</v>
      </c>
      <c r="AU215" s="139" t="s">
        <v>109</v>
      </c>
      <c r="AY215" s="13" t="s">
        <v>110</v>
      </c>
      <c r="BE215" s="140">
        <f t="shared" si="48"/>
        <v>0</v>
      </c>
      <c r="BF215" s="140">
        <f t="shared" si="49"/>
        <v>0</v>
      </c>
      <c r="BG215" s="140">
        <f t="shared" si="50"/>
        <v>0</v>
      </c>
      <c r="BH215" s="140">
        <f t="shared" si="51"/>
        <v>0</v>
      </c>
      <c r="BI215" s="140">
        <f t="shared" si="52"/>
        <v>0</v>
      </c>
      <c r="BJ215" s="13" t="s">
        <v>109</v>
      </c>
      <c r="BK215" s="140">
        <f t="shared" si="53"/>
        <v>0</v>
      </c>
      <c r="BL215" s="13" t="s">
        <v>117</v>
      </c>
      <c r="BM215" s="139" t="s">
        <v>416</v>
      </c>
    </row>
    <row r="216" spans="2:65" s="1" customFormat="1" ht="24.2" customHeight="1">
      <c r="B216" s="127"/>
      <c r="C216" s="141" t="s">
        <v>417</v>
      </c>
      <c r="D216" s="141" t="s">
        <v>118</v>
      </c>
      <c r="E216" s="142" t="s">
        <v>418</v>
      </c>
      <c r="F216" s="143" t="s">
        <v>419</v>
      </c>
      <c r="G216" s="144" t="s">
        <v>179</v>
      </c>
      <c r="H216" s="145">
        <v>2</v>
      </c>
      <c r="I216" s="146"/>
      <c r="J216" s="146"/>
      <c r="K216" s="147"/>
      <c r="L216" s="148"/>
      <c r="M216" s="149" t="s">
        <v>1</v>
      </c>
      <c r="N216" s="150" t="s">
        <v>34</v>
      </c>
      <c r="O216" s="137">
        <v>0</v>
      </c>
      <c r="P216" s="137">
        <f t="shared" si="45"/>
        <v>0</v>
      </c>
      <c r="Q216" s="137">
        <v>0</v>
      </c>
      <c r="R216" s="137">
        <f t="shared" si="46"/>
        <v>0</v>
      </c>
      <c r="S216" s="137">
        <v>0</v>
      </c>
      <c r="T216" s="138">
        <f t="shared" si="47"/>
        <v>0</v>
      </c>
      <c r="AR216" s="139" t="s">
        <v>121</v>
      </c>
      <c r="AT216" s="139" t="s">
        <v>118</v>
      </c>
      <c r="AU216" s="139" t="s">
        <v>109</v>
      </c>
      <c r="AY216" s="13" t="s">
        <v>110</v>
      </c>
      <c r="BE216" s="140">
        <f t="shared" si="48"/>
        <v>0</v>
      </c>
      <c r="BF216" s="140">
        <f t="shared" si="49"/>
        <v>0</v>
      </c>
      <c r="BG216" s="140">
        <f t="shared" si="50"/>
        <v>0</v>
      </c>
      <c r="BH216" s="140">
        <f t="shared" si="51"/>
        <v>0</v>
      </c>
      <c r="BI216" s="140">
        <f t="shared" si="52"/>
        <v>0</v>
      </c>
      <c r="BJ216" s="13" t="s">
        <v>109</v>
      </c>
      <c r="BK216" s="140">
        <f t="shared" si="53"/>
        <v>0</v>
      </c>
      <c r="BL216" s="13" t="s">
        <v>117</v>
      </c>
      <c r="BM216" s="139" t="s">
        <v>420</v>
      </c>
    </row>
    <row r="217" spans="2:65" s="1" customFormat="1" ht="21.75" customHeight="1">
      <c r="B217" s="127"/>
      <c r="C217" s="141" t="s">
        <v>268</v>
      </c>
      <c r="D217" s="141" t="s">
        <v>118</v>
      </c>
      <c r="E217" s="142" t="s">
        <v>386</v>
      </c>
      <c r="F217" s="143" t="s">
        <v>387</v>
      </c>
      <c r="G217" s="144" t="s">
        <v>184</v>
      </c>
      <c r="H217" s="145">
        <v>6</v>
      </c>
      <c r="I217" s="146"/>
      <c r="J217" s="146"/>
      <c r="K217" s="147"/>
      <c r="L217" s="148"/>
      <c r="M217" s="149" t="s">
        <v>1</v>
      </c>
      <c r="N217" s="150" t="s">
        <v>34</v>
      </c>
      <c r="O217" s="137">
        <v>0</v>
      </c>
      <c r="P217" s="137">
        <f t="shared" si="45"/>
        <v>0</v>
      </c>
      <c r="Q217" s="137">
        <v>0</v>
      </c>
      <c r="R217" s="137">
        <f t="shared" si="46"/>
        <v>0</v>
      </c>
      <c r="S217" s="137">
        <v>0</v>
      </c>
      <c r="T217" s="138">
        <f t="shared" si="47"/>
        <v>0</v>
      </c>
      <c r="AR217" s="139" t="s">
        <v>121</v>
      </c>
      <c r="AT217" s="139" t="s">
        <v>118</v>
      </c>
      <c r="AU217" s="139" t="s">
        <v>109</v>
      </c>
      <c r="AY217" s="13" t="s">
        <v>110</v>
      </c>
      <c r="BE217" s="140">
        <f t="shared" si="48"/>
        <v>0</v>
      </c>
      <c r="BF217" s="140">
        <f t="shared" si="49"/>
        <v>0</v>
      </c>
      <c r="BG217" s="140">
        <f t="shared" si="50"/>
        <v>0</v>
      </c>
      <c r="BH217" s="140">
        <f t="shared" si="51"/>
        <v>0</v>
      </c>
      <c r="BI217" s="140">
        <f t="shared" si="52"/>
        <v>0</v>
      </c>
      <c r="BJ217" s="13" t="s">
        <v>109</v>
      </c>
      <c r="BK217" s="140">
        <f t="shared" si="53"/>
        <v>0</v>
      </c>
      <c r="BL217" s="13" t="s">
        <v>117</v>
      </c>
      <c r="BM217" s="139" t="s">
        <v>421</v>
      </c>
    </row>
    <row r="218" spans="2:65" s="1" customFormat="1" ht="16.5" customHeight="1">
      <c r="B218" s="127"/>
      <c r="C218" s="128" t="s">
        <v>422</v>
      </c>
      <c r="D218" s="128" t="s">
        <v>113</v>
      </c>
      <c r="E218" s="129" t="s">
        <v>423</v>
      </c>
      <c r="F218" s="130" t="s">
        <v>424</v>
      </c>
      <c r="G218" s="131" t="s">
        <v>184</v>
      </c>
      <c r="H218" s="132">
        <v>22</v>
      </c>
      <c r="I218" s="133"/>
      <c r="J218" s="133"/>
      <c r="K218" s="134"/>
      <c r="L218" s="25"/>
      <c r="M218" s="135" t="s">
        <v>1</v>
      </c>
      <c r="N218" s="136" t="s">
        <v>34</v>
      </c>
      <c r="O218" s="137">
        <v>0</v>
      </c>
      <c r="P218" s="137">
        <f t="shared" si="45"/>
        <v>0</v>
      </c>
      <c r="Q218" s="137">
        <v>0</v>
      </c>
      <c r="R218" s="137">
        <f t="shared" si="46"/>
        <v>0</v>
      </c>
      <c r="S218" s="137">
        <v>0</v>
      </c>
      <c r="T218" s="138">
        <f t="shared" si="47"/>
        <v>0</v>
      </c>
      <c r="AR218" s="139" t="s">
        <v>117</v>
      </c>
      <c r="AT218" s="139" t="s">
        <v>113</v>
      </c>
      <c r="AU218" s="139" t="s">
        <v>109</v>
      </c>
      <c r="AY218" s="13" t="s">
        <v>110</v>
      </c>
      <c r="BE218" s="140">
        <f t="shared" si="48"/>
        <v>0</v>
      </c>
      <c r="BF218" s="140">
        <f t="shared" si="49"/>
        <v>0</v>
      </c>
      <c r="BG218" s="140">
        <f t="shared" si="50"/>
        <v>0</v>
      </c>
      <c r="BH218" s="140">
        <f t="shared" si="51"/>
        <v>0</v>
      </c>
      <c r="BI218" s="140">
        <f t="shared" si="52"/>
        <v>0</v>
      </c>
      <c r="BJ218" s="13" t="s">
        <v>109</v>
      </c>
      <c r="BK218" s="140">
        <f t="shared" si="53"/>
        <v>0</v>
      </c>
      <c r="BL218" s="13" t="s">
        <v>117</v>
      </c>
      <c r="BM218" s="139" t="s">
        <v>425</v>
      </c>
    </row>
    <row r="219" spans="2:65" s="1" customFormat="1" ht="16.5" customHeight="1">
      <c r="B219" s="127"/>
      <c r="C219" s="141" t="s">
        <v>275</v>
      </c>
      <c r="D219" s="141" t="s">
        <v>118</v>
      </c>
      <c r="E219" s="142" t="s">
        <v>426</v>
      </c>
      <c r="F219" s="143" t="s">
        <v>427</v>
      </c>
      <c r="G219" s="144" t="s">
        <v>179</v>
      </c>
      <c r="H219" s="145">
        <v>14</v>
      </c>
      <c r="I219" s="146"/>
      <c r="J219" s="146"/>
      <c r="K219" s="147"/>
      <c r="L219" s="148"/>
      <c r="M219" s="149" t="s">
        <v>1</v>
      </c>
      <c r="N219" s="150" t="s">
        <v>34</v>
      </c>
      <c r="O219" s="137">
        <v>0</v>
      </c>
      <c r="P219" s="137">
        <f t="shared" si="45"/>
        <v>0</v>
      </c>
      <c r="Q219" s="137">
        <v>0</v>
      </c>
      <c r="R219" s="137">
        <f t="shared" si="46"/>
        <v>0</v>
      </c>
      <c r="S219" s="137">
        <v>0</v>
      </c>
      <c r="T219" s="138">
        <f t="shared" si="47"/>
        <v>0</v>
      </c>
      <c r="AR219" s="139" t="s">
        <v>121</v>
      </c>
      <c r="AT219" s="139" t="s">
        <v>118</v>
      </c>
      <c r="AU219" s="139" t="s">
        <v>109</v>
      </c>
      <c r="AY219" s="13" t="s">
        <v>110</v>
      </c>
      <c r="BE219" s="140">
        <f t="shared" si="48"/>
        <v>0</v>
      </c>
      <c r="BF219" s="140">
        <f t="shared" si="49"/>
        <v>0</v>
      </c>
      <c r="BG219" s="140">
        <f t="shared" si="50"/>
        <v>0</v>
      </c>
      <c r="BH219" s="140">
        <f t="shared" si="51"/>
        <v>0</v>
      </c>
      <c r="BI219" s="140">
        <f t="shared" si="52"/>
        <v>0</v>
      </c>
      <c r="BJ219" s="13" t="s">
        <v>109</v>
      </c>
      <c r="BK219" s="140">
        <f t="shared" si="53"/>
        <v>0</v>
      </c>
      <c r="BL219" s="13" t="s">
        <v>117</v>
      </c>
      <c r="BM219" s="139" t="s">
        <v>428</v>
      </c>
    </row>
    <row r="220" spans="2:65" s="1" customFormat="1" ht="16.5" customHeight="1">
      <c r="B220" s="127"/>
      <c r="C220" s="141" t="s">
        <v>429</v>
      </c>
      <c r="D220" s="141" t="s">
        <v>118</v>
      </c>
      <c r="E220" s="142" t="s">
        <v>430</v>
      </c>
      <c r="F220" s="143" t="s">
        <v>431</v>
      </c>
      <c r="G220" s="144" t="s">
        <v>179</v>
      </c>
      <c r="H220" s="145">
        <v>8</v>
      </c>
      <c r="I220" s="146"/>
      <c r="J220" s="146"/>
      <c r="K220" s="147"/>
      <c r="L220" s="148"/>
      <c r="M220" s="149" t="s">
        <v>1</v>
      </c>
      <c r="N220" s="150" t="s">
        <v>34</v>
      </c>
      <c r="O220" s="137">
        <v>0</v>
      </c>
      <c r="P220" s="137">
        <f t="shared" si="45"/>
        <v>0</v>
      </c>
      <c r="Q220" s="137">
        <v>0</v>
      </c>
      <c r="R220" s="137">
        <f t="shared" si="46"/>
        <v>0</v>
      </c>
      <c r="S220" s="137">
        <v>0</v>
      </c>
      <c r="T220" s="138">
        <f t="shared" si="47"/>
        <v>0</v>
      </c>
      <c r="AR220" s="139" t="s">
        <v>121</v>
      </c>
      <c r="AT220" s="139" t="s">
        <v>118</v>
      </c>
      <c r="AU220" s="139" t="s">
        <v>109</v>
      </c>
      <c r="AY220" s="13" t="s">
        <v>110</v>
      </c>
      <c r="BE220" s="140">
        <f t="shared" si="48"/>
        <v>0</v>
      </c>
      <c r="BF220" s="140">
        <f t="shared" si="49"/>
        <v>0</v>
      </c>
      <c r="BG220" s="140">
        <f t="shared" si="50"/>
        <v>0</v>
      </c>
      <c r="BH220" s="140">
        <f t="shared" si="51"/>
        <v>0</v>
      </c>
      <c r="BI220" s="140">
        <f t="shared" si="52"/>
        <v>0</v>
      </c>
      <c r="BJ220" s="13" t="s">
        <v>109</v>
      </c>
      <c r="BK220" s="140">
        <f t="shared" si="53"/>
        <v>0</v>
      </c>
      <c r="BL220" s="13" t="s">
        <v>117</v>
      </c>
      <c r="BM220" s="139" t="s">
        <v>432</v>
      </c>
    </row>
    <row r="221" spans="2:65" s="1" customFormat="1" ht="16.5" customHeight="1">
      <c r="B221" s="127"/>
      <c r="C221" s="128" t="s">
        <v>278</v>
      </c>
      <c r="D221" s="128" t="s">
        <v>113</v>
      </c>
      <c r="E221" s="129" t="s">
        <v>433</v>
      </c>
      <c r="F221" s="130" t="s">
        <v>434</v>
      </c>
      <c r="G221" s="131" t="s">
        <v>184</v>
      </c>
      <c r="H221" s="132">
        <v>5</v>
      </c>
      <c r="I221" s="133"/>
      <c r="J221" s="133"/>
      <c r="K221" s="134"/>
      <c r="L221" s="25"/>
      <c r="M221" s="135" t="s">
        <v>1</v>
      </c>
      <c r="N221" s="136" t="s">
        <v>34</v>
      </c>
      <c r="O221" s="137">
        <v>0</v>
      </c>
      <c r="P221" s="137">
        <f t="shared" si="45"/>
        <v>0</v>
      </c>
      <c r="Q221" s="137">
        <v>0</v>
      </c>
      <c r="R221" s="137">
        <f t="shared" si="46"/>
        <v>0</v>
      </c>
      <c r="S221" s="137">
        <v>0</v>
      </c>
      <c r="T221" s="138">
        <f t="shared" si="47"/>
        <v>0</v>
      </c>
      <c r="AR221" s="139" t="s">
        <v>117</v>
      </c>
      <c r="AT221" s="139" t="s">
        <v>113</v>
      </c>
      <c r="AU221" s="139" t="s">
        <v>109</v>
      </c>
      <c r="AY221" s="13" t="s">
        <v>110</v>
      </c>
      <c r="BE221" s="140">
        <f t="shared" si="48"/>
        <v>0</v>
      </c>
      <c r="BF221" s="140">
        <f t="shared" si="49"/>
        <v>0</v>
      </c>
      <c r="BG221" s="140">
        <f t="shared" si="50"/>
        <v>0</v>
      </c>
      <c r="BH221" s="140">
        <f t="shared" si="51"/>
        <v>0</v>
      </c>
      <c r="BI221" s="140">
        <f t="shared" si="52"/>
        <v>0</v>
      </c>
      <c r="BJ221" s="13" t="s">
        <v>109</v>
      </c>
      <c r="BK221" s="140">
        <f t="shared" si="53"/>
        <v>0</v>
      </c>
      <c r="BL221" s="13" t="s">
        <v>117</v>
      </c>
      <c r="BM221" s="139" t="s">
        <v>435</v>
      </c>
    </row>
    <row r="222" spans="2:65" s="1" customFormat="1" ht="16.5" customHeight="1">
      <c r="B222" s="127"/>
      <c r="C222" s="141" t="s">
        <v>436</v>
      </c>
      <c r="D222" s="141" t="s">
        <v>118</v>
      </c>
      <c r="E222" s="142" t="s">
        <v>437</v>
      </c>
      <c r="F222" s="143" t="s">
        <v>438</v>
      </c>
      <c r="G222" s="144" t="s">
        <v>179</v>
      </c>
      <c r="H222" s="145">
        <v>5</v>
      </c>
      <c r="I222" s="146"/>
      <c r="J222" s="146"/>
      <c r="K222" s="147"/>
      <c r="L222" s="148"/>
      <c r="M222" s="149" t="s">
        <v>1</v>
      </c>
      <c r="N222" s="150" t="s">
        <v>34</v>
      </c>
      <c r="O222" s="137">
        <v>0</v>
      </c>
      <c r="P222" s="137">
        <f t="shared" si="45"/>
        <v>0</v>
      </c>
      <c r="Q222" s="137">
        <v>0</v>
      </c>
      <c r="R222" s="137">
        <f t="shared" si="46"/>
        <v>0</v>
      </c>
      <c r="S222" s="137">
        <v>0</v>
      </c>
      <c r="T222" s="138">
        <f t="shared" si="47"/>
        <v>0</v>
      </c>
      <c r="AR222" s="139" t="s">
        <v>121</v>
      </c>
      <c r="AT222" s="139" t="s">
        <v>118</v>
      </c>
      <c r="AU222" s="139" t="s">
        <v>109</v>
      </c>
      <c r="AY222" s="13" t="s">
        <v>110</v>
      </c>
      <c r="BE222" s="140">
        <f t="shared" si="48"/>
        <v>0</v>
      </c>
      <c r="BF222" s="140">
        <f t="shared" si="49"/>
        <v>0</v>
      </c>
      <c r="BG222" s="140">
        <f t="shared" si="50"/>
        <v>0</v>
      </c>
      <c r="BH222" s="140">
        <f t="shared" si="51"/>
        <v>0</v>
      </c>
      <c r="BI222" s="140">
        <f t="shared" si="52"/>
        <v>0</v>
      </c>
      <c r="BJ222" s="13" t="s">
        <v>109</v>
      </c>
      <c r="BK222" s="140">
        <f t="shared" si="53"/>
        <v>0</v>
      </c>
      <c r="BL222" s="13" t="s">
        <v>117</v>
      </c>
      <c r="BM222" s="139" t="s">
        <v>439</v>
      </c>
    </row>
    <row r="223" spans="2:65" s="1" customFormat="1" ht="16.5" customHeight="1">
      <c r="B223" s="127"/>
      <c r="C223" s="128" t="s">
        <v>282</v>
      </c>
      <c r="D223" s="128" t="s">
        <v>113</v>
      </c>
      <c r="E223" s="129" t="s">
        <v>440</v>
      </c>
      <c r="F223" s="130" t="s">
        <v>441</v>
      </c>
      <c r="G223" s="131" t="s">
        <v>184</v>
      </c>
      <c r="H223" s="132">
        <v>4</v>
      </c>
      <c r="I223" s="133"/>
      <c r="J223" s="133"/>
      <c r="K223" s="134"/>
      <c r="L223" s="25"/>
      <c r="M223" s="135" t="s">
        <v>1</v>
      </c>
      <c r="N223" s="136" t="s">
        <v>34</v>
      </c>
      <c r="O223" s="137">
        <v>0</v>
      </c>
      <c r="P223" s="137">
        <f t="shared" si="45"/>
        <v>0</v>
      </c>
      <c r="Q223" s="137">
        <v>0</v>
      </c>
      <c r="R223" s="137">
        <f t="shared" si="46"/>
        <v>0</v>
      </c>
      <c r="S223" s="137">
        <v>0</v>
      </c>
      <c r="T223" s="138">
        <f t="shared" si="47"/>
        <v>0</v>
      </c>
      <c r="AR223" s="139" t="s">
        <v>117</v>
      </c>
      <c r="AT223" s="139" t="s">
        <v>113</v>
      </c>
      <c r="AU223" s="139" t="s">
        <v>109</v>
      </c>
      <c r="AY223" s="13" t="s">
        <v>110</v>
      </c>
      <c r="BE223" s="140">
        <f t="shared" si="48"/>
        <v>0</v>
      </c>
      <c r="BF223" s="140">
        <f t="shared" si="49"/>
        <v>0</v>
      </c>
      <c r="BG223" s="140">
        <f t="shared" si="50"/>
        <v>0</v>
      </c>
      <c r="BH223" s="140">
        <f t="shared" si="51"/>
        <v>0</v>
      </c>
      <c r="BI223" s="140">
        <f t="shared" si="52"/>
        <v>0</v>
      </c>
      <c r="BJ223" s="13" t="s">
        <v>109</v>
      </c>
      <c r="BK223" s="140">
        <f t="shared" si="53"/>
        <v>0</v>
      </c>
      <c r="BL223" s="13" t="s">
        <v>117</v>
      </c>
      <c r="BM223" s="139" t="s">
        <v>442</v>
      </c>
    </row>
    <row r="224" spans="2:65" s="1" customFormat="1" ht="16.5" customHeight="1">
      <c r="B224" s="127"/>
      <c r="C224" s="141" t="s">
        <v>443</v>
      </c>
      <c r="D224" s="141" t="s">
        <v>118</v>
      </c>
      <c r="E224" s="142" t="s">
        <v>444</v>
      </c>
      <c r="F224" s="143" t="s">
        <v>445</v>
      </c>
      <c r="G224" s="144" t="s">
        <v>179</v>
      </c>
      <c r="H224" s="145">
        <v>5</v>
      </c>
      <c r="I224" s="146"/>
      <c r="J224" s="146"/>
      <c r="K224" s="147"/>
      <c r="L224" s="148"/>
      <c r="M224" s="149" t="s">
        <v>1</v>
      </c>
      <c r="N224" s="150" t="s">
        <v>34</v>
      </c>
      <c r="O224" s="137">
        <v>0</v>
      </c>
      <c r="P224" s="137">
        <f t="shared" si="45"/>
        <v>0</v>
      </c>
      <c r="Q224" s="137">
        <v>0</v>
      </c>
      <c r="R224" s="137">
        <f t="shared" si="46"/>
        <v>0</v>
      </c>
      <c r="S224" s="137">
        <v>0</v>
      </c>
      <c r="T224" s="138">
        <f t="shared" si="47"/>
        <v>0</v>
      </c>
      <c r="AR224" s="139" t="s">
        <v>121</v>
      </c>
      <c r="AT224" s="139" t="s">
        <v>118</v>
      </c>
      <c r="AU224" s="139" t="s">
        <v>109</v>
      </c>
      <c r="AY224" s="13" t="s">
        <v>110</v>
      </c>
      <c r="BE224" s="140">
        <f t="shared" si="48"/>
        <v>0</v>
      </c>
      <c r="BF224" s="140">
        <f t="shared" si="49"/>
        <v>0</v>
      </c>
      <c r="BG224" s="140">
        <f t="shared" si="50"/>
        <v>0</v>
      </c>
      <c r="BH224" s="140">
        <f t="shared" si="51"/>
        <v>0</v>
      </c>
      <c r="BI224" s="140">
        <f t="shared" si="52"/>
        <v>0</v>
      </c>
      <c r="BJ224" s="13" t="s">
        <v>109</v>
      </c>
      <c r="BK224" s="140">
        <f t="shared" si="53"/>
        <v>0</v>
      </c>
      <c r="BL224" s="13" t="s">
        <v>117</v>
      </c>
      <c r="BM224" s="139" t="s">
        <v>446</v>
      </c>
    </row>
    <row r="225" spans="2:65" s="1" customFormat="1" ht="16.5" customHeight="1">
      <c r="B225" s="127"/>
      <c r="C225" s="141" t="s">
        <v>286</v>
      </c>
      <c r="D225" s="141" t="s">
        <v>118</v>
      </c>
      <c r="E225" s="142" t="s">
        <v>447</v>
      </c>
      <c r="F225" s="143" t="s">
        <v>448</v>
      </c>
      <c r="G225" s="144" t="s">
        <v>179</v>
      </c>
      <c r="H225" s="145">
        <v>1</v>
      </c>
      <c r="I225" s="146"/>
      <c r="J225" s="146"/>
      <c r="K225" s="147"/>
      <c r="L225" s="148"/>
      <c r="M225" s="149" t="s">
        <v>1</v>
      </c>
      <c r="N225" s="150" t="s">
        <v>34</v>
      </c>
      <c r="O225" s="137">
        <v>0</v>
      </c>
      <c r="P225" s="137">
        <f t="shared" si="45"/>
        <v>0</v>
      </c>
      <c r="Q225" s="137">
        <v>0</v>
      </c>
      <c r="R225" s="137">
        <f t="shared" si="46"/>
        <v>0</v>
      </c>
      <c r="S225" s="137">
        <v>0</v>
      </c>
      <c r="T225" s="138">
        <f t="shared" si="47"/>
        <v>0</v>
      </c>
      <c r="AR225" s="139" t="s">
        <v>121</v>
      </c>
      <c r="AT225" s="139" t="s">
        <v>118</v>
      </c>
      <c r="AU225" s="139" t="s">
        <v>109</v>
      </c>
      <c r="AY225" s="13" t="s">
        <v>110</v>
      </c>
      <c r="BE225" s="140">
        <f t="shared" si="48"/>
        <v>0</v>
      </c>
      <c r="BF225" s="140">
        <f t="shared" si="49"/>
        <v>0</v>
      </c>
      <c r="BG225" s="140">
        <f t="shared" si="50"/>
        <v>0</v>
      </c>
      <c r="BH225" s="140">
        <f t="shared" si="51"/>
        <v>0</v>
      </c>
      <c r="BI225" s="140">
        <f t="shared" si="52"/>
        <v>0</v>
      </c>
      <c r="BJ225" s="13" t="s">
        <v>109</v>
      </c>
      <c r="BK225" s="140">
        <f t="shared" si="53"/>
        <v>0</v>
      </c>
      <c r="BL225" s="13" t="s">
        <v>117</v>
      </c>
      <c r="BM225" s="139" t="s">
        <v>449</v>
      </c>
    </row>
    <row r="226" spans="2:65" s="1" customFormat="1" ht="16.5" customHeight="1">
      <c r="B226" s="127"/>
      <c r="C226" s="141" t="s">
        <v>450</v>
      </c>
      <c r="D226" s="141" t="s">
        <v>118</v>
      </c>
      <c r="E226" s="142" t="s">
        <v>451</v>
      </c>
      <c r="F226" s="143" t="s">
        <v>452</v>
      </c>
      <c r="G226" s="144" t="s">
        <v>179</v>
      </c>
      <c r="H226" s="145">
        <v>1</v>
      </c>
      <c r="I226" s="146"/>
      <c r="J226" s="146"/>
      <c r="K226" s="147"/>
      <c r="L226" s="148"/>
      <c r="M226" s="149" t="s">
        <v>1</v>
      </c>
      <c r="N226" s="150" t="s">
        <v>34</v>
      </c>
      <c r="O226" s="137">
        <v>0</v>
      </c>
      <c r="P226" s="137">
        <f t="shared" si="45"/>
        <v>0</v>
      </c>
      <c r="Q226" s="137">
        <v>0</v>
      </c>
      <c r="R226" s="137">
        <f t="shared" si="46"/>
        <v>0</v>
      </c>
      <c r="S226" s="137">
        <v>0</v>
      </c>
      <c r="T226" s="138">
        <f t="shared" si="47"/>
        <v>0</v>
      </c>
      <c r="AR226" s="139" t="s">
        <v>121</v>
      </c>
      <c r="AT226" s="139" t="s">
        <v>118</v>
      </c>
      <c r="AU226" s="139" t="s">
        <v>109</v>
      </c>
      <c r="AY226" s="13" t="s">
        <v>110</v>
      </c>
      <c r="BE226" s="140">
        <f t="shared" si="48"/>
        <v>0</v>
      </c>
      <c r="BF226" s="140">
        <f t="shared" si="49"/>
        <v>0</v>
      </c>
      <c r="BG226" s="140">
        <f t="shared" si="50"/>
        <v>0</v>
      </c>
      <c r="BH226" s="140">
        <f t="shared" si="51"/>
        <v>0</v>
      </c>
      <c r="BI226" s="140">
        <f t="shared" si="52"/>
        <v>0</v>
      </c>
      <c r="BJ226" s="13" t="s">
        <v>109</v>
      </c>
      <c r="BK226" s="140">
        <f t="shared" si="53"/>
        <v>0</v>
      </c>
      <c r="BL226" s="13" t="s">
        <v>117</v>
      </c>
      <c r="BM226" s="139" t="s">
        <v>453</v>
      </c>
    </row>
    <row r="227" spans="2:65" s="1" customFormat="1" ht="16.5" customHeight="1">
      <c r="B227" s="127"/>
      <c r="C227" s="128" t="s">
        <v>290</v>
      </c>
      <c r="D227" s="128" t="s">
        <v>113</v>
      </c>
      <c r="E227" s="129" t="s">
        <v>454</v>
      </c>
      <c r="F227" s="130" t="s">
        <v>455</v>
      </c>
      <c r="G227" s="131" t="s">
        <v>184</v>
      </c>
      <c r="H227" s="132">
        <v>3</v>
      </c>
      <c r="I227" s="133"/>
      <c r="J227" s="133"/>
      <c r="K227" s="134"/>
      <c r="L227" s="25"/>
      <c r="M227" s="135" t="s">
        <v>1</v>
      </c>
      <c r="N227" s="136" t="s">
        <v>34</v>
      </c>
      <c r="O227" s="137">
        <v>0</v>
      </c>
      <c r="P227" s="137">
        <f t="shared" si="45"/>
        <v>0</v>
      </c>
      <c r="Q227" s="137">
        <v>0</v>
      </c>
      <c r="R227" s="137">
        <f t="shared" si="46"/>
        <v>0</v>
      </c>
      <c r="S227" s="137">
        <v>0</v>
      </c>
      <c r="T227" s="138">
        <f t="shared" si="47"/>
        <v>0</v>
      </c>
      <c r="AR227" s="139" t="s">
        <v>117</v>
      </c>
      <c r="AT227" s="139" t="s">
        <v>113</v>
      </c>
      <c r="AU227" s="139" t="s">
        <v>109</v>
      </c>
      <c r="AY227" s="13" t="s">
        <v>110</v>
      </c>
      <c r="BE227" s="140">
        <f t="shared" si="48"/>
        <v>0</v>
      </c>
      <c r="BF227" s="140">
        <f t="shared" si="49"/>
        <v>0</v>
      </c>
      <c r="BG227" s="140">
        <f t="shared" si="50"/>
        <v>0</v>
      </c>
      <c r="BH227" s="140">
        <f t="shared" si="51"/>
        <v>0</v>
      </c>
      <c r="BI227" s="140">
        <f t="shared" si="52"/>
        <v>0</v>
      </c>
      <c r="BJ227" s="13" t="s">
        <v>109</v>
      </c>
      <c r="BK227" s="140">
        <f t="shared" si="53"/>
        <v>0</v>
      </c>
      <c r="BL227" s="13" t="s">
        <v>117</v>
      </c>
      <c r="BM227" s="139" t="s">
        <v>456</v>
      </c>
    </row>
    <row r="228" spans="2:65" s="1" customFormat="1" ht="16.5" customHeight="1">
      <c r="B228" s="127"/>
      <c r="C228" s="141" t="s">
        <v>457</v>
      </c>
      <c r="D228" s="141" t="s">
        <v>118</v>
      </c>
      <c r="E228" s="142" t="s">
        <v>458</v>
      </c>
      <c r="F228" s="143" t="s">
        <v>459</v>
      </c>
      <c r="G228" s="144" t="s">
        <v>179</v>
      </c>
      <c r="H228" s="145">
        <v>3</v>
      </c>
      <c r="I228" s="146"/>
      <c r="J228" s="146"/>
      <c r="K228" s="147"/>
      <c r="L228" s="148"/>
      <c r="M228" s="149" t="s">
        <v>1</v>
      </c>
      <c r="N228" s="150" t="s">
        <v>34</v>
      </c>
      <c r="O228" s="137">
        <v>0</v>
      </c>
      <c r="P228" s="137">
        <f t="shared" si="45"/>
        <v>0</v>
      </c>
      <c r="Q228" s="137">
        <v>0</v>
      </c>
      <c r="R228" s="137">
        <f t="shared" si="46"/>
        <v>0</v>
      </c>
      <c r="S228" s="137">
        <v>0</v>
      </c>
      <c r="T228" s="138">
        <f t="shared" si="47"/>
        <v>0</v>
      </c>
      <c r="AR228" s="139" t="s">
        <v>121</v>
      </c>
      <c r="AT228" s="139" t="s">
        <v>118</v>
      </c>
      <c r="AU228" s="139" t="s">
        <v>109</v>
      </c>
      <c r="AY228" s="13" t="s">
        <v>110</v>
      </c>
      <c r="BE228" s="140">
        <f t="shared" si="48"/>
        <v>0</v>
      </c>
      <c r="BF228" s="140">
        <f t="shared" si="49"/>
        <v>0</v>
      </c>
      <c r="BG228" s="140">
        <f t="shared" si="50"/>
        <v>0</v>
      </c>
      <c r="BH228" s="140">
        <f t="shared" si="51"/>
        <v>0</v>
      </c>
      <c r="BI228" s="140">
        <f t="shared" si="52"/>
        <v>0</v>
      </c>
      <c r="BJ228" s="13" t="s">
        <v>109</v>
      </c>
      <c r="BK228" s="140">
        <f t="shared" si="53"/>
        <v>0</v>
      </c>
      <c r="BL228" s="13" t="s">
        <v>117</v>
      </c>
      <c r="BM228" s="139" t="s">
        <v>460</v>
      </c>
    </row>
    <row r="229" spans="2:65" s="1" customFormat="1" ht="16.5" customHeight="1">
      <c r="B229" s="127"/>
      <c r="C229" s="128" t="s">
        <v>293</v>
      </c>
      <c r="D229" s="128" t="s">
        <v>113</v>
      </c>
      <c r="E229" s="129" t="s">
        <v>461</v>
      </c>
      <c r="F229" s="130" t="s">
        <v>462</v>
      </c>
      <c r="G229" s="131" t="s">
        <v>463</v>
      </c>
      <c r="H229" s="132">
        <v>16</v>
      </c>
      <c r="I229" s="133"/>
      <c r="J229" s="133"/>
      <c r="K229" s="134"/>
      <c r="L229" s="25"/>
      <c r="M229" s="135" t="s">
        <v>1</v>
      </c>
      <c r="N229" s="136" t="s">
        <v>34</v>
      </c>
      <c r="O229" s="137">
        <v>0</v>
      </c>
      <c r="P229" s="137">
        <f t="shared" si="45"/>
        <v>0</v>
      </c>
      <c r="Q229" s="137">
        <v>0</v>
      </c>
      <c r="R229" s="137">
        <f t="shared" si="46"/>
        <v>0</v>
      </c>
      <c r="S229" s="137">
        <v>0</v>
      </c>
      <c r="T229" s="138">
        <f t="shared" si="47"/>
        <v>0</v>
      </c>
      <c r="AR229" s="139" t="s">
        <v>117</v>
      </c>
      <c r="AT229" s="139" t="s">
        <v>113</v>
      </c>
      <c r="AU229" s="139" t="s">
        <v>109</v>
      </c>
      <c r="AY229" s="13" t="s">
        <v>110</v>
      </c>
      <c r="BE229" s="140">
        <f t="shared" si="48"/>
        <v>0</v>
      </c>
      <c r="BF229" s="140">
        <f t="shared" si="49"/>
        <v>0</v>
      </c>
      <c r="BG229" s="140">
        <f t="shared" si="50"/>
        <v>0</v>
      </c>
      <c r="BH229" s="140">
        <f t="shared" si="51"/>
        <v>0</v>
      </c>
      <c r="BI229" s="140">
        <f t="shared" si="52"/>
        <v>0</v>
      </c>
      <c r="BJ229" s="13" t="s">
        <v>109</v>
      </c>
      <c r="BK229" s="140">
        <f t="shared" si="53"/>
        <v>0</v>
      </c>
      <c r="BL229" s="13" t="s">
        <v>117</v>
      </c>
      <c r="BM229" s="139" t="s">
        <v>464</v>
      </c>
    </row>
    <row r="230" spans="2:65" s="1" customFormat="1" ht="16.5" customHeight="1">
      <c r="B230" s="127"/>
      <c r="C230" s="141" t="s">
        <v>465</v>
      </c>
      <c r="D230" s="141" t="s">
        <v>118</v>
      </c>
      <c r="E230" s="142" t="s">
        <v>466</v>
      </c>
      <c r="F230" s="143" t="s">
        <v>467</v>
      </c>
      <c r="G230" s="144" t="s">
        <v>179</v>
      </c>
      <c r="H230" s="145">
        <v>16</v>
      </c>
      <c r="I230" s="146"/>
      <c r="J230" s="146"/>
      <c r="K230" s="147"/>
      <c r="L230" s="148"/>
      <c r="M230" s="149" t="s">
        <v>1</v>
      </c>
      <c r="N230" s="150" t="s">
        <v>34</v>
      </c>
      <c r="O230" s="137">
        <v>0</v>
      </c>
      <c r="P230" s="137">
        <f t="shared" si="45"/>
        <v>0</v>
      </c>
      <c r="Q230" s="137">
        <v>0</v>
      </c>
      <c r="R230" s="137">
        <f t="shared" si="46"/>
        <v>0</v>
      </c>
      <c r="S230" s="137">
        <v>0</v>
      </c>
      <c r="T230" s="138">
        <f t="shared" si="47"/>
        <v>0</v>
      </c>
      <c r="AR230" s="139" t="s">
        <v>121</v>
      </c>
      <c r="AT230" s="139" t="s">
        <v>118</v>
      </c>
      <c r="AU230" s="139" t="s">
        <v>109</v>
      </c>
      <c r="AY230" s="13" t="s">
        <v>110</v>
      </c>
      <c r="BE230" s="140">
        <f t="shared" si="48"/>
        <v>0</v>
      </c>
      <c r="BF230" s="140">
        <f t="shared" si="49"/>
        <v>0</v>
      </c>
      <c r="BG230" s="140">
        <f t="shared" si="50"/>
        <v>0</v>
      </c>
      <c r="BH230" s="140">
        <f t="shared" si="51"/>
        <v>0</v>
      </c>
      <c r="BI230" s="140">
        <f t="shared" si="52"/>
        <v>0</v>
      </c>
      <c r="BJ230" s="13" t="s">
        <v>109</v>
      </c>
      <c r="BK230" s="140">
        <f t="shared" si="53"/>
        <v>0</v>
      </c>
      <c r="BL230" s="13" t="s">
        <v>117</v>
      </c>
      <c r="BM230" s="139" t="s">
        <v>468</v>
      </c>
    </row>
    <row r="231" spans="2:65" s="1" customFormat="1" ht="16.5" customHeight="1">
      <c r="B231" s="127"/>
      <c r="C231" s="141" t="s">
        <v>297</v>
      </c>
      <c r="D231" s="141" t="s">
        <v>118</v>
      </c>
      <c r="E231" s="142" t="s">
        <v>469</v>
      </c>
      <c r="F231" s="143" t="s">
        <v>470</v>
      </c>
      <c r="G231" s="144" t="s">
        <v>179</v>
      </c>
      <c r="H231" s="145">
        <v>16</v>
      </c>
      <c r="I231" s="146"/>
      <c r="J231" s="146"/>
      <c r="K231" s="147"/>
      <c r="L231" s="148"/>
      <c r="M231" s="149" t="s">
        <v>1</v>
      </c>
      <c r="N231" s="150" t="s">
        <v>34</v>
      </c>
      <c r="O231" s="137">
        <v>0</v>
      </c>
      <c r="P231" s="137">
        <f t="shared" si="45"/>
        <v>0</v>
      </c>
      <c r="Q231" s="137">
        <v>0</v>
      </c>
      <c r="R231" s="137">
        <f t="shared" si="46"/>
        <v>0</v>
      </c>
      <c r="S231" s="137">
        <v>0</v>
      </c>
      <c r="T231" s="138">
        <f t="shared" si="47"/>
        <v>0</v>
      </c>
      <c r="AR231" s="139" t="s">
        <v>121</v>
      </c>
      <c r="AT231" s="139" t="s">
        <v>118</v>
      </c>
      <c r="AU231" s="139" t="s">
        <v>109</v>
      </c>
      <c r="AY231" s="13" t="s">
        <v>110</v>
      </c>
      <c r="BE231" s="140">
        <f t="shared" si="48"/>
        <v>0</v>
      </c>
      <c r="BF231" s="140">
        <f t="shared" si="49"/>
        <v>0</v>
      </c>
      <c r="BG231" s="140">
        <f t="shared" si="50"/>
        <v>0</v>
      </c>
      <c r="BH231" s="140">
        <f t="shared" si="51"/>
        <v>0</v>
      </c>
      <c r="BI231" s="140">
        <f t="shared" si="52"/>
        <v>0</v>
      </c>
      <c r="BJ231" s="13" t="s">
        <v>109</v>
      </c>
      <c r="BK231" s="140">
        <f t="shared" si="53"/>
        <v>0</v>
      </c>
      <c r="BL231" s="13" t="s">
        <v>117</v>
      </c>
      <c r="BM231" s="139" t="s">
        <v>471</v>
      </c>
    </row>
    <row r="232" spans="2:65" s="1" customFormat="1" ht="24.2" customHeight="1">
      <c r="B232" s="127"/>
      <c r="C232" s="128" t="s">
        <v>472</v>
      </c>
      <c r="D232" s="128" t="s">
        <v>113</v>
      </c>
      <c r="E232" s="129" t="s">
        <v>473</v>
      </c>
      <c r="F232" s="130" t="s">
        <v>474</v>
      </c>
      <c r="G232" s="131" t="s">
        <v>184</v>
      </c>
      <c r="H232" s="132">
        <v>34</v>
      </c>
      <c r="I232" s="133"/>
      <c r="J232" s="133"/>
      <c r="K232" s="134"/>
      <c r="L232" s="25"/>
      <c r="M232" s="135" t="s">
        <v>1</v>
      </c>
      <c r="N232" s="136" t="s">
        <v>34</v>
      </c>
      <c r="O232" s="137">
        <v>0</v>
      </c>
      <c r="P232" s="137">
        <f t="shared" si="45"/>
        <v>0</v>
      </c>
      <c r="Q232" s="137">
        <v>0</v>
      </c>
      <c r="R232" s="137">
        <f t="shared" si="46"/>
        <v>0</v>
      </c>
      <c r="S232" s="137">
        <v>0</v>
      </c>
      <c r="T232" s="138">
        <f t="shared" si="47"/>
        <v>0</v>
      </c>
      <c r="AR232" s="139" t="s">
        <v>117</v>
      </c>
      <c r="AT232" s="139" t="s">
        <v>113</v>
      </c>
      <c r="AU232" s="139" t="s">
        <v>109</v>
      </c>
      <c r="AY232" s="13" t="s">
        <v>110</v>
      </c>
      <c r="BE232" s="140">
        <f t="shared" si="48"/>
        <v>0</v>
      </c>
      <c r="BF232" s="140">
        <f t="shared" si="49"/>
        <v>0</v>
      </c>
      <c r="BG232" s="140">
        <f t="shared" si="50"/>
        <v>0</v>
      </c>
      <c r="BH232" s="140">
        <f t="shared" si="51"/>
        <v>0</v>
      </c>
      <c r="BI232" s="140">
        <f t="shared" si="52"/>
        <v>0</v>
      </c>
      <c r="BJ232" s="13" t="s">
        <v>109</v>
      </c>
      <c r="BK232" s="140">
        <f t="shared" si="53"/>
        <v>0</v>
      </c>
      <c r="BL232" s="13" t="s">
        <v>117</v>
      </c>
      <c r="BM232" s="139" t="s">
        <v>475</v>
      </c>
    </row>
    <row r="233" spans="2:65" s="1" customFormat="1" ht="21.75" customHeight="1">
      <c r="B233" s="127"/>
      <c r="C233" s="128" t="s">
        <v>300</v>
      </c>
      <c r="D233" s="128" t="s">
        <v>113</v>
      </c>
      <c r="E233" s="129" t="s">
        <v>476</v>
      </c>
      <c r="F233" s="130" t="s">
        <v>477</v>
      </c>
      <c r="G233" s="131" t="s">
        <v>159</v>
      </c>
      <c r="H233" s="132">
        <v>168.857</v>
      </c>
      <c r="I233" s="133"/>
      <c r="J233" s="133"/>
      <c r="K233" s="134"/>
      <c r="L233" s="25"/>
      <c r="M233" s="135" t="s">
        <v>1</v>
      </c>
      <c r="N233" s="136" t="s">
        <v>34</v>
      </c>
      <c r="O233" s="137">
        <v>0</v>
      </c>
      <c r="P233" s="137">
        <f t="shared" si="45"/>
        <v>0</v>
      </c>
      <c r="Q233" s="137">
        <v>0</v>
      </c>
      <c r="R233" s="137">
        <f t="shared" si="46"/>
        <v>0</v>
      </c>
      <c r="S233" s="137">
        <v>0</v>
      </c>
      <c r="T233" s="138">
        <f t="shared" si="47"/>
        <v>0</v>
      </c>
      <c r="AR233" s="139" t="s">
        <v>117</v>
      </c>
      <c r="AT233" s="139" t="s">
        <v>113</v>
      </c>
      <c r="AU233" s="139" t="s">
        <v>109</v>
      </c>
      <c r="AY233" s="13" t="s">
        <v>110</v>
      </c>
      <c r="BE233" s="140">
        <f t="shared" si="48"/>
        <v>0</v>
      </c>
      <c r="BF233" s="140">
        <f t="shared" si="49"/>
        <v>0</v>
      </c>
      <c r="BG233" s="140">
        <f t="shared" si="50"/>
        <v>0</v>
      </c>
      <c r="BH233" s="140">
        <f t="shared" si="51"/>
        <v>0</v>
      </c>
      <c r="BI233" s="140">
        <f t="shared" si="52"/>
        <v>0</v>
      </c>
      <c r="BJ233" s="13" t="s">
        <v>109</v>
      </c>
      <c r="BK233" s="140">
        <f t="shared" si="53"/>
        <v>0</v>
      </c>
      <c r="BL233" s="13" t="s">
        <v>117</v>
      </c>
      <c r="BM233" s="139" t="s">
        <v>478</v>
      </c>
    </row>
    <row r="234" spans="2:65" s="11" customFormat="1" ht="22.9" customHeight="1">
      <c r="B234" s="116"/>
      <c r="D234" s="117" t="s">
        <v>67</v>
      </c>
      <c r="E234" s="125" t="s">
        <v>479</v>
      </c>
      <c r="F234" s="125" t="s">
        <v>480</v>
      </c>
      <c r="J234" s="126"/>
      <c r="L234" s="116"/>
      <c r="M234" s="120"/>
      <c r="P234" s="121">
        <f>SUM(P235:P239)</f>
        <v>0</v>
      </c>
      <c r="R234" s="121">
        <f>SUM(R235:R239)</f>
        <v>0</v>
      </c>
      <c r="T234" s="122">
        <f>SUM(T235:T239)</f>
        <v>0</v>
      </c>
      <c r="AR234" s="117" t="s">
        <v>109</v>
      </c>
      <c r="AT234" s="123" t="s">
        <v>67</v>
      </c>
      <c r="AU234" s="123" t="s">
        <v>76</v>
      </c>
      <c r="AY234" s="117" t="s">
        <v>110</v>
      </c>
      <c r="BK234" s="124">
        <f>SUM(BK235:BK239)</f>
        <v>0</v>
      </c>
    </row>
    <row r="235" spans="2:65" s="1" customFormat="1" ht="24.2" customHeight="1">
      <c r="B235" s="127"/>
      <c r="C235" s="128" t="s">
        <v>481</v>
      </c>
      <c r="D235" s="128" t="s">
        <v>113</v>
      </c>
      <c r="E235" s="129" t="s">
        <v>482</v>
      </c>
      <c r="F235" s="130" t="s">
        <v>483</v>
      </c>
      <c r="G235" s="131" t="s">
        <v>484</v>
      </c>
      <c r="H235" s="132">
        <v>5000</v>
      </c>
      <c r="I235" s="133"/>
      <c r="J235" s="133"/>
      <c r="K235" s="134"/>
      <c r="L235" s="25"/>
      <c r="M235" s="135" t="s">
        <v>1</v>
      </c>
      <c r="N235" s="136" t="s">
        <v>34</v>
      </c>
      <c r="O235" s="137">
        <v>0</v>
      </c>
      <c r="P235" s="137">
        <f>O235*H235</f>
        <v>0</v>
      </c>
      <c r="Q235" s="137">
        <v>0</v>
      </c>
      <c r="R235" s="137">
        <f>Q235*H235</f>
        <v>0</v>
      </c>
      <c r="S235" s="137">
        <v>0</v>
      </c>
      <c r="T235" s="138">
        <f>S235*H235</f>
        <v>0</v>
      </c>
      <c r="AR235" s="139" t="s">
        <v>117</v>
      </c>
      <c r="AT235" s="139" t="s">
        <v>113</v>
      </c>
      <c r="AU235" s="139" t="s">
        <v>109</v>
      </c>
      <c r="AY235" s="13" t="s">
        <v>110</v>
      </c>
      <c r="BE235" s="140">
        <f>IF(N235="základná",J235,0)</f>
        <v>0</v>
      </c>
      <c r="BF235" s="140">
        <f>IF(N235="znížená",J235,0)</f>
        <v>0</v>
      </c>
      <c r="BG235" s="140">
        <f>IF(N235="zákl. prenesená",J235,0)</f>
        <v>0</v>
      </c>
      <c r="BH235" s="140">
        <f>IF(N235="zníž. prenesená",J235,0)</f>
        <v>0</v>
      </c>
      <c r="BI235" s="140">
        <f>IF(N235="nulová",J235,0)</f>
        <v>0</v>
      </c>
      <c r="BJ235" s="13" t="s">
        <v>109</v>
      </c>
      <c r="BK235" s="140">
        <f>ROUND(I235*H235,2)</f>
        <v>0</v>
      </c>
      <c r="BL235" s="13" t="s">
        <v>117</v>
      </c>
      <c r="BM235" s="139" t="s">
        <v>485</v>
      </c>
    </row>
    <row r="236" spans="2:65" s="1" customFormat="1" ht="24.2" customHeight="1">
      <c r="B236" s="127"/>
      <c r="C236" s="128" t="s">
        <v>304</v>
      </c>
      <c r="D236" s="128" t="s">
        <v>113</v>
      </c>
      <c r="E236" s="129" t="s">
        <v>486</v>
      </c>
      <c r="F236" s="130" t="s">
        <v>487</v>
      </c>
      <c r="G236" s="131" t="s">
        <v>484</v>
      </c>
      <c r="H236" s="132">
        <v>250</v>
      </c>
      <c r="I236" s="133"/>
      <c r="J236" s="133"/>
      <c r="K236" s="134"/>
      <c r="L236" s="25"/>
      <c r="M236" s="135" t="s">
        <v>1</v>
      </c>
      <c r="N236" s="136" t="s">
        <v>34</v>
      </c>
      <c r="O236" s="137">
        <v>0</v>
      </c>
      <c r="P236" s="137">
        <f>O236*H236</f>
        <v>0</v>
      </c>
      <c r="Q236" s="137">
        <v>0</v>
      </c>
      <c r="R236" s="137">
        <f>Q236*H236</f>
        <v>0</v>
      </c>
      <c r="S236" s="137">
        <v>0</v>
      </c>
      <c r="T236" s="138">
        <f>S236*H236</f>
        <v>0</v>
      </c>
      <c r="AR236" s="139" t="s">
        <v>117</v>
      </c>
      <c r="AT236" s="139" t="s">
        <v>113</v>
      </c>
      <c r="AU236" s="139" t="s">
        <v>109</v>
      </c>
      <c r="AY236" s="13" t="s">
        <v>110</v>
      </c>
      <c r="BE236" s="140">
        <f>IF(N236="základná",J236,0)</f>
        <v>0</v>
      </c>
      <c r="BF236" s="140">
        <f>IF(N236="znížená",J236,0)</f>
        <v>0</v>
      </c>
      <c r="BG236" s="140">
        <f>IF(N236="zákl. prenesená",J236,0)</f>
        <v>0</v>
      </c>
      <c r="BH236" s="140">
        <f>IF(N236="zníž. prenesená",J236,0)</f>
        <v>0</v>
      </c>
      <c r="BI236" s="140">
        <f>IF(N236="nulová",J236,0)</f>
        <v>0</v>
      </c>
      <c r="BJ236" s="13" t="s">
        <v>109</v>
      </c>
      <c r="BK236" s="140">
        <f>ROUND(I236*H236,2)</f>
        <v>0</v>
      </c>
      <c r="BL236" s="13" t="s">
        <v>117</v>
      </c>
      <c r="BM236" s="139" t="s">
        <v>488</v>
      </c>
    </row>
    <row r="237" spans="2:65" s="1" customFormat="1" ht="21.75" customHeight="1">
      <c r="B237" s="127"/>
      <c r="C237" s="128" t="s">
        <v>489</v>
      </c>
      <c r="D237" s="128" t="s">
        <v>113</v>
      </c>
      <c r="E237" s="129" t="s">
        <v>490</v>
      </c>
      <c r="F237" s="130" t="s">
        <v>491</v>
      </c>
      <c r="G237" s="131" t="s">
        <v>184</v>
      </c>
      <c r="H237" s="132">
        <v>3</v>
      </c>
      <c r="I237" s="133"/>
      <c r="J237" s="133"/>
      <c r="K237" s="134"/>
      <c r="L237" s="25"/>
      <c r="M237" s="135" t="s">
        <v>1</v>
      </c>
      <c r="N237" s="136" t="s">
        <v>34</v>
      </c>
      <c r="O237" s="137">
        <v>0</v>
      </c>
      <c r="P237" s="137">
        <f>O237*H237</f>
        <v>0</v>
      </c>
      <c r="Q237" s="137">
        <v>0</v>
      </c>
      <c r="R237" s="137">
        <f>Q237*H237</f>
        <v>0</v>
      </c>
      <c r="S237" s="137">
        <v>0</v>
      </c>
      <c r="T237" s="138">
        <f>S237*H237</f>
        <v>0</v>
      </c>
      <c r="AR237" s="139" t="s">
        <v>117</v>
      </c>
      <c r="AT237" s="139" t="s">
        <v>113</v>
      </c>
      <c r="AU237" s="139" t="s">
        <v>109</v>
      </c>
      <c r="AY237" s="13" t="s">
        <v>110</v>
      </c>
      <c r="BE237" s="140">
        <f>IF(N237="základná",J237,0)</f>
        <v>0</v>
      </c>
      <c r="BF237" s="140">
        <f>IF(N237="znížená",J237,0)</f>
        <v>0</v>
      </c>
      <c r="BG237" s="140">
        <f>IF(N237="zákl. prenesená",J237,0)</f>
        <v>0</v>
      </c>
      <c r="BH237" s="140">
        <f>IF(N237="zníž. prenesená",J237,0)</f>
        <v>0</v>
      </c>
      <c r="BI237" s="140">
        <f>IF(N237="nulová",J237,0)</f>
        <v>0</v>
      </c>
      <c r="BJ237" s="13" t="s">
        <v>109</v>
      </c>
      <c r="BK237" s="140">
        <f>ROUND(I237*H237,2)</f>
        <v>0</v>
      </c>
      <c r="BL237" s="13" t="s">
        <v>117</v>
      </c>
      <c r="BM237" s="139" t="s">
        <v>492</v>
      </c>
    </row>
    <row r="238" spans="2:65" s="1" customFormat="1" ht="16.5" customHeight="1">
      <c r="B238" s="127"/>
      <c r="C238" s="141" t="s">
        <v>307</v>
      </c>
      <c r="D238" s="141" t="s">
        <v>118</v>
      </c>
      <c r="E238" s="142" t="s">
        <v>493</v>
      </c>
      <c r="F238" s="143" t="s">
        <v>494</v>
      </c>
      <c r="G238" s="144" t="s">
        <v>484</v>
      </c>
      <c r="H238" s="145">
        <v>250</v>
      </c>
      <c r="I238" s="146"/>
      <c r="J238" s="146"/>
      <c r="K238" s="147"/>
      <c r="L238" s="148"/>
      <c r="M238" s="149" t="s">
        <v>1</v>
      </c>
      <c r="N238" s="150" t="s">
        <v>34</v>
      </c>
      <c r="O238" s="137">
        <v>0</v>
      </c>
      <c r="P238" s="137">
        <f>O238*H238</f>
        <v>0</v>
      </c>
      <c r="Q238" s="137">
        <v>0</v>
      </c>
      <c r="R238" s="137">
        <f>Q238*H238</f>
        <v>0</v>
      </c>
      <c r="S238" s="137">
        <v>0</v>
      </c>
      <c r="T238" s="138">
        <f>S238*H238</f>
        <v>0</v>
      </c>
      <c r="AR238" s="139" t="s">
        <v>121</v>
      </c>
      <c r="AT238" s="139" t="s">
        <v>118</v>
      </c>
      <c r="AU238" s="139" t="s">
        <v>109</v>
      </c>
      <c r="AY238" s="13" t="s">
        <v>110</v>
      </c>
      <c r="BE238" s="140">
        <f>IF(N238="základná",J238,0)</f>
        <v>0</v>
      </c>
      <c r="BF238" s="140">
        <f>IF(N238="znížená",J238,0)</f>
        <v>0</v>
      </c>
      <c r="BG238" s="140">
        <f>IF(N238="zákl. prenesená",J238,0)</f>
        <v>0</v>
      </c>
      <c r="BH238" s="140">
        <f>IF(N238="zníž. prenesená",J238,0)</f>
        <v>0</v>
      </c>
      <c r="BI238" s="140">
        <f>IF(N238="nulová",J238,0)</f>
        <v>0</v>
      </c>
      <c r="BJ238" s="13" t="s">
        <v>109</v>
      </c>
      <c r="BK238" s="140">
        <f>ROUND(I238*H238,2)</f>
        <v>0</v>
      </c>
      <c r="BL238" s="13" t="s">
        <v>117</v>
      </c>
      <c r="BM238" s="139" t="s">
        <v>495</v>
      </c>
    </row>
    <row r="239" spans="2:65" s="1" customFormat="1" ht="24.2" customHeight="1">
      <c r="B239" s="127"/>
      <c r="C239" s="128" t="s">
        <v>496</v>
      </c>
      <c r="D239" s="128" t="s">
        <v>113</v>
      </c>
      <c r="E239" s="129" t="s">
        <v>497</v>
      </c>
      <c r="F239" s="130" t="s">
        <v>498</v>
      </c>
      <c r="G239" s="131" t="s">
        <v>159</v>
      </c>
      <c r="H239" s="132">
        <v>48.3</v>
      </c>
      <c r="I239" s="133"/>
      <c r="J239" s="133"/>
      <c r="K239" s="134"/>
      <c r="L239" s="25"/>
      <c r="M239" s="135" t="s">
        <v>1</v>
      </c>
      <c r="N239" s="136" t="s">
        <v>34</v>
      </c>
      <c r="O239" s="137">
        <v>0</v>
      </c>
      <c r="P239" s="137">
        <f>O239*H239</f>
        <v>0</v>
      </c>
      <c r="Q239" s="137">
        <v>0</v>
      </c>
      <c r="R239" s="137">
        <f>Q239*H239</f>
        <v>0</v>
      </c>
      <c r="S239" s="137">
        <v>0</v>
      </c>
      <c r="T239" s="138">
        <f>S239*H239</f>
        <v>0</v>
      </c>
      <c r="AR239" s="139" t="s">
        <v>117</v>
      </c>
      <c r="AT239" s="139" t="s">
        <v>113</v>
      </c>
      <c r="AU239" s="139" t="s">
        <v>109</v>
      </c>
      <c r="AY239" s="13" t="s">
        <v>110</v>
      </c>
      <c r="BE239" s="140">
        <f>IF(N239="základná",J239,0)</f>
        <v>0</v>
      </c>
      <c r="BF239" s="140">
        <f>IF(N239="znížená",J239,0)</f>
        <v>0</v>
      </c>
      <c r="BG239" s="140">
        <f>IF(N239="zákl. prenesená",J239,0)</f>
        <v>0</v>
      </c>
      <c r="BH239" s="140">
        <f>IF(N239="zníž. prenesená",J239,0)</f>
        <v>0</v>
      </c>
      <c r="BI239" s="140">
        <f>IF(N239="nulová",J239,0)</f>
        <v>0</v>
      </c>
      <c r="BJ239" s="13" t="s">
        <v>109</v>
      </c>
      <c r="BK239" s="140">
        <f>ROUND(I239*H239,2)</f>
        <v>0</v>
      </c>
      <c r="BL239" s="13" t="s">
        <v>117</v>
      </c>
      <c r="BM239" s="139" t="s">
        <v>499</v>
      </c>
    </row>
    <row r="240" spans="2:65" s="11" customFormat="1" ht="22.9" customHeight="1">
      <c r="B240" s="116"/>
      <c r="D240" s="117" t="s">
        <v>67</v>
      </c>
      <c r="E240" s="125" t="s">
        <v>500</v>
      </c>
      <c r="F240" s="125" t="s">
        <v>501</v>
      </c>
      <c r="J240" s="126"/>
      <c r="L240" s="116"/>
      <c r="M240" s="120"/>
      <c r="P240" s="121">
        <f>SUM(P241:P242)</f>
        <v>0</v>
      </c>
      <c r="R240" s="121">
        <f>SUM(R241:R242)</f>
        <v>0</v>
      </c>
      <c r="T240" s="122">
        <f>SUM(T241:T242)</f>
        <v>0</v>
      </c>
      <c r="AR240" s="117" t="s">
        <v>109</v>
      </c>
      <c r="AT240" s="123" t="s">
        <v>67</v>
      </c>
      <c r="AU240" s="123" t="s">
        <v>76</v>
      </c>
      <c r="AY240" s="117" t="s">
        <v>110</v>
      </c>
      <c r="BK240" s="124">
        <f>SUM(BK241:BK242)</f>
        <v>0</v>
      </c>
    </row>
    <row r="241" spans="2:65" s="1" customFormat="1" ht="33" customHeight="1">
      <c r="B241" s="127"/>
      <c r="C241" s="128" t="s">
        <v>311</v>
      </c>
      <c r="D241" s="128" t="s">
        <v>113</v>
      </c>
      <c r="E241" s="129" t="s">
        <v>502</v>
      </c>
      <c r="F241" s="130" t="s">
        <v>503</v>
      </c>
      <c r="G241" s="131" t="s">
        <v>116</v>
      </c>
      <c r="H241" s="132">
        <v>36</v>
      </c>
      <c r="I241" s="133"/>
      <c r="J241" s="133"/>
      <c r="K241" s="134"/>
      <c r="L241" s="25"/>
      <c r="M241" s="135" t="s">
        <v>1</v>
      </c>
      <c r="N241" s="136" t="s">
        <v>34</v>
      </c>
      <c r="O241" s="137">
        <v>0</v>
      </c>
      <c r="P241" s="137">
        <f>O241*H241</f>
        <v>0</v>
      </c>
      <c r="Q241" s="137">
        <v>0</v>
      </c>
      <c r="R241" s="137">
        <f>Q241*H241</f>
        <v>0</v>
      </c>
      <c r="S241" s="137">
        <v>0</v>
      </c>
      <c r="T241" s="138">
        <f>S241*H241</f>
        <v>0</v>
      </c>
      <c r="AR241" s="139" t="s">
        <v>117</v>
      </c>
      <c r="AT241" s="139" t="s">
        <v>113</v>
      </c>
      <c r="AU241" s="139" t="s">
        <v>109</v>
      </c>
      <c r="AY241" s="13" t="s">
        <v>110</v>
      </c>
      <c r="BE241" s="140">
        <f>IF(N241="základná",J241,0)</f>
        <v>0</v>
      </c>
      <c r="BF241" s="140">
        <f>IF(N241="znížená",J241,0)</f>
        <v>0</v>
      </c>
      <c r="BG241" s="140">
        <f>IF(N241="zákl. prenesená",J241,0)</f>
        <v>0</v>
      </c>
      <c r="BH241" s="140">
        <f>IF(N241="zníž. prenesená",J241,0)</f>
        <v>0</v>
      </c>
      <c r="BI241" s="140">
        <f>IF(N241="nulová",J241,0)</f>
        <v>0</v>
      </c>
      <c r="BJ241" s="13" t="s">
        <v>109</v>
      </c>
      <c r="BK241" s="140">
        <f>ROUND(I241*H241,2)</f>
        <v>0</v>
      </c>
      <c r="BL241" s="13" t="s">
        <v>117</v>
      </c>
      <c r="BM241" s="139" t="s">
        <v>504</v>
      </c>
    </row>
    <row r="242" spans="2:65" s="1" customFormat="1" ht="24.2" customHeight="1">
      <c r="B242" s="127"/>
      <c r="C242" s="128" t="s">
        <v>505</v>
      </c>
      <c r="D242" s="128" t="s">
        <v>113</v>
      </c>
      <c r="E242" s="129" t="s">
        <v>506</v>
      </c>
      <c r="F242" s="130" t="s">
        <v>507</v>
      </c>
      <c r="G242" s="131" t="s">
        <v>116</v>
      </c>
      <c r="H242" s="132">
        <v>70</v>
      </c>
      <c r="I242" s="133"/>
      <c r="J242" s="133"/>
      <c r="K242" s="134"/>
      <c r="L242" s="25"/>
      <c r="M242" s="135" t="s">
        <v>1</v>
      </c>
      <c r="N242" s="136" t="s">
        <v>34</v>
      </c>
      <c r="O242" s="137">
        <v>0</v>
      </c>
      <c r="P242" s="137">
        <f>O242*H242</f>
        <v>0</v>
      </c>
      <c r="Q242" s="137">
        <v>0</v>
      </c>
      <c r="R242" s="137">
        <f>Q242*H242</f>
        <v>0</v>
      </c>
      <c r="S242" s="137">
        <v>0</v>
      </c>
      <c r="T242" s="138">
        <f>S242*H242</f>
        <v>0</v>
      </c>
      <c r="AR242" s="139" t="s">
        <v>117</v>
      </c>
      <c r="AT242" s="139" t="s">
        <v>113</v>
      </c>
      <c r="AU242" s="139" t="s">
        <v>109</v>
      </c>
      <c r="AY242" s="13" t="s">
        <v>110</v>
      </c>
      <c r="BE242" s="140">
        <f>IF(N242="základná",J242,0)</f>
        <v>0</v>
      </c>
      <c r="BF242" s="140">
        <f>IF(N242="znížená",J242,0)</f>
        <v>0</v>
      </c>
      <c r="BG242" s="140">
        <f>IF(N242="zákl. prenesená",J242,0)</f>
        <v>0</v>
      </c>
      <c r="BH242" s="140">
        <f>IF(N242="zníž. prenesená",J242,0)</f>
        <v>0</v>
      </c>
      <c r="BI242" s="140">
        <f>IF(N242="nulová",J242,0)</f>
        <v>0</v>
      </c>
      <c r="BJ242" s="13" t="s">
        <v>109</v>
      </c>
      <c r="BK242" s="140">
        <f>ROUND(I242*H242,2)</f>
        <v>0</v>
      </c>
      <c r="BL242" s="13" t="s">
        <v>117</v>
      </c>
      <c r="BM242" s="139" t="s">
        <v>508</v>
      </c>
    </row>
    <row r="243" spans="2:65" s="11" customFormat="1" ht="25.9" customHeight="1">
      <c r="B243" s="116"/>
      <c r="D243" s="117" t="s">
        <v>67</v>
      </c>
      <c r="E243" s="118" t="s">
        <v>509</v>
      </c>
      <c r="F243" s="118" t="s">
        <v>510</v>
      </c>
      <c r="J243" s="119"/>
      <c r="L243" s="116"/>
      <c r="M243" s="120"/>
      <c r="P243" s="121">
        <f>SUM(P244:P250)</f>
        <v>0</v>
      </c>
      <c r="R243" s="121">
        <f>SUM(R244:R250)</f>
        <v>0</v>
      </c>
      <c r="T243" s="122">
        <f>SUM(T244:T250)</f>
        <v>0</v>
      </c>
      <c r="AR243" s="117" t="s">
        <v>122</v>
      </c>
      <c r="AT243" s="123" t="s">
        <v>67</v>
      </c>
      <c r="AU243" s="123" t="s">
        <v>68</v>
      </c>
      <c r="AY243" s="117" t="s">
        <v>110</v>
      </c>
      <c r="BK243" s="124">
        <f>SUM(BK244:BK250)</f>
        <v>0</v>
      </c>
    </row>
    <row r="244" spans="2:65" s="1" customFormat="1" ht="16.5" customHeight="1">
      <c r="B244" s="127"/>
      <c r="C244" s="128" t="s">
        <v>314</v>
      </c>
      <c r="D244" s="128" t="s">
        <v>113</v>
      </c>
      <c r="E244" s="129" t="s">
        <v>511</v>
      </c>
      <c r="F244" s="130" t="s">
        <v>512</v>
      </c>
      <c r="G244" s="131" t="s">
        <v>179</v>
      </c>
      <c r="H244" s="132">
        <v>2</v>
      </c>
      <c r="I244" s="133"/>
      <c r="J244" s="133"/>
      <c r="K244" s="134"/>
      <c r="L244" s="25"/>
      <c r="M244" s="135" t="s">
        <v>1</v>
      </c>
      <c r="N244" s="136" t="s">
        <v>34</v>
      </c>
      <c r="O244" s="137">
        <v>0</v>
      </c>
      <c r="P244" s="137">
        <f t="shared" ref="P244:P250" si="54">O244*H244</f>
        <v>0</v>
      </c>
      <c r="Q244" s="137">
        <v>0</v>
      </c>
      <c r="R244" s="137">
        <f t="shared" ref="R244:R250" si="55">Q244*H244</f>
        <v>0</v>
      </c>
      <c r="S244" s="137">
        <v>0</v>
      </c>
      <c r="T244" s="138">
        <f t="shared" ref="T244:T250" si="56">S244*H244</f>
        <v>0</v>
      </c>
      <c r="AR244" s="139" t="s">
        <v>513</v>
      </c>
      <c r="AT244" s="139" t="s">
        <v>113</v>
      </c>
      <c r="AU244" s="139" t="s">
        <v>76</v>
      </c>
      <c r="AY244" s="13" t="s">
        <v>110</v>
      </c>
      <c r="BE244" s="140">
        <f t="shared" ref="BE244:BE250" si="57">IF(N244="základná",J244,0)</f>
        <v>0</v>
      </c>
      <c r="BF244" s="140">
        <f t="shared" ref="BF244:BF250" si="58">IF(N244="znížená",J244,0)</f>
        <v>0</v>
      </c>
      <c r="BG244" s="140">
        <f t="shared" ref="BG244:BG250" si="59">IF(N244="zákl. prenesená",J244,0)</f>
        <v>0</v>
      </c>
      <c r="BH244" s="140">
        <f t="shared" ref="BH244:BH250" si="60">IF(N244="zníž. prenesená",J244,0)</f>
        <v>0</v>
      </c>
      <c r="BI244" s="140">
        <f t="shared" ref="BI244:BI250" si="61">IF(N244="nulová",J244,0)</f>
        <v>0</v>
      </c>
      <c r="BJ244" s="13" t="s">
        <v>109</v>
      </c>
      <c r="BK244" s="140">
        <f t="shared" ref="BK244:BK250" si="62">ROUND(I244*H244,2)</f>
        <v>0</v>
      </c>
      <c r="BL244" s="13" t="s">
        <v>513</v>
      </c>
      <c r="BM244" s="139" t="s">
        <v>514</v>
      </c>
    </row>
    <row r="245" spans="2:65" s="1" customFormat="1" ht="16.5" customHeight="1">
      <c r="B245" s="127"/>
      <c r="C245" s="128" t="s">
        <v>515</v>
      </c>
      <c r="D245" s="128" t="s">
        <v>113</v>
      </c>
      <c r="E245" s="129" t="s">
        <v>516</v>
      </c>
      <c r="F245" s="130" t="s">
        <v>517</v>
      </c>
      <c r="G245" s="131" t="s">
        <v>518</v>
      </c>
      <c r="H245" s="132">
        <v>72</v>
      </c>
      <c r="I245" s="133"/>
      <c r="J245" s="133"/>
      <c r="K245" s="134"/>
      <c r="L245" s="25"/>
      <c r="M245" s="135" t="s">
        <v>1</v>
      </c>
      <c r="N245" s="136" t="s">
        <v>34</v>
      </c>
      <c r="O245" s="137">
        <v>0</v>
      </c>
      <c r="P245" s="137">
        <f t="shared" si="54"/>
        <v>0</v>
      </c>
      <c r="Q245" s="137">
        <v>0</v>
      </c>
      <c r="R245" s="137">
        <f t="shared" si="55"/>
        <v>0</v>
      </c>
      <c r="S245" s="137">
        <v>0</v>
      </c>
      <c r="T245" s="138">
        <f t="shared" si="56"/>
        <v>0</v>
      </c>
      <c r="AR245" s="139" t="s">
        <v>513</v>
      </c>
      <c r="AT245" s="139" t="s">
        <v>113</v>
      </c>
      <c r="AU245" s="139" t="s">
        <v>76</v>
      </c>
      <c r="AY245" s="13" t="s">
        <v>110</v>
      </c>
      <c r="BE245" s="140">
        <f t="shared" si="57"/>
        <v>0</v>
      </c>
      <c r="BF245" s="140">
        <f t="shared" si="58"/>
        <v>0</v>
      </c>
      <c r="BG245" s="140">
        <f t="shared" si="59"/>
        <v>0</v>
      </c>
      <c r="BH245" s="140">
        <f t="shared" si="60"/>
        <v>0</v>
      </c>
      <c r="BI245" s="140">
        <f t="shared" si="61"/>
        <v>0</v>
      </c>
      <c r="BJ245" s="13" t="s">
        <v>109</v>
      </c>
      <c r="BK245" s="140">
        <f t="shared" si="62"/>
        <v>0</v>
      </c>
      <c r="BL245" s="13" t="s">
        <v>513</v>
      </c>
      <c r="BM245" s="139" t="s">
        <v>519</v>
      </c>
    </row>
    <row r="246" spans="2:65" s="1" customFormat="1" ht="16.5" customHeight="1">
      <c r="B246" s="127"/>
      <c r="C246" s="128" t="s">
        <v>318</v>
      </c>
      <c r="D246" s="128" t="s">
        <v>113</v>
      </c>
      <c r="E246" s="129" t="s">
        <v>520</v>
      </c>
      <c r="F246" s="130" t="s">
        <v>521</v>
      </c>
      <c r="G246" s="131" t="s">
        <v>274</v>
      </c>
      <c r="H246" s="132">
        <v>50</v>
      </c>
      <c r="I246" s="133"/>
      <c r="J246" s="133"/>
      <c r="K246" s="134"/>
      <c r="L246" s="25"/>
      <c r="M246" s="135" t="s">
        <v>1</v>
      </c>
      <c r="N246" s="136" t="s">
        <v>34</v>
      </c>
      <c r="O246" s="137">
        <v>0</v>
      </c>
      <c r="P246" s="137">
        <f t="shared" si="54"/>
        <v>0</v>
      </c>
      <c r="Q246" s="137">
        <v>0</v>
      </c>
      <c r="R246" s="137">
        <f t="shared" si="55"/>
        <v>0</v>
      </c>
      <c r="S246" s="137">
        <v>0</v>
      </c>
      <c r="T246" s="138">
        <f t="shared" si="56"/>
        <v>0</v>
      </c>
      <c r="AR246" s="139" t="s">
        <v>513</v>
      </c>
      <c r="AT246" s="139" t="s">
        <v>113</v>
      </c>
      <c r="AU246" s="139" t="s">
        <v>76</v>
      </c>
      <c r="AY246" s="13" t="s">
        <v>110</v>
      </c>
      <c r="BE246" s="140">
        <f t="shared" si="57"/>
        <v>0</v>
      </c>
      <c r="BF246" s="140">
        <f t="shared" si="58"/>
        <v>0</v>
      </c>
      <c r="BG246" s="140">
        <f t="shared" si="59"/>
        <v>0</v>
      </c>
      <c r="BH246" s="140">
        <f t="shared" si="60"/>
        <v>0</v>
      </c>
      <c r="BI246" s="140">
        <f t="shared" si="61"/>
        <v>0</v>
      </c>
      <c r="BJ246" s="13" t="s">
        <v>109</v>
      </c>
      <c r="BK246" s="140">
        <f t="shared" si="62"/>
        <v>0</v>
      </c>
      <c r="BL246" s="13" t="s">
        <v>513</v>
      </c>
      <c r="BM246" s="139" t="s">
        <v>522</v>
      </c>
    </row>
    <row r="247" spans="2:65" s="1" customFormat="1" ht="16.5" customHeight="1">
      <c r="B247" s="127"/>
      <c r="C247" s="128" t="s">
        <v>523</v>
      </c>
      <c r="D247" s="128" t="s">
        <v>113</v>
      </c>
      <c r="E247" s="129" t="s">
        <v>524</v>
      </c>
      <c r="F247" s="130" t="s">
        <v>525</v>
      </c>
      <c r="G247" s="131" t="s">
        <v>184</v>
      </c>
      <c r="H247" s="132">
        <v>50</v>
      </c>
      <c r="I247" s="133"/>
      <c r="J247" s="133"/>
      <c r="K247" s="134"/>
      <c r="L247" s="25"/>
      <c r="M247" s="135" t="s">
        <v>1</v>
      </c>
      <c r="N247" s="136" t="s">
        <v>34</v>
      </c>
      <c r="O247" s="137">
        <v>0</v>
      </c>
      <c r="P247" s="137">
        <f t="shared" si="54"/>
        <v>0</v>
      </c>
      <c r="Q247" s="137">
        <v>0</v>
      </c>
      <c r="R247" s="137">
        <f t="shared" si="55"/>
        <v>0</v>
      </c>
      <c r="S247" s="137">
        <v>0</v>
      </c>
      <c r="T247" s="138">
        <f t="shared" si="56"/>
        <v>0</v>
      </c>
      <c r="AR247" s="139" t="s">
        <v>513</v>
      </c>
      <c r="AT247" s="139" t="s">
        <v>113</v>
      </c>
      <c r="AU247" s="139" t="s">
        <v>76</v>
      </c>
      <c r="AY247" s="13" t="s">
        <v>110</v>
      </c>
      <c r="BE247" s="140">
        <f t="shared" si="57"/>
        <v>0</v>
      </c>
      <c r="BF247" s="140">
        <f t="shared" si="58"/>
        <v>0</v>
      </c>
      <c r="BG247" s="140">
        <f t="shared" si="59"/>
        <v>0</v>
      </c>
      <c r="BH247" s="140">
        <f t="shared" si="60"/>
        <v>0</v>
      </c>
      <c r="BI247" s="140">
        <f t="shared" si="61"/>
        <v>0</v>
      </c>
      <c r="BJ247" s="13" t="s">
        <v>109</v>
      </c>
      <c r="BK247" s="140">
        <f t="shared" si="62"/>
        <v>0</v>
      </c>
      <c r="BL247" s="13" t="s">
        <v>513</v>
      </c>
      <c r="BM247" s="139" t="s">
        <v>526</v>
      </c>
    </row>
    <row r="248" spans="2:65" s="1" customFormat="1" ht="16.5" customHeight="1">
      <c r="B248" s="127"/>
      <c r="C248" s="128" t="s">
        <v>321</v>
      </c>
      <c r="D248" s="128" t="s">
        <v>113</v>
      </c>
      <c r="E248" s="129" t="s">
        <v>527</v>
      </c>
      <c r="F248" s="130" t="s">
        <v>528</v>
      </c>
      <c r="G248" s="131" t="s">
        <v>184</v>
      </c>
      <c r="H248" s="132">
        <v>1</v>
      </c>
      <c r="I248" s="133"/>
      <c r="J248" s="133"/>
      <c r="K248" s="134"/>
      <c r="L248" s="25"/>
      <c r="M248" s="135" t="s">
        <v>1</v>
      </c>
      <c r="N248" s="136" t="s">
        <v>34</v>
      </c>
      <c r="O248" s="137">
        <v>0</v>
      </c>
      <c r="P248" s="137">
        <f t="shared" si="54"/>
        <v>0</v>
      </c>
      <c r="Q248" s="137">
        <v>0</v>
      </c>
      <c r="R248" s="137">
        <f t="shared" si="55"/>
        <v>0</v>
      </c>
      <c r="S248" s="137">
        <v>0</v>
      </c>
      <c r="T248" s="138">
        <f t="shared" si="56"/>
        <v>0</v>
      </c>
      <c r="AR248" s="139" t="s">
        <v>513</v>
      </c>
      <c r="AT248" s="139" t="s">
        <v>113</v>
      </c>
      <c r="AU248" s="139" t="s">
        <v>76</v>
      </c>
      <c r="AY248" s="13" t="s">
        <v>110</v>
      </c>
      <c r="BE248" s="140">
        <f t="shared" si="57"/>
        <v>0</v>
      </c>
      <c r="BF248" s="140">
        <f t="shared" si="58"/>
        <v>0</v>
      </c>
      <c r="BG248" s="140">
        <f t="shared" si="59"/>
        <v>0</v>
      </c>
      <c r="BH248" s="140">
        <f t="shared" si="60"/>
        <v>0</v>
      </c>
      <c r="BI248" s="140">
        <f t="shared" si="61"/>
        <v>0</v>
      </c>
      <c r="BJ248" s="13" t="s">
        <v>109</v>
      </c>
      <c r="BK248" s="140">
        <f t="shared" si="62"/>
        <v>0</v>
      </c>
      <c r="BL248" s="13" t="s">
        <v>513</v>
      </c>
      <c r="BM248" s="139" t="s">
        <v>529</v>
      </c>
    </row>
    <row r="249" spans="2:65" s="1" customFormat="1" ht="16.5" customHeight="1">
      <c r="B249" s="127"/>
      <c r="C249" s="128" t="s">
        <v>530</v>
      </c>
      <c r="D249" s="128" t="s">
        <v>113</v>
      </c>
      <c r="E249" s="129" t="s">
        <v>531</v>
      </c>
      <c r="F249" s="130" t="s">
        <v>532</v>
      </c>
      <c r="G249" s="131" t="s">
        <v>184</v>
      </c>
      <c r="H249" s="132">
        <v>1</v>
      </c>
      <c r="I249" s="133"/>
      <c r="J249" s="133"/>
      <c r="K249" s="134"/>
      <c r="L249" s="25"/>
      <c r="M249" s="135" t="s">
        <v>1</v>
      </c>
      <c r="N249" s="136" t="s">
        <v>34</v>
      </c>
      <c r="O249" s="137">
        <v>0</v>
      </c>
      <c r="P249" s="137">
        <f t="shared" si="54"/>
        <v>0</v>
      </c>
      <c r="Q249" s="137">
        <v>0</v>
      </c>
      <c r="R249" s="137">
        <f t="shared" si="55"/>
        <v>0</v>
      </c>
      <c r="S249" s="137">
        <v>0</v>
      </c>
      <c r="T249" s="138">
        <f t="shared" si="56"/>
        <v>0</v>
      </c>
      <c r="AR249" s="139" t="s">
        <v>513</v>
      </c>
      <c r="AT249" s="139" t="s">
        <v>113</v>
      </c>
      <c r="AU249" s="139" t="s">
        <v>76</v>
      </c>
      <c r="AY249" s="13" t="s">
        <v>110</v>
      </c>
      <c r="BE249" s="140">
        <f t="shared" si="57"/>
        <v>0</v>
      </c>
      <c r="BF249" s="140">
        <f t="shared" si="58"/>
        <v>0</v>
      </c>
      <c r="BG249" s="140">
        <f t="shared" si="59"/>
        <v>0</v>
      </c>
      <c r="BH249" s="140">
        <f t="shared" si="60"/>
        <v>0</v>
      </c>
      <c r="BI249" s="140">
        <f t="shared" si="61"/>
        <v>0</v>
      </c>
      <c r="BJ249" s="13" t="s">
        <v>109</v>
      </c>
      <c r="BK249" s="140">
        <f t="shared" si="62"/>
        <v>0</v>
      </c>
      <c r="BL249" s="13" t="s">
        <v>513</v>
      </c>
      <c r="BM249" s="139" t="s">
        <v>533</v>
      </c>
    </row>
    <row r="250" spans="2:65" s="1" customFormat="1" ht="16.5" customHeight="1">
      <c r="B250" s="127"/>
      <c r="C250" s="128" t="s">
        <v>325</v>
      </c>
      <c r="D250" s="128" t="s">
        <v>113</v>
      </c>
      <c r="E250" s="129" t="s">
        <v>534</v>
      </c>
      <c r="F250" s="130" t="s">
        <v>535</v>
      </c>
      <c r="G250" s="131" t="s">
        <v>184</v>
      </c>
      <c r="H250" s="132">
        <v>1</v>
      </c>
      <c r="I250" s="133"/>
      <c r="J250" s="133"/>
      <c r="K250" s="134"/>
      <c r="L250" s="25"/>
      <c r="M250" s="151" t="s">
        <v>1</v>
      </c>
      <c r="N250" s="152" t="s">
        <v>34</v>
      </c>
      <c r="O250" s="153">
        <v>0</v>
      </c>
      <c r="P250" s="153">
        <f t="shared" si="54"/>
        <v>0</v>
      </c>
      <c r="Q250" s="153">
        <v>0</v>
      </c>
      <c r="R250" s="153">
        <f t="shared" si="55"/>
        <v>0</v>
      </c>
      <c r="S250" s="153">
        <v>0</v>
      </c>
      <c r="T250" s="154">
        <f t="shared" si="56"/>
        <v>0</v>
      </c>
      <c r="AR250" s="139" t="s">
        <v>513</v>
      </c>
      <c r="AT250" s="139" t="s">
        <v>113</v>
      </c>
      <c r="AU250" s="139" t="s">
        <v>76</v>
      </c>
      <c r="AY250" s="13" t="s">
        <v>110</v>
      </c>
      <c r="BE250" s="140">
        <f t="shared" si="57"/>
        <v>0</v>
      </c>
      <c r="BF250" s="140">
        <f t="shared" si="58"/>
        <v>0</v>
      </c>
      <c r="BG250" s="140">
        <f t="shared" si="59"/>
        <v>0</v>
      </c>
      <c r="BH250" s="140">
        <f t="shared" si="60"/>
        <v>0</v>
      </c>
      <c r="BI250" s="140">
        <f t="shared" si="61"/>
        <v>0</v>
      </c>
      <c r="BJ250" s="13" t="s">
        <v>109</v>
      </c>
      <c r="BK250" s="140">
        <f t="shared" si="62"/>
        <v>0</v>
      </c>
      <c r="BL250" s="13" t="s">
        <v>513</v>
      </c>
      <c r="BM250" s="139" t="s">
        <v>536</v>
      </c>
    </row>
    <row r="251" spans="2:65" s="1" customFormat="1" ht="6.95" customHeight="1">
      <c r="B251" s="40"/>
      <c r="C251" s="41"/>
      <c r="D251" s="41"/>
      <c r="E251" s="41"/>
      <c r="F251" s="41"/>
      <c r="G251" s="41"/>
      <c r="H251" s="41"/>
      <c r="I251" s="41"/>
      <c r="J251" s="41"/>
      <c r="K251" s="41"/>
      <c r="L251" s="25"/>
    </row>
  </sheetData>
  <autoFilter ref="C125:K250" xr:uid="{00000000-0009-0000-0000-000001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F198694FC597D4BB8F6FC1F19DF6A3D" ma:contentTypeVersion="13" ma:contentTypeDescription="Umožňuje vytvoriť nový dokument." ma:contentTypeScope="" ma:versionID="79c02f033f5cd7c953a5aaed442c8525">
  <xsd:schema xmlns:xsd="http://www.w3.org/2001/XMLSchema" xmlns:xs="http://www.w3.org/2001/XMLSchema" xmlns:p="http://schemas.microsoft.com/office/2006/metadata/properties" xmlns:ns2="274902c4-e348-4087-b368-0931af31445d" xmlns:ns3="3fa268eb-fbaa-4aa5-85e0-c51fff67afcb" targetNamespace="http://schemas.microsoft.com/office/2006/metadata/properties" ma:root="true" ma:fieldsID="0039623adc8a3a787f620a92276cecf7" ns2:_="" ns3:_="">
    <xsd:import namespace="274902c4-e348-4087-b368-0931af31445d"/>
    <xsd:import namespace="3fa268eb-fbaa-4aa5-85e0-c51fff67afc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4902c4-e348-4087-b368-0931af3144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89046a7-ed84-4bb9-b72d-725e53ff43f8}" ma:internalName="TaxCatchAll" ma:showField="CatchAllData" ma:web="274902c4-e348-4087-b368-0931af3144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a268eb-fbaa-4aa5-85e0-c51fff67af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a" ma:readOnly="false" ma:fieldId="{5cf76f15-5ced-4ddc-b409-7134ff3c332f}" ma:taxonomyMulti="true" ma:sspId="ac27b4e9-b16c-41e4-969a-da1be8817b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a268eb-fbaa-4aa5-85e0-c51fff67afcb">
      <Terms xmlns="http://schemas.microsoft.com/office/infopath/2007/PartnerControls"/>
    </lcf76f155ced4ddcb4097134ff3c332f>
    <TaxCatchAll xmlns="274902c4-e348-4087-b368-0931af31445d" xsi:nil="true"/>
  </documentManagement>
</p:properties>
</file>

<file path=customXml/itemProps1.xml><?xml version="1.0" encoding="utf-8"?>
<ds:datastoreItem xmlns:ds="http://schemas.openxmlformats.org/officeDocument/2006/customXml" ds:itemID="{62060FE7-BCD5-411A-AEEF-B28EDCEA1A29}"/>
</file>

<file path=customXml/itemProps2.xml><?xml version="1.0" encoding="utf-8"?>
<ds:datastoreItem xmlns:ds="http://schemas.openxmlformats.org/officeDocument/2006/customXml" ds:itemID="{61570FE4-4FB5-4C4D-9C2F-D229A32A9848}"/>
</file>

<file path=customXml/itemProps3.xml><?xml version="1.0" encoding="utf-8"?>
<ds:datastoreItem xmlns:ds="http://schemas.openxmlformats.org/officeDocument/2006/customXml" ds:itemID="{183CE32C-07D9-4051-9263-5ECCC8F90C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02 - Vykurovanie</vt:lpstr>
      <vt:lpstr>VV</vt:lpstr>
      <vt:lpstr>'02 - Vykurovanie'!Názvy_tlače</vt:lpstr>
      <vt:lpstr>'Rekapitulácia stavby'!Názvy_tlače</vt:lpstr>
      <vt:lpstr>VV!Názvy_tlače</vt:lpstr>
      <vt:lpstr>'02 - Vykurovanie'!Oblasť_tlače</vt:lpstr>
      <vt:lpstr>'Rekapitulácia stavby'!Oblasť_tlače</vt:lpstr>
      <vt:lpstr>VV!Oblasť_tlače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Kňažek</dc:creator>
  <cp:lastModifiedBy>ekonom</cp:lastModifiedBy>
  <cp:lastPrinted>2024-06-18T13:28:37Z</cp:lastPrinted>
  <dcterms:created xsi:type="dcterms:W3CDTF">2024-06-18T11:36:01Z</dcterms:created>
  <dcterms:modified xsi:type="dcterms:W3CDTF">2025-02-11T06:51:59Z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0x010100BF198694FC597D4BB8F6FC1F19DF6A3D</vt:lpwstr>
  </property>
</Properties>
</file>