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rzemyslaw.hermann\Desktop\Na JOSEPHINE UL 2021\Załącznik 2 - Kosztorys Ofertowy\"/>
    </mc:Choice>
  </mc:AlternateContent>
  <bookViews>
    <workbookView xWindow="0" yWindow="0" windowWidth="23040" windowHeight="8490"/>
  </bookViews>
  <sheets>
    <sheet name="pakiet ...." sheetId="13" r:id="rId1"/>
  </sheets>
  <definedNames>
    <definedName name="_xlnm.Print_Area" localSheetId="0">'pakiet ....'!$A$1:$K$83</definedName>
    <definedName name="_xlnm.Print_Titles" localSheetId="0">'pakiet ....'!$16:$16</definedName>
  </definedNames>
  <calcPr calcId="152511"/>
</workbook>
</file>

<file path=xl/calcChain.xml><?xml version="1.0" encoding="utf-8"?>
<calcChain xmlns="http://schemas.openxmlformats.org/spreadsheetml/2006/main">
  <c r="M76" i="13" l="1"/>
  <c r="N76" i="13" s="1"/>
  <c r="H76" i="13"/>
  <c r="J76" i="13" s="1"/>
  <c r="K76" i="13" s="1"/>
  <c r="M75" i="13"/>
  <c r="N75" i="13" s="1"/>
  <c r="H75" i="13"/>
  <c r="J75" i="13" s="1"/>
  <c r="K75" i="13" s="1"/>
  <c r="M73" i="13"/>
  <c r="N73" i="13" s="1"/>
  <c r="H73" i="13"/>
  <c r="J73" i="13" s="1"/>
  <c r="K73" i="13" s="1"/>
  <c r="M72" i="13"/>
  <c r="N72" i="13" s="1"/>
  <c r="H72" i="13"/>
  <c r="J72" i="13" s="1"/>
  <c r="M71" i="13"/>
  <c r="N71" i="13" s="1"/>
  <c r="H71" i="13"/>
  <c r="J71" i="13" s="1"/>
  <c r="K71" i="13" s="1"/>
  <c r="M70" i="13"/>
  <c r="N70" i="13" s="1"/>
  <c r="H70" i="13"/>
  <c r="J70" i="13" s="1"/>
  <c r="K70" i="13" s="1"/>
  <c r="M69" i="13"/>
  <c r="N69" i="13" s="1"/>
  <c r="H69" i="13"/>
  <c r="J69" i="13" s="1"/>
  <c r="K69" i="13" s="1"/>
  <c r="M68" i="13"/>
  <c r="N68" i="13" s="1"/>
  <c r="H68" i="13"/>
  <c r="J68" i="13" s="1"/>
  <c r="K68" i="13" s="1"/>
  <c r="M67" i="13"/>
  <c r="N67" i="13" s="1"/>
  <c r="H67" i="13"/>
  <c r="J67" i="13" s="1"/>
  <c r="K67" i="13" s="1"/>
  <c r="M66" i="13"/>
  <c r="N66" i="13" s="1"/>
  <c r="H66" i="13"/>
  <c r="J66" i="13" s="1"/>
  <c r="K66" i="13" s="1"/>
  <c r="M65" i="13"/>
  <c r="N65" i="13" s="1"/>
  <c r="H65" i="13"/>
  <c r="J65" i="13" s="1"/>
  <c r="K65" i="13" s="1"/>
  <c r="M64" i="13"/>
  <c r="N64" i="13" s="1"/>
  <c r="H64" i="13"/>
  <c r="M63" i="13"/>
  <c r="N63" i="13" s="1"/>
  <c r="H63" i="13"/>
  <c r="J63" i="13" s="1"/>
  <c r="K63" i="13" s="1"/>
  <c r="M62" i="13"/>
  <c r="N62" i="13" s="1"/>
  <c r="H62" i="13"/>
  <c r="J62" i="13" s="1"/>
  <c r="K62" i="13" s="1"/>
  <c r="M60" i="13"/>
  <c r="N60" i="13" s="1"/>
  <c r="H60" i="13"/>
  <c r="J60" i="13" s="1"/>
  <c r="K60" i="13" s="1"/>
  <c r="M59" i="13"/>
  <c r="N59" i="13" s="1"/>
  <c r="H59" i="13"/>
  <c r="M58" i="13"/>
  <c r="N58" i="13" s="1"/>
  <c r="H58" i="13"/>
  <c r="J58" i="13" s="1"/>
  <c r="M57" i="13"/>
  <c r="N57" i="13" s="1"/>
  <c r="H57" i="13"/>
  <c r="J57" i="13" s="1"/>
  <c r="K57" i="13" s="1"/>
  <c r="M56" i="13"/>
  <c r="N56" i="13" s="1"/>
  <c r="H56" i="13"/>
  <c r="J56" i="13" s="1"/>
  <c r="K56" i="13" s="1"/>
  <c r="M55" i="13"/>
  <c r="N55" i="13" s="1"/>
  <c r="H55" i="13"/>
  <c r="M54" i="13"/>
  <c r="N54" i="13" s="1"/>
  <c r="H54" i="13"/>
  <c r="J54" i="13" s="1"/>
  <c r="M53" i="13"/>
  <c r="N53" i="13" s="1"/>
  <c r="H53" i="13"/>
  <c r="J53" i="13" s="1"/>
  <c r="M52" i="13"/>
  <c r="N52" i="13" s="1"/>
  <c r="H52" i="13"/>
  <c r="J52" i="13" s="1"/>
  <c r="K52" i="13" s="1"/>
  <c r="M51" i="13"/>
  <c r="N51" i="13" s="1"/>
  <c r="H51" i="13"/>
  <c r="M48" i="13"/>
  <c r="N48" i="13" s="1"/>
  <c r="H48" i="13"/>
  <c r="J48" i="13" s="1"/>
  <c r="K48" i="13" s="1"/>
  <c r="M47" i="13"/>
  <c r="N47" i="13" s="1"/>
  <c r="H47" i="13"/>
  <c r="M46" i="13"/>
  <c r="N46" i="13" s="1"/>
  <c r="H46" i="13"/>
  <c r="J46" i="13" s="1"/>
  <c r="K46" i="13" s="1"/>
  <c r="M45" i="13"/>
  <c r="N45" i="13" s="1"/>
  <c r="H45" i="13"/>
  <c r="J45" i="13" s="1"/>
  <c r="K45" i="13" s="1"/>
  <c r="M44" i="13"/>
  <c r="N44" i="13" s="1"/>
  <c r="H44" i="13"/>
  <c r="J44" i="13" s="1"/>
  <c r="K44" i="13" s="1"/>
  <c r="M43" i="13"/>
  <c r="N43" i="13" s="1"/>
  <c r="H43" i="13"/>
  <c r="J43" i="13" s="1"/>
  <c r="K43" i="13" s="1"/>
  <c r="M42" i="13"/>
  <c r="N42" i="13" s="1"/>
  <c r="H42" i="13"/>
  <c r="J42" i="13" s="1"/>
  <c r="K42" i="13" s="1"/>
  <c r="M41" i="13"/>
  <c r="N41" i="13" s="1"/>
  <c r="H41" i="13"/>
  <c r="J41" i="13" s="1"/>
  <c r="M40" i="13"/>
  <c r="N40" i="13" s="1"/>
  <c r="H40" i="13"/>
  <c r="J40" i="13" s="1"/>
  <c r="K40" i="13" s="1"/>
  <c r="M39" i="13"/>
  <c r="N39" i="13" s="1"/>
  <c r="H39" i="13"/>
  <c r="J39" i="13" s="1"/>
  <c r="K39" i="13" s="1"/>
  <c r="M38" i="13"/>
  <c r="N38" i="13" s="1"/>
  <c r="H38" i="13"/>
  <c r="J38" i="13" s="1"/>
  <c r="K38" i="13" s="1"/>
  <c r="M37" i="13"/>
  <c r="N37" i="13" s="1"/>
  <c r="H37" i="13"/>
  <c r="J37" i="13" s="1"/>
  <c r="K37" i="13" s="1"/>
  <c r="M36" i="13"/>
  <c r="N36" i="13" s="1"/>
  <c r="H36" i="13"/>
  <c r="J36" i="13" s="1"/>
  <c r="M35" i="13"/>
  <c r="N35" i="13" s="1"/>
  <c r="H35" i="13"/>
  <c r="J35" i="13" s="1"/>
  <c r="K35" i="13" s="1"/>
  <c r="M34" i="13"/>
  <c r="N34" i="13" s="1"/>
  <c r="H34" i="13"/>
  <c r="M33" i="13"/>
  <c r="N33" i="13" s="1"/>
  <c r="H33" i="13"/>
  <c r="J33" i="13" s="1"/>
  <c r="M32" i="13"/>
  <c r="N32" i="13" s="1"/>
  <c r="H32" i="13"/>
  <c r="J32" i="13" s="1"/>
  <c r="M31" i="13"/>
  <c r="N31" i="13" s="1"/>
  <c r="H31" i="13"/>
  <c r="J31" i="13" s="1"/>
  <c r="K31" i="13" s="1"/>
  <c r="M30" i="13"/>
  <c r="N30" i="13" s="1"/>
  <c r="H30" i="13"/>
  <c r="J30" i="13" s="1"/>
  <c r="K30" i="13" s="1"/>
  <c r="M29" i="13"/>
  <c r="N29" i="13" s="1"/>
  <c r="H29" i="13"/>
  <c r="J29" i="13" s="1"/>
  <c r="M28" i="13"/>
  <c r="N28" i="13" s="1"/>
  <c r="H28" i="13"/>
  <c r="J28" i="13" s="1"/>
  <c r="M27" i="13"/>
  <c r="N27" i="13" s="1"/>
  <c r="H27" i="13"/>
  <c r="J27" i="13" s="1"/>
  <c r="K27" i="13" s="1"/>
  <c r="M26" i="13"/>
  <c r="N26" i="13" s="1"/>
  <c r="H26" i="13"/>
  <c r="J26" i="13" s="1"/>
  <c r="K26" i="13" s="1"/>
  <c r="M25" i="13"/>
  <c r="N25" i="13" s="1"/>
  <c r="H25" i="13"/>
  <c r="J25" i="13" s="1"/>
  <c r="K25" i="13" s="1"/>
  <c r="M24" i="13"/>
  <c r="N24" i="13" s="1"/>
  <c r="H24" i="13"/>
  <c r="J24" i="13" s="1"/>
  <c r="K24" i="13" s="1"/>
  <c r="M23" i="13"/>
  <c r="N23" i="13" s="1"/>
  <c r="H23" i="13"/>
  <c r="J23" i="13" s="1"/>
  <c r="K23" i="13" s="1"/>
  <c r="M22" i="13"/>
  <c r="N22" i="13" s="1"/>
  <c r="H22" i="13"/>
  <c r="J22" i="13" s="1"/>
  <c r="K22" i="13" s="1"/>
  <c r="M21" i="13"/>
  <c r="N21" i="13" s="1"/>
  <c r="H21" i="13"/>
  <c r="J21" i="13" s="1"/>
  <c r="M20" i="13"/>
  <c r="N20" i="13" s="1"/>
  <c r="H20" i="13"/>
  <c r="M19" i="13"/>
  <c r="N19" i="13" s="1"/>
  <c r="H19" i="13"/>
  <c r="M18" i="13"/>
  <c r="N18" i="13" s="1"/>
  <c r="H18" i="13"/>
  <c r="J18" i="13" l="1"/>
  <c r="K18" i="13" s="1"/>
  <c r="D79" i="13"/>
  <c r="K33" i="13"/>
  <c r="K72" i="13"/>
  <c r="J34" i="13"/>
  <c r="K34" i="13" s="1"/>
  <c r="K29" i="13"/>
  <c r="K36" i="13"/>
  <c r="J64" i="13"/>
  <c r="K64" i="13" s="1"/>
  <c r="K32" i="13"/>
  <c r="K54" i="13"/>
  <c r="J59" i="13"/>
  <c r="K59" i="13" s="1"/>
  <c r="K41" i="13"/>
  <c r="K21" i="13"/>
  <c r="K28" i="13"/>
  <c r="K58" i="13"/>
  <c r="N77" i="13"/>
  <c r="D84" i="13" s="1"/>
  <c r="K53" i="13"/>
  <c r="J55" i="13"/>
  <c r="K55" i="13" s="1"/>
  <c r="J19" i="13"/>
  <c r="K19" i="13" s="1"/>
  <c r="J51" i="13"/>
  <c r="K51" i="13" s="1"/>
  <c r="J20" i="13"/>
  <c r="K20" i="13" s="1"/>
  <c r="J47" i="13"/>
  <c r="K47" i="13" s="1"/>
  <c r="D80" i="13" l="1"/>
</calcChain>
</file>

<file path=xl/sharedStrings.xml><?xml version="1.0" encoding="utf-8"?>
<sst xmlns="http://schemas.openxmlformats.org/spreadsheetml/2006/main" count="247" uniqueCount="164">
  <si>
    <t>Skarb Państwa -</t>
  </si>
  <si>
    <t xml:space="preserve">Państwowe Gospodarstwo Leśne Lasy Państwowe
</t>
  </si>
  <si>
    <t xml:space="preserve">L.p.
</t>
  </si>
  <si>
    <t xml:space="preserve">Pozycja w standardzie RDLP
</t>
  </si>
  <si>
    <t xml:space="preserve">Czynność - opis prac
</t>
  </si>
  <si>
    <t xml:space="preserve">Jedn.
</t>
  </si>
  <si>
    <t xml:space="preserve">Ilość
</t>
  </si>
  <si>
    <t xml:space="preserve">Cena jednostkowa netto w PLN
</t>
  </si>
  <si>
    <t xml:space="preserve">Wartość całkowita netto w PLN
</t>
  </si>
  <si>
    <t xml:space="preserve">Stawka VAT
</t>
  </si>
  <si>
    <t xml:space="preserve">Wartość VAT w PLN
</t>
  </si>
  <si>
    <t xml:space="preserve">Wartość całkowita brutto w PLN
</t>
  </si>
  <si>
    <t>HA</t>
  </si>
  <si>
    <t>M3P</t>
  </si>
  <si>
    <t xml:space="preserve">OPR-PSPAL
</t>
  </si>
  <si>
    <t>Oprysk opryskiwaczem plecakowym</t>
  </si>
  <si>
    <t xml:space="preserve">TSZT
</t>
  </si>
  <si>
    <t>TSZT</t>
  </si>
  <si>
    <t>TRAN-SADZ</t>
  </si>
  <si>
    <t>Transport sadzonek z zakupu</t>
  </si>
  <si>
    <t>H</t>
  </si>
  <si>
    <t>23%</t>
  </si>
  <si>
    <t>SPUL-C</t>
  </si>
  <si>
    <t>Mechaniczne spulchnianie pomiędzy sadzonkami</t>
  </si>
  <si>
    <t>AR</t>
  </si>
  <si>
    <t>BRON-SC</t>
  </si>
  <si>
    <t>Bronowanie gleby</t>
  </si>
  <si>
    <t>SPUL-SC</t>
  </si>
  <si>
    <t>Mechaniczne spulchnianie gleby</t>
  </si>
  <si>
    <t>SPUL-R</t>
  </si>
  <si>
    <t>Spulchnianie gleby na międzyrzędach dla DB i BK również w okresie wschodów</t>
  </si>
  <si>
    <t>SPUL-R1</t>
  </si>
  <si>
    <t>Spulchnianie gleby na międzyrzędach w okresie wschodów motyką</t>
  </si>
  <si>
    <t>WYOR-CK</t>
  </si>
  <si>
    <t>Podcinanie korzeni sadzonek podcinaczem</t>
  </si>
  <si>
    <t>WYOR-CS</t>
  </si>
  <si>
    <t>Podcinanie korzeni sadzonek podcinaczem sekcyjnym</t>
  </si>
  <si>
    <t>VII.1.1</t>
  </si>
  <si>
    <t>ŁOPATA</t>
  </si>
  <si>
    <t>Orka łopatą mechaniczną</t>
  </si>
  <si>
    <t>WAŁ-SC</t>
  </si>
  <si>
    <t>Wałowanie pełnej orki - jednokrotne</t>
  </si>
  <si>
    <t xml:space="preserve">VII.1.1
</t>
  </si>
  <si>
    <t>GŁĘBOSZ</t>
  </si>
  <si>
    <t xml:space="preserve">Głęboszowanie
</t>
  </si>
  <si>
    <t>Nawożenie mineralne w sadzonkach –wykonywane mechanicznie</t>
  </si>
  <si>
    <t>NAW-MINM</t>
  </si>
  <si>
    <t>SIEW-KC</t>
  </si>
  <si>
    <t>Rozsiew kompostu rozrzutnikiem</t>
  </si>
  <si>
    <t>SIEW-NC</t>
  </si>
  <si>
    <t>Rozsiew nawozów startowo rozrzutnikiem</t>
  </si>
  <si>
    <t xml:space="preserve">OPR-SC
</t>
  </si>
  <si>
    <t xml:space="preserve">Oprysk opryskiwaczem ciągnikowym
</t>
  </si>
  <si>
    <t xml:space="preserve">AR
</t>
  </si>
  <si>
    <t xml:space="preserve">PIEL-RN
</t>
  </si>
  <si>
    <t xml:space="preserve">Pielenie w rzędach lub pasach
</t>
  </si>
  <si>
    <t xml:space="preserve">PIEL-RN1
</t>
  </si>
  <si>
    <t xml:space="preserve">Pielenie w rzędach lub pasach w okresie wschodów
</t>
  </si>
  <si>
    <t xml:space="preserve">PRZER-S
</t>
  </si>
  <si>
    <t xml:space="preserve">Przerywanie nadmiarów siewów
</t>
  </si>
  <si>
    <t>USUW-SADZ</t>
  </si>
  <si>
    <t>Usuwanie sadzonek porażonych</t>
  </si>
  <si>
    <t xml:space="preserve">OSŁ-ATM
</t>
  </si>
  <si>
    <t xml:space="preserve">Zakładanie lub zdejmowanie osłon
</t>
  </si>
  <si>
    <t xml:space="preserve">OSŁ-REG
</t>
  </si>
  <si>
    <t xml:space="preserve">Regulowanie położenia osłon
</t>
  </si>
  <si>
    <t>WYC-SC</t>
  </si>
  <si>
    <t>Wyciskanie rządków siewnych ciągnikiem</t>
  </si>
  <si>
    <t xml:space="preserve">WYJ-1IW
</t>
  </si>
  <si>
    <t xml:space="preserve">Wyjęcie 1-latek iglastych wyoranych mechanicznie
</t>
  </si>
  <si>
    <t xml:space="preserve">WYJ-1LW
</t>
  </si>
  <si>
    <t xml:space="preserve">Wyjęcie 1-latek liściastych wyoranych mechanicznie
</t>
  </si>
  <si>
    <t xml:space="preserve">WYJ-2IW
</t>
  </si>
  <si>
    <t xml:space="preserve">Wyjęcie wielolatek iglastych wyoranych mechanicznie
</t>
  </si>
  <si>
    <t xml:space="preserve">WYJ-2LW
</t>
  </si>
  <si>
    <t xml:space="preserve">Wyjęcie wielolatek liściastych wyoranych mechanicznie
</t>
  </si>
  <si>
    <t>WYJ-4IS</t>
  </si>
  <si>
    <t xml:space="preserve">Wyjęcie materiału szkółkowanego 4-5 letniego - iglastego
</t>
  </si>
  <si>
    <t>WYJ-4LS</t>
  </si>
  <si>
    <t xml:space="preserve">Wyjęcie materiału szkółkowanego 4-5 letniego - liściastego
</t>
  </si>
  <si>
    <t xml:space="preserve">ŻEL-1
</t>
  </si>
  <si>
    <t xml:space="preserve">Żelowanie 1-latek na szkółkach
</t>
  </si>
  <si>
    <t xml:space="preserve">ŻEL-2
</t>
  </si>
  <si>
    <t xml:space="preserve">Żelowanie 2-latek na szkółkach
</t>
  </si>
  <si>
    <t xml:space="preserve">ŻEL-IL
</t>
  </si>
  <si>
    <t xml:space="preserve">Żelowanie sadzonek pozostałych
</t>
  </si>
  <si>
    <t xml:space="preserve">ZAŁ-1IL
</t>
  </si>
  <si>
    <t xml:space="preserve">ZAŁ-1LL
</t>
  </si>
  <si>
    <t xml:space="preserve">Załadunek sadzonek na pojazdy z zabezpieczeniem do transportu lub rozładunek wraz z zabezpieczeniem
- 1 latek liściastych
</t>
  </si>
  <si>
    <t xml:space="preserve">ZAŁ-2IL
</t>
  </si>
  <si>
    <t xml:space="preserve">Załadunek sadzonek na pojazdy z zabezpieczeniem do transportu lub rozładunek wraz z zabezpieczeniem
- 2-3 latek iglastych
</t>
  </si>
  <si>
    <t xml:space="preserve">ZAŁ-2LL
</t>
  </si>
  <si>
    <t xml:space="preserve">Załadunek sadzonek na pojazdy z zabezpieczeniem do transportu lub rozładunek wraz z zabezpieczeniem
- 2-3 latek liściastych
</t>
  </si>
  <si>
    <t xml:space="preserve">ZAŁ-4IL
</t>
  </si>
  <si>
    <t xml:space="preserve">Załadunek sadzonek na pojazdy z zabezpieczeniem do transportu lub rozładunek wraz z zabezpieczeniem
- 4-5 latek iglastych
</t>
  </si>
  <si>
    <t xml:space="preserve">ZAŁ-4LL
</t>
  </si>
  <si>
    <t xml:space="preserve">Załadunek sadzonek na pojazdy z zabezpieczeniem do transportu lub rozładunek wraz z zabezpieczeniem
- 4-5 latek liściastych
</t>
  </si>
  <si>
    <t xml:space="preserve">SIEW-DC
</t>
  </si>
  <si>
    <t xml:space="preserve">Siew nasion drobnych siewnikiem mechanicznie
</t>
  </si>
  <si>
    <t>SIEW-GC</t>
  </si>
  <si>
    <t>Siew nasion grubych siewnikiem mechanicznie</t>
  </si>
  <si>
    <t>PIASK-S</t>
  </si>
  <si>
    <t>Piaskowanie siewów - mechaniczne</t>
  </si>
  <si>
    <t>SIEW-R</t>
  </si>
  <si>
    <t>Ręczny wysiew nasion</t>
  </si>
  <si>
    <t>KG</t>
  </si>
  <si>
    <t>ZB-NASDB</t>
  </si>
  <si>
    <t>Zbiór nasion dęba</t>
  </si>
  <si>
    <t>ZB-NASBRZ</t>
  </si>
  <si>
    <t>Zbiór nasion brzozy</t>
  </si>
  <si>
    <t>ZB-NASLP</t>
  </si>
  <si>
    <t>Zbiór nasion lipy</t>
  </si>
  <si>
    <t>ZB-NASGB</t>
  </si>
  <si>
    <t>Zbiór nasion graba</t>
  </si>
  <si>
    <t>ZB-NASGR</t>
  </si>
  <si>
    <t>Zbiór nasion gruszy</t>
  </si>
  <si>
    <t>ZB-NASJB</t>
  </si>
  <si>
    <t>Zbiór nasion jabłoni</t>
  </si>
  <si>
    <t>ZB-NASJRZ</t>
  </si>
  <si>
    <t>Zbiór nasion jarzębu</t>
  </si>
  <si>
    <t>ZB-NASJW</t>
  </si>
  <si>
    <t>Zbiór nasion jaworu</t>
  </si>
  <si>
    <t>ZB-NASKL</t>
  </si>
  <si>
    <t>Zbiór nasion klonu zwyczajnego lub polnego</t>
  </si>
  <si>
    <t>ZB-NASOLC</t>
  </si>
  <si>
    <t>Zbiór nasion olchy czarnej</t>
  </si>
  <si>
    <t>ZB-NASŚLA</t>
  </si>
  <si>
    <t>Zbiór nasion śliwy ałyczy</t>
  </si>
  <si>
    <t>ZB-NŚLT</t>
  </si>
  <si>
    <t>Zbiór nasion śliwy tarniny</t>
  </si>
  <si>
    <t>GODZ RH8</t>
  </si>
  <si>
    <t xml:space="preserve">Prace wykonywane ręcznie </t>
  </si>
  <si>
    <t>GODZ MH8</t>
  </si>
  <si>
    <t xml:space="preserve">Prace wykonywane ciągnikiem </t>
  </si>
  <si>
    <t>Cena łączna netto w PLN</t>
  </si>
  <si>
    <t>Cena łączna brutto w PLN</t>
  </si>
  <si>
    <t>Załącznik nr 2 do SIWZ</t>
  </si>
  <si>
    <t>(Nazwa i adres wykonawcy)</t>
  </si>
  <si>
    <t xml:space="preserve">KOSZTORYS OFERTOWY
</t>
  </si>
  <si>
    <t>Załadunek sadzonek na pojazdy z zabezpieczeniem do transportu lub rozładunek wraz z  zabezpieczeniem 
- 1 latek iglastych</t>
  </si>
  <si>
    <t>I.4.7</t>
  </si>
  <si>
    <t>VII.1.2</t>
  </si>
  <si>
    <t>VII.1.4</t>
  </si>
  <si>
    <t>VII.1.6</t>
  </si>
  <si>
    <t>VII.1.8</t>
  </si>
  <si>
    <t>VII.1.9</t>
  </si>
  <si>
    <t>VII.1.17</t>
  </si>
  <si>
    <t>VII.1.13</t>
  </si>
  <si>
    <t>VII.1.15</t>
  </si>
  <si>
    <t>VII.1.16</t>
  </si>
  <si>
    <t>VII.1.18</t>
  </si>
  <si>
    <t>VIII.1.3</t>
  </si>
  <si>
    <t>I.1.6                                    II.16.2                                             VII.1.7</t>
  </si>
  <si>
    <t>Nadleśnictwo Lutówko</t>
  </si>
  <si>
    <t>Odpowiadając na ogłoszenie o przetargu nieograniczonym na „Wykonywanie usług z zakresu gospodarki leśnej na terenie Nadleśnictwa Lutówko w roku 2021 składamy niniejszym ofertę na Pakiet 8 tego zamówienia i oferujemy następujące ceny jednostkowe za usługi wchodzące w skład tej części zamówienia:</t>
  </si>
  <si>
    <t>Lutówko 18; 89-407 Lutówko</t>
  </si>
  <si>
    <t>31</t>
  </si>
  <si>
    <t>Szkółkarstwo</t>
  </si>
  <si>
    <t>Nasiennictwo</t>
  </si>
  <si>
    <t>Pozostałe prace</t>
  </si>
  <si>
    <t>VII.1.21</t>
  </si>
  <si>
    <t>SZUK-PĘDR</t>
  </si>
  <si>
    <t>SZT</t>
  </si>
  <si>
    <t>Badanie zapędraczenia gleby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</si>
</sst>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Times New Roman"/>
      <family val="1"/>
      <charset val="238"/>
    </font>
    <font>
      <sz val="9"/>
      <color rgb="FF333333"/>
      <name val="Times New Roman"/>
      <family val="1"/>
      <charset val="238"/>
    </font>
    <font>
      <sz val="10"/>
      <color rgb="FF333333"/>
      <name val="Times New Roman"/>
      <family val="1"/>
      <charset val="238"/>
    </font>
    <font>
      <b/>
      <i/>
      <sz val="12"/>
      <color rgb="FF333333"/>
      <name val="Times New Roman"/>
      <family val="1"/>
      <charset val="238"/>
    </font>
    <font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Times New Roman"/>
      <family val="1"/>
      <charset val="238"/>
    </font>
    <font>
      <b/>
      <sz val="12"/>
      <color rgb="FF333333"/>
      <name val="Times New Roman"/>
      <family val="1"/>
      <charset val="238"/>
    </font>
    <font>
      <sz val="14"/>
      <color rgb="FF333333"/>
      <name val="Times New Roman"/>
      <family val="1"/>
      <charset val="238"/>
    </font>
    <font>
      <b/>
      <sz val="18"/>
      <color rgb="FF333333"/>
      <name val="Times New Roman"/>
      <family val="1"/>
      <charset val="238"/>
    </font>
    <font>
      <b/>
      <sz val="11"/>
      <color rgb="FF333333"/>
      <name val="Times New Roman"/>
      <family val="1"/>
      <charset val="238"/>
    </font>
    <font>
      <sz val="9"/>
      <color rgb="FF333333"/>
      <name val="Times New Roman"/>
      <family val="1"/>
      <charset val="238"/>
    </font>
    <font>
      <b/>
      <sz val="10"/>
      <color rgb="FF333333"/>
      <name val="Times New Roman"/>
      <family val="1"/>
      <charset val="238"/>
    </font>
    <font>
      <b/>
      <sz val="14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b/>
      <sz val="14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b/>
      <sz val="10"/>
      <name val="Times New Roman"/>
      <family val="1"/>
      <charset val="238"/>
    </font>
    <font>
      <sz val="22"/>
      <color rgb="FFFF0000"/>
      <name val="Arial"/>
      <family val="2"/>
      <charset val="238"/>
    </font>
    <font>
      <b/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40">
    <xf numFmtId="0" fontId="0" fillId="0" borderId="0" xfId="0"/>
    <xf numFmtId="0" fontId="1" fillId="2" borderId="0" xfId="0" applyFont="1" applyFill="1" applyAlignment="1">
      <alignment horizontal="left"/>
    </xf>
    <xf numFmtId="49" fontId="5" fillId="2" borderId="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vertical="center"/>
    </xf>
    <xf numFmtId="49" fontId="4" fillId="2" borderId="0" xfId="0" applyNumberFormat="1" applyFont="1" applyFill="1" applyBorder="1" applyAlignment="1">
      <alignment vertical="center"/>
    </xf>
    <xf numFmtId="49" fontId="2" fillId="2" borderId="0" xfId="0" applyNumberFormat="1" applyFont="1" applyFill="1" applyAlignment="1">
      <alignment vertical="center"/>
    </xf>
    <xf numFmtId="49" fontId="2" fillId="2" borderId="0" xfId="0" applyNumberFormat="1" applyFont="1" applyFill="1" applyBorder="1" applyAlignment="1"/>
    <xf numFmtId="49" fontId="6" fillId="2" borderId="0" xfId="0" applyNumberFormat="1" applyFont="1" applyFill="1" applyAlignment="1">
      <alignment vertical="center" wrapText="1"/>
    </xf>
    <xf numFmtId="49" fontId="3" fillId="2" borderId="8" xfId="0" applyNumberFormat="1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49" fontId="3" fillId="2" borderId="8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4" fontId="8" fillId="2" borderId="11" xfId="0" applyNumberFormat="1" applyFont="1" applyFill="1" applyBorder="1" applyAlignment="1">
      <alignment horizontal="right" vertical="center"/>
    </xf>
    <xf numFmtId="4" fontId="8" fillId="2" borderId="8" xfId="0" applyNumberFormat="1" applyFont="1" applyFill="1" applyBorder="1" applyAlignment="1" applyProtection="1">
      <alignment horizontal="right" vertical="center"/>
      <protection locked="0"/>
    </xf>
    <xf numFmtId="4" fontId="18" fillId="2" borderId="8" xfId="0" applyNumberFormat="1" applyFont="1" applyFill="1" applyBorder="1" applyAlignment="1" applyProtection="1">
      <alignment horizontal="right" vertical="center"/>
    </xf>
    <xf numFmtId="4" fontId="18" fillId="2" borderId="8" xfId="0" applyNumberFormat="1" applyFont="1" applyFill="1" applyBorder="1" applyAlignment="1">
      <alignment vertical="center"/>
    </xf>
    <xf numFmtId="4" fontId="18" fillId="2" borderId="17" xfId="0" applyNumberFormat="1" applyFont="1" applyFill="1" applyBorder="1" applyAlignment="1">
      <alignment vertical="center"/>
    </xf>
    <xf numFmtId="49" fontId="16" fillId="2" borderId="0" xfId="0" applyNumberFormat="1" applyFont="1" applyFill="1" applyBorder="1" applyAlignment="1">
      <alignment horizontal="left"/>
    </xf>
    <xf numFmtId="4" fontId="18" fillId="4" borderId="8" xfId="0" applyNumberFormat="1" applyFont="1" applyFill="1" applyBorder="1" applyAlignment="1">
      <alignment vertical="center"/>
    </xf>
    <xf numFmtId="4" fontId="18" fillId="4" borderId="17" xfId="0" applyNumberFormat="1" applyFont="1" applyFill="1" applyBorder="1" applyAlignment="1">
      <alignment vertical="center"/>
    </xf>
    <xf numFmtId="0" fontId="19" fillId="0" borderId="8" xfId="0" applyFont="1" applyFill="1" applyBorder="1" applyAlignment="1">
      <alignment vertical="center"/>
    </xf>
    <xf numFmtId="49" fontId="19" fillId="0" borderId="11" xfId="0" applyNumberFormat="1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4" fontId="8" fillId="2" borderId="16" xfId="0" applyNumberFormat="1" applyFont="1" applyFill="1" applyBorder="1" applyAlignment="1">
      <alignment horizontal="right" vertical="center"/>
    </xf>
    <xf numFmtId="4" fontId="14" fillId="2" borderId="1" xfId="0" applyNumberFormat="1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49" fontId="16" fillId="2" borderId="0" xfId="0" applyNumberFormat="1" applyFont="1" applyFill="1" applyBorder="1" applyAlignment="1">
      <alignment horizontal="left" vertical="center"/>
    </xf>
    <xf numFmtId="4" fontId="16" fillId="2" borderId="0" xfId="1" applyNumberFormat="1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>
      <alignment horizontal="left"/>
    </xf>
    <xf numFmtId="0" fontId="16" fillId="0" borderId="0" xfId="0" applyFont="1" applyFill="1" applyBorder="1" applyAlignment="1">
      <alignment horizontal="left" vertical="center" wrapText="1"/>
    </xf>
    <xf numFmtId="0" fontId="19" fillId="0" borderId="11" xfId="0" applyFont="1" applyFill="1" applyBorder="1" applyAlignment="1">
      <alignment horizontal="center" vertical="center" wrapText="1"/>
    </xf>
    <xf numFmtId="4" fontId="15" fillId="2" borderId="0" xfId="0" applyNumberFormat="1" applyFont="1" applyFill="1" applyBorder="1" applyAlignment="1">
      <alignment horizontal="left"/>
    </xf>
    <xf numFmtId="0" fontId="20" fillId="0" borderId="0" xfId="0" applyFont="1"/>
    <xf numFmtId="0" fontId="15" fillId="2" borderId="0" xfId="0" applyFont="1" applyFill="1" applyBorder="1" applyAlignment="1" applyProtection="1">
      <alignment horizontal="left"/>
    </xf>
    <xf numFmtId="49" fontId="16" fillId="2" borderId="0" xfId="0" applyNumberFormat="1" applyFont="1" applyFill="1" applyBorder="1" applyAlignment="1" applyProtection="1">
      <alignment horizontal="left" vertical="center"/>
    </xf>
    <xf numFmtId="0" fontId="16" fillId="0" borderId="0" xfId="0" applyFont="1" applyFill="1" applyBorder="1" applyAlignment="1" applyProtection="1">
      <alignment horizontal="left" vertical="center" wrapText="1"/>
    </xf>
    <xf numFmtId="4" fontId="16" fillId="2" borderId="0" xfId="1" applyNumberFormat="1" applyFont="1" applyFill="1" applyBorder="1" applyAlignment="1" applyProtection="1">
      <alignment horizontal="left" vertical="center"/>
    </xf>
    <xf numFmtId="49" fontId="16" fillId="2" borderId="0" xfId="0" applyNumberFormat="1" applyFont="1" applyFill="1" applyBorder="1" applyAlignment="1" applyProtection="1">
      <alignment horizontal="left"/>
    </xf>
    <xf numFmtId="0" fontId="17" fillId="0" borderId="0" xfId="0" applyFont="1" applyBorder="1" applyAlignment="1" applyProtection="1">
      <alignment horizontal="left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9" fontId="8" fillId="3" borderId="8" xfId="0" applyNumberFormat="1" applyFont="1" applyFill="1" applyBorder="1" applyAlignment="1" applyProtection="1">
      <alignment horizontal="center" vertical="center"/>
      <protection locked="0"/>
    </xf>
    <xf numFmtId="9" fontId="8" fillId="3" borderId="8" xfId="2" applyNumberFormat="1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>
      <alignment horizontal="center" vertical="center" wrapText="1"/>
    </xf>
    <xf numFmtId="9" fontId="8" fillId="3" borderId="13" xfId="2" applyNumberFormat="1" applyFont="1" applyFill="1" applyBorder="1" applyAlignment="1" applyProtection="1">
      <alignment horizontal="center" vertical="center"/>
      <protection locked="0"/>
    </xf>
    <xf numFmtId="9" fontId="8" fillId="3" borderId="7" xfId="2" applyNumberFormat="1" applyFont="1" applyFill="1" applyBorder="1" applyAlignment="1" applyProtection="1">
      <alignment horizontal="center" vertical="center"/>
      <protection locked="0"/>
    </xf>
    <xf numFmtId="0" fontId="19" fillId="0" borderId="7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vertical="center" wrapText="1"/>
    </xf>
    <xf numFmtId="4" fontId="8" fillId="2" borderId="10" xfId="0" applyNumberFormat="1" applyFont="1" applyFill="1" applyBorder="1" applyAlignment="1">
      <alignment horizontal="right" vertical="center"/>
    </xf>
    <xf numFmtId="4" fontId="8" fillId="2" borderId="7" xfId="0" applyNumberFormat="1" applyFont="1" applyFill="1" applyBorder="1" applyAlignment="1" applyProtection="1">
      <alignment horizontal="right" vertical="center"/>
      <protection locked="0"/>
    </xf>
    <xf numFmtId="4" fontId="18" fillId="2" borderId="7" xfId="0" applyNumberFormat="1" applyFont="1" applyFill="1" applyBorder="1" applyAlignment="1" applyProtection="1">
      <alignment horizontal="right" vertical="center"/>
    </xf>
    <xf numFmtId="9" fontId="8" fillId="3" borderId="7" xfId="0" applyNumberFormat="1" applyFont="1" applyFill="1" applyBorder="1" applyAlignment="1" applyProtection="1">
      <alignment horizontal="center" vertical="center"/>
      <protection locked="0"/>
    </xf>
    <xf numFmtId="4" fontId="18" fillId="2" borderId="7" xfId="0" applyNumberFormat="1" applyFont="1" applyFill="1" applyBorder="1" applyAlignment="1">
      <alignment vertical="center"/>
    </xf>
    <xf numFmtId="4" fontId="18" fillId="2" borderId="25" xfId="0" applyNumberFormat="1" applyFont="1" applyFill="1" applyBorder="1" applyAlignment="1">
      <alignment vertical="center"/>
    </xf>
    <xf numFmtId="0" fontId="19" fillId="0" borderId="7" xfId="0" applyFont="1" applyFill="1" applyBorder="1" applyAlignment="1">
      <alignment vertical="center"/>
    </xf>
    <xf numFmtId="0" fontId="19" fillId="0" borderId="27" xfId="0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4" fontId="8" fillId="2" borderId="28" xfId="0" applyNumberFormat="1" applyFont="1" applyFill="1" applyBorder="1" applyAlignment="1">
      <alignment horizontal="right" vertical="center"/>
    </xf>
    <xf numFmtId="4" fontId="18" fillId="4" borderId="7" xfId="0" applyNumberFormat="1" applyFont="1" applyFill="1" applyBorder="1" applyAlignment="1">
      <alignment vertical="center"/>
    </xf>
    <xf numFmtId="4" fontId="18" fillId="4" borderId="25" xfId="0" applyNumberFormat="1" applyFont="1" applyFill="1" applyBorder="1" applyAlignment="1">
      <alignment vertical="center"/>
    </xf>
    <xf numFmtId="0" fontId="19" fillId="0" borderId="13" xfId="0" applyFont="1" applyFill="1" applyBorder="1" applyAlignment="1">
      <alignment vertical="center"/>
    </xf>
    <xf numFmtId="0" fontId="19" fillId="0" borderId="32" xfId="0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vertical="center" wrapText="1"/>
    </xf>
    <xf numFmtId="49" fontId="3" fillId="2" borderId="13" xfId="0" applyNumberFormat="1" applyFont="1" applyFill="1" applyBorder="1" applyAlignment="1">
      <alignment horizontal="center" vertical="center"/>
    </xf>
    <xf numFmtId="4" fontId="8" fillId="2" borderId="33" xfId="0" applyNumberFormat="1" applyFont="1" applyFill="1" applyBorder="1" applyAlignment="1">
      <alignment horizontal="right" vertical="center"/>
    </xf>
    <xf numFmtId="4" fontId="8" fillId="2" borderId="13" xfId="0" applyNumberFormat="1" applyFont="1" applyFill="1" applyBorder="1" applyAlignment="1" applyProtection="1">
      <alignment horizontal="right" vertical="center"/>
      <protection locked="0"/>
    </xf>
    <xf numFmtId="4" fontId="18" fillId="2" borderId="13" xfId="0" applyNumberFormat="1" applyFont="1" applyFill="1" applyBorder="1" applyAlignment="1" applyProtection="1">
      <alignment horizontal="right" vertical="center"/>
    </xf>
    <xf numFmtId="4" fontId="18" fillId="4" borderId="13" xfId="0" applyNumberFormat="1" applyFont="1" applyFill="1" applyBorder="1" applyAlignment="1">
      <alignment vertical="center"/>
    </xf>
    <xf numFmtId="4" fontId="18" fillId="4" borderId="34" xfId="0" applyNumberFormat="1" applyFont="1" applyFill="1" applyBorder="1" applyAlignment="1">
      <alignment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35" xfId="0" applyFont="1" applyFill="1" applyBorder="1" applyAlignment="1">
      <alignment vertical="center"/>
    </xf>
    <xf numFmtId="0" fontId="19" fillId="0" borderId="30" xfId="0" applyFont="1" applyFill="1" applyBorder="1" applyAlignment="1">
      <alignment horizontal="center" vertical="center"/>
    </xf>
    <xf numFmtId="49" fontId="3" fillId="2" borderId="35" xfId="0" applyNumberFormat="1" applyFont="1" applyFill="1" applyBorder="1" applyAlignment="1">
      <alignment horizontal="center" vertical="center" wrapText="1"/>
    </xf>
    <xf numFmtId="49" fontId="3" fillId="2" borderId="35" xfId="0" applyNumberFormat="1" applyFont="1" applyFill="1" applyBorder="1" applyAlignment="1">
      <alignment vertical="center" wrapText="1"/>
    </xf>
    <xf numFmtId="49" fontId="3" fillId="2" borderId="35" xfId="0" applyNumberFormat="1" applyFont="1" applyFill="1" applyBorder="1" applyAlignment="1">
      <alignment horizontal="center" vertical="center"/>
    </xf>
    <xf numFmtId="4" fontId="8" fillId="2" borderId="29" xfId="0" applyNumberFormat="1" applyFont="1" applyFill="1" applyBorder="1" applyAlignment="1">
      <alignment horizontal="right" vertical="center"/>
    </xf>
    <xf numFmtId="4" fontId="8" fillId="2" borderId="35" xfId="0" applyNumberFormat="1" applyFont="1" applyFill="1" applyBorder="1" applyAlignment="1" applyProtection="1">
      <alignment horizontal="right" vertical="center"/>
      <protection locked="0"/>
    </xf>
    <xf numFmtId="4" fontId="18" fillId="2" borderId="35" xfId="0" applyNumberFormat="1" applyFont="1" applyFill="1" applyBorder="1" applyAlignment="1" applyProtection="1">
      <alignment horizontal="right" vertical="center"/>
    </xf>
    <xf numFmtId="9" fontId="8" fillId="3" borderId="35" xfId="2" applyNumberFormat="1" applyFont="1" applyFill="1" applyBorder="1" applyAlignment="1" applyProtection="1">
      <alignment horizontal="center" vertical="center"/>
      <protection locked="0"/>
    </xf>
    <xf numFmtId="4" fontId="18" fillId="4" borderId="35" xfId="0" applyNumberFormat="1" applyFont="1" applyFill="1" applyBorder="1" applyAlignment="1">
      <alignment vertical="center"/>
    </xf>
    <xf numFmtId="4" fontId="18" fillId="4" borderId="31" xfId="0" applyNumberFormat="1" applyFont="1" applyFill="1" applyBorder="1" applyAlignment="1">
      <alignment vertical="center"/>
    </xf>
    <xf numFmtId="4" fontId="16" fillId="2" borderId="0" xfId="1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>
      <alignment horizontal="center"/>
    </xf>
    <xf numFmtId="4" fontId="18" fillId="2" borderId="13" xfId="0" applyNumberFormat="1" applyFont="1" applyFill="1" applyBorder="1" applyAlignment="1" applyProtection="1">
      <alignment horizontal="center" vertical="center"/>
    </xf>
    <xf numFmtId="4" fontId="18" fillId="2" borderId="14" xfId="0" applyNumberFormat="1" applyFont="1" applyFill="1" applyBorder="1" applyAlignment="1" applyProtection="1">
      <alignment horizontal="center" vertical="center"/>
    </xf>
    <xf numFmtId="4" fontId="18" fillId="2" borderId="7" xfId="0" applyNumberFormat="1" applyFont="1" applyFill="1" applyBorder="1" applyAlignment="1" applyProtection="1">
      <alignment horizontal="center" vertical="center"/>
    </xf>
    <xf numFmtId="9" fontId="8" fillId="3" borderId="13" xfId="2" applyNumberFormat="1" applyFont="1" applyFill="1" applyBorder="1" applyAlignment="1" applyProtection="1">
      <alignment horizontal="center" vertical="center"/>
      <protection locked="0"/>
    </xf>
    <xf numFmtId="9" fontId="8" fillId="3" borderId="14" xfId="2" applyNumberFormat="1" applyFont="1" applyFill="1" applyBorder="1" applyAlignment="1" applyProtection="1">
      <alignment horizontal="center" vertical="center"/>
      <protection locked="0"/>
    </xf>
    <xf numFmtId="9" fontId="8" fillId="3" borderId="7" xfId="2" applyNumberFormat="1" applyFont="1" applyFill="1" applyBorder="1" applyAlignment="1" applyProtection="1">
      <alignment horizontal="center" vertical="center"/>
      <protection locked="0"/>
    </xf>
    <xf numFmtId="4" fontId="18" fillId="4" borderId="13" xfId="0" applyNumberFormat="1" applyFont="1" applyFill="1" applyBorder="1" applyAlignment="1">
      <alignment horizontal="center" vertical="center"/>
    </xf>
    <xf numFmtId="4" fontId="18" fillId="4" borderId="14" xfId="0" applyNumberFormat="1" applyFont="1" applyFill="1" applyBorder="1" applyAlignment="1">
      <alignment horizontal="center" vertical="center"/>
    </xf>
    <xf numFmtId="4" fontId="18" fillId="4" borderId="7" xfId="0" applyNumberFormat="1" applyFont="1" applyFill="1" applyBorder="1" applyAlignment="1">
      <alignment horizontal="center" vertical="center"/>
    </xf>
    <xf numFmtId="4" fontId="16" fillId="2" borderId="0" xfId="1" applyNumberFormat="1" applyFont="1" applyFill="1" applyBorder="1" applyAlignment="1" applyProtection="1">
      <alignment horizontal="center" vertical="center"/>
    </xf>
    <xf numFmtId="49" fontId="2" fillId="2" borderId="20" xfId="0" applyNumberFormat="1" applyFont="1" applyFill="1" applyBorder="1" applyAlignment="1" applyProtection="1">
      <alignment horizontal="center"/>
      <protection locked="0"/>
    </xf>
    <xf numFmtId="49" fontId="2" fillId="2" borderId="18" xfId="0" applyNumberFormat="1" applyFont="1" applyFill="1" applyBorder="1" applyAlignment="1" applyProtection="1">
      <alignment horizontal="center"/>
      <protection locked="0"/>
    </xf>
    <xf numFmtId="49" fontId="2" fillId="2" borderId="15" xfId="0" applyNumberFormat="1" applyFont="1" applyFill="1" applyBorder="1" applyAlignment="1" applyProtection="1">
      <alignment horizontal="center"/>
      <protection locked="0"/>
    </xf>
    <xf numFmtId="49" fontId="2" fillId="2" borderId="21" xfId="0" applyNumberFormat="1" applyFont="1" applyFill="1" applyBorder="1" applyAlignment="1" applyProtection="1">
      <alignment horizontal="center"/>
      <protection locked="0"/>
    </xf>
    <xf numFmtId="49" fontId="2" fillId="2" borderId="0" xfId="0" applyNumberFormat="1" applyFont="1" applyFill="1" applyBorder="1" applyAlignment="1" applyProtection="1">
      <alignment horizontal="center"/>
      <protection locked="0"/>
    </xf>
    <xf numFmtId="49" fontId="2" fillId="2" borderId="22" xfId="0" applyNumberFormat="1" applyFont="1" applyFill="1" applyBorder="1" applyAlignment="1" applyProtection="1">
      <alignment horizontal="center"/>
      <protection locked="0"/>
    </xf>
    <xf numFmtId="49" fontId="2" fillId="2" borderId="23" xfId="0" applyNumberFormat="1" applyFont="1" applyFill="1" applyBorder="1" applyAlignment="1" applyProtection="1">
      <alignment horizontal="center"/>
      <protection locked="0"/>
    </xf>
    <xf numFmtId="49" fontId="2" fillId="2" borderId="10" xfId="0" applyNumberFormat="1" applyFont="1" applyFill="1" applyBorder="1" applyAlignment="1" applyProtection="1">
      <alignment horizontal="center"/>
      <protection locked="0"/>
    </xf>
    <xf numFmtId="49" fontId="2" fillId="2" borderId="24" xfId="0" applyNumberFormat="1" applyFont="1" applyFill="1" applyBorder="1" applyAlignment="1" applyProtection="1">
      <alignment horizontal="center"/>
      <protection locked="0"/>
    </xf>
    <xf numFmtId="0" fontId="21" fillId="5" borderId="12" xfId="0" applyFont="1" applyFill="1" applyBorder="1" applyAlignment="1">
      <alignment horizontal="center" vertical="center"/>
    </xf>
    <xf numFmtId="0" fontId="21" fillId="5" borderId="9" xfId="0" applyFont="1" applyFill="1" applyBorder="1" applyAlignment="1">
      <alignment horizontal="center" vertical="center"/>
    </xf>
    <xf numFmtId="0" fontId="21" fillId="5" borderId="26" xfId="0" applyFont="1" applyFill="1" applyBorder="1" applyAlignment="1">
      <alignment horizontal="center" vertical="center"/>
    </xf>
    <xf numFmtId="49" fontId="5" fillId="2" borderId="19" xfId="0" applyNumberFormat="1" applyFont="1" applyFill="1" applyBorder="1" applyAlignment="1" applyProtection="1">
      <alignment horizontal="left" vertical="center"/>
      <protection locked="0"/>
    </xf>
    <xf numFmtId="49" fontId="5" fillId="2" borderId="11" xfId="0" applyNumberFormat="1" applyFont="1" applyFill="1" applyBorder="1" applyAlignment="1" applyProtection="1">
      <alignment horizontal="left" vertical="center"/>
      <protection locked="0"/>
    </xf>
    <xf numFmtId="49" fontId="5" fillId="2" borderId="6" xfId="0" applyNumberFormat="1" applyFont="1" applyFill="1" applyBorder="1" applyAlignment="1" applyProtection="1">
      <alignment horizontal="left" vertical="center"/>
      <protection locked="0"/>
    </xf>
    <xf numFmtId="49" fontId="4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top" wrapText="1"/>
    </xf>
    <xf numFmtId="49" fontId="12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49" fontId="19" fillId="0" borderId="8" xfId="0" applyNumberFormat="1" applyFont="1" applyFill="1" applyBorder="1" applyAlignment="1">
      <alignment horizontal="center" vertical="center"/>
    </xf>
    <xf numFmtId="49" fontId="19" fillId="0" borderId="13" xfId="0" applyNumberFormat="1" applyFont="1" applyFill="1" applyBorder="1" applyAlignment="1">
      <alignment horizontal="center" vertical="center"/>
    </xf>
    <xf numFmtId="49" fontId="19" fillId="0" borderId="14" xfId="0" applyNumberFormat="1" applyFont="1" applyFill="1" applyBorder="1" applyAlignment="1">
      <alignment horizontal="center" vertical="center"/>
    </xf>
    <xf numFmtId="49" fontId="19" fillId="0" borderId="7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4" fontId="8" fillId="2" borderId="13" xfId="0" applyNumberFormat="1" applyFont="1" applyFill="1" applyBorder="1" applyAlignment="1">
      <alignment horizontal="right" vertical="center"/>
    </xf>
    <xf numFmtId="4" fontId="8" fillId="2" borderId="14" xfId="0" applyNumberFormat="1" applyFont="1" applyFill="1" applyBorder="1" applyAlignment="1">
      <alignment horizontal="right" vertical="center"/>
    </xf>
    <xf numFmtId="4" fontId="8" fillId="2" borderId="7" xfId="0" applyNumberFormat="1" applyFont="1" applyFill="1" applyBorder="1" applyAlignment="1">
      <alignment horizontal="right" vertical="center"/>
    </xf>
    <xf numFmtId="4" fontId="8" fillId="2" borderId="13" xfId="0" applyNumberFormat="1" applyFont="1" applyFill="1" applyBorder="1" applyAlignment="1" applyProtection="1">
      <alignment horizontal="center" vertical="center"/>
      <protection locked="0"/>
    </xf>
    <xf numFmtId="4" fontId="8" fillId="2" borderId="14" xfId="0" applyNumberFormat="1" applyFont="1" applyFill="1" applyBorder="1" applyAlignment="1" applyProtection="1">
      <alignment horizontal="center" vertical="center"/>
      <protection locked="0"/>
    </xf>
    <xf numFmtId="4" fontId="8" fillId="2" borderId="7" xfId="0" applyNumberFormat="1" applyFont="1" applyFill="1" applyBorder="1" applyAlignment="1" applyProtection="1">
      <alignment horizontal="center" vertical="center"/>
      <protection locked="0"/>
    </xf>
    <xf numFmtId="0" fontId="9" fillId="3" borderId="9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7"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0"/>
      </font>
      <fill>
        <patternFill>
          <bgColor theme="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84"/>
  <sheetViews>
    <sheetView tabSelected="1" topLeftCell="A10" zoomScale="80" zoomScaleNormal="80" workbookViewId="0">
      <selection activeCell="G33" sqref="G33"/>
    </sheetView>
  </sheetViews>
  <sheetFormatPr defaultColWidth="0" defaultRowHeight="18" x14ac:dyDescent="0.25"/>
  <cols>
    <col min="1" max="1" width="6.5703125" customWidth="1"/>
    <col min="2" max="2" width="22.28515625" customWidth="1"/>
    <col min="3" max="3" width="13.140625" style="14" customWidth="1"/>
    <col min="4" max="4" width="41" customWidth="1"/>
    <col min="5" max="5" width="6.28515625" bestFit="1" customWidth="1"/>
    <col min="6" max="6" width="8.42578125" customWidth="1"/>
    <col min="7" max="7" width="20.28515625" customWidth="1"/>
    <col min="8" max="8" width="22.5703125" customWidth="1"/>
    <col min="9" max="9" width="10.85546875" bestFit="1" customWidth="1"/>
    <col min="10" max="10" width="12.5703125" customWidth="1"/>
    <col min="11" max="11" width="19.85546875" customWidth="1"/>
    <col min="12" max="12" width="4.7109375" customWidth="1"/>
    <col min="13" max="13" width="20.28515625" style="47" customWidth="1"/>
    <col min="14" max="14" width="20.28515625" style="37" hidden="1"/>
    <col min="15" max="16383" width="9.140625" hidden="1"/>
    <col min="16384" max="16384" width="6.42578125" hidden="1"/>
  </cols>
  <sheetData>
    <row r="1" spans="1:14" s="1" customFormat="1" ht="21.95" customHeight="1" x14ac:dyDescent="0.25">
      <c r="C1" s="12"/>
      <c r="M1" s="42"/>
      <c r="N1" s="34"/>
    </row>
    <row r="2" spans="1:14" s="1" customFormat="1" ht="31.5" customHeight="1" x14ac:dyDescent="0.2">
      <c r="B2" s="4"/>
      <c r="C2" s="2"/>
      <c r="E2" s="6"/>
      <c r="F2" s="6"/>
      <c r="G2" s="6"/>
      <c r="H2" s="6"/>
      <c r="K2" s="6" t="s">
        <v>136</v>
      </c>
      <c r="M2" s="43"/>
      <c r="N2" s="35"/>
    </row>
    <row r="3" spans="1:14" s="1" customFormat="1" ht="23.45" customHeight="1" x14ac:dyDescent="0.25">
      <c r="A3" s="118"/>
      <c r="B3" s="119"/>
      <c r="C3" s="119"/>
      <c r="D3" s="119"/>
      <c r="E3" s="119"/>
      <c r="F3" s="119"/>
      <c r="G3" s="119"/>
      <c r="H3" s="119"/>
      <c r="I3" s="119"/>
      <c r="J3" s="120"/>
      <c r="M3" s="42"/>
      <c r="N3" s="34"/>
    </row>
    <row r="4" spans="1:14" s="1" customFormat="1" ht="9.6" customHeight="1" x14ac:dyDescent="0.25">
      <c r="A4" s="121" t="s">
        <v>137</v>
      </c>
      <c r="B4" s="121"/>
      <c r="C4" s="121"/>
      <c r="D4" s="121"/>
      <c r="E4" s="121"/>
      <c r="M4" s="42"/>
      <c r="N4" s="34"/>
    </row>
    <row r="5" spans="1:14" s="1" customFormat="1" ht="8.4499999999999993" customHeight="1" x14ac:dyDescent="0.2">
      <c r="B5" s="5"/>
      <c r="C5" s="3"/>
      <c r="E5" s="6"/>
      <c r="F5" s="6"/>
      <c r="G5" s="6"/>
      <c r="H5" s="6"/>
      <c r="M5" s="43"/>
      <c r="N5" s="35"/>
    </row>
    <row r="6" spans="1:14" s="1" customFormat="1" ht="21.95" customHeight="1" x14ac:dyDescent="0.2">
      <c r="C6" s="12"/>
      <c r="E6" s="6"/>
      <c r="F6" s="6"/>
      <c r="G6" s="6"/>
      <c r="H6" s="6"/>
      <c r="M6" s="43"/>
      <c r="N6" s="35"/>
    </row>
    <row r="7" spans="1:14" s="1" customFormat="1" ht="12.75" customHeight="1" x14ac:dyDescent="0.25">
      <c r="C7" s="12"/>
      <c r="M7" s="42"/>
      <c r="N7" s="34"/>
    </row>
    <row r="8" spans="1:14" s="1" customFormat="1" ht="33" customHeight="1" x14ac:dyDescent="0.25">
      <c r="A8" s="122" t="s">
        <v>138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M8" s="42"/>
      <c r="N8" s="34"/>
    </row>
    <row r="9" spans="1:14" s="1" customFormat="1" ht="13.35" customHeight="1" x14ac:dyDescent="0.25">
      <c r="C9" s="12"/>
      <c r="M9" s="42"/>
      <c r="N9" s="34"/>
    </row>
    <row r="10" spans="1:14" s="1" customFormat="1" ht="24" customHeight="1" x14ac:dyDescent="0.25">
      <c r="A10" s="123" t="s">
        <v>0</v>
      </c>
      <c r="B10" s="123"/>
      <c r="C10" s="123"/>
      <c r="D10" s="123"/>
      <c r="M10" s="42"/>
      <c r="N10" s="34"/>
    </row>
    <row r="11" spans="1:14" s="1" customFormat="1" ht="21.4" customHeight="1" x14ac:dyDescent="0.25">
      <c r="A11" s="123" t="s">
        <v>1</v>
      </c>
      <c r="B11" s="123"/>
      <c r="C11" s="123"/>
      <c r="D11" s="123"/>
      <c r="M11" s="42"/>
      <c r="N11" s="34"/>
    </row>
    <row r="12" spans="1:14" s="1" customFormat="1" ht="21.4" customHeight="1" x14ac:dyDescent="0.25">
      <c r="A12" s="123" t="s">
        <v>153</v>
      </c>
      <c r="B12" s="123"/>
      <c r="C12" s="123"/>
      <c r="D12" s="123"/>
      <c r="M12" s="42"/>
      <c r="N12" s="34"/>
    </row>
    <row r="13" spans="1:14" s="1" customFormat="1" ht="21.4" customHeight="1" x14ac:dyDescent="0.25">
      <c r="A13" s="123" t="s">
        <v>155</v>
      </c>
      <c r="B13" s="123"/>
      <c r="C13" s="123"/>
      <c r="D13" s="123"/>
      <c r="M13" s="42"/>
      <c r="N13" s="34"/>
    </row>
    <row r="14" spans="1:14" s="1" customFormat="1" ht="48" customHeight="1" x14ac:dyDescent="0.25">
      <c r="A14" s="124" t="s">
        <v>154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M14" s="42"/>
      <c r="N14" s="34"/>
    </row>
    <row r="15" spans="1:14" s="1" customFormat="1" ht="21" customHeight="1" thickBot="1" x14ac:dyDescent="0.3">
      <c r="C15" s="12"/>
      <c r="M15" s="42"/>
      <c r="N15" s="34"/>
    </row>
    <row r="16" spans="1:14" s="1" customFormat="1" ht="62.45" customHeight="1" thickBot="1" x14ac:dyDescent="0.25">
      <c r="A16" s="15" t="s">
        <v>2</v>
      </c>
      <c r="B16" s="16" t="s">
        <v>3</v>
      </c>
      <c r="C16" s="125" t="s">
        <v>4</v>
      </c>
      <c r="D16" s="126"/>
      <c r="E16" s="17" t="s">
        <v>5</v>
      </c>
      <c r="F16" s="17" t="s">
        <v>6</v>
      </c>
      <c r="G16" s="17" t="s">
        <v>7</v>
      </c>
      <c r="H16" s="17" t="s">
        <v>8</v>
      </c>
      <c r="I16" s="17" t="s">
        <v>9</v>
      </c>
      <c r="J16" s="17" t="s">
        <v>10</v>
      </c>
      <c r="K16" s="18" t="s">
        <v>11</v>
      </c>
      <c r="M16" s="44"/>
      <c r="N16" s="38"/>
    </row>
    <row r="17" spans="1:14" s="1" customFormat="1" ht="39" customHeight="1" thickBot="1" x14ac:dyDescent="0.25">
      <c r="A17" s="125" t="s">
        <v>157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9"/>
      <c r="M17" s="44"/>
      <c r="N17" s="38"/>
    </row>
    <row r="18" spans="1:14" s="1" customFormat="1" ht="38.25" x14ac:dyDescent="0.2">
      <c r="A18" s="55">
        <v>1</v>
      </c>
      <c r="B18" s="56" t="s">
        <v>152</v>
      </c>
      <c r="C18" s="57" t="s">
        <v>14</v>
      </c>
      <c r="D18" s="58" t="s">
        <v>15</v>
      </c>
      <c r="E18" s="57" t="s">
        <v>12</v>
      </c>
      <c r="F18" s="59">
        <v>1.2</v>
      </c>
      <c r="G18" s="60"/>
      <c r="H18" s="61">
        <f t="shared" ref="H18:H19" si="0">ROUND(F18*G18,2)</f>
        <v>0</v>
      </c>
      <c r="I18" s="62">
        <v>0.08</v>
      </c>
      <c r="J18" s="63">
        <f t="shared" ref="J18:J19" si="1">ROUND(H18*I18,2)</f>
        <v>0</v>
      </c>
      <c r="K18" s="64">
        <f t="shared" ref="K18:K19" si="2">ROUND(H18+J18,2)</f>
        <v>0</v>
      </c>
      <c r="M18" s="45" t="str">
        <f t="shared" ref="M18:M19" si="3">IF(AND(F18&gt;0,OR(ISBLANK(G18),G18=0)),"podaj stawkę!",IF(AND(ISBLANK(F18),G18&gt;0),"usuń stawkę","OK"))</f>
        <v>podaj stawkę!</v>
      </c>
      <c r="N18" s="36">
        <f t="shared" ref="N18:N19" si="4">IF(M18&lt;&gt;"OK",1,0)</f>
        <v>1</v>
      </c>
    </row>
    <row r="19" spans="1:14" s="1" customFormat="1" ht="18.75" x14ac:dyDescent="0.2">
      <c r="A19" s="31">
        <v>2</v>
      </c>
      <c r="B19" s="48" t="s">
        <v>140</v>
      </c>
      <c r="C19" s="11" t="s">
        <v>18</v>
      </c>
      <c r="D19" s="9" t="s">
        <v>19</v>
      </c>
      <c r="E19" s="11" t="s">
        <v>20</v>
      </c>
      <c r="F19" s="21">
        <v>20</v>
      </c>
      <c r="G19" s="22"/>
      <c r="H19" s="23">
        <f t="shared" si="0"/>
        <v>0</v>
      </c>
      <c r="I19" s="50" t="s">
        <v>21</v>
      </c>
      <c r="J19" s="24">
        <f t="shared" si="1"/>
        <v>0</v>
      </c>
      <c r="K19" s="25">
        <f t="shared" si="2"/>
        <v>0</v>
      </c>
      <c r="M19" s="45" t="str">
        <f t="shared" si="3"/>
        <v>podaj stawkę!</v>
      </c>
      <c r="N19" s="36">
        <f t="shared" si="4"/>
        <v>1</v>
      </c>
    </row>
    <row r="20" spans="1:14" s="1" customFormat="1" ht="18.75" x14ac:dyDescent="0.2">
      <c r="A20" s="31">
        <v>3</v>
      </c>
      <c r="B20" s="49" t="s">
        <v>160</v>
      </c>
      <c r="C20" s="52" t="s">
        <v>161</v>
      </c>
      <c r="D20" s="10" t="s">
        <v>163</v>
      </c>
      <c r="E20" s="52" t="s">
        <v>162</v>
      </c>
      <c r="F20" s="21">
        <v>98</v>
      </c>
      <c r="G20" s="22"/>
      <c r="H20" s="23">
        <f t="shared" ref="H20" si="5">ROUND(F20*G20,2)</f>
        <v>0</v>
      </c>
      <c r="I20" s="50">
        <v>0.08</v>
      </c>
      <c r="J20" s="24">
        <f t="shared" ref="J20" si="6">ROUND(H20*I20,2)</f>
        <v>0</v>
      </c>
      <c r="K20" s="25">
        <f t="shared" ref="K20" si="7">ROUND(H20+J20,2)</f>
        <v>0</v>
      </c>
      <c r="M20" s="45" t="str">
        <f t="shared" ref="M20" si="8">IF(AND(F20&gt;0,OR(ISBLANK(G20),G20=0)),"podaj stawkę!",IF(AND(ISBLANK(F20),G20&gt;0),"usuń stawkę","OK"))</f>
        <v>podaj stawkę!</v>
      </c>
      <c r="N20" s="36">
        <f t="shared" ref="N20" si="9">IF(M20&lt;&gt;"OK",1,0)</f>
        <v>1</v>
      </c>
    </row>
    <row r="21" spans="1:14" s="1" customFormat="1" ht="18.75" x14ac:dyDescent="0.2">
      <c r="A21" s="31">
        <v>4</v>
      </c>
      <c r="B21" s="48" t="s">
        <v>37</v>
      </c>
      <c r="C21" s="13" t="s">
        <v>22</v>
      </c>
      <c r="D21" s="9" t="s">
        <v>23</v>
      </c>
      <c r="E21" s="11" t="s">
        <v>24</v>
      </c>
      <c r="F21" s="32">
        <v>2677</v>
      </c>
      <c r="G21" s="22"/>
      <c r="H21" s="23">
        <f t="shared" ref="H21:H41" si="10">ROUND(F21*G21,2)</f>
        <v>0</v>
      </c>
      <c r="I21" s="51">
        <v>0.08</v>
      </c>
      <c r="J21" s="27">
        <f t="shared" ref="J21:J41" si="11">ROUND(H21*I21,2)</f>
        <v>0</v>
      </c>
      <c r="K21" s="28">
        <f t="shared" ref="K21:K41" si="12">ROUND(H21+J21,2)</f>
        <v>0</v>
      </c>
      <c r="M21" s="45" t="str">
        <f t="shared" ref="M21:M25" si="13">IF(AND(F21&gt;0,OR(ISBLANK(G21),G21=0)),"podaj stawkę!",IF(AND(ISBLANK(F21),G21&gt;0),"usuń stawkę","OK"))</f>
        <v>podaj stawkę!</v>
      </c>
      <c r="N21" s="36">
        <f t="shared" ref="N21:N25" si="14">IF(M21&lt;&gt;"OK",1,0)</f>
        <v>1</v>
      </c>
    </row>
    <row r="22" spans="1:14" s="1" customFormat="1" ht="18.75" x14ac:dyDescent="0.2">
      <c r="A22" s="31">
        <v>5</v>
      </c>
      <c r="B22" s="48" t="s">
        <v>37</v>
      </c>
      <c r="C22" s="13" t="s">
        <v>25</v>
      </c>
      <c r="D22" s="9" t="s">
        <v>26</v>
      </c>
      <c r="E22" s="11" t="s">
        <v>24</v>
      </c>
      <c r="F22" s="32">
        <v>169.2</v>
      </c>
      <c r="G22" s="22"/>
      <c r="H22" s="23">
        <f t="shared" si="10"/>
        <v>0</v>
      </c>
      <c r="I22" s="51">
        <v>0.08</v>
      </c>
      <c r="J22" s="27">
        <f t="shared" si="11"/>
        <v>0</v>
      </c>
      <c r="K22" s="28">
        <f t="shared" si="12"/>
        <v>0</v>
      </c>
      <c r="M22" s="45" t="str">
        <f t="shared" si="13"/>
        <v>podaj stawkę!</v>
      </c>
      <c r="N22" s="36">
        <f t="shared" si="14"/>
        <v>1</v>
      </c>
    </row>
    <row r="23" spans="1:14" s="1" customFormat="1" ht="18.75" x14ac:dyDescent="0.2">
      <c r="A23" s="31">
        <v>6</v>
      </c>
      <c r="B23" s="48" t="s">
        <v>37</v>
      </c>
      <c r="C23" s="13" t="s">
        <v>27</v>
      </c>
      <c r="D23" s="9" t="s">
        <v>28</v>
      </c>
      <c r="E23" s="11" t="s">
        <v>24</v>
      </c>
      <c r="F23" s="32">
        <v>530.20000000000005</v>
      </c>
      <c r="G23" s="22"/>
      <c r="H23" s="23">
        <f t="shared" si="10"/>
        <v>0</v>
      </c>
      <c r="I23" s="51">
        <v>0.08</v>
      </c>
      <c r="J23" s="27">
        <f t="shared" si="11"/>
        <v>0</v>
      </c>
      <c r="K23" s="28">
        <f t="shared" si="12"/>
        <v>0</v>
      </c>
      <c r="M23" s="45" t="str">
        <f t="shared" si="13"/>
        <v>podaj stawkę!</v>
      </c>
      <c r="N23" s="36">
        <f t="shared" si="14"/>
        <v>1</v>
      </c>
    </row>
    <row r="24" spans="1:14" s="1" customFormat="1" ht="24" x14ac:dyDescent="0.2">
      <c r="A24" s="31">
        <v>7</v>
      </c>
      <c r="B24" s="48" t="s">
        <v>141</v>
      </c>
      <c r="C24" s="13" t="s">
        <v>29</v>
      </c>
      <c r="D24" s="9" t="s">
        <v>30</v>
      </c>
      <c r="E24" s="11" t="s">
        <v>24</v>
      </c>
      <c r="F24" s="32">
        <v>176.4</v>
      </c>
      <c r="G24" s="22"/>
      <c r="H24" s="23">
        <f t="shared" si="10"/>
        <v>0</v>
      </c>
      <c r="I24" s="51">
        <v>0.08</v>
      </c>
      <c r="J24" s="27">
        <f t="shared" si="11"/>
        <v>0</v>
      </c>
      <c r="K24" s="28">
        <f t="shared" si="12"/>
        <v>0</v>
      </c>
      <c r="M24" s="45" t="str">
        <f t="shared" si="13"/>
        <v>podaj stawkę!</v>
      </c>
      <c r="N24" s="36">
        <f t="shared" si="14"/>
        <v>1</v>
      </c>
    </row>
    <row r="25" spans="1:14" s="1" customFormat="1" ht="24" x14ac:dyDescent="0.2">
      <c r="A25" s="31">
        <v>8</v>
      </c>
      <c r="B25" s="48" t="s">
        <v>141</v>
      </c>
      <c r="C25" s="13" t="s">
        <v>31</v>
      </c>
      <c r="D25" s="9" t="s">
        <v>32</v>
      </c>
      <c r="E25" s="11" t="s">
        <v>24</v>
      </c>
      <c r="F25" s="32">
        <v>112</v>
      </c>
      <c r="G25" s="22"/>
      <c r="H25" s="23">
        <f t="shared" si="10"/>
        <v>0</v>
      </c>
      <c r="I25" s="51">
        <v>0.08</v>
      </c>
      <c r="J25" s="27">
        <f t="shared" si="11"/>
        <v>0</v>
      </c>
      <c r="K25" s="28">
        <f t="shared" si="12"/>
        <v>0</v>
      </c>
      <c r="M25" s="45" t="str">
        <f t="shared" si="13"/>
        <v>podaj stawkę!</v>
      </c>
      <c r="N25" s="36">
        <f t="shared" si="14"/>
        <v>1</v>
      </c>
    </row>
    <row r="26" spans="1:14" s="1" customFormat="1" ht="18.75" x14ac:dyDescent="0.2">
      <c r="A26" s="31">
        <v>9</v>
      </c>
      <c r="B26" s="48" t="s">
        <v>37</v>
      </c>
      <c r="C26" s="13" t="s">
        <v>33</v>
      </c>
      <c r="D26" s="9" t="s">
        <v>34</v>
      </c>
      <c r="E26" s="11" t="s">
        <v>24</v>
      </c>
      <c r="F26" s="32">
        <v>180</v>
      </c>
      <c r="G26" s="22"/>
      <c r="H26" s="23">
        <f t="shared" si="10"/>
        <v>0</v>
      </c>
      <c r="I26" s="51">
        <v>0.08</v>
      </c>
      <c r="J26" s="27">
        <f t="shared" si="11"/>
        <v>0</v>
      </c>
      <c r="K26" s="28">
        <f t="shared" si="12"/>
        <v>0</v>
      </c>
      <c r="M26" s="45" t="str">
        <f t="shared" ref="M26:M58" si="15">IF(AND(F26&gt;0,OR(ISBLANK(G26),G26=0)),"podaj stawkę!",IF(AND(ISBLANK(F26),G26&gt;0),"usuń stawkę","OK"))</f>
        <v>podaj stawkę!</v>
      </c>
      <c r="N26" s="36">
        <f t="shared" ref="N26:N58" si="16">IF(M26&lt;&gt;"OK",1,0)</f>
        <v>1</v>
      </c>
    </row>
    <row r="27" spans="1:14" s="1" customFormat="1" ht="18.75" x14ac:dyDescent="0.2">
      <c r="A27" s="31">
        <v>10</v>
      </c>
      <c r="B27" s="48" t="s">
        <v>37</v>
      </c>
      <c r="C27" s="13" t="s">
        <v>35</v>
      </c>
      <c r="D27" s="9" t="s">
        <v>36</v>
      </c>
      <c r="E27" s="11" t="s">
        <v>24</v>
      </c>
      <c r="F27" s="32">
        <v>87.1</v>
      </c>
      <c r="G27" s="22"/>
      <c r="H27" s="23">
        <f t="shared" si="10"/>
        <v>0</v>
      </c>
      <c r="I27" s="51">
        <v>0.08</v>
      </c>
      <c r="J27" s="27">
        <f t="shared" si="11"/>
        <v>0</v>
      </c>
      <c r="K27" s="28">
        <f t="shared" si="12"/>
        <v>0</v>
      </c>
      <c r="M27" s="45" t="str">
        <f t="shared" si="15"/>
        <v>podaj stawkę!</v>
      </c>
      <c r="N27" s="36">
        <f t="shared" si="16"/>
        <v>1</v>
      </c>
    </row>
    <row r="28" spans="1:14" s="1" customFormat="1" ht="18.75" x14ac:dyDescent="0.2">
      <c r="A28" s="31">
        <v>11</v>
      </c>
      <c r="B28" s="30" t="s">
        <v>37</v>
      </c>
      <c r="C28" s="13" t="s">
        <v>38</v>
      </c>
      <c r="D28" s="9" t="s">
        <v>39</v>
      </c>
      <c r="E28" s="11" t="s">
        <v>24</v>
      </c>
      <c r="F28" s="32">
        <v>362</v>
      </c>
      <c r="G28" s="22"/>
      <c r="H28" s="23">
        <f t="shared" si="10"/>
        <v>0</v>
      </c>
      <c r="I28" s="51">
        <v>0.08</v>
      </c>
      <c r="J28" s="27">
        <f t="shared" si="11"/>
        <v>0</v>
      </c>
      <c r="K28" s="28">
        <f t="shared" si="12"/>
        <v>0</v>
      </c>
      <c r="M28" s="45" t="str">
        <f t="shared" si="15"/>
        <v>podaj stawkę!</v>
      </c>
      <c r="N28" s="36">
        <f t="shared" si="16"/>
        <v>1</v>
      </c>
    </row>
    <row r="29" spans="1:14" s="1" customFormat="1" ht="18.75" x14ac:dyDescent="0.2">
      <c r="A29" s="31">
        <v>12</v>
      </c>
      <c r="B29" s="48" t="s">
        <v>37</v>
      </c>
      <c r="C29" s="13" t="s">
        <v>40</v>
      </c>
      <c r="D29" s="9" t="s">
        <v>41</v>
      </c>
      <c r="E29" s="11" t="s">
        <v>24</v>
      </c>
      <c r="F29" s="32">
        <v>298.2</v>
      </c>
      <c r="G29" s="22"/>
      <c r="H29" s="23">
        <f t="shared" si="10"/>
        <v>0</v>
      </c>
      <c r="I29" s="51">
        <v>0.08</v>
      </c>
      <c r="J29" s="27">
        <f t="shared" si="11"/>
        <v>0</v>
      </c>
      <c r="K29" s="28">
        <f t="shared" si="12"/>
        <v>0</v>
      </c>
      <c r="M29" s="45" t="str">
        <f t="shared" si="15"/>
        <v>podaj stawkę!</v>
      </c>
      <c r="N29" s="36">
        <f t="shared" si="16"/>
        <v>1</v>
      </c>
    </row>
    <row r="30" spans="1:14" s="1" customFormat="1" ht="25.5" x14ac:dyDescent="0.2">
      <c r="A30" s="31">
        <v>13</v>
      </c>
      <c r="B30" s="39" t="s">
        <v>42</v>
      </c>
      <c r="C30" s="13" t="s">
        <v>43</v>
      </c>
      <c r="D30" s="10" t="s">
        <v>44</v>
      </c>
      <c r="E30" s="11" t="s">
        <v>24</v>
      </c>
      <c r="F30" s="32">
        <v>150</v>
      </c>
      <c r="G30" s="22"/>
      <c r="H30" s="23">
        <f t="shared" si="10"/>
        <v>0</v>
      </c>
      <c r="I30" s="51">
        <v>0.08</v>
      </c>
      <c r="J30" s="27">
        <f t="shared" si="11"/>
        <v>0</v>
      </c>
      <c r="K30" s="28">
        <f t="shared" si="12"/>
        <v>0</v>
      </c>
      <c r="M30" s="45" t="str">
        <f t="shared" si="15"/>
        <v>podaj stawkę!</v>
      </c>
      <c r="N30" s="36">
        <f t="shared" si="16"/>
        <v>1</v>
      </c>
    </row>
    <row r="31" spans="1:14" s="1" customFormat="1" ht="24" x14ac:dyDescent="0.2">
      <c r="A31" s="31">
        <v>14</v>
      </c>
      <c r="B31" s="48" t="s">
        <v>142</v>
      </c>
      <c r="C31" s="13" t="s">
        <v>46</v>
      </c>
      <c r="D31" s="9" t="s">
        <v>45</v>
      </c>
      <c r="E31" s="11" t="s">
        <v>24</v>
      </c>
      <c r="F31" s="32">
        <v>311.25</v>
      </c>
      <c r="G31" s="22"/>
      <c r="H31" s="23">
        <f t="shared" si="10"/>
        <v>0</v>
      </c>
      <c r="I31" s="51">
        <v>0.08</v>
      </c>
      <c r="J31" s="27">
        <f t="shared" si="11"/>
        <v>0</v>
      </c>
      <c r="K31" s="28">
        <f t="shared" si="12"/>
        <v>0</v>
      </c>
      <c r="M31" s="45" t="str">
        <f t="shared" si="15"/>
        <v>podaj stawkę!</v>
      </c>
      <c r="N31" s="36">
        <f t="shared" si="16"/>
        <v>1</v>
      </c>
    </row>
    <row r="32" spans="1:14" s="1" customFormat="1" ht="18.75" x14ac:dyDescent="0.2">
      <c r="A32" s="31">
        <v>15</v>
      </c>
      <c r="B32" s="48" t="s">
        <v>142</v>
      </c>
      <c r="C32" s="13" t="s">
        <v>47</v>
      </c>
      <c r="D32" s="9" t="s">
        <v>48</v>
      </c>
      <c r="E32" s="11" t="s">
        <v>13</v>
      </c>
      <c r="F32" s="32">
        <v>1</v>
      </c>
      <c r="G32" s="22"/>
      <c r="H32" s="23">
        <f t="shared" si="10"/>
        <v>0</v>
      </c>
      <c r="I32" s="51">
        <v>0.08</v>
      </c>
      <c r="J32" s="27">
        <f t="shared" si="11"/>
        <v>0</v>
      </c>
      <c r="K32" s="28">
        <f t="shared" si="12"/>
        <v>0</v>
      </c>
      <c r="M32" s="45" t="str">
        <f t="shared" si="15"/>
        <v>podaj stawkę!</v>
      </c>
      <c r="N32" s="36">
        <f t="shared" si="16"/>
        <v>1</v>
      </c>
    </row>
    <row r="33" spans="1:14" s="1" customFormat="1" ht="18.75" x14ac:dyDescent="0.2">
      <c r="A33" s="31">
        <v>16</v>
      </c>
      <c r="B33" s="48" t="s">
        <v>142</v>
      </c>
      <c r="C33" s="13" t="s">
        <v>49</v>
      </c>
      <c r="D33" s="9" t="s">
        <v>50</v>
      </c>
      <c r="E33" s="11" t="s">
        <v>24</v>
      </c>
      <c r="F33" s="32">
        <v>417.6</v>
      </c>
      <c r="G33" s="22"/>
      <c r="H33" s="23">
        <f t="shared" si="10"/>
        <v>0</v>
      </c>
      <c r="I33" s="51">
        <v>0.08</v>
      </c>
      <c r="J33" s="27">
        <f t="shared" si="11"/>
        <v>0</v>
      </c>
      <c r="K33" s="28">
        <f t="shared" si="12"/>
        <v>0</v>
      </c>
      <c r="M33" s="45" t="str">
        <f t="shared" si="15"/>
        <v>podaj stawkę!</v>
      </c>
      <c r="N33" s="36">
        <f t="shared" si="16"/>
        <v>1</v>
      </c>
    </row>
    <row r="34" spans="1:14" s="1" customFormat="1" ht="24" x14ac:dyDescent="0.2">
      <c r="A34" s="31">
        <v>17</v>
      </c>
      <c r="B34" s="48" t="s">
        <v>143</v>
      </c>
      <c r="C34" s="52" t="s">
        <v>51</v>
      </c>
      <c r="D34" s="10" t="s">
        <v>52</v>
      </c>
      <c r="E34" s="52" t="s">
        <v>53</v>
      </c>
      <c r="F34" s="32">
        <v>5561.4</v>
      </c>
      <c r="G34" s="22"/>
      <c r="H34" s="23">
        <f t="shared" si="10"/>
        <v>0</v>
      </c>
      <c r="I34" s="51">
        <v>0.08</v>
      </c>
      <c r="J34" s="27">
        <f t="shared" si="11"/>
        <v>0</v>
      </c>
      <c r="K34" s="28">
        <f t="shared" si="12"/>
        <v>0</v>
      </c>
      <c r="M34" s="45" t="str">
        <f t="shared" si="15"/>
        <v>podaj stawkę!</v>
      </c>
      <c r="N34" s="36">
        <f t="shared" si="16"/>
        <v>1</v>
      </c>
    </row>
    <row r="35" spans="1:14" s="1" customFormat="1" ht="24" x14ac:dyDescent="0.2">
      <c r="A35" s="31">
        <v>18</v>
      </c>
      <c r="B35" s="48" t="s">
        <v>144</v>
      </c>
      <c r="C35" s="52" t="s">
        <v>54</v>
      </c>
      <c r="D35" s="10" t="s">
        <v>55</v>
      </c>
      <c r="E35" s="52" t="s">
        <v>53</v>
      </c>
      <c r="F35" s="32">
        <v>1361.7</v>
      </c>
      <c r="G35" s="22"/>
      <c r="H35" s="23">
        <f t="shared" si="10"/>
        <v>0</v>
      </c>
      <c r="I35" s="51">
        <v>0.08</v>
      </c>
      <c r="J35" s="27">
        <f t="shared" si="11"/>
        <v>0</v>
      </c>
      <c r="K35" s="28">
        <f t="shared" si="12"/>
        <v>0</v>
      </c>
      <c r="M35" s="45" t="str">
        <f t="shared" si="15"/>
        <v>podaj stawkę!</v>
      </c>
      <c r="N35" s="36">
        <f t="shared" si="16"/>
        <v>1</v>
      </c>
    </row>
    <row r="36" spans="1:14" s="1" customFormat="1" ht="24" x14ac:dyDescent="0.2">
      <c r="A36" s="31">
        <v>19</v>
      </c>
      <c r="B36" s="48" t="s">
        <v>144</v>
      </c>
      <c r="C36" s="52" t="s">
        <v>56</v>
      </c>
      <c r="D36" s="10" t="s">
        <v>57</v>
      </c>
      <c r="E36" s="52" t="s">
        <v>53</v>
      </c>
      <c r="F36" s="32">
        <v>154</v>
      </c>
      <c r="G36" s="22"/>
      <c r="H36" s="23">
        <f t="shared" si="10"/>
        <v>0</v>
      </c>
      <c r="I36" s="51">
        <v>0.08</v>
      </c>
      <c r="J36" s="27">
        <f t="shared" si="11"/>
        <v>0</v>
      </c>
      <c r="K36" s="28">
        <f t="shared" si="12"/>
        <v>0</v>
      </c>
      <c r="M36" s="45" t="str">
        <f t="shared" si="15"/>
        <v>podaj stawkę!</v>
      </c>
      <c r="N36" s="36">
        <f t="shared" si="16"/>
        <v>1</v>
      </c>
    </row>
    <row r="37" spans="1:14" s="1" customFormat="1" ht="24" x14ac:dyDescent="0.2">
      <c r="A37" s="31">
        <v>20</v>
      </c>
      <c r="B37" s="48" t="s">
        <v>144</v>
      </c>
      <c r="C37" s="52" t="s">
        <v>58</v>
      </c>
      <c r="D37" s="10" t="s">
        <v>59</v>
      </c>
      <c r="E37" s="52" t="s">
        <v>53</v>
      </c>
      <c r="F37" s="32">
        <v>37.799999999999997</v>
      </c>
      <c r="G37" s="22"/>
      <c r="H37" s="23">
        <f t="shared" si="10"/>
        <v>0</v>
      </c>
      <c r="I37" s="51">
        <v>0.08</v>
      </c>
      <c r="J37" s="27">
        <f t="shared" si="11"/>
        <v>0</v>
      </c>
      <c r="K37" s="28">
        <f t="shared" si="12"/>
        <v>0</v>
      </c>
      <c r="M37" s="45" t="str">
        <f t="shared" si="15"/>
        <v>podaj stawkę!</v>
      </c>
      <c r="N37" s="36">
        <f t="shared" si="16"/>
        <v>1</v>
      </c>
    </row>
    <row r="38" spans="1:14" s="1" customFormat="1" ht="18.75" x14ac:dyDescent="0.2">
      <c r="A38" s="31">
        <v>21</v>
      </c>
      <c r="B38" s="48" t="s">
        <v>144</v>
      </c>
      <c r="C38" s="13" t="s">
        <v>60</v>
      </c>
      <c r="D38" s="9" t="s">
        <v>61</v>
      </c>
      <c r="E38" s="11" t="s">
        <v>24</v>
      </c>
      <c r="F38" s="32">
        <v>20</v>
      </c>
      <c r="G38" s="22"/>
      <c r="H38" s="23">
        <f t="shared" si="10"/>
        <v>0</v>
      </c>
      <c r="I38" s="51">
        <v>0.08</v>
      </c>
      <c r="J38" s="27">
        <f t="shared" si="11"/>
        <v>0</v>
      </c>
      <c r="K38" s="28">
        <f t="shared" si="12"/>
        <v>0</v>
      </c>
      <c r="M38" s="45" t="str">
        <f t="shared" si="15"/>
        <v>podaj stawkę!</v>
      </c>
      <c r="N38" s="36">
        <f t="shared" si="16"/>
        <v>1</v>
      </c>
    </row>
    <row r="39" spans="1:14" s="1" customFormat="1" ht="24" x14ac:dyDescent="0.2">
      <c r="A39" s="31">
        <v>22</v>
      </c>
      <c r="B39" s="48" t="s">
        <v>145</v>
      </c>
      <c r="C39" s="52" t="s">
        <v>62</v>
      </c>
      <c r="D39" s="10" t="s">
        <v>63</v>
      </c>
      <c r="E39" s="52" t="s">
        <v>53</v>
      </c>
      <c r="F39" s="32">
        <v>411.4</v>
      </c>
      <c r="G39" s="22"/>
      <c r="H39" s="23">
        <f t="shared" si="10"/>
        <v>0</v>
      </c>
      <c r="I39" s="51">
        <v>0.08</v>
      </c>
      <c r="J39" s="27">
        <f t="shared" si="11"/>
        <v>0</v>
      </c>
      <c r="K39" s="28">
        <f t="shared" si="12"/>
        <v>0</v>
      </c>
      <c r="M39" s="45" t="str">
        <f t="shared" si="15"/>
        <v>podaj stawkę!</v>
      </c>
      <c r="N39" s="36">
        <f t="shared" si="16"/>
        <v>1</v>
      </c>
    </row>
    <row r="40" spans="1:14" s="1" customFormat="1" ht="24" x14ac:dyDescent="0.2">
      <c r="A40" s="31">
        <v>23</v>
      </c>
      <c r="B40" s="48" t="s">
        <v>145</v>
      </c>
      <c r="C40" s="52" t="s">
        <v>64</v>
      </c>
      <c r="D40" s="10" t="s">
        <v>65</v>
      </c>
      <c r="E40" s="52" t="s">
        <v>53</v>
      </c>
      <c r="F40" s="32">
        <v>1153.5999999999999</v>
      </c>
      <c r="G40" s="22"/>
      <c r="H40" s="23">
        <f t="shared" si="10"/>
        <v>0</v>
      </c>
      <c r="I40" s="51">
        <v>0.08</v>
      </c>
      <c r="J40" s="27">
        <f t="shared" si="11"/>
        <v>0</v>
      </c>
      <c r="K40" s="28">
        <f t="shared" si="12"/>
        <v>0</v>
      </c>
      <c r="M40" s="45" t="str">
        <f t="shared" si="15"/>
        <v>podaj stawkę!</v>
      </c>
      <c r="N40" s="36">
        <f t="shared" si="16"/>
        <v>1</v>
      </c>
    </row>
    <row r="41" spans="1:14" s="1" customFormat="1" ht="18.75" x14ac:dyDescent="0.2">
      <c r="A41" s="31">
        <v>24</v>
      </c>
      <c r="B41" s="48" t="s">
        <v>146</v>
      </c>
      <c r="C41" s="13" t="s">
        <v>66</v>
      </c>
      <c r="D41" s="9" t="s">
        <v>67</v>
      </c>
      <c r="E41" s="11" t="s">
        <v>24</v>
      </c>
      <c r="F41" s="32">
        <v>59.2</v>
      </c>
      <c r="G41" s="22"/>
      <c r="H41" s="23">
        <f t="shared" si="10"/>
        <v>0</v>
      </c>
      <c r="I41" s="51">
        <v>0.08</v>
      </c>
      <c r="J41" s="27">
        <f t="shared" si="11"/>
        <v>0</v>
      </c>
      <c r="K41" s="28">
        <f t="shared" si="12"/>
        <v>0</v>
      </c>
      <c r="M41" s="45" t="str">
        <f t="shared" si="15"/>
        <v>podaj stawkę!</v>
      </c>
      <c r="N41" s="36">
        <f t="shared" si="16"/>
        <v>1</v>
      </c>
    </row>
    <row r="42" spans="1:14" s="1" customFormat="1" ht="24" x14ac:dyDescent="0.2">
      <c r="A42" s="31">
        <v>25</v>
      </c>
      <c r="B42" s="48" t="s">
        <v>147</v>
      </c>
      <c r="C42" s="52" t="s">
        <v>68</v>
      </c>
      <c r="D42" s="10" t="s">
        <v>69</v>
      </c>
      <c r="E42" s="52" t="s">
        <v>16</v>
      </c>
      <c r="F42" s="32">
        <v>1.1000000000000001</v>
      </c>
      <c r="G42" s="22"/>
      <c r="H42" s="23">
        <f t="shared" ref="H42:H60" si="17">ROUND(F42*G42,2)</f>
        <v>0</v>
      </c>
      <c r="I42" s="51">
        <v>0.08</v>
      </c>
      <c r="J42" s="27">
        <f t="shared" ref="J42:J60" si="18">ROUND(H42*I42,2)</f>
        <v>0</v>
      </c>
      <c r="K42" s="28">
        <f t="shared" ref="K42:K60" si="19">ROUND(H42+J42,2)</f>
        <v>0</v>
      </c>
      <c r="M42" s="45" t="str">
        <f t="shared" si="15"/>
        <v>podaj stawkę!</v>
      </c>
      <c r="N42" s="36">
        <f t="shared" si="16"/>
        <v>1</v>
      </c>
    </row>
    <row r="43" spans="1:14" s="1" customFormat="1" ht="24" x14ac:dyDescent="0.2">
      <c r="A43" s="31">
        <v>26</v>
      </c>
      <c r="B43" s="48" t="s">
        <v>147</v>
      </c>
      <c r="C43" s="52" t="s">
        <v>70</v>
      </c>
      <c r="D43" s="10" t="s">
        <v>71</v>
      </c>
      <c r="E43" s="52" t="s">
        <v>16</v>
      </c>
      <c r="F43" s="32">
        <v>1.1000000000000001</v>
      </c>
      <c r="G43" s="22"/>
      <c r="H43" s="23">
        <f t="shared" si="17"/>
        <v>0</v>
      </c>
      <c r="I43" s="51">
        <v>0.08</v>
      </c>
      <c r="J43" s="27">
        <f t="shared" si="18"/>
        <v>0</v>
      </c>
      <c r="K43" s="28">
        <f t="shared" si="19"/>
        <v>0</v>
      </c>
      <c r="M43" s="45" t="str">
        <f t="shared" si="15"/>
        <v>podaj stawkę!</v>
      </c>
      <c r="N43" s="36">
        <f t="shared" si="16"/>
        <v>1</v>
      </c>
    </row>
    <row r="44" spans="1:14" s="1" customFormat="1" ht="24" x14ac:dyDescent="0.2">
      <c r="A44" s="31">
        <v>27</v>
      </c>
      <c r="B44" s="48" t="s">
        <v>147</v>
      </c>
      <c r="C44" s="52" t="s">
        <v>72</v>
      </c>
      <c r="D44" s="10" t="s">
        <v>73</v>
      </c>
      <c r="E44" s="52" t="s">
        <v>16</v>
      </c>
      <c r="F44" s="32">
        <v>460</v>
      </c>
      <c r="G44" s="22"/>
      <c r="H44" s="23">
        <f t="shared" si="17"/>
        <v>0</v>
      </c>
      <c r="I44" s="51">
        <v>0.08</v>
      </c>
      <c r="J44" s="27">
        <f t="shared" si="18"/>
        <v>0</v>
      </c>
      <c r="K44" s="28">
        <f t="shared" si="19"/>
        <v>0</v>
      </c>
      <c r="M44" s="45" t="str">
        <f t="shared" si="15"/>
        <v>podaj stawkę!</v>
      </c>
      <c r="N44" s="36">
        <f t="shared" si="16"/>
        <v>1</v>
      </c>
    </row>
    <row r="45" spans="1:14" s="1" customFormat="1" ht="24" x14ac:dyDescent="0.2">
      <c r="A45" s="31">
        <v>28</v>
      </c>
      <c r="B45" s="48" t="s">
        <v>147</v>
      </c>
      <c r="C45" s="52" t="s">
        <v>74</v>
      </c>
      <c r="D45" s="10" t="s">
        <v>75</v>
      </c>
      <c r="E45" s="52" t="s">
        <v>16</v>
      </c>
      <c r="F45" s="32">
        <v>1050</v>
      </c>
      <c r="G45" s="22"/>
      <c r="H45" s="23">
        <f t="shared" si="17"/>
        <v>0</v>
      </c>
      <c r="I45" s="51">
        <v>0.08</v>
      </c>
      <c r="J45" s="27">
        <f t="shared" si="18"/>
        <v>0</v>
      </c>
      <c r="K45" s="28">
        <f t="shared" si="19"/>
        <v>0</v>
      </c>
      <c r="M45" s="45" t="str">
        <f t="shared" si="15"/>
        <v>podaj stawkę!</v>
      </c>
      <c r="N45" s="36">
        <f t="shared" si="16"/>
        <v>1</v>
      </c>
    </row>
    <row r="46" spans="1:14" s="1" customFormat="1" ht="36" x14ac:dyDescent="0.2">
      <c r="A46" s="31">
        <v>29</v>
      </c>
      <c r="B46" s="48" t="s">
        <v>147</v>
      </c>
      <c r="C46" s="13" t="s">
        <v>76</v>
      </c>
      <c r="D46" s="10" t="s">
        <v>77</v>
      </c>
      <c r="E46" s="52" t="s">
        <v>16</v>
      </c>
      <c r="F46" s="32">
        <v>60</v>
      </c>
      <c r="G46" s="22"/>
      <c r="H46" s="23">
        <f t="shared" si="17"/>
        <v>0</v>
      </c>
      <c r="I46" s="51">
        <v>0.08</v>
      </c>
      <c r="J46" s="27">
        <f t="shared" si="18"/>
        <v>0</v>
      </c>
      <c r="K46" s="28">
        <f t="shared" si="19"/>
        <v>0</v>
      </c>
      <c r="M46" s="45" t="str">
        <f t="shared" si="15"/>
        <v>podaj stawkę!</v>
      </c>
      <c r="N46" s="36">
        <f t="shared" si="16"/>
        <v>1</v>
      </c>
    </row>
    <row r="47" spans="1:14" s="1" customFormat="1" ht="36" x14ac:dyDescent="0.2">
      <c r="A47" s="31">
        <v>30</v>
      </c>
      <c r="B47" s="48" t="s">
        <v>147</v>
      </c>
      <c r="C47" s="13" t="s">
        <v>78</v>
      </c>
      <c r="D47" s="10" t="s">
        <v>79</v>
      </c>
      <c r="E47" s="52" t="s">
        <v>16</v>
      </c>
      <c r="F47" s="32">
        <v>3</v>
      </c>
      <c r="G47" s="22"/>
      <c r="H47" s="23">
        <f t="shared" si="17"/>
        <v>0</v>
      </c>
      <c r="I47" s="51">
        <v>0.08</v>
      </c>
      <c r="J47" s="27">
        <f t="shared" si="18"/>
        <v>0</v>
      </c>
      <c r="K47" s="28">
        <f t="shared" si="19"/>
        <v>0</v>
      </c>
      <c r="M47" s="45" t="str">
        <f t="shared" si="15"/>
        <v>podaj stawkę!</v>
      </c>
      <c r="N47" s="36">
        <f t="shared" si="16"/>
        <v>1</v>
      </c>
    </row>
    <row r="48" spans="1:14" s="1" customFormat="1" ht="24" x14ac:dyDescent="0.2">
      <c r="A48" s="127" t="s">
        <v>156</v>
      </c>
      <c r="B48" s="128" t="s">
        <v>148</v>
      </c>
      <c r="C48" s="52" t="s">
        <v>80</v>
      </c>
      <c r="D48" s="10" t="s">
        <v>81</v>
      </c>
      <c r="E48" s="131" t="s">
        <v>16</v>
      </c>
      <c r="F48" s="132">
        <v>300</v>
      </c>
      <c r="G48" s="135"/>
      <c r="H48" s="96">
        <f t="shared" si="17"/>
        <v>0</v>
      </c>
      <c r="I48" s="99">
        <v>0.08</v>
      </c>
      <c r="J48" s="102">
        <f t="shared" si="18"/>
        <v>0</v>
      </c>
      <c r="K48" s="102">
        <f t="shared" si="19"/>
        <v>0</v>
      </c>
      <c r="M48" s="105" t="str">
        <f t="shared" si="15"/>
        <v>podaj stawkę!</v>
      </c>
      <c r="N48" s="94">
        <f t="shared" si="16"/>
        <v>1</v>
      </c>
    </row>
    <row r="49" spans="1:14" s="1" customFormat="1" ht="24" x14ac:dyDescent="0.2">
      <c r="A49" s="127"/>
      <c r="B49" s="129"/>
      <c r="C49" s="52" t="s">
        <v>82</v>
      </c>
      <c r="D49" s="10" t="s">
        <v>83</v>
      </c>
      <c r="E49" s="131"/>
      <c r="F49" s="133"/>
      <c r="G49" s="136"/>
      <c r="H49" s="97"/>
      <c r="I49" s="100"/>
      <c r="J49" s="103"/>
      <c r="K49" s="103"/>
      <c r="M49" s="105"/>
      <c r="N49" s="94"/>
    </row>
    <row r="50" spans="1:14" s="1" customFormat="1" ht="24" x14ac:dyDescent="0.2">
      <c r="A50" s="127"/>
      <c r="B50" s="130"/>
      <c r="C50" s="52" t="s">
        <v>84</v>
      </c>
      <c r="D50" s="10" t="s">
        <v>85</v>
      </c>
      <c r="E50" s="131"/>
      <c r="F50" s="134"/>
      <c r="G50" s="137"/>
      <c r="H50" s="98"/>
      <c r="I50" s="101"/>
      <c r="J50" s="104"/>
      <c r="K50" s="104"/>
      <c r="M50" s="105"/>
      <c r="N50" s="94"/>
    </row>
    <row r="51" spans="1:14" s="1" customFormat="1" ht="36" x14ac:dyDescent="0.2">
      <c r="A51" s="29">
        <v>32</v>
      </c>
      <c r="B51" s="48" t="s">
        <v>149</v>
      </c>
      <c r="C51" s="52" t="s">
        <v>86</v>
      </c>
      <c r="D51" s="19" t="s">
        <v>139</v>
      </c>
      <c r="E51" s="52" t="s">
        <v>16</v>
      </c>
      <c r="F51" s="32">
        <v>1</v>
      </c>
      <c r="G51" s="22"/>
      <c r="H51" s="23">
        <f t="shared" si="17"/>
        <v>0</v>
      </c>
      <c r="I51" s="51">
        <v>0.08</v>
      </c>
      <c r="J51" s="27">
        <f t="shared" si="18"/>
        <v>0</v>
      </c>
      <c r="K51" s="28">
        <f t="shared" si="19"/>
        <v>0</v>
      </c>
      <c r="M51" s="45" t="str">
        <f t="shared" si="15"/>
        <v>podaj stawkę!</v>
      </c>
      <c r="N51" s="36">
        <f t="shared" si="16"/>
        <v>1</v>
      </c>
    </row>
    <row r="52" spans="1:14" s="1" customFormat="1" ht="60" x14ac:dyDescent="0.2">
      <c r="A52" s="29">
        <v>33</v>
      </c>
      <c r="B52" s="48" t="s">
        <v>149</v>
      </c>
      <c r="C52" s="52" t="s">
        <v>87</v>
      </c>
      <c r="D52" s="10" t="s">
        <v>88</v>
      </c>
      <c r="E52" s="52" t="s">
        <v>16</v>
      </c>
      <c r="F52" s="32">
        <v>1</v>
      </c>
      <c r="G52" s="22"/>
      <c r="H52" s="23">
        <f t="shared" si="17"/>
        <v>0</v>
      </c>
      <c r="I52" s="51">
        <v>0.08</v>
      </c>
      <c r="J52" s="27">
        <f t="shared" si="18"/>
        <v>0</v>
      </c>
      <c r="K52" s="28">
        <f t="shared" si="19"/>
        <v>0</v>
      </c>
      <c r="M52" s="45" t="str">
        <f t="shared" si="15"/>
        <v>podaj stawkę!</v>
      </c>
      <c r="N52" s="36">
        <f t="shared" si="16"/>
        <v>1</v>
      </c>
    </row>
    <row r="53" spans="1:14" s="1" customFormat="1" ht="60" x14ac:dyDescent="0.2">
      <c r="A53" s="29">
        <v>34</v>
      </c>
      <c r="B53" s="48" t="s">
        <v>149</v>
      </c>
      <c r="C53" s="52" t="s">
        <v>89</v>
      </c>
      <c r="D53" s="10" t="s">
        <v>90</v>
      </c>
      <c r="E53" s="52" t="s">
        <v>16</v>
      </c>
      <c r="F53" s="32">
        <v>400</v>
      </c>
      <c r="G53" s="22"/>
      <c r="H53" s="23">
        <f t="shared" si="17"/>
        <v>0</v>
      </c>
      <c r="I53" s="51">
        <v>0.08</v>
      </c>
      <c r="J53" s="27">
        <f t="shared" si="18"/>
        <v>0</v>
      </c>
      <c r="K53" s="28">
        <f t="shared" si="19"/>
        <v>0</v>
      </c>
      <c r="M53" s="45" t="str">
        <f t="shared" si="15"/>
        <v>podaj stawkę!</v>
      </c>
      <c r="N53" s="36">
        <f t="shared" si="16"/>
        <v>1</v>
      </c>
    </row>
    <row r="54" spans="1:14" s="1" customFormat="1" ht="60" x14ac:dyDescent="0.2">
      <c r="A54" s="29">
        <v>35</v>
      </c>
      <c r="B54" s="48" t="s">
        <v>149</v>
      </c>
      <c r="C54" s="52" t="s">
        <v>91</v>
      </c>
      <c r="D54" s="10" t="s">
        <v>92</v>
      </c>
      <c r="E54" s="52" t="s">
        <v>16</v>
      </c>
      <c r="F54" s="32">
        <v>870</v>
      </c>
      <c r="G54" s="22"/>
      <c r="H54" s="23">
        <f t="shared" si="17"/>
        <v>0</v>
      </c>
      <c r="I54" s="51">
        <v>0.08</v>
      </c>
      <c r="J54" s="27">
        <f t="shared" si="18"/>
        <v>0</v>
      </c>
      <c r="K54" s="28">
        <f t="shared" si="19"/>
        <v>0</v>
      </c>
      <c r="M54" s="45" t="str">
        <f t="shared" si="15"/>
        <v>podaj stawkę!</v>
      </c>
      <c r="N54" s="36">
        <f t="shared" si="16"/>
        <v>1</v>
      </c>
    </row>
    <row r="55" spans="1:14" s="1" customFormat="1" ht="60" x14ac:dyDescent="0.2">
      <c r="A55" s="29">
        <v>36</v>
      </c>
      <c r="B55" s="48" t="s">
        <v>149</v>
      </c>
      <c r="C55" s="52" t="s">
        <v>93</v>
      </c>
      <c r="D55" s="10" t="s">
        <v>94</v>
      </c>
      <c r="E55" s="52" t="s">
        <v>16</v>
      </c>
      <c r="F55" s="32">
        <v>50</v>
      </c>
      <c r="G55" s="22"/>
      <c r="H55" s="23">
        <f t="shared" si="17"/>
        <v>0</v>
      </c>
      <c r="I55" s="51">
        <v>0.08</v>
      </c>
      <c r="J55" s="27">
        <f t="shared" si="18"/>
        <v>0</v>
      </c>
      <c r="K55" s="28">
        <f t="shared" si="19"/>
        <v>0</v>
      </c>
      <c r="M55" s="45" t="str">
        <f t="shared" si="15"/>
        <v>podaj stawkę!</v>
      </c>
      <c r="N55" s="36">
        <f t="shared" si="16"/>
        <v>1</v>
      </c>
    </row>
    <row r="56" spans="1:14" s="1" customFormat="1" ht="60" x14ac:dyDescent="0.2">
      <c r="A56" s="29">
        <v>37</v>
      </c>
      <c r="B56" s="48" t="s">
        <v>149</v>
      </c>
      <c r="C56" s="52" t="s">
        <v>95</v>
      </c>
      <c r="D56" s="10" t="s">
        <v>96</v>
      </c>
      <c r="E56" s="11" t="s">
        <v>17</v>
      </c>
      <c r="F56" s="32">
        <v>2.5</v>
      </c>
      <c r="G56" s="22"/>
      <c r="H56" s="23">
        <f t="shared" si="17"/>
        <v>0</v>
      </c>
      <c r="I56" s="51">
        <v>0.08</v>
      </c>
      <c r="J56" s="27">
        <f t="shared" si="18"/>
        <v>0</v>
      </c>
      <c r="K56" s="28">
        <f t="shared" si="19"/>
        <v>0</v>
      </c>
      <c r="M56" s="45" t="str">
        <f t="shared" si="15"/>
        <v>podaj stawkę!</v>
      </c>
      <c r="N56" s="36">
        <f t="shared" si="16"/>
        <v>1</v>
      </c>
    </row>
    <row r="57" spans="1:14" s="1" customFormat="1" ht="24" x14ac:dyDescent="0.2">
      <c r="A57" s="29">
        <v>38</v>
      </c>
      <c r="B57" s="48" t="s">
        <v>146</v>
      </c>
      <c r="C57" s="52" t="s">
        <v>97</v>
      </c>
      <c r="D57" s="10" t="s">
        <v>98</v>
      </c>
      <c r="E57" s="52" t="s">
        <v>53</v>
      </c>
      <c r="F57" s="32">
        <v>40</v>
      </c>
      <c r="G57" s="22"/>
      <c r="H57" s="23">
        <f t="shared" si="17"/>
        <v>0</v>
      </c>
      <c r="I57" s="51">
        <v>0.08</v>
      </c>
      <c r="J57" s="27">
        <f t="shared" si="18"/>
        <v>0</v>
      </c>
      <c r="K57" s="28">
        <f t="shared" si="19"/>
        <v>0</v>
      </c>
      <c r="M57" s="45" t="str">
        <f t="shared" si="15"/>
        <v>podaj stawkę!</v>
      </c>
      <c r="N57" s="36">
        <f t="shared" si="16"/>
        <v>1</v>
      </c>
    </row>
    <row r="58" spans="1:14" s="1" customFormat="1" ht="18.75" x14ac:dyDescent="0.2">
      <c r="A58" s="29">
        <v>39</v>
      </c>
      <c r="B58" s="48" t="s">
        <v>146</v>
      </c>
      <c r="C58" s="13" t="s">
        <v>99</v>
      </c>
      <c r="D58" s="9" t="s">
        <v>100</v>
      </c>
      <c r="E58" s="11" t="s">
        <v>24</v>
      </c>
      <c r="F58" s="32">
        <v>70</v>
      </c>
      <c r="G58" s="22"/>
      <c r="H58" s="23">
        <f t="shared" si="17"/>
        <v>0</v>
      </c>
      <c r="I58" s="51">
        <v>0.08</v>
      </c>
      <c r="J58" s="27">
        <f t="shared" si="18"/>
        <v>0</v>
      </c>
      <c r="K58" s="28">
        <f t="shared" si="19"/>
        <v>0</v>
      </c>
      <c r="M58" s="45" t="str">
        <f t="shared" si="15"/>
        <v>podaj stawkę!</v>
      </c>
      <c r="N58" s="36">
        <f t="shared" si="16"/>
        <v>1</v>
      </c>
    </row>
    <row r="59" spans="1:14" s="1" customFormat="1" ht="18.75" x14ac:dyDescent="0.2">
      <c r="A59" s="29">
        <v>40</v>
      </c>
      <c r="B59" s="48" t="s">
        <v>146</v>
      </c>
      <c r="C59" s="13" t="s">
        <v>101</v>
      </c>
      <c r="D59" s="9" t="s">
        <v>102</v>
      </c>
      <c r="E59" s="11" t="s">
        <v>24</v>
      </c>
      <c r="F59" s="32">
        <v>9</v>
      </c>
      <c r="G59" s="22"/>
      <c r="H59" s="23">
        <f t="shared" si="17"/>
        <v>0</v>
      </c>
      <c r="I59" s="51">
        <v>0.08</v>
      </c>
      <c r="J59" s="27">
        <f t="shared" si="18"/>
        <v>0</v>
      </c>
      <c r="K59" s="28">
        <f t="shared" si="19"/>
        <v>0</v>
      </c>
      <c r="M59" s="45" t="str">
        <f t="shared" ref="M59:M70" si="20">IF(AND(F59&gt;0,OR(ISBLANK(G59),G59=0)),"podaj stawkę!",IF(AND(ISBLANK(F59),G59&gt;0),"usuń stawkę","OK"))</f>
        <v>podaj stawkę!</v>
      </c>
      <c r="N59" s="36">
        <f t="shared" ref="N59:N70" si="21">IF(M59&lt;&gt;"OK",1,0)</f>
        <v>1</v>
      </c>
    </row>
    <row r="60" spans="1:14" s="1" customFormat="1" ht="19.5" thickBot="1" x14ac:dyDescent="0.25">
      <c r="A60" s="72">
        <v>41</v>
      </c>
      <c r="B60" s="73" t="s">
        <v>150</v>
      </c>
      <c r="C60" s="74" t="s">
        <v>103</v>
      </c>
      <c r="D60" s="75" t="s">
        <v>104</v>
      </c>
      <c r="E60" s="76" t="s">
        <v>24</v>
      </c>
      <c r="F60" s="77">
        <v>58.9</v>
      </c>
      <c r="G60" s="78"/>
      <c r="H60" s="79">
        <f t="shared" si="17"/>
        <v>0</v>
      </c>
      <c r="I60" s="53">
        <v>0.08</v>
      </c>
      <c r="J60" s="80">
        <f t="shared" si="18"/>
        <v>0</v>
      </c>
      <c r="K60" s="81">
        <f t="shared" si="19"/>
        <v>0</v>
      </c>
      <c r="M60" s="45" t="str">
        <f t="shared" si="20"/>
        <v>podaj stawkę!</v>
      </c>
      <c r="N60" s="36">
        <f t="shared" si="21"/>
        <v>1</v>
      </c>
    </row>
    <row r="61" spans="1:14" s="1" customFormat="1" ht="33.75" customHeight="1" thickBot="1" x14ac:dyDescent="0.25">
      <c r="A61" s="115" t="s">
        <v>158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7"/>
    </row>
    <row r="62" spans="1:14" s="1" customFormat="1" ht="18.75" x14ac:dyDescent="0.2">
      <c r="A62" s="65">
        <v>42</v>
      </c>
      <c r="B62" s="66" t="s">
        <v>151</v>
      </c>
      <c r="C62" s="67" t="s">
        <v>106</v>
      </c>
      <c r="D62" s="58" t="s">
        <v>107</v>
      </c>
      <c r="E62" s="68" t="s">
        <v>105</v>
      </c>
      <c r="F62" s="69">
        <v>50</v>
      </c>
      <c r="G62" s="60"/>
      <c r="H62" s="61">
        <f t="shared" ref="H62:H73" si="22">ROUND(F62*G62,2)</f>
        <v>0</v>
      </c>
      <c r="I62" s="54">
        <v>0.08</v>
      </c>
      <c r="J62" s="70">
        <f t="shared" ref="J62:J73" si="23">ROUND(H62*I62,2)</f>
        <v>0</v>
      </c>
      <c r="K62" s="71">
        <f t="shared" ref="K62:K73" si="24">ROUND(H62+J62,2)</f>
        <v>0</v>
      </c>
      <c r="M62" s="45" t="str">
        <f t="shared" si="20"/>
        <v>podaj stawkę!</v>
      </c>
      <c r="N62" s="36">
        <f t="shared" si="21"/>
        <v>1</v>
      </c>
    </row>
    <row r="63" spans="1:14" s="1" customFormat="1" ht="18.75" x14ac:dyDescent="0.2">
      <c r="A63" s="29">
        <v>43</v>
      </c>
      <c r="B63" s="48" t="s">
        <v>151</v>
      </c>
      <c r="C63" s="13" t="s">
        <v>108</v>
      </c>
      <c r="D63" s="9" t="s">
        <v>109</v>
      </c>
      <c r="E63" s="11" t="s">
        <v>105</v>
      </c>
      <c r="F63" s="32">
        <v>1.2</v>
      </c>
      <c r="G63" s="22"/>
      <c r="H63" s="23">
        <f t="shared" si="22"/>
        <v>0</v>
      </c>
      <c r="I63" s="51">
        <v>0.08</v>
      </c>
      <c r="J63" s="27">
        <f t="shared" si="23"/>
        <v>0</v>
      </c>
      <c r="K63" s="28">
        <f t="shared" si="24"/>
        <v>0</v>
      </c>
      <c r="M63" s="45" t="str">
        <f t="shared" si="20"/>
        <v>podaj stawkę!</v>
      </c>
      <c r="N63" s="36">
        <f t="shared" si="21"/>
        <v>1</v>
      </c>
    </row>
    <row r="64" spans="1:14" s="1" customFormat="1" ht="18.75" x14ac:dyDescent="0.2">
      <c r="A64" s="29">
        <v>44</v>
      </c>
      <c r="B64" s="48" t="s">
        <v>151</v>
      </c>
      <c r="C64" s="13" t="s">
        <v>110</v>
      </c>
      <c r="D64" s="9" t="s">
        <v>111</v>
      </c>
      <c r="E64" s="11" t="s">
        <v>105</v>
      </c>
      <c r="F64" s="32">
        <v>4.5999999999999996</v>
      </c>
      <c r="G64" s="22"/>
      <c r="H64" s="23">
        <f t="shared" si="22"/>
        <v>0</v>
      </c>
      <c r="I64" s="51">
        <v>0.08</v>
      </c>
      <c r="J64" s="27">
        <f t="shared" si="23"/>
        <v>0</v>
      </c>
      <c r="K64" s="28">
        <f t="shared" si="24"/>
        <v>0</v>
      </c>
      <c r="M64" s="45" t="str">
        <f t="shared" si="20"/>
        <v>podaj stawkę!</v>
      </c>
      <c r="N64" s="36">
        <f t="shared" si="21"/>
        <v>1</v>
      </c>
    </row>
    <row r="65" spans="1:14" s="1" customFormat="1" ht="18.75" x14ac:dyDescent="0.2">
      <c r="A65" s="29">
        <v>45</v>
      </c>
      <c r="B65" s="48" t="s">
        <v>151</v>
      </c>
      <c r="C65" s="13" t="s">
        <v>112</v>
      </c>
      <c r="D65" s="9" t="s">
        <v>113</v>
      </c>
      <c r="E65" s="11" t="s">
        <v>105</v>
      </c>
      <c r="F65" s="32">
        <v>4</v>
      </c>
      <c r="G65" s="22"/>
      <c r="H65" s="23">
        <f t="shared" si="22"/>
        <v>0</v>
      </c>
      <c r="I65" s="51">
        <v>0.08</v>
      </c>
      <c r="J65" s="27">
        <f t="shared" si="23"/>
        <v>0</v>
      </c>
      <c r="K65" s="28">
        <f t="shared" si="24"/>
        <v>0</v>
      </c>
      <c r="M65" s="45" t="str">
        <f t="shared" si="20"/>
        <v>podaj stawkę!</v>
      </c>
      <c r="N65" s="36">
        <f t="shared" si="21"/>
        <v>1</v>
      </c>
    </row>
    <row r="66" spans="1:14" s="1" customFormat="1" ht="18.75" x14ac:dyDescent="0.2">
      <c r="A66" s="29">
        <v>46</v>
      </c>
      <c r="B66" s="48" t="s">
        <v>151</v>
      </c>
      <c r="C66" s="13" t="s">
        <v>114</v>
      </c>
      <c r="D66" s="9" t="s">
        <v>115</v>
      </c>
      <c r="E66" s="11" t="s">
        <v>105</v>
      </c>
      <c r="F66" s="32">
        <v>0.13</v>
      </c>
      <c r="G66" s="22"/>
      <c r="H66" s="23">
        <f t="shared" si="22"/>
        <v>0</v>
      </c>
      <c r="I66" s="51">
        <v>0.08</v>
      </c>
      <c r="J66" s="27">
        <f t="shared" si="23"/>
        <v>0</v>
      </c>
      <c r="K66" s="28">
        <f t="shared" si="24"/>
        <v>0</v>
      </c>
      <c r="M66" s="45" t="str">
        <f t="shared" si="20"/>
        <v>podaj stawkę!</v>
      </c>
      <c r="N66" s="36">
        <f t="shared" si="21"/>
        <v>1</v>
      </c>
    </row>
    <row r="67" spans="1:14" s="1" customFormat="1" ht="18.75" x14ac:dyDescent="0.2">
      <c r="A67" s="29">
        <v>47</v>
      </c>
      <c r="B67" s="48" t="s">
        <v>151</v>
      </c>
      <c r="C67" s="13" t="s">
        <v>116</v>
      </c>
      <c r="D67" s="9" t="s">
        <v>117</v>
      </c>
      <c r="E67" s="11" t="s">
        <v>105</v>
      </c>
      <c r="F67" s="32">
        <v>0.15</v>
      </c>
      <c r="G67" s="22"/>
      <c r="H67" s="23">
        <f t="shared" si="22"/>
        <v>0</v>
      </c>
      <c r="I67" s="51">
        <v>0.08</v>
      </c>
      <c r="J67" s="27">
        <f t="shared" si="23"/>
        <v>0</v>
      </c>
      <c r="K67" s="28">
        <f t="shared" si="24"/>
        <v>0</v>
      </c>
      <c r="M67" s="45" t="str">
        <f t="shared" si="20"/>
        <v>podaj stawkę!</v>
      </c>
      <c r="N67" s="36">
        <f t="shared" si="21"/>
        <v>1</v>
      </c>
    </row>
    <row r="68" spans="1:14" s="1" customFormat="1" ht="18.75" x14ac:dyDescent="0.2">
      <c r="A68" s="29">
        <v>48</v>
      </c>
      <c r="B68" s="48" t="s">
        <v>151</v>
      </c>
      <c r="C68" s="13" t="s">
        <v>118</v>
      </c>
      <c r="D68" s="9" t="s">
        <v>119</v>
      </c>
      <c r="E68" s="11" t="s">
        <v>105</v>
      </c>
      <c r="F68" s="32">
        <v>0.1</v>
      </c>
      <c r="G68" s="22"/>
      <c r="H68" s="23">
        <f t="shared" si="22"/>
        <v>0</v>
      </c>
      <c r="I68" s="51">
        <v>0.08</v>
      </c>
      <c r="J68" s="27">
        <f t="shared" si="23"/>
        <v>0</v>
      </c>
      <c r="K68" s="28">
        <f t="shared" si="24"/>
        <v>0</v>
      </c>
      <c r="M68" s="45" t="str">
        <f t="shared" si="20"/>
        <v>podaj stawkę!</v>
      </c>
      <c r="N68" s="36">
        <f t="shared" si="21"/>
        <v>1</v>
      </c>
    </row>
    <row r="69" spans="1:14" s="1" customFormat="1" ht="18.75" x14ac:dyDescent="0.2">
      <c r="A69" s="29">
        <v>49</v>
      </c>
      <c r="B69" s="48" t="s">
        <v>151</v>
      </c>
      <c r="C69" s="13" t="s">
        <v>120</v>
      </c>
      <c r="D69" s="9" t="s">
        <v>121</v>
      </c>
      <c r="E69" s="11" t="s">
        <v>105</v>
      </c>
      <c r="F69" s="32">
        <v>1.7</v>
      </c>
      <c r="G69" s="22"/>
      <c r="H69" s="23">
        <f t="shared" si="22"/>
        <v>0</v>
      </c>
      <c r="I69" s="51">
        <v>0.08</v>
      </c>
      <c r="J69" s="27">
        <f t="shared" si="23"/>
        <v>0</v>
      </c>
      <c r="K69" s="28">
        <f t="shared" si="24"/>
        <v>0</v>
      </c>
      <c r="M69" s="45" t="str">
        <f t="shared" si="20"/>
        <v>podaj stawkę!</v>
      </c>
      <c r="N69" s="36">
        <f t="shared" si="21"/>
        <v>1</v>
      </c>
    </row>
    <row r="70" spans="1:14" s="1" customFormat="1" ht="18.75" x14ac:dyDescent="0.2">
      <c r="A70" s="29">
        <v>50</v>
      </c>
      <c r="B70" s="48" t="s">
        <v>151</v>
      </c>
      <c r="C70" s="13" t="s">
        <v>122</v>
      </c>
      <c r="D70" s="9" t="s">
        <v>123</v>
      </c>
      <c r="E70" s="11" t="s">
        <v>105</v>
      </c>
      <c r="F70" s="32">
        <v>1.7</v>
      </c>
      <c r="G70" s="22"/>
      <c r="H70" s="23">
        <f t="shared" si="22"/>
        <v>0</v>
      </c>
      <c r="I70" s="51">
        <v>0.08</v>
      </c>
      <c r="J70" s="27">
        <f t="shared" si="23"/>
        <v>0</v>
      </c>
      <c r="K70" s="28">
        <f t="shared" si="24"/>
        <v>0</v>
      </c>
      <c r="M70" s="45" t="str">
        <f t="shared" si="20"/>
        <v>podaj stawkę!</v>
      </c>
      <c r="N70" s="36">
        <f t="shared" si="21"/>
        <v>1</v>
      </c>
    </row>
    <row r="71" spans="1:14" s="1" customFormat="1" ht="18.75" x14ac:dyDescent="0.2">
      <c r="A71" s="29">
        <v>51</v>
      </c>
      <c r="B71" s="48" t="s">
        <v>151</v>
      </c>
      <c r="C71" s="13" t="s">
        <v>124</v>
      </c>
      <c r="D71" s="9" t="s">
        <v>125</v>
      </c>
      <c r="E71" s="11" t="s">
        <v>105</v>
      </c>
      <c r="F71" s="32">
        <v>2</v>
      </c>
      <c r="G71" s="22"/>
      <c r="H71" s="23">
        <f t="shared" si="22"/>
        <v>0</v>
      </c>
      <c r="I71" s="51">
        <v>0.08</v>
      </c>
      <c r="J71" s="27">
        <f t="shared" si="23"/>
        <v>0</v>
      </c>
      <c r="K71" s="28">
        <f t="shared" si="24"/>
        <v>0</v>
      </c>
      <c r="M71" s="45" t="str">
        <f t="shared" ref="M71:M76" si="25">IF(AND(F71&gt;0,OR(ISBLANK(G71),G71=0)),"podaj stawkę!",IF(AND(ISBLANK(F71),G71&gt;0),"usuń stawkę","OK"))</f>
        <v>podaj stawkę!</v>
      </c>
      <c r="N71" s="36">
        <f t="shared" ref="N71:N76" si="26">IF(M71&lt;&gt;"OK",1,0)</f>
        <v>1</v>
      </c>
    </row>
    <row r="72" spans="1:14" s="1" customFormat="1" ht="18.75" x14ac:dyDescent="0.2">
      <c r="A72" s="29">
        <v>52</v>
      </c>
      <c r="B72" s="48" t="s">
        <v>151</v>
      </c>
      <c r="C72" s="13" t="s">
        <v>126</v>
      </c>
      <c r="D72" s="9" t="s">
        <v>127</v>
      </c>
      <c r="E72" s="11" t="s">
        <v>105</v>
      </c>
      <c r="F72" s="32">
        <v>1.5</v>
      </c>
      <c r="G72" s="22"/>
      <c r="H72" s="23">
        <f t="shared" si="22"/>
        <v>0</v>
      </c>
      <c r="I72" s="51">
        <v>0.08</v>
      </c>
      <c r="J72" s="27">
        <f t="shared" si="23"/>
        <v>0</v>
      </c>
      <c r="K72" s="28">
        <f t="shared" si="24"/>
        <v>0</v>
      </c>
      <c r="M72" s="45" t="str">
        <f t="shared" si="25"/>
        <v>podaj stawkę!</v>
      </c>
      <c r="N72" s="36">
        <f t="shared" si="26"/>
        <v>1</v>
      </c>
    </row>
    <row r="73" spans="1:14" s="1" customFormat="1" ht="19.5" thickBot="1" x14ac:dyDescent="0.25">
      <c r="A73" s="72">
        <v>53</v>
      </c>
      <c r="B73" s="73" t="s">
        <v>151</v>
      </c>
      <c r="C73" s="74" t="s">
        <v>128</v>
      </c>
      <c r="D73" s="75" t="s">
        <v>129</v>
      </c>
      <c r="E73" s="76" t="s">
        <v>105</v>
      </c>
      <c r="F73" s="77">
        <v>1</v>
      </c>
      <c r="G73" s="78"/>
      <c r="H73" s="79">
        <f t="shared" si="22"/>
        <v>0</v>
      </c>
      <c r="I73" s="53">
        <v>0.08</v>
      </c>
      <c r="J73" s="80">
        <f t="shared" si="23"/>
        <v>0</v>
      </c>
      <c r="K73" s="81">
        <f t="shared" si="24"/>
        <v>0</v>
      </c>
      <c r="M73" s="45" t="str">
        <f t="shared" si="25"/>
        <v>podaj stawkę!</v>
      </c>
      <c r="N73" s="36">
        <f t="shared" si="26"/>
        <v>1</v>
      </c>
    </row>
    <row r="74" spans="1:14" s="1" customFormat="1" ht="38.25" customHeight="1" thickBot="1" x14ac:dyDescent="0.25">
      <c r="A74" s="115" t="s">
        <v>159</v>
      </c>
      <c r="B74" s="116"/>
      <c r="C74" s="116"/>
      <c r="D74" s="116"/>
      <c r="E74" s="116"/>
      <c r="F74" s="116"/>
      <c r="G74" s="116"/>
      <c r="H74" s="116"/>
      <c r="I74" s="116"/>
      <c r="J74" s="116"/>
      <c r="K74" s="117"/>
      <c r="N74" s="36"/>
    </row>
    <row r="75" spans="1:14" s="1" customFormat="1" ht="18.75" x14ac:dyDescent="0.2">
      <c r="A75" s="65">
        <v>54</v>
      </c>
      <c r="B75" s="82"/>
      <c r="C75" s="67" t="s">
        <v>130</v>
      </c>
      <c r="D75" s="58" t="s">
        <v>131</v>
      </c>
      <c r="E75" s="68" t="s">
        <v>20</v>
      </c>
      <c r="F75" s="69">
        <v>1342</v>
      </c>
      <c r="G75" s="60"/>
      <c r="H75" s="61">
        <f t="shared" ref="H75:H76" si="27">ROUND(F75*G75,2)</f>
        <v>0</v>
      </c>
      <c r="I75" s="54">
        <v>0.08</v>
      </c>
      <c r="J75" s="70">
        <f t="shared" ref="J75:J76" si="28">ROUND(H75*I75,2)</f>
        <v>0</v>
      </c>
      <c r="K75" s="71">
        <f t="shared" ref="K75:K76" si="29">ROUND(H75+J75,2)</f>
        <v>0</v>
      </c>
      <c r="M75" s="45" t="str">
        <f t="shared" si="25"/>
        <v>podaj stawkę!</v>
      </c>
      <c r="N75" s="36">
        <f t="shared" si="26"/>
        <v>1</v>
      </c>
    </row>
    <row r="76" spans="1:14" s="1" customFormat="1" ht="19.5" thickBot="1" x14ac:dyDescent="0.25">
      <c r="A76" s="83">
        <v>55</v>
      </c>
      <c r="B76" s="84"/>
      <c r="C76" s="85" t="s">
        <v>132</v>
      </c>
      <c r="D76" s="86" t="s">
        <v>133</v>
      </c>
      <c r="E76" s="87" t="s">
        <v>20</v>
      </c>
      <c r="F76" s="88">
        <v>236.5</v>
      </c>
      <c r="G76" s="89"/>
      <c r="H76" s="90">
        <f t="shared" si="27"/>
        <v>0</v>
      </c>
      <c r="I76" s="91">
        <v>0.08</v>
      </c>
      <c r="J76" s="92">
        <f t="shared" si="28"/>
        <v>0</v>
      </c>
      <c r="K76" s="93">
        <f t="shared" si="29"/>
        <v>0</v>
      </c>
      <c r="M76" s="45" t="str">
        <f t="shared" si="25"/>
        <v>podaj stawkę!</v>
      </c>
      <c r="N76" s="36">
        <f t="shared" si="26"/>
        <v>1</v>
      </c>
    </row>
    <row r="77" spans="1:14" s="1" customFormat="1" x14ac:dyDescent="0.25">
      <c r="C77" s="12"/>
      <c r="M77" s="42"/>
      <c r="N77" s="40">
        <f>SUM(N18:N76)</f>
        <v>55</v>
      </c>
    </row>
    <row r="78" spans="1:14" s="1" customFormat="1" x14ac:dyDescent="0.25">
      <c r="C78" s="12"/>
      <c r="M78" s="42"/>
      <c r="N78" s="34"/>
    </row>
    <row r="79" spans="1:14" s="1" customFormat="1" ht="33.75" customHeight="1" x14ac:dyDescent="0.3">
      <c r="A79" s="95" t="s">
        <v>134</v>
      </c>
      <c r="B79" s="95"/>
      <c r="C79" s="95"/>
      <c r="D79" s="33">
        <f>SUM(H18:H20,H21:H76)</f>
        <v>0</v>
      </c>
      <c r="E79" s="7"/>
      <c r="F79" s="7"/>
      <c r="G79" s="7"/>
      <c r="H79" s="106"/>
      <c r="I79" s="107"/>
      <c r="J79" s="107"/>
      <c r="K79" s="108"/>
      <c r="M79" s="46"/>
      <c r="N79" s="26"/>
    </row>
    <row r="80" spans="1:14" s="1" customFormat="1" ht="36.75" customHeight="1" x14ac:dyDescent="0.3">
      <c r="A80" s="95" t="s">
        <v>135</v>
      </c>
      <c r="B80" s="95"/>
      <c r="C80" s="95"/>
      <c r="D80" s="33">
        <f>SUM(K18:K20,K21:K76)</f>
        <v>0</v>
      </c>
      <c r="E80" s="7"/>
      <c r="F80" s="7"/>
      <c r="G80" s="7"/>
      <c r="H80" s="109"/>
      <c r="I80" s="110"/>
      <c r="J80" s="110"/>
      <c r="K80" s="111"/>
      <c r="L80" s="8"/>
      <c r="M80" s="46"/>
      <c r="N80" s="26"/>
    </row>
    <row r="81" spans="3:14" s="1" customFormat="1" x14ac:dyDescent="0.25">
      <c r="C81" s="12"/>
      <c r="E81" s="20"/>
      <c r="F81" s="20"/>
      <c r="G81" s="20"/>
      <c r="H81" s="109"/>
      <c r="I81" s="110"/>
      <c r="J81" s="110"/>
      <c r="K81" s="111"/>
      <c r="L81" s="8"/>
      <c r="M81" s="42"/>
      <c r="N81" s="34"/>
    </row>
    <row r="82" spans="3:14" s="1" customFormat="1" x14ac:dyDescent="0.25">
      <c r="C82" s="12"/>
      <c r="E82" s="20"/>
      <c r="F82" s="20"/>
      <c r="G82" s="20"/>
      <c r="H82" s="112"/>
      <c r="I82" s="113"/>
      <c r="J82" s="113"/>
      <c r="K82" s="114"/>
      <c r="M82" s="42"/>
      <c r="N82" s="34"/>
    </row>
    <row r="84" spans="3:14" ht="27" x14ac:dyDescent="0.35">
      <c r="D84" s="41" t="str">
        <f>IF(N77&gt;0,"Nie wypełniono wszystkich stawek lub wprowadzono niepotrzebne stawki!!!!!!","")</f>
        <v>Nie wypełniono wszystkich stawek lub wprowadzono niepotrzebne stawki!!!!!!</v>
      </c>
    </row>
  </sheetData>
  <sheetProtection algorithmName="SHA-512" hashValue="8pRTD+3mxjTxPjhnzaWQG4AFiYRy90xExxH+nK+K5efQDn9A6iGbSkQBXzzx7xcqBFV0YI1Pt1AFpRmVKXI59g==" saltValue="83D+7LMJqqtfj7lczo/NMw==" spinCount="100000" sheet="1" objects="1" scenarios="1" selectLockedCells="1"/>
  <mergeCells count="26">
    <mergeCell ref="A12:D12"/>
    <mergeCell ref="A13:D13"/>
    <mergeCell ref="A14:K14"/>
    <mergeCell ref="C16:D16"/>
    <mergeCell ref="A48:A50"/>
    <mergeCell ref="B48:B50"/>
    <mergeCell ref="E48:E50"/>
    <mergeCell ref="F48:F50"/>
    <mergeCell ref="G48:G50"/>
    <mergeCell ref="A17:K17"/>
    <mergeCell ref="A3:J3"/>
    <mergeCell ref="A4:E4"/>
    <mergeCell ref="A8:K8"/>
    <mergeCell ref="A10:D10"/>
    <mergeCell ref="A11:D11"/>
    <mergeCell ref="N48:N50"/>
    <mergeCell ref="A80:C80"/>
    <mergeCell ref="H48:H50"/>
    <mergeCell ref="I48:I50"/>
    <mergeCell ref="J48:J50"/>
    <mergeCell ref="K48:K50"/>
    <mergeCell ref="M48:M50"/>
    <mergeCell ref="A79:C79"/>
    <mergeCell ref="H79:K82"/>
    <mergeCell ref="A61:K61"/>
    <mergeCell ref="A74:K74"/>
  </mergeCells>
  <conditionalFormatting sqref="H18:H48 J18:K48 H51:H60 J51:K60 J62:K73 H62:H73 H75:H76 J75:K76">
    <cfRule type="cellIs" dxfId="6" priority="84" operator="greaterThan">
      <formula>0</formula>
    </cfRule>
  </conditionalFormatting>
  <conditionalFormatting sqref="M18:M20">
    <cfRule type="cellIs" dxfId="5" priority="78" operator="notEqual">
      <formula>"OK"</formula>
    </cfRule>
    <cfRule type="cellIs" dxfId="4" priority="79" operator="equal">
      <formula>"OK"</formula>
    </cfRule>
  </conditionalFormatting>
  <conditionalFormatting sqref="M21:M48 M51:M60 M75:M76 M62:M73">
    <cfRule type="cellIs" dxfId="3" priority="76" operator="notEqual">
      <formula>"OK"</formula>
    </cfRule>
    <cfRule type="cellIs" dxfId="2" priority="77" operator="equal">
      <formula>"OK"</formula>
    </cfRule>
  </conditionalFormatting>
  <conditionalFormatting sqref="H18:H48 H51:H60 H62:H73 H75:H76">
    <cfRule type="cellIs" dxfId="1" priority="58" operator="greaterThan">
      <formula>0</formula>
    </cfRule>
  </conditionalFormatting>
  <conditionalFormatting sqref="N18:N48 N51:N60 N62:N76">
    <cfRule type="cellIs" dxfId="0" priority="1" operator="greaterThan">
      <formula>0</formula>
    </cfRule>
  </conditionalFormatting>
  <dataValidations count="2">
    <dataValidation type="decimal" allowBlank="1" showInputMessage="1" showErrorMessage="1" errorTitle="stwka" error="Wprowadź liczbę większą od 0. Sprawdż separator części dziesiętnej (przecinek, kropka)_x000a_" promptTitle="stawka" prompt="Podaj stawkę w zł" sqref="G18:G48 G51:G60 G62:G73 G75:G76">
      <formula1>0</formula1>
      <formula2>100000000000</formula2>
    </dataValidation>
    <dataValidation type="list" showInputMessage="1" showErrorMessage="1" error="Podaj właściwą stawkęVAT (8 lub 23%)" sqref="I18:I60 I62:I73 I75:I76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Height="18" orientation="landscape" r:id="rId1"/>
  <headerFooter alignWithMargins="0"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pakiet ....</vt:lpstr>
      <vt:lpstr>'pakiet ....'!Obszar_wydruku</vt:lpstr>
      <vt:lpstr>'pakiet ....'!Tytuły_wydruku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cp:lastPrinted>2020-10-23T06:27:34Z</cp:lastPrinted>
  <dcterms:created xsi:type="dcterms:W3CDTF">2020-10-18T08:42:39Z</dcterms:created>
  <dcterms:modified xsi:type="dcterms:W3CDTF">2020-10-23T06:27:38Z</dcterms:modified>
</cp:coreProperties>
</file>