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o\Desktop\Atleticý štadión Levice\F - Rozpočet\"/>
    </mc:Choice>
  </mc:AlternateContent>
  <bookViews>
    <workbookView xWindow="0" yWindow="0" windowWidth="28800" windowHeight="12300" activeTab="1"/>
  </bookViews>
  <sheets>
    <sheet name="Rekapitulácia stavby" sheetId="1" r:id="rId1"/>
    <sheet name="01 - Atletický ovál a sek..." sheetId="2" r:id="rId2"/>
  </sheets>
  <definedNames>
    <definedName name="_xlnm._FilterDatabase" localSheetId="1" hidden="1">'01 - Atletický ovál a sek...'!$C$137:$K$282</definedName>
    <definedName name="_xlnm.Print_Titles" localSheetId="1">'01 - Atletický ovál a sek...'!$137:$137</definedName>
    <definedName name="_xlnm.Print_Titles" localSheetId="0">'Rekapitulácia stavby'!$92:$92</definedName>
    <definedName name="_xlnm.Print_Area" localSheetId="1">'01 - Atletický ovál a sek...'!$C$4:$J$76,'01 - Atletický ovál a sek...'!$C$82:$J$119,'01 - Atletický ovál a sek...'!$C$125:$J$282</definedName>
    <definedName name="_xlnm.Print_Area" localSheetId="0">'Rekapitulácia stavby'!$D$4:$AO$76,'Rekapitulácia stavby'!$C$82:$AQ$96</definedName>
  </definedNames>
  <calcPr calcId="162913"/>
</workbook>
</file>

<file path=xl/calcChain.xml><?xml version="1.0" encoding="utf-8"?>
<calcChain xmlns="http://schemas.openxmlformats.org/spreadsheetml/2006/main">
  <c r="BK229" i="2" l="1"/>
  <c r="BI229" i="2"/>
  <c r="BH229" i="2"/>
  <c r="BG229" i="2"/>
  <c r="BE229" i="2"/>
  <c r="T229" i="2"/>
  <c r="R229" i="2"/>
  <c r="P229" i="2"/>
  <c r="J229" i="2"/>
  <c r="BF229" i="2" s="1"/>
  <c r="BK228" i="2"/>
  <c r="BI228" i="2"/>
  <c r="BH228" i="2"/>
  <c r="BG228" i="2"/>
  <c r="BF228" i="2"/>
  <c r="BE228" i="2"/>
  <c r="T228" i="2"/>
  <c r="R228" i="2"/>
  <c r="P228" i="2"/>
  <c r="J228" i="2"/>
  <c r="J39" i="2" l="1"/>
  <c r="J38" i="2"/>
  <c r="AY95" i="1"/>
  <c r="J37" i="2"/>
  <c r="AX95" i="1" s="1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2" i="2"/>
  <c r="BH232" i="2"/>
  <c r="BG232" i="2"/>
  <c r="BE232" i="2"/>
  <c r="T232" i="2"/>
  <c r="T231" i="2" s="1"/>
  <c r="R232" i="2"/>
  <c r="R231" i="2"/>
  <c r="P232" i="2"/>
  <c r="P231" i="2" s="1"/>
  <c r="BI230" i="2"/>
  <c r="BH230" i="2"/>
  <c r="BG230" i="2"/>
  <c r="BE230" i="2"/>
  <c r="T230" i="2"/>
  <c r="R230" i="2"/>
  <c r="P230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F132" i="2"/>
  <c r="E130" i="2"/>
  <c r="BI117" i="2"/>
  <c r="BH117" i="2"/>
  <c r="BG117" i="2"/>
  <c r="BE117" i="2"/>
  <c r="BI116" i="2"/>
  <c r="BH116" i="2"/>
  <c r="BG116" i="2"/>
  <c r="BF116" i="2"/>
  <c r="BE116" i="2"/>
  <c r="BI115" i="2"/>
  <c r="BH115" i="2"/>
  <c r="BG115" i="2"/>
  <c r="BF115" i="2"/>
  <c r="BE115" i="2"/>
  <c r="BI114" i="2"/>
  <c r="BH114" i="2"/>
  <c r="BG114" i="2"/>
  <c r="BF114" i="2"/>
  <c r="BE114" i="2"/>
  <c r="BI113" i="2"/>
  <c r="BH113" i="2"/>
  <c r="BG113" i="2"/>
  <c r="BF113" i="2"/>
  <c r="BE113" i="2"/>
  <c r="BI112" i="2"/>
  <c r="BH112" i="2"/>
  <c r="BG112" i="2"/>
  <c r="BF112" i="2"/>
  <c r="BE112" i="2"/>
  <c r="F89" i="2"/>
  <c r="E87" i="2"/>
  <c r="J24" i="2"/>
  <c r="E24" i="2"/>
  <c r="J135" i="2" s="1"/>
  <c r="J23" i="2"/>
  <c r="J21" i="2"/>
  <c r="E21" i="2"/>
  <c r="J91" i="2" s="1"/>
  <c r="J20" i="2"/>
  <c r="J18" i="2"/>
  <c r="E18" i="2"/>
  <c r="F92" i="2" s="1"/>
  <c r="J17" i="2"/>
  <c r="J15" i="2"/>
  <c r="E15" i="2"/>
  <c r="F134" i="2" s="1"/>
  <c r="J14" i="2"/>
  <c r="J12" i="2"/>
  <c r="J132" i="2" s="1"/>
  <c r="E7" i="2"/>
  <c r="E128" i="2"/>
  <c r="L90" i="1"/>
  <c r="AM90" i="1"/>
  <c r="AM89" i="1"/>
  <c r="L89" i="1"/>
  <c r="AM87" i="1"/>
  <c r="L87" i="1"/>
  <c r="L85" i="1"/>
  <c r="L84" i="1"/>
  <c r="BK264" i="2"/>
  <c r="BK251" i="2"/>
  <c r="BK250" i="2"/>
  <c r="J218" i="2"/>
  <c r="J192" i="2"/>
  <c r="BK179" i="2"/>
  <c r="J177" i="2"/>
  <c r="J166" i="2"/>
  <c r="J165" i="2"/>
  <c r="J164" i="2"/>
  <c r="BK159" i="2"/>
  <c r="J158" i="2"/>
  <c r="BK144" i="2"/>
  <c r="BK281" i="2"/>
  <c r="J280" i="2"/>
  <c r="BK273" i="2"/>
  <c r="BK271" i="2"/>
  <c r="J268" i="2"/>
  <c r="J266" i="2"/>
  <c r="J259" i="2"/>
  <c r="J257" i="2"/>
  <c r="BK253" i="2"/>
  <c r="J252" i="2"/>
  <c r="J249" i="2"/>
  <c r="BK247" i="2"/>
  <c r="J245" i="2"/>
  <c r="BK243" i="2"/>
  <c r="BK242" i="2"/>
  <c r="J241" i="2"/>
  <c r="J237" i="2"/>
  <c r="J232" i="2"/>
  <c r="BK227" i="2"/>
  <c r="J223" i="2"/>
  <c r="BK219" i="2"/>
  <c r="BK212" i="2"/>
  <c r="J210" i="2"/>
  <c r="BK208" i="2"/>
  <c r="J205" i="2"/>
  <c r="J204" i="2"/>
  <c r="BK201" i="2"/>
  <c r="J194" i="2"/>
  <c r="J189" i="2"/>
  <c r="BK185" i="2"/>
  <c r="J182" i="2"/>
  <c r="J181" i="2"/>
  <c r="BK173" i="2"/>
  <c r="J163" i="2"/>
  <c r="BK154" i="2"/>
  <c r="J150" i="2"/>
  <c r="BK147" i="2"/>
  <c r="J145" i="2"/>
  <c r="J282" i="2"/>
  <c r="BK280" i="2"/>
  <c r="BK278" i="2"/>
  <c r="J276" i="2"/>
  <c r="BK274" i="2"/>
  <c r="J272" i="2"/>
  <c r="BK269" i="2"/>
  <c r="J267" i="2"/>
  <c r="BK263" i="2"/>
  <c r="J262" i="2"/>
  <c r="BK261" i="2"/>
  <c r="BK259" i="2"/>
  <c r="BK248" i="2"/>
  <c r="BK245" i="2"/>
  <c r="J240" i="2"/>
  <c r="BK238" i="2"/>
  <c r="J235" i="2"/>
  <c r="BK232" i="2"/>
  <c r="J225" i="2"/>
  <c r="BK224" i="2"/>
  <c r="J221" i="2"/>
  <c r="J219" i="2"/>
  <c r="J217" i="2"/>
  <c r="BK216" i="2"/>
  <c r="J214" i="2"/>
  <c r="BK206" i="2"/>
  <c r="J203" i="2"/>
  <c r="BK199" i="2"/>
  <c r="BK198" i="2"/>
  <c r="J197" i="2"/>
  <c r="BK191" i="2"/>
  <c r="J187" i="2"/>
  <c r="J183" i="2"/>
  <c r="J179" i="2"/>
  <c r="BK171" i="2"/>
  <c r="BK160" i="2"/>
  <c r="J157" i="2"/>
  <c r="BK155" i="2"/>
  <c r="J149" i="2"/>
  <c r="BK146" i="2"/>
  <c r="J141" i="2"/>
  <c r="AS94" i="1"/>
  <c r="BK277" i="2"/>
  <c r="J269" i="2"/>
  <c r="BK266" i="2"/>
  <c r="J265" i="2"/>
  <c r="J264" i="2"/>
  <c r="J261" i="2"/>
  <c r="BK260" i="2"/>
  <c r="BK258" i="2"/>
  <c r="J256" i="2"/>
  <c r="BK254" i="2"/>
  <c r="J253" i="2"/>
  <c r="J250" i="2"/>
  <c r="J247" i="2"/>
  <c r="J246" i="2"/>
  <c r="J244" i="2"/>
  <c r="J243" i="2"/>
  <c r="J242" i="2"/>
  <c r="J239" i="2"/>
  <c r="J230" i="2"/>
  <c r="J227" i="2"/>
  <c r="BK226" i="2"/>
  <c r="BK223" i="2"/>
  <c r="BK215" i="2"/>
  <c r="BK211" i="2"/>
  <c r="J208" i="2"/>
  <c r="J207" i="2"/>
  <c r="BK202" i="2"/>
  <c r="J191" i="2"/>
  <c r="J188" i="2"/>
  <c r="BK180" i="2"/>
  <c r="J173" i="2"/>
  <c r="J169" i="2"/>
  <c r="J168" i="2"/>
  <c r="J160" i="2"/>
  <c r="J156" i="2"/>
  <c r="BK152" i="2"/>
  <c r="BK151" i="2"/>
  <c r="BK149" i="2"/>
  <c r="J144" i="2"/>
  <c r="J143" i="2"/>
  <c r="J142" i="2"/>
  <c r="BK282" i="2"/>
  <c r="J277" i="2"/>
  <c r="BK276" i="2"/>
  <c r="J275" i="2"/>
  <c r="J274" i="2"/>
  <c r="J271" i="2"/>
  <c r="BK267" i="2"/>
  <c r="BK265" i="2"/>
  <c r="J263" i="2"/>
  <c r="BK262" i="2"/>
  <c r="J260" i="2"/>
  <c r="J258" i="2"/>
  <c r="BK257" i="2"/>
  <c r="BK256" i="2"/>
  <c r="J254" i="2"/>
  <c r="BK252" i="2"/>
  <c r="J251" i="2"/>
  <c r="BK249" i="2"/>
  <c r="BK244" i="2"/>
  <c r="BK241" i="2"/>
  <c r="BK240" i="2"/>
  <c r="J238" i="2"/>
  <c r="BK237" i="2"/>
  <c r="J236" i="2"/>
  <c r="J226" i="2"/>
  <c r="J224" i="2"/>
  <c r="J222" i="2"/>
  <c r="BK221" i="2"/>
  <c r="BK220" i="2"/>
  <c r="J220" i="2"/>
  <c r="BK218" i="2"/>
  <c r="BK217" i="2"/>
  <c r="BK214" i="2"/>
  <c r="BK213" i="2"/>
  <c r="J211" i="2"/>
  <c r="J209" i="2"/>
  <c r="J206" i="2"/>
  <c r="BK205" i="2"/>
  <c r="BK203" i="2"/>
  <c r="J202" i="2"/>
  <c r="BK200" i="2"/>
  <c r="J198" i="2"/>
  <c r="BK190" i="2"/>
  <c r="BK187" i="2"/>
  <c r="J186" i="2"/>
  <c r="J184" i="2"/>
  <c r="BK182" i="2"/>
  <c r="BK176" i="2"/>
  <c r="J174" i="2"/>
  <c r="BK172" i="2"/>
  <c r="BK169" i="2"/>
  <c r="BK164" i="2"/>
  <c r="BK163" i="2"/>
  <c r="J162" i="2"/>
  <c r="BK158" i="2"/>
  <c r="J154" i="2"/>
  <c r="J153" i="2"/>
  <c r="J152" i="2"/>
  <c r="J151" i="2"/>
  <c r="J148" i="2"/>
  <c r="BK143" i="2"/>
  <c r="J281" i="2"/>
  <c r="J278" i="2"/>
  <c r="BK275" i="2"/>
  <c r="J273" i="2"/>
  <c r="BK272" i="2"/>
  <c r="BK268" i="2"/>
  <c r="J248" i="2"/>
  <c r="BK246" i="2"/>
  <c r="BK239" i="2"/>
  <c r="BK236" i="2"/>
  <c r="BK235" i="2"/>
  <c r="BK230" i="2"/>
  <c r="BK225" i="2"/>
  <c r="BK222" i="2"/>
  <c r="J216" i="2"/>
  <c r="J215" i="2"/>
  <c r="J213" i="2"/>
  <c r="J212" i="2"/>
  <c r="BK210" i="2"/>
  <c r="BK209" i="2"/>
  <c r="BK207" i="2"/>
  <c r="BK204" i="2"/>
  <c r="J201" i="2"/>
  <c r="J200" i="2"/>
  <c r="BK197" i="2"/>
  <c r="J196" i="2"/>
  <c r="BK195" i="2"/>
  <c r="BK194" i="2"/>
  <c r="J193" i="2"/>
  <c r="J185" i="2"/>
  <c r="BK174" i="2"/>
  <c r="J172" i="2"/>
  <c r="J171" i="2"/>
  <c r="BK170" i="2"/>
  <c r="BK166" i="2"/>
  <c r="BK165" i="2"/>
  <c r="BK162" i="2"/>
  <c r="BK156" i="2"/>
  <c r="J155" i="2"/>
  <c r="BK153" i="2"/>
  <c r="BK148" i="2"/>
  <c r="BK145" i="2"/>
  <c r="BK141" i="2"/>
  <c r="J199" i="2"/>
  <c r="BK196" i="2"/>
  <c r="J195" i="2"/>
  <c r="BK193" i="2"/>
  <c r="BK192" i="2"/>
  <c r="J190" i="2"/>
  <c r="BK189" i="2"/>
  <c r="BK188" i="2"/>
  <c r="BK186" i="2"/>
  <c r="BK184" i="2"/>
  <c r="BK183" i="2"/>
  <c r="BK181" i="2"/>
  <c r="J180" i="2"/>
  <c r="BK177" i="2"/>
  <c r="J176" i="2"/>
  <c r="J170" i="2"/>
  <c r="BK168" i="2"/>
  <c r="J159" i="2"/>
  <c r="BK157" i="2"/>
  <c r="BK150" i="2"/>
  <c r="J147" i="2"/>
  <c r="J146" i="2"/>
  <c r="BK142" i="2"/>
  <c r="BK161" i="2" l="1"/>
  <c r="J161" i="2" s="1"/>
  <c r="J99" i="2" s="1"/>
  <c r="BK167" i="2"/>
  <c r="J167" i="2" s="1"/>
  <c r="J100" i="2" s="1"/>
  <c r="T178" i="2"/>
  <c r="P140" i="2"/>
  <c r="P161" i="2"/>
  <c r="P167" i="2"/>
  <c r="P178" i="2"/>
  <c r="BK255" i="2"/>
  <c r="J255" i="2" s="1"/>
  <c r="J106" i="2" s="1"/>
  <c r="T140" i="2"/>
  <c r="T161" i="2"/>
  <c r="T167" i="2"/>
  <c r="BK175" i="2"/>
  <c r="J175" i="2" s="1"/>
  <c r="J101" i="2" s="1"/>
  <c r="P175" i="2"/>
  <c r="R175" i="2"/>
  <c r="T175" i="2"/>
  <c r="BK234" i="2"/>
  <c r="J234" i="2" s="1"/>
  <c r="J105" i="2" s="1"/>
  <c r="P234" i="2"/>
  <c r="R255" i="2"/>
  <c r="R140" i="2"/>
  <c r="R161" i="2"/>
  <c r="R167" i="2"/>
  <c r="R178" i="2"/>
  <c r="T234" i="2"/>
  <c r="T255" i="2"/>
  <c r="BK140" i="2"/>
  <c r="BK178" i="2"/>
  <c r="J178" i="2" s="1"/>
  <c r="J102" i="2" s="1"/>
  <c r="R234" i="2"/>
  <c r="P255" i="2"/>
  <c r="BK270" i="2"/>
  <c r="J270" i="2" s="1"/>
  <c r="J107" i="2" s="1"/>
  <c r="P270" i="2"/>
  <c r="R270" i="2"/>
  <c r="T270" i="2"/>
  <c r="BK279" i="2"/>
  <c r="J279" i="2"/>
  <c r="J108" i="2" s="1"/>
  <c r="P279" i="2"/>
  <c r="R279" i="2"/>
  <c r="T279" i="2"/>
  <c r="F91" i="2"/>
  <c r="F135" i="2"/>
  <c r="BF159" i="2"/>
  <c r="BF162" i="2"/>
  <c r="BF165" i="2"/>
  <c r="BF166" i="2"/>
  <c r="BF172" i="2"/>
  <c r="BF197" i="2"/>
  <c r="BF202" i="2"/>
  <c r="BF143" i="2"/>
  <c r="BF152" i="2"/>
  <c r="BF158" i="2"/>
  <c r="BF160" i="2"/>
  <c r="BF176" i="2"/>
  <c r="BF177" i="2"/>
  <c r="BF181" i="2"/>
  <c r="BF187" i="2"/>
  <c r="BF214" i="2"/>
  <c r="BF227" i="2"/>
  <c r="BF238" i="2"/>
  <c r="BF242" i="2"/>
  <c r="BF249" i="2"/>
  <c r="BF250" i="2"/>
  <c r="BF252" i="2"/>
  <c r="BF253" i="2"/>
  <c r="BF267" i="2"/>
  <c r="E85" i="2"/>
  <c r="BF144" i="2"/>
  <c r="BF146" i="2"/>
  <c r="BF149" i="2"/>
  <c r="BF155" i="2"/>
  <c r="BF179" i="2"/>
  <c r="BF204" i="2"/>
  <c r="BF208" i="2"/>
  <c r="BF212" i="2"/>
  <c r="BF219" i="2"/>
  <c r="BF243" i="2"/>
  <c r="BF251" i="2"/>
  <c r="BF259" i="2"/>
  <c r="BF261" i="2"/>
  <c r="BF265" i="2"/>
  <c r="BF273" i="2"/>
  <c r="BF281" i="2"/>
  <c r="J134" i="2"/>
  <c r="BF145" i="2"/>
  <c r="BF147" i="2"/>
  <c r="BF164" i="2"/>
  <c r="BF170" i="2"/>
  <c r="BF171" i="2"/>
  <c r="BF189" i="2"/>
  <c r="BF196" i="2"/>
  <c r="BF198" i="2"/>
  <c r="BF200" i="2"/>
  <c r="BF201" i="2"/>
  <c r="BF206" i="2"/>
  <c r="BF216" i="2"/>
  <c r="BF217" i="2"/>
  <c r="BF235" i="2"/>
  <c r="BF240" i="2"/>
  <c r="BF245" i="2"/>
  <c r="BF268" i="2"/>
  <c r="BF276" i="2"/>
  <c r="J89" i="2"/>
  <c r="J92" i="2"/>
  <c r="BF142" i="2"/>
  <c r="BF150" i="2"/>
  <c r="BF154" i="2"/>
  <c r="BF157" i="2"/>
  <c r="BF163" i="2"/>
  <c r="BF169" i="2"/>
  <c r="BF173" i="2"/>
  <c r="BF174" i="2"/>
  <c r="BF180" i="2"/>
  <c r="BF184" i="2"/>
  <c r="BF188" i="2"/>
  <c r="BF191" i="2"/>
  <c r="BF194" i="2"/>
  <c r="BF195" i="2"/>
  <c r="BF210" i="2"/>
  <c r="BF211" i="2"/>
  <c r="BF213" i="2"/>
  <c r="BF215" i="2"/>
  <c r="BF218" i="2"/>
  <c r="BF220" i="2"/>
  <c r="BF222" i="2"/>
  <c r="BF223" i="2"/>
  <c r="BF230" i="2"/>
  <c r="BF236" i="2"/>
  <c r="BF237" i="2"/>
  <c r="BF247" i="2"/>
  <c r="BF258" i="2"/>
  <c r="BF260" i="2"/>
  <c r="BF264" i="2"/>
  <c r="BF266" i="2"/>
  <c r="BF277" i="2"/>
  <c r="BF141" i="2"/>
  <c r="BF156" i="2"/>
  <c r="BF182" i="2"/>
  <c r="BF183" i="2"/>
  <c r="BF185" i="2"/>
  <c r="BF186" i="2"/>
  <c r="BF190" i="2"/>
  <c r="BF192" i="2"/>
  <c r="BF199" i="2"/>
  <c r="BF207" i="2"/>
  <c r="BF224" i="2"/>
  <c r="BF232" i="2"/>
  <c r="BF254" i="2"/>
  <c r="BF256" i="2"/>
  <c r="BF263" i="2"/>
  <c r="BF269" i="2"/>
  <c r="BF278" i="2"/>
  <c r="BF282" i="2"/>
  <c r="BF148" i="2"/>
  <c r="BF151" i="2"/>
  <c r="BF153" i="2"/>
  <c r="BF168" i="2"/>
  <c r="BF193" i="2"/>
  <c r="BF203" i="2"/>
  <c r="BF205" i="2"/>
  <c r="BF209" i="2"/>
  <c r="BF221" i="2"/>
  <c r="BF225" i="2"/>
  <c r="BF226" i="2"/>
  <c r="BF239" i="2"/>
  <c r="BF241" i="2"/>
  <c r="BF244" i="2"/>
  <c r="BF246" i="2"/>
  <c r="BF248" i="2"/>
  <c r="BF257" i="2"/>
  <c r="BF262" i="2"/>
  <c r="BF271" i="2"/>
  <c r="BF272" i="2"/>
  <c r="BF274" i="2"/>
  <c r="BF275" i="2"/>
  <c r="BF280" i="2"/>
  <c r="BK231" i="2"/>
  <c r="J231" i="2"/>
  <c r="J103" i="2"/>
  <c r="F39" i="2"/>
  <c r="BD95" i="1" s="1"/>
  <c r="BD94" i="1" s="1"/>
  <c r="W33" i="1" s="1"/>
  <c r="J35" i="2"/>
  <c r="AV95" i="1" s="1"/>
  <c r="F35" i="2"/>
  <c r="AZ95" i="1" s="1"/>
  <c r="AZ94" i="1" s="1"/>
  <c r="W29" i="1" s="1"/>
  <c r="F37" i="2"/>
  <c r="BB95" i="1" s="1"/>
  <c r="BB94" i="1" s="1"/>
  <c r="W31" i="1" s="1"/>
  <c r="F38" i="2"/>
  <c r="BC95" i="1" s="1"/>
  <c r="BC94" i="1" s="1"/>
  <c r="W32" i="1" s="1"/>
  <c r="P233" i="2" l="1"/>
  <c r="R233" i="2"/>
  <c r="T233" i="2"/>
  <c r="T139" i="2"/>
  <c r="T138" i="2" s="1"/>
  <c r="P139" i="2"/>
  <c r="P138" i="2" s="1"/>
  <c r="AU95" i="1" s="1"/>
  <c r="AU94" i="1" s="1"/>
  <c r="BK139" i="2"/>
  <c r="J139" i="2" s="1"/>
  <c r="J97" i="2" s="1"/>
  <c r="R139" i="2"/>
  <c r="R138" i="2" s="1"/>
  <c r="J140" i="2"/>
  <c r="J98" i="2"/>
  <c r="BK233" i="2"/>
  <c r="J233" i="2" s="1"/>
  <c r="J104" i="2" s="1"/>
  <c r="AV94" i="1"/>
  <c r="AK29" i="1" s="1"/>
  <c r="AX94" i="1"/>
  <c r="AY94" i="1"/>
  <c r="BK138" i="2" l="1"/>
  <c r="J138" i="2" s="1"/>
  <c r="J96" i="2" s="1"/>
  <c r="J30" i="2" l="1"/>
  <c r="J117" i="2" s="1"/>
  <c r="J111" i="2" s="1"/>
  <c r="J31" i="2" s="1"/>
  <c r="BF117" i="2" l="1"/>
  <c r="F36" i="2" s="1"/>
  <c r="BA95" i="1" s="1"/>
  <c r="BA94" i="1" s="1"/>
  <c r="AW94" i="1" s="1"/>
  <c r="AK30" i="1" s="1"/>
  <c r="J119" i="2"/>
  <c r="J32" i="2"/>
  <c r="AG95" i="1" s="1"/>
  <c r="W30" i="1" l="1"/>
  <c r="J36" i="2"/>
  <c r="AW95" i="1" s="1"/>
  <c r="AT95" i="1" s="1"/>
  <c r="AT94" i="1"/>
  <c r="AG94" i="1"/>
  <c r="AN94" i="1" s="1"/>
  <c r="J41" i="2" l="1"/>
  <c r="AN95" i="1"/>
  <c r="AK26" i="1"/>
  <c r="AK35" i="1" s="1"/>
</calcChain>
</file>

<file path=xl/sharedStrings.xml><?xml version="1.0" encoding="utf-8"?>
<sst xmlns="http://schemas.openxmlformats.org/spreadsheetml/2006/main" count="2164" uniqueCount="590">
  <si>
    <t>Export Komplet</t>
  </si>
  <si>
    <t/>
  </si>
  <si>
    <t>2.0</t>
  </si>
  <si>
    <t>False</t>
  </si>
  <si>
    <t>{9bd89b14-5b76-4880-87eb-48f5f3a3ec23}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</si>
  <si>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</si>
  <si>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</si>
  <si>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</si>
  <si>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</si>
  <si>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</si>
  <si>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</si>
  <si>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</si>
  <si>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4/3/2021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</si>
  <si>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</si>
  <si>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</si>
  <si>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ATLETICKÉHO OVÁLU NA ŠTADIÓNE V LEVICIACH</t>
  </si>
  <si>
    <t>JKSO:</t>
  </si>
  <si>
    <t>KS:</t>
  </si>
  <si>
    <t>Miesto:</t>
  </si>
  <si>
    <t xml:space="preserve"> </t>
  </si>
  <si>
    <t>Dátum:</t>
  </si>
  <si>
    <t>4. 3. 2021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</si>
  <si>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</si>
  <si>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</si>
  <si>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</si>
  <si>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</si>
  <si>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</si>
  <si>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</si>
  <si>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</si>
  <si>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</si>
  <si>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</si>
  <si>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</si>
  <si>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</si>
  <si>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</si>
  <si>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</si>
  <si>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</si>
  <si>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</si>
  <si>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</si>
  <si>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</si>
  <si>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</si>
  <si>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</si>
  <si>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</si>
  <si>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</si>
  <si>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</si>
  <si>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</si>
  <si>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</si>
  <si>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</si>
  <si>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</si>
  <si>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</si>
  <si>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</si>
  <si>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</si>
  <si>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</si>
  <si>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</si>
  <si>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</si>
  <si>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</si>
  <si>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</si>
  <si>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</si>
  <si>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</si>
  <si>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</si>
  <si>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</si>
  <si>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</si>
  <si>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</si>
  <si>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</si>
  <si>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</si>
  <si>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</si>
  <si>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</si>
  <si>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</si>
  <si>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</si>
  <si>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</si>
  <si>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</si>
  <si>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</si>
  <si>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</si>
  <si>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</si>
  <si>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</si>
  <si>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</si>
  <si>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</si>
  <si>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</si>
  <si>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</si>
  <si>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Atletický ovál a sektor atletických disciplín</t>
  </si>
  <si>
    <t>STA</t>
  </si>
  <si>
    <t>1</t>
  </si>
  <si>
    <t>{073df757-688f-4ece-a1ff-ec0dbb0f83da}</t>
  </si>
  <si>
    <t>KRYCÍ LIST ROZPOČTU</t>
  </si>
  <si>
    <t>Objekt:</t>
  </si>
  <si>
    <t>01 - Atletický ovál a sektor atletických disciplín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</si>
  <si>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</si>
  <si>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</si>
  <si>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</si>
  <si>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</si>
  <si>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</si>
  <si>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</si>
  <si>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</si>
  <si>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</si>
  <si>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</si>
  <si>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</si>
  <si>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</si>
  <si>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</si>
  <si>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</si>
  <si>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</si>
  <si>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M - Práce a dodávky - M - Práce a dodávky</t>
  </si>
  <si>
    <t xml:space="preserve">    21-M-20 - Elektr - 21-M-20 - Elektr</t>
  </si>
  <si>
    <t xml:space="preserve">    21-M-21 - Elektr - 21-M-21 - Elektr</t>
  </si>
  <si>
    <t xml:space="preserve">    D1 - Zemné práce - D1 - Zemné práce</t>
  </si>
  <si>
    <t>OST - Ostatné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</si>
  <si>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</si>
  <si>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</si>
  <si>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</si>
  <si>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</si>
  <si>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</si>
  <si>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</si>
  <si>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</si>
  <si>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</si>
  <si>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</si>
  <si>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</si>
  <si>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</si>
  <si>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</si>
  <si>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</si>
  <si>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</si>
  <si>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</si>
  <si>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</si>
  <si>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</si>
  <si>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</si>
  <si>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</si>
  <si>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</si>
  <si>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</si>
  <si>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</si>
  <si>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</si>
  <si>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</si>
  <si>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</si>
  <si>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</si>
  <si>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</si>
  <si>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</si>
  <si>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122301101</t>
  </si>
  <si>
    <t>Odkopávka a prekopávka nezapažená v hornine 4, do 100 m3</t>
  </si>
  <si>
    <t>m3</t>
  </si>
  <si>
    <t>4</t>
  </si>
  <si>
    <t>122301109</t>
  </si>
  <si>
    <t>Odkopovávka a prekopávka nezapažená. Príplatok za lepivosť horniny 4</t>
  </si>
  <si>
    <t>3</t>
  </si>
  <si>
    <t>113107141</t>
  </si>
  <si>
    <t>Odstránenie krytu, hr. vrstvy do 50 mm,  -0,09800t</t>
  </si>
  <si>
    <t>m2</t>
  </si>
  <si>
    <t>6</t>
  </si>
  <si>
    <t>113307142</t>
  </si>
  <si>
    <t>Odstránenie podkladu v ploche nad 200 m2, hr. vrstvy 300 mm,  -0,50000t</t>
  </si>
  <si>
    <t>8</t>
  </si>
  <si>
    <t>5</t>
  </si>
  <si>
    <t>113206111</t>
  </si>
  <si>
    <t>Vytrhanie obrúb betónových, s vybúraním lôžka, z krajníkov alebo obrubníkov stojatých,  -0,14500t</t>
  </si>
  <si>
    <t>m</t>
  </si>
  <si>
    <t>10</t>
  </si>
  <si>
    <t>131201102.S</t>
  </si>
  <si>
    <t>Výkop nezapaženej jamy v hornine 3, nad 100 do 1000 m3</t>
  </si>
  <si>
    <t>-465458759</t>
  </si>
  <si>
    <t>7</t>
  </si>
  <si>
    <t>132301101</t>
  </si>
  <si>
    <t>Výkop ryhy do šírky 600 mm v horn.4 do 100 m3</t>
  </si>
  <si>
    <t>12</t>
  </si>
  <si>
    <t>132301109</t>
  </si>
  <si>
    <t>Príplatok za lepivosť pri hĺbení rýh šírky do 600 mm zapažených i nezapažených s urovnaním dna v hornine 4</t>
  </si>
  <si>
    <t>14</t>
  </si>
  <si>
    <t>9</t>
  </si>
  <si>
    <t>131301101</t>
  </si>
  <si>
    <t>Výkop nezapaženej jamy v hornine 4, do 100 m3</t>
  </si>
  <si>
    <t>16</t>
  </si>
  <si>
    <t>131301109</t>
  </si>
  <si>
    <t>Hĺbenie nezapažených jám a zárezov. Príplatok za lepivosť horniny 4</t>
  </si>
  <si>
    <t>18</t>
  </si>
  <si>
    <t>11</t>
  </si>
  <si>
    <t>162201102</t>
  </si>
  <si>
    <t>Vodorovné premiestnenie výkopku z horniny tr.1-4 nad 20-50m</t>
  </si>
  <si>
    <t>174101002.S</t>
  </si>
  <si>
    <t>Zásyp sypaninou so zhutnením jám, šachiet, rýh, zárezov alebo okolo objektov nad 100 do 1000 m3</t>
  </si>
  <si>
    <t>-528175854</t>
  </si>
  <si>
    <t>13</t>
  </si>
  <si>
    <t>175101202</t>
  </si>
  <si>
    <t>Obsyp objektov sypaninou z vhodných hornín 1 až 4 s prehodením sypaniny</t>
  </si>
  <si>
    <t>22</t>
  </si>
  <si>
    <t>180404111</t>
  </si>
  <si>
    <t>Založenie ihriskového trávnika výsevom na vrstve ornice</t>
  </si>
  <si>
    <t>24</t>
  </si>
  <si>
    <t>15</t>
  </si>
  <si>
    <t>M</t>
  </si>
  <si>
    <t>0057211200</t>
  </si>
  <si>
    <t>Trávové semeno - parková zmes</t>
  </si>
  <si>
    <t>kg</t>
  </si>
  <si>
    <t>26</t>
  </si>
  <si>
    <t>183403153</t>
  </si>
  <si>
    <t>Obrobenie pôdy hrabaním v rovine alebo na svahu do 1:5</t>
  </si>
  <si>
    <t>28</t>
  </si>
  <si>
    <t>17</t>
  </si>
  <si>
    <t>183403161</t>
  </si>
  <si>
    <t>Obrobenie pôdy valcovaním v rovine alebo na svahu do 1:5</t>
  </si>
  <si>
    <t>30</t>
  </si>
  <si>
    <t>184802111</t>
  </si>
  <si>
    <t>Chemické odburinenie pôdy v rovine alebo na svahu do 1:5 postrekom naširoko</t>
  </si>
  <si>
    <t>32</t>
  </si>
  <si>
    <t>19</t>
  </si>
  <si>
    <t>2522519201000</t>
  </si>
  <si>
    <t>Chemické odburinenie trávnika Bofix</t>
  </si>
  <si>
    <t>l</t>
  </si>
  <si>
    <t>34</t>
  </si>
  <si>
    <t>185804312</t>
  </si>
  <si>
    <t>Zaliatie rastlín vodou, plochy jednotlivo nad 20 m2</t>
  </si>
  <si>
    <t>36</t>
  </si>
  <si>
    <t>Zakladanie</t>
  </si>
  <si>
    <t>21</t>
  </si>
  <si>
    <t>271571111.S</t>
  </si>
  <si>
    <t>Vankúše zhutnené pod základy zo štrkopiesku</t>
  </si>
  <si>
    <t>181681352</t>
  </si>
  <si>
    <t>273321411.S</t>
  </si>
  <si>
    <t>Betón základových dosiek, železový (bez výstuže), tr. C 25/30</t>
  </si>
  <si>
    <t>1384329994</t>
  </si>
  <si>
    <t>23</t>
  </si>
  <si>
    <t>273351215.S</t>
  </si>
  <si>
    <t>Debnenie stien základových dosiek, zhotovenie-dielce</t>
  </si>
  <si>
    <t>-295358401</t>
  </si>
  <si>
    <t>273351216.S</t>
  </si>
  <si>
    <t>Debnenie stien základových dosiek, odstránenie-dielce</t>
  </si>
  <si>
    <t>723604746</t>
  </si>
  <si>
    <t>25</t>
  </si>
  <si>
    <t>273362442.S</t>
  </si>
  <si>
    <t>Výstuž základových dosiek zo zvár. sietí KARI, priemer drôtu 8/8 mm, veľkosť oka 150x150 mm</t>
  </si>
  <si>
    <t>-76788694</t>
  </si>
  <si>
    <t>Komunikácie</t>
  </si>
  <si>
    <t>564851111</t>
  </si>
  <si>
    <t>Podklad zo štrkodrviny s rozprestretím a zhutnením, po zhutnení hr. 150 mm fr. 0-63</t>
  </si>
  <si>
    <t>38</t>
  </si>
  <si>
    <t>27</t>
  </si>
  <si>
    <t>564831111</t>
  </si>
  <si>
    <t>Podklad zo štrkodrviny s rozprestretím a zhutnením, po zhutnení hr. 100 mm fr. 0-32</t>
  </si>
  <si>
    <t>40</t>
  </si>
  <si>
    <t>589160031</t>
  </si>
  <si>
    <t>ET podložka z gumoasfaltu, vodopriepustná, hr.35mm, pokládka finišérom, napr. STOBITAN ET-Hard</t>
  </si>
  <si>
    <t>42</t>
  </si>
  <si>
    <t>29</t>
  </si>
  <si>
    <t>589170021</t>
  </si>
  <si>
    <t>Atletický športový povrch "spray-coat", vodopriepustný, IAAF certifikovaný, 11-12mm SBR + 1-2mm EPDM (dvojnásobný nástrek), farba tehlovo-červená (RAL3016), napr. STOBITAN SC</t>
  </si>
  <si>
    <t>44</t>
  </si>
  <si>
    <t>564751114</t>
  </si>
  <si>
    <t>Podklad alebo kryt z kameniva hrubého drveného veľ. 32-63 mm s rozprestretím a zhutn.hr. 180 mm</t>
  </si>
  <si>
    <t>46</t>
  </si>
  <si>
    <t>31</t>
  </si>
  <si>
    <t>564801112</t>
  </si>
  <si>
    <t>Podklad zo štrkodrviny s rozprestretím a zhutnením, po zhutnení hr. 40 mm</t>
  </si>
  <si>
    <t>48</t>
  </si>
  <si>
    <t>589150031,3</t>
  </si>
  <si>
    <t>SBR + EPDM bezpečnostná dopadová vrstva o hr. 90 mm</t>
  </si>
  <si>
    <t>50</t>
  </si>
  <si>
    <t>Rúrové vedenie</t>
  </si>
  <si>
    <t>33</t>
  </si>
  <si>
    <t>894101113.S</t>
  </si>
  <si>
    <t>Osadenie akumulačnej nádrže železobetónovej, hmotnosti nad 10 t</t>
  </si>
  <si>
    <t>ks</t>
  </si>
  <si>
    <t>-950302183</t>
  </si>
  <si>
    <t>594340000700</t>
  </si>
  <si>
    <t xml:space="preserve">Železobetónové nádrže s prielezným otvorom - PURECO - 18 m3 - vrátene dopravy, príslušenstva a žeriavu na montáž </t>
  </si>
  <si>
    <t>1336545337</t>
  </si>
  <si>
    <t>Ostatné konštrukcie a práce-búranie</t>
  </si>
  <si>
    <t>35</t>
  </si>
  <si>
    <t>915711211</t>
  </si>
  <si>
    <t>Vodorovné značenie atletických čiar a handicapov PU farbou, š.5cm, farba biela</t>
  </si>
  <si>
    <t>52</t>
  </si>
  <si>
    <t>915714111</t>
  </si>
  <si>
    <t>Lepenie a odstránenie pásky deliacich čiar</t>
  </si>
  <si>
    <t>54</t>
  </si>
  <si>
    <t>37</t>
  </si>
  <si>
    <t>915791111</t>
  </si>
  <si>
    <t>Predznačenie pre značenie striekané farbou z náterových hmôt deliace čiary, vodiace prúžky</t>
  </si>
  <si>
    <t>56</t>
  </si>
  <si>
    <t>597962501</t>
  </si>
  <si>
    <t>58</t>
  </si>
  <si>
    <t>39</t>
  </si>
  <si>
    <t>5923001606</t>
  </si>
  <si>
    <t>Dodávka typového  žľabu  podľa PD</t>
  </si>
  <si>
    <t>60</t>
  </si>
  <si>
    <t>5923001005</t>
  </si>
  <si>
    <t>Dodávka krycej mriežky podľa PD</t>
  </si>
  <si>
    <t>62</t>
  </si>
  <si>
    <t>41</t>
  </si>
  <si>
    <t>917733111.A</t>
  </si>
  <si>
    <t>Osadenie schránky odrazovej dosky do betónového lôžka</t>
  </si>
  <si>
    <t>64</t>
  </si>
  <si>
    <t>592170002401.A</t>
  </si>
  <si>
    <t>Schránka na odrazovú dosku z pozink. plechu 1220x300x100</t>
  </si>
  <si>
    <t>66</t>
  </si>
  <si>
    <t>43</t>
  </si>
  <si>
    <t>596610035</t>
  </si>
  <si>
    <t>Osadenie odrazovej dosky do schránky</t>
  </si>
  <si>
    <t>68</t>
  </si>
  <si>
    <t>592170002400.A</t>
  </si>
  <si>
    <t>Odrazová doska z epoxidovej živice 1200x340x100 mm</t>
  </si>
  <si>
    <t>70</t>
  </si>
  <si>
    <t>45</t>
  </si>
  <si>
    <t>592170002402.A</t>
  </si>
  <si>
    <t>Veko / kryt schránky na odrazovú dosku z pozink. plechu</t>
  </si>
  <si>
    <t>72</t>
  </si>
  <si>
    <t>916561112</t>
  </si>
  <si>
    <t>Osadenie záhonového alebo parkového obrubníka betón., do lôžka z bet. pros. tr. C 16/20 s bočnou oporou</t>
  </si>
  <si>
    <t>74</t>
  </si>
  <si>
    <t>47</t>
  </si>
  <si>
    <t>592170001800</t>
  </si>
  <si>
    <t>Obrubník parkový, 1000x50x200 mm, sivá</t>
  </si>
  <si>
    <t>76</t>
  </si>
  <si>
    <t>596111111</t>
  </si>
  <si>
    <t>Kladenie dlažby z mozaiky pre peších do lôžka z kameniva ťaženého</t>
  </si>
  <si>
    <t>78</t>
  </si>
  <si>
    <t>49</t>
  </si>
  <si>
    <t>5922900020,1</t>
  </si>
  <si>
    <t>Dodávka betónovej dlažby</t>
  </si>
  <si>
    <t>80</t>
  </si>
  <si>
    <t>596610033</t>
  </si>
  <si>
    <t>Kladenie gumového ukončovacieho diela (flexibilného obrubníka) 980/200/50mm do lôžka z bet. pros. tr. C 16/20 s bočnou oporou</t>
  </si>
  <si>
    <t>82</t>
  </si>
  <si>
    <t>51</t>
  </si>
  <si>
    <t>272520005500</t>
  </si>
  <si>
    <t>Gumový ukončovací diel (flexibilný obrubník) 980/200/50mm, farba červená vrátane lapača piesku</t>
  </si>
  <si>
    <t>84</t>
  </si>
  <si>
    <t>918101111</t>
  </si>
  <si>
    <t>Lôžko pod obrubníky, krajníky alebo obruby z dlažobných kociek z betónu prostého tr. C 16/20</t>
  </si>
  <si>
    <t>86</t>
  </si>
  <si>
    <t>53</t>
  </si>
  <si>
    <t>DOSK00127</t>
  </si>
  <si>
    <t>Vyhotovenie doskočiska (drenážna vrstva z drv.kameniva, separačná geotextília, piesok)</t>
  </si>
  <si>
    <t>kpl</t>
  </si>
  <si>
    <t>88</t>
  </si>
  <si>
    <t>726111</t>
  </si>
  <si>
    <t>Dodávka a montáž  - špeciálne vybavenie pre atletické disciplíny - vrh guľou</t>
  </si>
  <si>
    <t>súb</t>
  </si>
  <si>
    <t>90</t>
  </si>
  <si>
    <t>55</t>
  </si>
  <si>
    <t>726112</t>
  </si>
  <si>
    <t>Dodávka a montáž  - špeciálne vybavenie pre atletické disciplíny - hod kladivom (vrátanae ichranne klietky)</t>
  </si>
  <si>
    <t>92</t>
  </si>
  <si>
    <t>726121</t>
  </si>
  <si>
    <t>Dodávka a montáž  - Vŕtaná základová patka</t>
  </si>
  <si>
    <t>94</t>
  </si>
  <si>
    <t>57</t>
  </si>
  <si>
    <t>726113</t>
  </si>
  <si>
    <t>Dodávka a montáž  - špeciálne vybavenie pre atletické disciplíny - skok do výšky (vrátane doskočiska)</t>
  </si>
  <si>
    <t>96</t>
  </si>
  <si>
    <t>726114</t>
  </si>
  <si>
    <t>Dodávka a montáž  - špeciálne vybavenie pre atletické disciplíny - skok o žrdi (vrátane doskočiska)</t>
  </si>
  <si>
    <t>98</t>
  </si>
  <si>
    <t>59</t>
  </si>
  <si>
    <t>726115</t>
  </si>
  <si>
    <t>Dodávka a montáž  - Futbalová brána - prenosná</t>
  </si>
  <si>
    <t>100</t>
  </si>
  <si>
    <t>726136</t>
  </si>
  <si>
    <t>Dodávka a montáž  - Vŕtaná základová patka vrátane púzdra pre osadenie futbalovej brány</t>
  </si>
  <si>
    <t>102</t>
  </si>
  <si>
    <t>61</t>
  </si>
  <si>
    <t>726154</t>
  </si>
  <si>
    <t>Dodávka a montáž  - Vytyčovacie trny stredov oblúkov</t>
  </si>
  <si>
    <t>104</t>
  </si>
  <si>
    <t>726391</t>
  </si>
  <si>
    <t>Dodávka a montáž  - INKLUZÍVNE CVIČEBNÉ ZARIADENIE P- PUSH HANDS</t>
  </si>
  <si>
    <t>106</t>
  </si>
  <si>
    <t>63</t>
  </si>
  <si>
    <t>726392</t>
  </si>
  <si>
    <t>Dodávka a montáž  - INKLUZÍVNE CVIČEBNÉ ZARIADENIE - SIT UP</t>
  </si>
  <si>
    <t>108</t>
  </si>
  <si>
    <t>212752124</t>
  </si>
  <si>
    <t>Trativody z flexodrenážnych rúr 2 x DN 120</t>
  </si>
  <si>
    <t>110</t>
  </si>
  <si>
    <t>65</t>
  </si>
  <si>
    <t>289971211</t>
  </si>
  <si>
    <t>Zhotovenie vrstvy z geotextílie na upravenom povrchu sklon do 1 : 5 , šírky od 0 do 3 m</t>
  </si>
  <si>
    <t>112</t>
  </si>
  <si>
    <t>6936651000</t>
  </si>
  <si>
    <t>Geotextília netkaná polypropylénová Tatratex PP 200</t>
  </si>
  <si>
    <t>114</t>
  </si>
  <si>
    <t>67</t>
  </si>
  <si>
    <t>564801112.1</t>
  </si>
  <si>
    <t>Zásyp zo štrkodrviny s rozprestretím a zhutnením, fr. 8-16 mm</t>
  </si>
  <si>
    <t>116</t>
  </si>
  <si>
    <t>893871003S1</t>
  </si>
  <si>
    <t>Dodávka + montáž plastová revízna šachta 400 mm vrátane poklopu</t>
  </si>
  <si>
    <t>118</t>
  </si>
  <si>
    <t>69</t>
  </si>
  <si>
    <t>871313121</t>
  </si>
  <si>
    <t>Montáž potrubia z kanalizačných rúr z tvrdého PVC tesn. gumovým krúžkom v skl. do 20% do DN 300</t>
  </si>
  <si>
    <t>120</t>
  </si>
  <si>
    <t>2861102300</t>
  </si>
  <si>
    <t>Kanalizačné rúry PVC-U hladké s hrdlom 160x 4.0</t>
  </si>
  <si>
    <t>122</t>
  </si>
  <si>
    <t>71</t>
  </si>
  <si>
    <t>2861102400</t>
  </si>
  <si>
    <t>Kanalizačné rúry PVC-U hladké s hrdlom 250x 4.0</t>
  </si>
  <si>
    <t>124</t>
  </si>
  <si>
    <t>892241111</t>
  </si>
  <si>
    <t>126</t>
  </si>
  <si>
    <t>73</t>
  </si>
  <si>
    <t>892241111.1</t>
  </si>
  <si>
    <t>Ostatné práce na rúrovom vedení, tlakové skúšky vodovodného potrubia DN do 80</t>
  </si>
  <si>
    <t>128</t>
  </si>
  <si>
    <t>892311000</t>
  </si>
  <si>
    <t>Skúška tesnosti kanalizácie</t>
  </si>
  <si>
    <t>130</t>
  </si>
  <si>
    <t>75</t>
  </si>
  <si>
    <t>721194104</t>
  </si>
  <si>
    <t>Pripojeneie žľabovej vpuste</t>
  </si>
  <si>
    <t>132</t>
  </si>
  <si>
    <t>919735112</t>
  </si>
  <si>
    <t>Rezanie existujúceho krytu alebo podkladu hĺbky nad 50 do 100 mm</t>
  </si>
  <si>
    <t>134</t>
  </si>
  <si>
    <t>77</t>
  </si>
  <si>
    <t>979082212</t>
  </si>
  <si>
    <t>Vodorovná doprava sutiny po suchu s naložením a so zložením na vzdialenosť do 50 m</t>
  </si>
  <si>
    <t>t</t>
  </si>
  <si>
    <t>136</t>
  </si>
  <si>
    <t>979082219</t>
  </si>
  <si>
    <t>Príplatok k cene za každý ďalší aj začatý 1 km nad 1 km</t>
  </si>
  <si>
    <t>138</t>
  </si>
  <si>
    <t>79</t>
  </si>
  <si>
    <t>979089012</t>
  </si>
  <si>
    <t>Poplatok za skladovanie - betón, tehly, dlaždice (17 01), ostatné</t>
  </si>
  <si>
    <t>140</t>
  </si>
  <si>
    <t>9790890121</t>
  </si>
  <si>
    <t>Zákonný poplatok</t>
  </si>
  <si>
    <t>142</t>
  </si>
  <si>
    <t>81</t>
  </si>
  <si>
    <t>979089012.1</t>
  </si>
  <si>
    <t>Poplatok za skladovanie - bitúmenové zmesi, uholný decht, dechtové výrobky (17 03), ostatné</t>
  </si>
  <si>
    <t>144</t>
  </si>
  <si>
    <t>9790892121</t>
  </si>
  <si>
    <t>146</t>
  </si>
  <si>
    <t>83</t>
  </si>
  <si>
    <t>783225100</t>
  </si>
  <si>
    <t>Nátery kov.stav.doplnk.konštr. syntetické na vzduchu schnúce dvojnás. 1x s emailov. - 105µm</t>
  </si>
  <si>
    <t>148</t>
  </si>
  <si>
    <t>783226100</t>
  </si>
  <si>
    <t>Nátery kov.stav.doplnk.konštr. syntetické na vzduchu schnúce základný - 35µm</t>
  </si>
  <si>
    <t>150</t>
  </si>
  <si>
    <t>99</t>
  </si>
  <si>
    <t>Presun hmôt HSV</t>
  </si>
  <si>
    <t>998222012</t>
  </si>
  <si>
    <t>Presun hmôt pre športové povrchy (8233, 8235) pre akékoľvek dľžky</t>
  </si>
  <si>
    <t>152</t>
  </si>
  <si>
    <t>M - Práce a dodávky</t>
  </si>
  <si>
    <t>21-M-20 - Elektr</t>
  </si>
  <si>
    <t>210204011</t>
  </si>
  <si>
    <t>Osvetľovací stožiar - oceľový do dľžky 12 m</t>
  </si>
  <si>
    <t>154</t>
  </si>
  <si>
    <t>210204103</t>
  </si>
  <si>
    <t>Konzola kotvenia svietidiel</t>
  </si>
  <si>
    <t>156</t>
  </si>
  <si>
    <t>210204201</t>
  </si>
  <si>
    <t>Elektrovýstroj stožiara pre 1 okruh</t>
  </si>
  <si>
    <t>158</t>
  </si>
  <si>
    <t>210204205</t>
  </si>
  <si>
    <t>Dodávka + montáž výložník pre stožiare</t>
  </si>
  <si>
    <t>160</t>
  </si>
  <si>
    <t>210810005</t>
  </si>
  <si>
    <t>Silový kábel medený 750 - 1000 V /mm2/ voľne uložený CYKY-CYKYm 750 V 3x4</t>
  </si>
  <si>
    <t>162</t>
  </si>
  <si>
    <t>210810012</t>
  </si>
  <si>
    <t>Silový kábel medený 750 - 1000 V /mm2/ voľne uložený CYKY-CYKYm 750 V 5x4</t>
  </si>
  <si>
    <t>164</t>
  </si>
  <si>
    <t>210202013</t>
  </si>
  <si>
    <t>A-LED reflektor STADIUM 500W, 70000lm, denná biela 5000°K, 230V, IP65</t>
  </si>
  <si>
    <t>166</t>
  </si>
  <si>
    <t>210100251-3</t>
  </si>
  <si>
    <t>Ukončenie celoplastových káblov zmrašť. záklopkou alebo páskou do 3x4 mm2</t>
  </si>
  <si>
    <t>168</t>
  </si>
  <si>
    <t>210100251-5</t>
  </si>
  <si>
    <t>Ukončenie celoplastových káblov zmrašť. záklopkou alebo páskou do 5x4mm2</t>
  </si>
  <si>
    <t>170</t>
  </si>
  <si>
    <t>210100002</t>
  </si>
  <si>
    <t>Ukončenie vodičov v rozvádzač. vrátane zapojenia a vodičovej koncovky do 6 mm2</t>
  </si>
  <si>
    <t>172</t>
  </si>
  <si>
    <t>210220022</t>
  </si>
  <si>
    <t>Uzemňovacie vedenie v zemi včít. svoriek, prepojenia, izolácie spojov FeZn D 8 - 10 mm</t>
  </si>
  <si>
    <t>174</t>
  </si>
  <si>
    <t>210220301</t>
  </si>
  <si>
    <t>Bleskozvodová svorka do 2 skrutiek (SS, SR 03,SP 1)</t>
  </si>
  <si>
    <t>176</t>
  </si>
  <si>
    <t>203546544</t>
  </si>
  <si>
    <t>Púzdrový základ pre stožiar verejného osvetlenia výšky 12m</t>
  </si>
  <si>
    <t>178</t>
  </si>
  <si>
    <t>210010103</t>
  </si>
  <si>
    <t>Lišta elektroinšt. z PH vrátane spojok, ohybov, rohov, bez krabíc, uložená pevne typ L 60x40</t>
  </si>
  <si>
    <t>180</t>
  </si>
  <si>
    <t>212154-HZS</t>
  </si>
  <si>
    <t>Práca montážnej plošiny</t>
  </si>
  <si>
    <t>hod</t>
  </si>
  <si>
    <t>182</t>
  </si>
  <si>
    <t>203210211</t>
  </si>
  <si>
    <t>Doprava stožiarov na stavbu</t>
  </si>
  <si>
    <t>184</t>
  </si>
  <si>
    <t>202015654</t>
  </si>
  <si>
    <t>Geodetické zameranie</t>
  </si>
  <si>
    <t>186</t>
  </si>
  <si>
    <t>203201154</t>
  </si>
  <si>
    <t>Projekt skutočného vyhotovenia</t>
  </si>
  <si>
    <t>188</t>
  </si>
  <si>
    <t>203210321</t>
  </si>
  <si>
    <t>Revízna správa</t>
  </si>
  <si>
    <t>190</t>
  </si>
  <si>
    <t>PPV</t>
  </si>
  <si>
    <t>Podiel pridružených výkonov</t>
  </si>
  <si>
    <t>%</t>
  </si>
  <si>
    <t>192</t>
  </si>
  <si>
    <t>21-M-21 - Elektr</t>
  </si>
  <si>
    <t>3201221022</t>
  </si>
  <si>
    <t>Pozinkovaný stožiar kužeľový, dĺžka 12 m</t>
  </si>
  <si>
    <t>194</t>
  </si>
  <si>
    <t>3201221031</t>
  </si>
  <si>
    <t>Stožiarová svorkovnica ROSA</t>
  </si>
  <si>
    <t>196</t>
  </si>
  <si>
    <t>3201221037</t>
  </si>
  <si>
    <t>Kábel medený CYKY 3x4mm2</t>
  </si>
  <si>
    <t>198</t>
  </si>
  <si>
    <t>3201221040</t>
  </si>
  <si>
    <t>Kábel medený CYKY 5x4mm2</t>
  </si>
  <si>
    <t>200</t>
  </si>
  <si>
    <t>3201221043</t>
  </si>
  <si>
    <t>A-LED reflektor STADIUM 500W, 70000lm, denná biela 5000°K, 230V, IP6</t>
  </si>
  <si>
    <t>202</t>
  </si>
  <si>
    <t>3201221049</t>
  </si>
  <si>
    <t>Zmršťovacia káblová koncovka na kábel do 3x6mm2</t>
  </si>
  <si>
    <t>204</t>
  </si>
  <si>
    <t>3201221052</t>
  </si>
  <si>
    <t>Zmršťovacia káblová koncovka na kábel do 5x6mm2</t>
  </si>
  <si>
    <t>206</t>
  </si>
  <si>
    <t>3201221055</t>
  </si>
  <si>
    <t>Káblové oko 6mm2</t>
  </si>
  <si>
    <t>208</t>
  </si>
  <si>
    <t>3201221058</t>
  </si>
  <si>
    <t>Guľatina FeZn D10mm</t>
  </si>
  <si>
    <t>210</t>
  </si>
  <si>
    <t>3201221064</t>
  </si>
  <si>
    <t>SR03-svorka uzemňovacia na spoj.vodič-vodič</t>
  </si>
  <si>
    <t>212</t>
  </si>
  <si>
    <t>3201221067</t>
  </si>
  <si>
    <t>SP1-Hromozvodová svorka pripojovacia</t>
  </si>
  <si>
    <t>214</t>
  </si>
  <si>
    <t>3201221070</t>
  </si>
  <si>
    <t>216</t>
  </si>
  <si>
    <t>3201221076</t>
  </si>
  <si>
    <t>Káblový žľab PVC 60x40 vr.ohybov,rohov,spojok</t>
  </si>
  <si>
    <t>218</t>
  </si>
  <si>
    <t>PM</t>
  </si>
  <si>
    <t>Podružný materiál</t>
  </si>
  <si>
    <t>220</t>
  </si>
  <si>
    <t>D1 - Zemné práce</t>
  </si>
  <si>
    <t>460200283</t>
  </si>
  <si>
    <t>Hĺbenie káblovej ryhy 50 cm širokej a 100 cm hlbokej, v zemine triedy 3</t>
  </si>
  <si>
    <t>222</t>
  </si>
  <si>
    <t>460560283</t>
  </si>
  <si>
    <t>Ručný zásyp nezap. káblovej ryhy bez zhutn. zeminy, 50 cm širokej, 100 cm hlbokej v zemine tr. 3</t>
  </si>
  <si>
    <t>224</t>
  </si>
  <si>
    <t>460050003</t>
  </si>
  <si>
    <t>Jama pre základ stožiaru s pätkami dĺžky 12 m, v svahu, zásyp a zhutnenie,zemina tr.3</t>
  </si>
  <si>
    <t>226</t>
  </si>
  <si>
    <t>460420371</t>
  </si>
  <si>
    <t>Zriad. káblového lôžka z piesku vrstvy 20 cm, ochrannými platňami v smere kábla na šírku 35 cm</t>
  </si>
  <si>
    <t>228</t>
  </si>
  <si>
    <t>3532104577</t>
  </si>
  <si>
    <t>Piesok</t>
  </si>
  <si>
    <t>230</t>
  </si>
  <si>
    <t>3203545477</t>
  </si>
  <si>
    <t>Ochranná platňa KPL</t>
  </si>
  <si>
    <t>232</t>
  </si>
  <si>
    <t>460490012</t>
  </si>
  <si>
    <t>Rozvinutie a uloženie výstražnej fólie z PVC do ryhy, šírka 33 cm</t>
  </si>
  <si>
    <t>234</t>
  </si>
  <si>
    <t>3203544110</t>
  </si>
  <si>
    <t>Výstražná fólia - červená</t>
  </si>
  <si>
    <t>236</t>
  </si>
  <si>
    <t>OST</t>
  </si>
  <si>
    <t>Ostatné</t>
  </si>
  <si>
    <t>010101240</t>
  </si>
  <si>
    <t>Zariadenie staveniska</t>
  </si>
  <si>
    <t>sub</t>
  </si>
  <si>
    <t>262144</t>
  </si>
  <si>
    <t>238</t>
  </si>
  <si>
    <t>110010</t>
  </si>
  <si>
    <t>Vytýčenie stavby geodetom</t>
  </si>
  <si>
    <t>240</t>
  </si>
  <si>
    <t>110010.1</t>
  </si>
  <si>
    <t>geodetické práce v zmysle požiadaviek IAAF počas realizácie stavebných prác</t>
  </si>
  <si>
    <t>242</t>
  </si>
  <si>
    <t>Osadenie typového odvodňovacieho žľabu pre športoviská z polymerbetónu s krycím roštom, š. do 20 cm, bet.lôžko C 25/30</t>
  </si>
  <si>
    <t>Dodávka a montáž automatického čerpacieho systému na dažďovú vodu, min. 4000 l/hod.  Vrátane prefabrikovanej šachty a pripojenia na retenčnú nádrž</t>
  </si>
  <si>
    <t>115101203.S</t>
  </si>
  <si>
    <t>115101303.S</t>
  </si>
  <si>
    <t>Čerpanie vody na dopravnú výšku do 10 m s priemerným prítokom litrov za minútu nad 1000 l do 2000 l</t>
  </si>
  <si>
    <t>Pohotovosť záložnej čerpacej súpravy pre výšku do 10 m, s prítokom litrov za minútu nad 1000 do 2000 l</t>
  </si>
  <si>
    <t>deň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</si>
</sst>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1" fillId="5" borderId="0" xfId="0" applyFont="1" applyFill="1" applyAlignment="1">
      <alignment horizontal="left" vertical="center"/>
    </xf>
    <xf numFmtId="4" fontId="21" fillId="5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167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3" borderId="22" xfId="0" applyNumberFormat="1" applyFont="1" applyFill="1" applyBorder="1" applyAlignment="1" applyProtection="1">
      <alignment vertical="center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69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82" t="s">
        <v>5</v>
      </c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13" t="s">
        <v>12</v>
      </c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R5" s="17"/>
      <c r="BE5" s="210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214" t="s">
        <v>15</v>
      </c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R6" s="17"/>
      <c r="BE6" s="211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211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 t="s">
        <v>21</v>
      </c>
      <c r="AR8" s="17"/>
      <c r="BE8" s="211"/>
      <c r="BS8" s="14" t="s">
        <v>6</v>
      </c>
    </row>
    <row r="9" spans="1:74" s="1" customFormat="1" ht="14.45" customHeight="1">
      <c r="B9" s="17"/>
      <c r="AR9" s="17"/>
      <c r="BE9" s="211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211"/>
      <c r="BS10" s="14" t="s">
        <v>6</v>
      </c>
    </row>
    <row r="11" spans="1:74" s="1" customFormat="1" ht="18.399999999999999" customHeight="1">
      <c r="B11" s="17"/>
      <c r="E11" s="22" t="s">
        <v>19</v>
      </c>
      <c r="AK11" s="24" t="s">
        <v>24</v>
      </c>
      <c r="AN11" s="22" t="s">
        <v>1</v>
      </c>
      <c r="AR11" s="17"/>
      <c r="BE11" s="211"/>
      <c r="BS11" s="14" t="s">
        <v>6</v>
      </c>
    </row>
    <row r="12" spans="1:74" s="1" customFormat="1" ht="6.95" customHeight="1">
      <c r="B12" s="17"/>
      <c r="AR12" s="17"/>
      <c r="BE12" s="211"/>
      <c r="BS12" s="14" t="s">
        <v>6</v>
      </c>
    </row>
    <row r="13" spans="1:74" s="1" customFormat="1" ht="12" customHeight="1">
      <c r="B13" s="17"/>
      <c r="D13" s="24" t="s">
        <v>25</v>
      </c>
      <c r="AK13" s="24" t="s">
        <v>23</v>
      </c>
      <c r="AN13" s="26" t="s">
        <v>26</v>
      </c>
      <c r="AR13" s="17"/>
      <c r="BE13" s="211"/>
      <c r="BS13" s="14" t="s">
        <v>6</v>
      </c>
    </row>
    <row r="14" spans="1:74" ht="12.75">
      <c r="B14" s="17"/>
      <c r="E14" s="215" t="s">
        <v>26</v>
      </c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4" t="s">
        <v>24</v>
      </c>
      <c r="AN14" s="26" t="s">
        <v>26</v>
      </c>
      <c r="AR14" s="17"/>
      <c r="BE14" s="211"/>
      <c r="BS14" s="14" t="s">
        <v>6</v>
      </c>
    </row>
    <row r="15" spans="1:74" s="1" customFormat="1" ht="6.95" customHeight="1">
      <c r="B15" s="17"/>
      <c r="AR15" s="17"/>
      <c r="BE15" s="211"/>
      <c r="BS15" s="14" t="s">
        <v>3</v>
      </c>
    </row>
    <row r="16" spans="1:74" s="1" customFormat="1" ht="12" customHeight="1">
      <c r="B16" s="17"/>
      <c r="D16" s="24" t="s">
        <v>27</v>
      </c>
      <c r="AK16" s="24" t="s">
        <v>23</v>
      </c>
      <c r="AN16" s="22" t="s">
        <v>1</v>
      </c>
      <c r="AR16" s="17"/>
      <c r="BE16" s="211"/>
      <c r="BS16" s="14" t="s">
        <v>3</v>
      </c>
    </row>
    <row r="17" spans="1:71" s="1" customFormat="1" ht="18.399999999999999" customHeight="1">
      <c r="B17" s="17"/>
      <c r="E17" s="22" t="s">
        <v>19</v>
      </c>
      <c r="AK17" s="24" t="s">
        <v>24</v>
      </c>
      <c r="AN17" s="22" t="s">
        <v>1</v>
      </c>
      <c r="AR17" s="17"/>
      <c r="BE17" s="211"/>
      <c r="BS17" s="14" t="s">
        <v>28</v>
      </c>
    </row>
    <row r="18" spans="1:71" s="1" customFormat="1" ht="6.95" customHeight="1">
      <c r="B18" s="17"/>
      <c r="AR18" s="17"/>
      <c r="BE18" s="211"/>
      <c r="BS18" s="14" t="s">
        <v>29</v>
      </c>
    </row>
    <row r="19" spans="1:71" s="1" customFormat="1" ht="12" customHeight="1">
      <c r="B19" s="17"/>
      <c r="D19" s="24" t="s">
        <v>30</v>
      </c>
      <c r="AK19" s="24" t="s">
        <v>23</v>
      </c>
      <c r="AN19" s="22" t="s">
        <v>1</v>
      </c>
      <c r="AR19" s="17"/>
      <c r="BE19" s="211"/>
      <c r="BS19" s="14" t="s">
        <v>29</v>
      </c>
    </row>
    <row r="20" spans="1:71" s="1" customFormat="1" ht="18.399999999999999" customHeight="1">
      <c r="B20" s="17"/>
      <c r="E20" s="22" t="s">
        <v>19</v>
      </c>
      <c r="AK20" s="24" t="s">
        <v>24</v>
      </c>
      <c r="AN20" s="22" t="s">
        <v>1</v>
      </c>
      <c r="AR20" s="17"/>
      <c r="BE20" s="211"/>
      <c r="BS20" s="14" t="s">
        <v>28</v>
      </c>
    </row>
    <row r="21" spans="1:71" s="1" customFormat="1" ht="6.95" customHeight="1">
      <c r="B21" s="17"/>
      <c r="AR21" s="17"/>
      <c r="BE21" s="211"/>
    </row>
    <row r="22" spans="1:71" s="1" customFormat="1" ht="12" customHeight="1">
      <c r="B22" s="17"/>
      <c r="D22" s="24" t="s">
        <v>31</v>
      </c>
      <c r="AR22" s="17"/>
      <c r="BE22" s="211"/>
    </row>
    <row r="23" spans="1:71" s="1" customFormat="1" ht="16.5" customHeight="1">
      <c r="B23" s="17"/>
      <c r="E23" s="217" t="s">
        <v>1</v>
      </c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R23" s="17"/>
      <c r="BE23" s="211"/>
    </row>
    <row r="24" spans="1:71" s="1" customFormat="1" ht="6.95" customHeight="1">
      <c r="B24" s="17"/>
      <c r="AR24" s="17"/>
      <c r="BE24" s="211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11"/>
    </row>
    <row r="26" spans="1:71" s="2" customFormat="1" ht="25.9" customHeight="1">
      <c r="A26" s="29"/>
      <c r="B26" s="30"/>
      <c r="C26" s="29"/>
      <c r="D26" s="31" t="s">
        <v>32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8">
        <f>ROUND(AG94,2)</f>
        <v>0</v>
      </c>
      <c r="AL26" s="219"/>
      <c r="AM26" s="219"/>
      <c r="AN26" s="219"/>
      <c r="AO26" s="219"/>
      <c r="AP26" s="29"/>
      <c r="AQ26" s="29"/>
      <c r="AR26" s="30"/>
      <c r="BE26" s="211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11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20" t="s">
        <v>33</v>
      </c>
      <c r="M28" s="220"/>
      <c r="N28" s="220"/>
      <c r="O28" s="220"/>
      <c r="P28" s="220"/>
      <c r="Q28" s="29"/>
      <c r="R28" s="29"/>
      <c r="S28" s="29"/>
      <c r="T28" s="29"/>
      <c r="U28" s="29"/>
      <c r="V28" s="29"/>
      <c r="W28" s="220" t="s">
        <v>34</v>
      </c>
      <c r="X28" s="220"/>
      <c r="Y28" s="220"/>
      <c r="Z28" s="220"/>
      <c r="AA28" s="220"/>
      <c r="AB28" s="220"/>
      <c r="AC28" s="220"/>
      <c r="AD28" s="220"/>
      <c r="AE28" s="220"/>
      <c r="AF28" s="29"/>
      <c r="AG28" s="29"/>
      <c r="AH28" s="29"/>
      <c r="AI28" s="29"/>
      <c r="AJ28" s="29"/>
      <c r="AK28" s="220" t="s">
        <v>35</v>
      </c>
      <c r="AL28" s="220"/>
      <c r="AM28" s="220"/>
      <c r="AN28" s="220"/>
      <c r="AO28" s="220"/>
      <c r="AP28" s="29"/>
      <c r="AQ28" s="29"/>
      <c r="AR28" s="30"/>
      <c r="BE28" s="211"/>
    </row>
    <row r="29" spans="1:71" s="3" customFormat="1" ht="14.45" customHeight="1">
      <c r="B29" s="34"/>
      <c r="D29" s="24" t="s">
        <v>36</v>
      </c>
      <c r="F29" s="24" t="s">
        <v>37</v>
      </c>
      <c r="L29" s="200">
        <v>0.2</v>
      </c>
      <c r="M29" s="199"/>
      <c r="N29" s="199"/>
      <c r="O29" s="199"/>
      <c r="P29" s="199"/>
      <c r="W29" s="198">
        <f>ROUND(AZ94, 2)</f>
        <v>0</v>
      </c>
      <c r="X29" s="199"/>
      <c r="Y29" s="199"/>
      <c r="Z29" s="199"/>
      <c r="AA29" s="199"/>
      <c r="AB29" s="199"/>
      <c r="AC29" s="199"/>
      <c r="AD29" s="199"/>
      <c r="AE29" s="199"/>
      <c r="AK29" s="198">
        <f>ROUND(AV94, 2)</f>
        <v>0</v>
      </c>
      <c r="AL29" s="199"/>
      <c r="AM29" s="199"/>
      <c r="AN29" s="199"/>
      <c r="AO29" s="199"/>
      <c r="AR29" s="34"/>
      <c r="BE29" s="212"/>
    </row>
    <row r="30" spans="1:71" s="3" customFormat="1" ht="14.45" customHeight="1">
      <c r="B30" s="34"/>
      <c r="F30" s="24" t="s">
        <v>38</v>
      </c>
      <c r="L30" s="200">
        <v>0.2</v>
      </c>
      <c r="M30" s="199"/>
      <c r="N30" s="199"/>
      <c r="O30" s="199"/>
      <c r="P30" s="199"/>
      <c r="W30" s="198">
        <f>ROUND(BA94, 2)</f>
        <v>0</v>
      </c>
      <c r="X30" s="199"/>
      <c r="Y30" s="199"/>
      <c r="Z30" s="199"/>
      <c r="AA30" s="199"/>
      <c r="AB30" s="199"/>
      <c r="AC30" s="199"/>
      <c r="AD30" s="199"/>
      <c r="AE30" s="199"/>
      <c r="AK30" s="198">
        <f>ROUND(AW94, 2)</f>
        <v>0</v>
      </c>
      <c r="AL30" s="199"/>
      <c r="AM30" s="199"/>
      <c r="AN30" s="199"/>
      <c r="AO30" s="199"/>
      <c r="AR30" s="34"/>
      <c r="BE30" s="212"/>
    </row>
    <row r="31" spans="1:71" s="3" customFormat="1" ht="14.45" hidden="1" customHeight="1">
      <c r="B31" s="34"/>
      <c r="F31" s="24" t="s">
        <v>39</v>
      </c>
      <c r="L31" s="200">
        <v>0.2</v>
      </c>
      <c r="M31" s="199"/>
      <c r="N31" s="199"/>
      <c r="O31" s="199"/>
      <c r="P31" s="199"/>
      <c r="W31" s="198">
        <f>ROUND(BB94, 2)</f>
        <v>0</v>
      </c>
      <c r="X31" s="199"/>
      <c r="Y31" s="199"/>
      <c r="Z31" s="199"/>
      <c r="AA31" s="199"/>
      <c r="AB31" s="199"/>
      <c r="AC31" s="199"/>
      <c r="AD31" s="199"/>
      <c r="AE31" s="199"/>
      <c r="AK31" s="198">
        <v>0</v>
      </c>
      <c r="AL31" s="199"/>
      <c r="AM31" s="199"/>
      <c r="AN31" s="199"/>
      <c r="AO31" s="199"/>
      <c r="AR31" s="34"/>
      <c r="BE31" s="212"/>
    </row>
    <row r="32" spans="1:71" s="3" customFormat="1" ht="14.45" hidden="1" customHeight="1">
      <c r="B32" s="34"/>
      <c r="F32" s="24" t="s">
        <v>40</v>
      </c>
      <c r="L32" s="200">
        <v>0.2</v>
      </c>
      <c r="M32" s="199"/>
      <c r="N32" s="199"/>
      <c r="O32" s="199"/>
      <c r="P32" s="199"/>
      <c r="W32" s="198">
        <f>ROUND(BC94, 2)</f>
        <v>0</v>
      </c>
      <c r="X32" s="199"/>
      <c r="Y32" s="199"/>
      <c r="Z32" s="199"/>
      <c r="AA32" s="199"/>
      <c r="AB32" s="199"/>
      <c r="AC32" s="199"/>
      <c r="AD32" s="199"/>
      <c r="AE32" s="199"/>
      <c r="AK32" s="198">
        <v>0</v>
      </c>
      <c r="AL32" s="199"/>
      <c r="AM32" s="199"/>
      <c r="AN32" s="199"/>
      <c r="AO32" s="199"/>
      <c r="AR32" s="34"/>
      <c r="BE32" s="212"/>
    </row>
    <row r="33" spans="1:57" s="3" customFormat="1" ht="14.45" hidden="1" customHeight="1">
      <c r="B33" s="34"/>
      <c r="F33" s="24" t="s">
        <v>41</v>
      </c>
      <c r="L33" s="200">
        <v>0</v>
      </c>
      <c r="M33" s="199"/>
      <c r="N33" s="199"/>
      <c r="O33" s="199"/>
      <c r="P33" s="199"/>
      <c r="W33" s="198">
        <f>ROUND(BD94, 2)</f>
        <v>0</v>
      </c>
      <c r="X33" s="199"/>
      <c r="Y33" s="199"/>
      <c r="Z33" s="199"/>
      <c r="AA33" s="199"/>
      <c r="AB33" s="199"/>
      <c r="AC33" s="199"/>
      <c r="AD33" s="199"/>
      <c r="AE33" s="199"/>
      <c r="AK33" s="198">
        <v>0</v>
      </c>
      <c r="AL33" s="199"/>
      <c r="AM33" s="199"/>
      <c r="AN33" s="199"/>
      <c r="AO33" s="199"/>
      <c r="AR33" s="34"/>
      <c r="BE33" s="212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11"/>
    </row>
    <row r="35" spans="1:57" s="2" customFormat="1" ht="25.9" customHeight="1">
      <c r="A35" s="29"/>
      <c r="B35" s="30"/>
      <c r="C35" s="35"/>
      <c r="D35" s="36" t="s">
        <v>42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43</v>
      </c>
      <c r="U35" s="37"/>
      <c r="V35" s="37"/>
      <c r="W35" s="37"/>
      <c r="X35" s="201" t="s">
        <v>44</v>
      </c>
      <c r="Y35" s="202"/>
      <c r="Z35" s="202"/>
      <c r="AA35" s="202"/>
      <c r="AB35" s="202"/>
      <c r="AC35" s="37"/>
      <c r="AD35" s="37"/>
      <c r="AE35" s="37"/>
      <c r="AF35" s="37"/>
      <c r="AG35" s="37"/>
      <c r="AH35" s="37"/>
      <c r="AI35" s="37"/>
      <c r="AJ35" s="37"/>
      <c r="AK35" s="203">
        <f>SUM(AK26:AK33)</f>
        <v>0</v>
      </c>
      <c r="AL35" s="202"/>
      <c r="AM35" s="202"/>
      <c r="AN35" s="202"/>
      <c r="AO35" s="204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45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46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2" t="s">
        <v>47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48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47</v>
      </c>
      <c r="AI60" s="32"/>
      <c r="AJ60" s="32"/>
      <c r="AK60" s="32"/>
      <c r="AL60" s="32"/>
      <c r="AM60" s="42" t="s">
        <v>48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0" t="s">
        <v>49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50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2" t="s">
        <v>47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48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47</v>
      </c>
      <c r="AI75" s="32"/>
      <c r="AJ75" s="32"/>
      <c r="AK75" s="32"/>
      <c r="AL75" s="32"/>
      <c r="AM75" s="42" t="s">
        <v>48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51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L84" s="4" t="str">
        <f>K5</f>
        <v>4/3/2021</v>
      </c>
      <c r="AR84" s="48"/>
    </row>
    <row r="85" spans="1:91" s="5" customFormat="1" ht="36.950000000000003" customHeight="1">
      <c r="B85" s="49"/>
      <c r="C85" s="50" t="s">
        <v>14</v>
      </c>
      <c r="L85" s="189" t="str">
        <f>K6</f>
        <v>REKONŠTRUKCIA ATLETICKÉHO OVÁLU NA ŠTADIÓNE V LEVICIACH</v>
      </c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191" t="str">
        <f>IF(AN8= "","",AN8)</f>
        <v>4. 3. 2021</v>
      </c>
      <c r="AN87" s="191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27</v>
      </c>
      <c r="AJ89" s="29"/>
      <c r="AK89" s="29"/>
      <c r="AL89" s="29"/>
      <c r="AM89" s="192" t="str">
        <f>IF(E17="","",E17)</f>
        <v xml:space="preserve"> </v>
      </c>
      <c r="AN89" s="193"/>
      <c r="AO89" s="193"/>
      <c r="AP89" s="193"/>
      <c r="AQ89" s="29"/>
      <c r="AR89" s="30"/>
      <c r="AS89" s="194" t="s">
        <v>52</v>
      </c>
      <c r="AT89" s="195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25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30</v>
      </c>
      <c r="AJ90" s="29"/>
      <c r="AK90" s="29"/>
      <c r="AL90" s="29"/>
      <c r="AM90" s="192" t="str">
        <f>IF(E20="","",E20)</f>
        <v xml:space="preserve"> </v>
      </c>
      <c r="AN90" s="193"/>
      <c r="AO90" s="193"/>
      <c r="AP90" s="193"/>
      <c r="AQ90" s="29"/>
      <c r="AR90" s="30"/>
      <c r="AS90" s="196"/>
      <c r="AT90" s="197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96"/>
      <c r="AT91" s="197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184" t="s">
        <v>53</v>
      </c>
      <c r="D92" s="185"/>
      <c r="E92" s="185"/>
      <c r="F92" s="185"/>
      <c r="G92" s="185"/>
      <c r="H92" s="57"/>
      <c r="I92" s="186" t="s">
        <v>54</v>
      </c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7" t="s">
        <v>55</v>
      </c>
      <c r="AH92" s="185"/>
      <c r="AI92" s="185"/>
      <c r="AJ92" s="185"/>
      <c r="AK92" s="185"/>
      <c r="AL92" s="185"/>
      <c r="AM92" s="185"/>
      <c r="AN92" s="186" t="s">
        <v>56</v>
      </c>
      <c r="AO92" s="185"/>
      <c r="AP92" s="188"/>
      <c r="AQ92" s="58" t="s">
        <v>57</v>
      </c>
      <c r="AR92" s="30"/>
      <c r="AS92" s="59" t="s">
        <v>58</v>
      </c>
      <c r="AT92" s="60" t="s">
        <v>59</v>
      </c>
      <c r="AU92" s="60" t="s">
        <v>60</v>
      </c>
      <c r="AV92" s="60" t="s">
        <v>61</v>
      </c>
      <c r="AW92" s="60" t="s">
        <v>62</v>
      </c>
      <c r="AX92" s="60" t="s">
        <v>63</v>
      </c>
      <c r="AY92" s="60" t="s">
        <v>64</v>
      </c>
      <c r="AZ92" s="60" t="s">
        <v>65</v>
      </c>
      <c r="BA92" s="60" t="s">
        <v>66</v>
      </c>
      <c r="BB92" s="60" t="s">
        <v>67</v>
      </c>
      <c r="BC92" s="60" t="s">
        <v>68</v>
      </c>
      <c r="BD92" s="61" t="s">
        <v>69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70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8">
        <f>ROUND(AG95,2)</f>
        <v>0</v>
      </c>
      <c r="AH94" s="208"/>
      <c r="AI94" s="208"/>
      <c r="AJ94" s="208"/>
      <c r="AK94" s="208"/>
      <c r="AL94" s="208"/>
      <c r="AM94" s="208"/>
      <c r="AN94" s="209">
        <f>SUM(AG94,AT94)</f>
        <v>0</v>
      </c>
      <c r="AO94" s="209"/>
      <c r="AP94" s="209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71</v>
      </c>
      <c r="BT94" s="74" t="s">
        <v>72</v>
      </c>
      <c r="BU94" s="75" t="s">
        <v>73</v>
      </c>
      <c r="BV94" s="74" t="s">
        <v>74</v>
      </c>
      <c r="BW94" s="74" t="s">
        <v>4</v>
      </c>
      <c r="BX94" s="74" t="s">
        <v>75</v>
      </c>
      <c r="CL94" s="74" t="s">
        <v>1</v>
      </c>
    </row>
    <row r="95" spans="1:91" s="7" customFormat="1" ht="24.75" customHeight="1">
      <c r="A95" s="76" t="s">
        <v>76</v>
      </c>
      <c r="B95" s="77"/>
      <c r="C95" s="78"/>
      <c r="D95" s="207" t="s">
        <v>77</v>
      </c>
      <c r="E95" s="207"/>
      <c r="F95" s="207"/>
      <c r="G95" s="207"/>
      <c r="H95" s="207"/>
      <c r="I95" s="79"/>
      <c r="J95" s="207" t="s">
        <v>78</v>
      </c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  <c r="AC95" s="207"/>
      <c r="AD95" s="207"/>
      <c r="AE95" s="207"/>
      <c r="AF95" s="207"/>
      <c r="AG95" s="205">
        <f>'01 - Atletický ovál a sek...'!J32</f>
        <v>0</v>
      </c>
      <c r="AH95" s="206"/>
      <c r="AI95" s="206"/>
      <c r="AJ95" s="206"/>
      <c r="AK95" s="206"/>
      <c r="AL95" s="206"/>
      <c r="AM95" s="206"/>
      <c r="AN95" s="205">
        <f>SUM(AG95,AT95)</f>
        <v>0</v>
      </c>
      <c r="AO95" s="206"/>
      <c r="AP95" s="206"/>
      <c r="AQ95" s="80" t="s">
        <v>79</v>
      </c>
      <c r="AR95" s="77"/>
      <c r="AS95" s="81">
        <v>0</v>
      </c>
      <c r="AT95" s="82">
        <f>ROUND(SUM(AV95:AW95),2)</f>
        <v>0</v>
      </c>
      <c r="AU95" s="83">
        <f>'01 - Atletický ovál a sek...'!P138</f>
        <v>0</v>
      </c>
      <c r="AV95" s="82">
        <f>'01 - Atletický ovál a sek...'!J35</f>
        <v>0</v>
      </c>
      <c r="AW95" s="82">
        <f>'01 - Atletický ovál a sek...'!J36</f>
        <v>0</v>
      </c>
      <c r="AX95" s="82">
        <f>'01 - Atletický ovál a sek...'!J37</f>
        <v>0</v>
      </c>
      <c r="AY95" s="82">
        <f>'01 - Atletický ovál a sek...'!J38</f>
        <v>0</v>
      </c>
      <c r="AZ95" s="82">
        <f>'01 - Atletický ovál a sek...'!F35</f>
        <v>0</v>
      </c>
      <c r="BA95" s="82">
        <f>'01 - Atletický ovál a sek...'!F36</f>
        <v>0</v>
      </c>
      <c r="BB95" s="82">
        <f>'01 - Atletický ovál a sek...'!F37</f>
        <v>0</v>
      </c>
      <c r="BC95" s="82">
        <f>'01 - Atletický ovál a sek...'!F38</f>
        <v>0</v>
      </c>
      <c r="BD95" s="84">
        <f>'01 - Atletický ovál a sek...'!F39</f>
        <v>0</v>
      </c>
      <c r="BT95" s="85" t="s">
        <v>80</v>
      </c>
      <c r="BV95" s="85" t="s">
        <v>74</v>
      </c>
      <c r="BW95" s="85" t="s">
        <v>81</v>
      </c>
      <c r="BX95" s="85" t="s">
        <v>4</v>
      </c>
      <c r="CL95" s="85" t="s">
        <v>1</v>
      </c>
      <c r="CM95" s="85" t="s">
        <v>72</v>
      </c>
    </row>
    <row r="96" spans="1:91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01 - Atletický ovál a sek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83"/>
  <sheetViews>
    <sheetView showGridLines="0" tabSelected="1" topLeftCell="A123" workbookViewId="0">
      <selection activeCell="W255" sqref="W255"/>
    </sheetView>
  </sheetViews>
  <sheetFormatPr defaultRowHeight="11.25"/>
  <cols>
    <col min="1" max="1" width="8.33203125" style="1" customWidth="1"/>
    <col min="2" max="2" width="1.1640625" style="1" customWidth="1"/>
    <col min="3" max="3" width="5.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82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4" t="s">
        <v>81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82</v>
      </c>
      <c r="L4" s="17"/>
      <c r="M4" s="86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3" t="str">
        <f>'Rekapitulácia stavby'!K6</f>
        <v>REKONŠTRUKCIA ATLETICKÉHO OVÁLU NA ŠTADIÓNE V LEVICIACH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83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9" t="s">
        <v>84</v>
      </c>
      <c r="F9" s="225"/>
      <c r="G9" s="225"/>
      <c r="H9" s="225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2" t="str">
        <f>'Rekapitulácia stavby'!AN8</f>
        <v>4. 3. 2021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24</v>
      </c>
      <c r="J15" s="22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6" t="str">
        <f>'Rekapitulácia stavby'!E14</f>
        <v>Vyplň údaj</v>
      </c>
      <c r="F18" s="213"/>
      <c r="G18" s="213"/>
      <c r="H18" s="213"/>
      <c r="I18" s="24" t="s">
        <v>24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24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24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87"/>
      <c r="B27" s="88"/>
      <c r="C27" s="87"/>
      <c r="D27" s="87"/>
      <c r="E27" s="217" t="s">
        <v>1</v>
      </c>
      <c r="F27" s="217"/>
      <c r="G27" s="217"/>
      <c r="H27" s="217"/>
      <c r="I27" s="87"/>
      <c r="J27" s="87"/>
      <c r="K27" s="87"/>
      <c r="L27" s="89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85</v>
      </c>
      <c r="E30" s="29"/>
      <c r="F30" s="29"/>
      <c r="G30" s="29"/>
      <c r="H30" s="29"/>
      <c r="I30" s="29"/>
      <c r="J30" s="90">
        <f>J96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1" t="s">
        <v>86</v>
      </c>
      <c r="E31" s="29"/>
      <c r="F31" s="29"/>
      <c r="G31" s="29"/>
      <c r="H31" s="29"/>
      <c r="I31" s="29"/>
      <c r="J31" s="90">
        <f>J111</f>
        <v>0</v>
      </c>
      <c r="K31" s="29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2" t="s">
        <v>32</v>
      </c>
      <c r="E32" s="29"/>
      <c r="F32" s="29"/>
      <c r="G32" s="29"/>
      <c r="H32" s="29"/>
      <c r="I32" s="29"/>
      <c r="J32" s="68">
        <f>ROUND(J30 + J31,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63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93" t="s">
        <v>36</v>
      </c>
      <c r="E35" s="24" t="s">
        <v>37</v>
      </c>
      <c r="F35" s="94">
        <f>ROUND((SUM(BE111:BE118) + SUM(BE138:BE282)),  2)</f>
        <v>0</v>
      </c>
      <c r="G35" s="29"/>
      <c r="H35" s="29"/>
      <c r="I35" s="95">
        <v>0.2</v>
      </c>
      <c r="J35" s="94">
        <f>ROUND(((SUM(BE111:BE118) + SUM(BE138:BE282))*I35),  2)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4" t="s">
        <v>38</v>
      </c>
      <c r="F36" s="94">
        <f>ROUND((SUM(BF111:BF118) + SUM(BF138:BF282)),  2)</f>
        <v>0</v>
      </c>
      <c r="G36" s="29"/>
      <c r="H36" s="29"/>
      <c r="I36" s="95">
        <v>0.2</v>
      </c>
      <c r="J36" s="94">
        <f>ROUND(((SUM(BF111:BF118) + SUM(BF138:BF282))*I36),  2)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94">
        <f>ROUND((SUM(BG111:BG118) + SUM(BG138:BG282)),  2)</f>
        <v>0</v>
      </c>
      <c r="G37" s="29"/>
      <c r="H37" s="29"/>
      <c r="I37" s="95">
        <v>0.2</v>
      </c>
      <c r="J37" s="94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94">
        <f>ROUND((SUM(BH111:BH118) + SUM(BH138:BH282)),  2)</f>
        <v>0</v>
      </c>
      <c r="G38" s="29"/>
      <c r="H38" s="29"/>
      <c r="I38" s="95">
        <v>0.2</v>
      </c>
      <c r="J38" s="94">
        <f>0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41</v>
      </c>
      <c r="F39" s="94">
        <f>ROUND((SUM(BI111:BI118) + SUM(BI138:BI282)),  2)</f>
        <v>0</v>
      </c>
      <c r="G39" s="29"/>
      <c r="H39" s="29"/>
      <c r="I39" s="95">
        <v>0</v>
      </c>
      <c r="J39" s="94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96"/>
      <c r="D41" s="97" t="s">
        <v>42</v>
      </c>
      <c r="E41" s="57"/>
      <c r="F41" s="57"/>
      <c r="G41" s="98" t="s">
        <v>43</v>
      </c>
      <c r="H41" s="99" t="s">
        <v>44</v>
      </c>
      <c r="I41" s="57"/>
      <c r="J41" s="100">
        <f>SUM(J32:J39)</f>
        <v>0</v>
      </c>
      <c r="K41" s="101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47</v>
      </c>
      <c r="E61" s="32"/>
      <c r="F61" s="102" t="s">
        <v>48</v>
      </c>
      <c r="G61" s="42" t="s">
        <v>47</v>
      </c>
      <c r="H61" s="32"/>
      <c r="I61" s="32"/>
      <c r="J61" s="103" t="s">
        <v>48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49</v>
      </c>
      <c r="E65" s="43"/>
      <c r="F65" s="43"/>
      <c r="G65" s="40" t="s">
        <v>50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47</v>
      </c>
      <c r="E76" s="32"/>
      <c r="F76" s="102" t="s">
        <v>48</v>
      </c>
      <c r="G76" s="42" t="s">
        <v>47</v>
      </c>
      <c r="H76" s="32"/>
      <c r="I76" s="32"/>
      <c r="J76" s="103" t="s">
        <v>48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87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23" t="str">
        <f>E7</f>
        <v>REKONŠTRUKCIA ATLETICKÉHO OVÁLU NA ŠTADIÓNE V LEVICIACH</v>
      </c>
      <c r="F85" s="224"/>
      <c r="G85" s="224"/>
      <c r="H85" s="224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83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9" t="str">
        <f>E9</f>
        <v>01 - Atletický ovál a sektor atletických disciplín</v>
      </c>
      <c r="F87" s="225"/>
      <c r="G87" s="225"/>
      <c r="H87" s="225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 xml:space="preserve"> </v>
      </c>
      <c r="G89" s="29"/>
      <c r="H89" s="29"/>
      <c r="I89" s="24" t="s">
        <v>20</v>
      </c>
      <c r="J89" s="52" t="str">
        <f>IF(J12="","",J12)</f>
        <v>4. 3. 2021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 xml:space="preserve"> </v>
      </c>
      <c r="G91" s="29"/>
      <c r="H91" s="29"/>
      <c r="I91" s="24" t="s">
        <v>27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4" t="s">
        <v>88</v>
      </c>
      <c r="D94" s="96"/>
      <c r="E94" s="96"/>
      <c r="F94" s="96"/>
      <c r="G94" s="96"/>
      <c r="H94" s="96"/>
      <c r="I94" s="96"/>
      <c r="J94" s="105" t="s">
        <v>89</v>
      </c>
      <c r="K94" s="96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6" t="s">
        <v>90</v>
      </c>
      <c r="D96" s="29"/>
      <c r="E96" s="29"/>
      <c r="F96" s="29"/>
      <c r="G96" s="29"/>
      <c r="H96" s="29"/>
      <c r="I96" s="29"/>
      <c r="J96" s="68">
        <f>J138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91</v>
      </c>
    </row>
    <row r="97" spans="1:65" s="9" customFormat="1" ht="24.95" customHeight="1">
      <c r="B97" s="107"/>
      <c r="D97" s="108" t="s">
        <v>92</v>
      </c>
      <c r="E97" s="109"/>
      <c r="F97" s="109"/>
      <c r="G97" s="109"/>
      <c r="H97" s="109"/>
      <c r="I97" s="109"/>
      <c r="J97" s="110">
        <f>J139</f>
        <v>0</v>
      </c>
      <c r="L97" s="107"/>
    </row>
    <row r="98" spans="1:65" s="10" customFormat="1" ht="19.899999999999999" customHeight="1">
      <c r="B98" s="111"/>
      <c r="D98" s="112" t="s">
        <v>93</v>
      </c>
      <c r="E98" s="113"/>
      <c r="F98" s="113"/>
      <c r="G98" s="113"/>
      <c r="H98" s="113"/>
      <c r="I98" s="113"/>
      <c r="J98" s="114">
        <f>J140</f>
        <v>0</v>
      </c>
      <c r="L98" s="111"/>
    </row>
    <row r="99" spans="1:65" s="10" customFormat="1" ht="19.899999999999999" customHeight="1">
      <c r="B99" s="111"/>
      <c r="D99" s="112" t="s">
        <v>94</v>
      </c>
      <c r="E99" s="113"/>
      <c r="F99" s="113"/>
      <c r="G99" s="113"/>
      <c r="H99" s="113"/>
      <c r="I99" s="113"/>
      <c r="J99" s="114">
        <f>J161</f>
        <v>0</v>
      </c>
      <c r="L99" s="111"/>
    </row>
    <row r="100" spans="1:65" s="10" customFormat="1" ht="19.899999999999999" customHeight="1">
      <c r="B100" s="111"/>
      <c r="D100" s="112" t="s">
        <v>95</v>
      </c>
      <c r="E100" s="113"/>
      <c r="F100" s="113"/>
      <c r="G100" s="113"/>
      <c r="H100" s="113"/>
      <c r="I100" s="113"/>
      <c r="J100" s="114">
        <f>J167</f>
        <v>0</v>
      </c>
      <c r="L100" s="111"/>
    </row>
    <row r="101" spans="1:65" s="10" customFormat="1" ht="19.899999999999999" customHeight="1">
      <c r="B101" s="111"/>
      <c r="D101" s="112" t="s">
        <v>96</v>
      </c>
      <c r="E101" s="113"/>
      <c r="F101" s="113"/>
      <c r="G101" s="113"/>
      <c r="H101" s="113"/>
      <c r="I101" s="113"/>
      <c r="J101" s="114">
        <f>J175</f>
        <v>0</v>
      </c>
      <c r="L101" s="111"/>
    </row>
    <row r="102" spans="1:65" s="10" customFormat="1" ht="19.899999999999999" customHeight="1">
      <c r="B102" s="111"/>
      <c r="D102" s="112" t="s">
        <v>97</v>
      </c>
      <c r="E102" s="113"/>
      <c r="F102" s="113"/>
      <c r="G102" s="113"/>
      <c r="H102" s="113"/>
      <c r="I102" s="113"/>
      <c r="J102" s="114">
        <f>J178</f>
        <v>0</v>
      </c>
      <c r="L102" s="111"/>
    </row>
    <row r="103" spans="1:65" s="10" customFormat="1" ht="19.899999999999999" customHeight="1">
      <c r="B103" s="111"/>
      <c r="D103" s="112" t="s">
        <v>98</v>
      </c>
      <c r="E103" s="113"/>
      <c r="F103" s="113"/>
      <c r="G103" s="113"/>
      <c r="H103" s="113"/>
      <c r="I103" s="113"/>
      <c r="J103" s="114">
        <f>J231</f>
        <v>0</v>
      </c>
      <c r="L103" s="111"/>
    </row>
    <row r="104" spans="1:65" s="9" customFormat="1" ht="24.95" customHeight="1">
      <c r="B104" s="107"/>
      <c r="D104" s="108" t="s">
        <v>99</v>
      </c>
      <c r="E104" s="109"/>
      <c r="F104" s="109"/>
      <c r="G104" s="109"/>
      <c r="H104" s="109"/>
      <c r="I104" s="109"/>
      <c r="J104" s="110">
        <f>J233</f>
        <v>0</v>
      </c>
      <c r="L104" s="107"/>
    </row>
    <row r="105" spans="1:65" s="10" customFormat="1" ht="19.899999999999999" customHeight="1">
      <c r="B105" s="111"/>
      <c r="D105" s="112" t="s">
        <v>100</v>
      </c>
      <c r="E105" s="113"/>
      <c r="F105" s="113"/>
      <c r="G105" s="113"/>
      <c r="H105" s="113"/>
      <c r="I105" s="113"/>
      <c r="J105" s="114">
        <f>J234</f>
        <v>0</v>
      </c>
      <c r="L105" s="111"/>
    </row>
    <row r="106" spans="1:65" s="10" customFormat="1" ht="19.899999999999999" customHeight="1">
      <c r="B106" s="111"/>
      <c r="D106" s="112" t="s">
        <v>101</v>
      </c>
      <c r="E106" s="113"/>
      <c r="F106" s="113"/>
      <c r="G106" s="113"/>
      <c r="H106" s="113"/>
      <c r="I106" s="113"/>
      <c r="J106" s="114">
        <f>J255</f>
        <v>0</v>
      </c>
      <c r="L106" s="111"/>
    </row>
    <row r="107" spans="1:65" s="10" customFormat="1" ht="19.899999999999999" customHeight="1">
      <c r="B107" s="111"/>
      <c r="D107" s="112" t="s">
        <v>102</v>
      </c>
      <c r="E107" s="113"/>
      <c r="F107" s="113"/>
      <c r="G107" s="113"/>
      <c r="H107" s="113"/>
      <c r="I107" s="113"/>
      <c r="J107" s="114">
        <f>J270</f>
        <v>0</v>
      </c>
      <c r="L107" s="111"/>
    </row>
    <row r="108" spans="1:65" s="9" customFormat="1" ht="24.95" customHeight="1">
      <c r="B108" s="107"/>
      <c r="D108" s="108" t="s">
        <v>103</v>
      </c>
      <c r="E108" s="109"/>
      <c r="F108" s="109"/>
      <c r="G108" s="109"/>
      <c r="H108" s="109"/>
      <c r="I108" s="109"/>
      <c r="J108" s="110">
        <f>J279</f>
        <v>0</v>
      </c>
      <c r="L108" s="107"/>
    </row>
    <row r="109" spans="1:65" s="2" customFormat="1" ht="21.7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65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65" s="2" customFormat="1" ht="29.25" customHeight="1">
      <c r="A111" s="29"/>
      <c r="B111" s="30"/>
      <c r="C111" s="106" t="s">
        <v>104</v>
      </c>
      <c r="D111" s="29"/>
      <c r="E111" s="29"/>
      <c r="F111" s="29"/>
      <c r="G111" s="29"/>
      <c r="H111" s="29"/>
      <c r="I111" s="29"/>
      <c r="J111" s="115">
        <f>ROUND(J112 + J113 + J114 + J115 + J116 + J117,2)</f>
        <v>0</v>
      </c>
      <c r="K111" s="29"/>
      <c r="L111" s="39"/>
      <c r="N111" s="116" t="s">
        <v>36</v>
      </c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65" s="2" customFormat="1" ht="18" customHeight="1">
      <c r="A112" s="29"/>
      <c r="B112" s="117"/>
      <c r="C112" s="118"/>
      <c r="D112" s="221" t="s">
        <v>105</v>
      </c>
      <c r="E112" s="222"/>
      <c r="F112" s="222"/>
      <c r="G112" s="118"/>
      <c r="H112" s="118"/>
      <c r="I112" s="118"/>
      <c r="J112" s="120">
        <v>0</v>
      </c>
      <c r="K112" s="118"/>
      <c r="L112" s="121"/>
      <c r="M112" s="122"/>
      <c r="N112" s="123" t="s">
        <v>38</v>
      </c>
      <c r="O112" s="122"/>
      <c r="P112" s="122"/>
      <c r="Q112" s="122"/>
      <c r="R112" s="122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  <c r="AV112" s="122"/>
      <c r="AW112" s="122"/>
      <c r="AX112" s="122"/>
      <c r="AY112" s="124" t="s">
        <v>106</v>
      </c>
      <c r="AZ112" s="122"/>
      <c r="BA112" s="122"/>
      <c r="BB112" s="122"/>
      <c r="BC112" s="122"/>
      <c r="BD112" s="122"/>
      <c r="BE112" s="125">
        <f t="shared" ref="BE112:BE117" si="0">IF(N112="základná",J112,0)</f>
        <v>0</v>
      </c>
      <c r="BF112" s="125">
        <f t="shared" ref="BF112:BF117" si="1">IF(N112="znížená",J112,0)</f>
        <v>0</v>
      </c>
      <c r="BG112" s="125">
        <f t="shared" ref="BG112:BG117" si="2">IF(N112="zákl. prenesená",J112,0)</f>
        <v>0</v>
      </c>
      <c r="BH112" s="125">
        <f t="shared" ref="BH112:BH117" si="3">IF(N112="zníž. prenesená",J112,0)</f>
        <v>0</v>
      </c>
      <c r="BI112" s="125">
        <f t="shared" ref="BI112:BI117" si="4">IF(N112="nulová",J112,0)</f>
        <v>0</v>
      </c>
      <c r="BJ112" s="124" t="s">
        <v>107</v>
      </c>
      <c r="BK112" s="122"/>
      <c r="BL112" s="122"/>
      <c r="BM112" s="122"/>
    </row>
    <row r="113" spans="1:65" s="2" customFormat="1" ht="18" customHeight="1">
      <c r="A113" s="29"/>
      <c r="B113" s="117"/>
      <c r="C113" s="118"/>
      <c r="D113" s="221" t="s">
        <v>108</v>
      </c>
      <c r="E113" s="222"/>
      <c r="F113" s="222"/>
      <c r="G113" s="118"/>
      <c r="H113" s="118"/>
      <c r="I113" s="118"/>
      <c r="J113" s="120">
        <v>0</v>
      </c>
      <c r="K113" s="118"/>
      <c r="L113" s="121"/>
      <c r="M113" s="122"/>
      <c r="N113" s="123" t="s">
        <v>38</v>
      </c>
      <c r="O113" s="122"/>
      <c r="P113" s="122"/>
      <c r="Q113" s="122"/>
      <c r="R113" s="122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  <c r="AV113" s="122"/>
      <c r="AW113" s="122"/>
      <c r="AX113" s="122"/>
      <c r="AY113" s="124" t="s">
        <v>106</v>
      </c>
      <c r="AZ113" s="122"/>
      <c r="BA113" s="122"/>
      <c r="BB113" s="122"/>
      <c r="BC113" s="122"/>
      <c r="BD113" s="122"/>
      <c r="BE113" s="125">
        <f t="shared" si="0"/>
        <v>0</v>
      </c>
      <c r="BF113" s="125">
        <f t="shared" si="1"/>
        <v>0</v>
      </c>
      <c r="BG113" s="125">
        <f t="shared" si="2"/>
        <v>0</v>
      </c>
      <c r="BH113" s="125">
        <f t="shared" si="3"/>
        <v>0</v>
      </c>
      <c r="BI113" s="125">
        <f t="shared" si="4"/>
        <v>0</v>
      </c>
      <c r="BJ113" s="124" t="s">
        <v>107</v>
      </c>
      <c r="BK113" s="122"/>
      <c r="BL113" s="122"/>
      <c r="BM113" s="122"/>
    </row>
    <row r="114" spans="1:65" s="2" customFormat="1" ht="18" customHeight="1">
      <c r="A114" s="29"/>
      <c r="B114" s="117"/>
      <c r="C114" s="118"/>
      <c r="D114" s="221" t="s">
        <v>109</v>
      </c>
      <c r="E114" s="222"/>
      <c r="F114" s="222"/>
      <c r="G114" s="118"/>
      <c r="H114" s="118"/>
      <c r="I114" s="118"/>
      <c r="J114" s="120">
        <v>0</v>
      </c>
      <c r="K114" s="118"/>
      <c r="L114" s="121"/>
      <c r="M114" s="122"/>
      <c r="N114" s="123" t="s">
        <v>38</v>
      </c>
      <c r="O114" s="122"/>
      <c r="P114" s="122"/>
      <c r="Q114" s="122"/>
      <c r="R114" s="122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  <c r="AV114" s="122"/>
      <c r="AW114" s="122"/>
      <c r="AX114" s="122"/>
      <c r="AY114" s="124" t="s">
        <v>106</v>
      </c>
      <c r="AZ114" s="122"/>
      <c r="BA114" s="122"/>
      <c r="BB114" s="122"/>
      <c r="BC114" s="122"/>
      <c r="BD114" s="122"/>
      <c r="BE114" s="125">
        <f t="shared" si="0"/>
        <v>0</v>
      </c>
      <c r="BF114" s="125">
        <f t="shared" si="1"/>
        <v>0</v>
      </c>
      <c r="BG114" s="125">
        <f t="shared" si="2"/>
        <v>0</v>
      </c>
      <c r="BH114" s="125">
        <f t="shared" si="3"/>
        <v>0</v>
      </c>
      <c r="BI114" s="125">
        <f t="shared" si="4"/>
        <v>0</v>
      </c>
      <c r="BJ114" s="124" t="s">
        <v>107</v>
      </c>
      <c r="BK114" s="122"/>
      <c r="BL114" s="122"/>
      <c r="BM114" s="122"/>
    </row>
    <row r="115" spans="1:65" s="2" customFormat="1" ht="18" customHeight="1">
      <c r="A115" s="29"/>
      <c r="B115" s="117"/>
      <c r="C115" s="118"/>
      <c r="D115" s="221" t="s">
        <v>110</v>
      </c>
      <c r="E115" s="222"/>
      <c r="F115" s="222"/>
      <c r="G115" s="118"/>
      <c r="H115" s="118"/>
      <c r="I115" s="118"/>
      <c r="J115" s="120">
        <v>0</v>
      </c>
      <c r="K115" s="118"/>
      <c r="L115" s="121"/>
      <c r="M115" s="122"/>
      <c r="N115" s="123" t="s">
        <v>38</v>
      </c>
      <c r="O115" s="122"/>
      <c r="P115" s="122"/>
      <c r="Q115" s="122"/>
      <c r="R115" s="122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22"/>
      <c r="AG115" s="122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  <c r="AV115" s="122"/>
      <c r="AW115" s="122"/>
      <c r="AX115" s="122"/>
      <c r="AY115" s="124" t="s">
        <v>106</v>
      </c>
      <c r="AZ115" s="122"/>
      <c r="BA115" s="122"/>
      <c r="BB115" s="122"/>
      <c r="BC115" s="122"/>
      <c r="BD115" s="122"/>
      <c r="BE115" s="125">
        <f t="shared" si="0"/>
        <v>0</v>
      </c>
      <c r="BF115" s="125">
        <f t="shared" si="1"/>
        <v>0</v>
      </c>
      <c r="BG115" s="125">
        <f t="shared" si="2"/>
        <v>0</v>
      </c>
      <c r="BH115" s="125">
        <f t="shared" si="3"/>
        <v>0</v>
      </c>
      <c r="BI115" s="125">
        <f t="shared" si="4"/>
        <v>0</v>
      </c>
      <c r="BJ115" s="124" t="s">
        <v>107</v>
      </c>
      <c r="BK115" s="122"/>
      <c r="BL115" s="122"/>
      <c r="BM115" s="122"/>
    </row>
    <row r="116" spans="1:65" s="2" customFormat="1" ht="18" customHeight="1">
      <c r="A116" s="29"/>
      <c r="B116" s="117"/>
      <c r="C116" s="118"/>
      <c r="D116" s="221" t="s">
        <v>111</v>
      </c>
      <c r="E116" s="222"/>
      <c r="F116" s="222"/>
      <c r="G116" s="118"/>
      <c r="H116" s="118"/>
      <c r="I116" s="118"/>
      <c r="J116" s="120">
        <v>0</v>
      </c>
      <c r="K116" s="118"/>
      <c r="L116" s="121"/>
      <c r="M116" s="122"/>
      <c r="N116" s="123" t="s">
        <v>38</v>
      </c>
      <c r="O116" s="122"/>
      <c r="P116" s="122"/>
      <c r="Q116" s="122"/>
      <c r="R116" s="122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24" t="s">
        <v>106</v>
      </c>
      <c r="AZ116" s="122"/>
      <c r="BA116" s="122"/>
      <c r="BB116" s="122"/>
      <c r="BC116" s="122"/>
      <c r="BD116" s="122"/>
      <c r="BE116" s="125">
        <f t="shared" si="0"/>
        <v>0</v>
      </c>
      <c r="BF116" s="125">
        <f t="shared" si="1"/>
        <v>0</v>
      </c>
      <c r="BG116" s="125">
        <f t="shared" si="2"/>
        <v>0</v>
      </c>
      <c r="BH116" s="125">
        <f t="shared" si="3"/>
        <v>0</v>
      </c>
      <c r="BI116" s="125">
        <f t="shared" si="4"/>
        <v>0</v>
      </c>
      <c r="BJ116" s="124" t="s">
        <v>107</v>
      </c>
      <c r="BK116" s="122"/>
      <c r="BL116" s="122"/>
      <c r="BM116" s="122"/>
    </row>
    <row r="117" spans="1:65" s="2" customFormat="1" ht="18" customHeight="1">
      <c r="A117" s="29"/>
      <c r="B117" s="117"/>
      <c r="C117" s="118"/>
      <c r="D117" s="119" t="s">
        <v>112</v>
      </c>
      <c r="E117" s="118"/>
      <c r="F117" s="118"/>
      <c r="G117" s="118"/>
      <c r="H117" s="118"/>
      <c r="I117" s="118"/>
      <c r="J117" s="120">
        <f>ROUND(J30*T117,2)</f>
        <v>0</v>
      </c>
      <c r="K117" s="118"/>
      <c r="L117" s="121"/>
      <c r="M117" s="122"/>
      <c r="N117" s="123" t="s">
        <v>38</v>
      </c>
      <c r="O117" s="122"/>
      <c r="P117" s="122"/>
      <c r="Q117" s="122"/>
      <c r="R117" s="122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22"/>
      <c r="AG117" s="122"/>
      <c r="AH117" s="122"/>
      <c r="AI117" s="122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  <c r="AV117" s="122"/>
      <c r="AW117" s="122"/>
      <c r="AX117" s="122"/>
      <c r="AY117" s="124" t="s">
        <v>113</v>
      </c>
      <c r="AZ117" s="122"/>
      <c r="BA117" s="122"/>
      <c r="BB117" s="122"/>
      <c r="BC117" s="122"/>
      <c r="BD117" s="122"/>
      <c r="BE117" s="125">
        <f t="shared" si="0"/>
        <v>0</v>
      </c>
      <c r="BF117" s="125">
        <f t="shared" si="1"/>
        <v>0</v>
      </c>
      <c r="BG117" s="125">
        <f t="shared" si="2"/>
        <v>0</v>
      </c>
      <c r="BH117" s="125">
        <f t="shared" si="3"/>
        <v>0</v>
      </c>
      <c r="BI117" s="125">
        <f t="shared" si="4"/>
        <v>0</v>
      </c>
      <c r="BJ117" s="124" t="s">
        <v>107</v>
      </c>
      <c r="BK117" s="122"/>
      <c r="BL117" s="122"/>
      <c r="BM117" s="122"/>
    </row>
    <row r="118" spans="1:65" s="2" customForma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29.25" customHeight="1">
      <c r="A119" s="29"/>
      <c r="B119" s="30"/>
      <c r="C119" s="126" t="s">
        <v>114</v>
      </c>
      <c r="D119" s="96"/>
      <c r="E119" s="96"/>
      <c r="F119" s="96"/>
      <c r="G119" s="96"/>
      <c r="H119" s="96"/>
      <c r="I119" s="96"/>
      <c r="J119" s="127">
        <f>ROUND(J96+J111,2)</f>
        <v>0</v>
      </c>
      <c r="K119" s="96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6.95" customHeight="1">
      <c r="A120" s="29"/>
      <c r="B120" s="44"/>
      <c r="C120" s="45"/>
      <c r="D120" s="45"/>
      <c r="E120" s="45"/>
      <c r="F120" s="45"/>
      <c r="G120" s="45"/>
      <c r="H120" s="45"/>
      <c r="I120" s="45"/>
      <c r="J120" s="45"/>
      <c r="K120" s="45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4" spans="1:65" s="2" customFormat="1" ht="6.95" customHeight="1">
      <c r="A124" s="29"/>
      <c r="B124" s="46"/>
      <c r="C124" s="47"/>
      <c r="D124" s="47"/>
      <c r="E124" s="47"/>
      <c r="F124" s="47"/>
      <c r="G124" s="47"/>
      <c r="H124" s="47"/>
      <c r="I124" s="47"/>
      <c r="J124" s="47"/>
      <c r="K124" s="47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5" s="2" customFormat="1" ht="24.95" customHeight="1">
      <c r="A125" s="29"/>
      <c r="B125" s="30"/>
      <c r="C125" s="18" t="s">
        <v>115</v>
      </c>
      <c r="D125" s="29"/>
      <c r="E125" s="29"/>
      <c r="F125" s="29"/>
      <c r="G125" s="29"/>
      <c r="H125" s="29"/>
      <c r="I125" s="2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5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5" s="2" customFormat="1" ht="12" customHeight="1">
      <c r="A127" s="29"/>
      <c r="B127" s="30"/>
      <c r="C127" s="24" t="s">
        <v>14</v>
      </c>
      <c r="D127" s="29"/>
      <c r="E127" s="29"/>
      <c r="F127" s="29"/>
      <c r="G127" s="29"/>
      <c r="H127" s="29"/>
      <c r="I127" s="29"/>
      <c r="J127" s="29"/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65" s="2" customFormat="1" ht="26.25" customHeight="1">
      <c r="A128" s="29"/>
      <c r="B128" s="30"/>
      <c r="C128" s="29"/>
      <c r="D128" s="29"/>
      <c r="E128" s="223" t="str">
        <f>E7</f>
        <v>REKONŠTRUKCIA ATLETICKÉHO OVÁLU NA ŠTADIÓNE V LEVICIACH</v>
      </c>
      <c r="F128" s="224"/>
      <c r="G128" s="224"/>
      <c r="H128" s="224"/>
      <c r="I128" s="29"/>
      <c r="J128" s="29"/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2" customHeight="1">
      <c r="A129" s="29"/>
      <c r="B129" s="30"/>
      <c r="C129" s="24" t="s">
        <v>83</v>
      </c>
      <c r="D129" s="29"/>
      <c r="E129" s="29"/>
      <c r="F129" s="29"/>
      <c r="G129" s="29"/>
      <c r="H129" s="29"/>
      <c r="I129" s="29"/>
      <c r="J129" s="29"/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6.5" customHeight="1">
      <c r="A130" s="29"/>
      <c r="B130" s="30"/>
      <c r="C130" s="29"/>
      <c r="D130" s="29"/>
      <c r="E130" s="189" t="str">
        <f>E9</f>
        <v>01 - Atletický ovál a sektor atletických disciplín</v>
      </c>
      <c r="F130" s="225"/>
      <c r="G130" s="225"/>
      <c r="H130" s="225"/>
      <c r="I130" s="29"/>
      <c r="J130" s="29"/>
      <c r="K130" s="29"/>
      <c r="L130" s="3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6.95" customHeight="1">
      <c r="A131" s="29"/>
      <c r="B131" s="30"/>
      <c r="C131" s="29"/>
      <c r="D131" s="29"/>
      <c r="E131" s="29"/>
      <c r="F131" s="29"/>
      <c r="G131" s="29"/>
      <c r="H131" s="29"/>
      <c r="I131" s="29"/>
      <c r="J131" s="29"/>
      <c r="K131" s="29"/>
      <c r="L131" s="3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2" customHeight="1">
      <c r="A132" s="29"/>
      <c r="B132" s="30"/>
      <c r="C132" s="24" t="s">
        <v>18</v>
      </c>
      <c r="D132" s="29"/>
      <c r="E132" s="29"/>
      <c r="F132" s="22" t="str">
        <f>F12</f>
        <v xml:space="preserve"> </v>
      </c>
      <c r="G132" s="29"/>
      <c r="H132" s="29"/>
      <c r="I132" s="24" t="s">
        <v>20</v>
      </c>
      <c r="J132" s="52" t="str">
        <f>IF(J12="","",J12)</f>
        <v>4. 3. 2021</v>
      </c>
      <c r="K132" s="29"/>
      <c r="L132" s="3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6.95" customHeight="1">
      <c r="A133" s="29"/>
      <c r="B133" s="30"/>
      <c r="C133" s="29"/>
      <c r="D133" s="29"/>
      <c r="E133" s="29"/>
      <c r="F133" s="29"/>
      <c r="G133" s="29"/>
      <c r="H133" s="29"/>
      <c r="I133" s="29"/>
      <c r="J133" s="29"/>
      <c r="K133" s="29"/>
      <c r="L133" s="3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15.2" customHeight="1">
      <c r="A134" s="29"/>
      <c r="B134" s="30"/>
      <c r="C134" s="24" t="s">
        <v>22</v>
      </c>
      <c r="D134" s="29"/>
      <c r="E134" s="29"/>
      <c r="F134" s="22" t="str">
        <f>E15</f>
        <v xml:space="preserve"> </v>
      </c>
      <c r="G134" s="29"/>
      <c r="H134" s="29"/>
      <c r="I134" s="24" t="s">
        <v>27</v>
      </c>
      <c r="J134" s="27" t="str">
        <f>E21</f>
        <v xml:space="preserve"> </v>
      </c>
      <c r="K134" s="29"/>
      <c r="L134" s="3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2" customFormat="1" ht="15.2" customHeight="1">
      <c r="A135" s="29"/>
      <c r="B135" s="30"/>
      <c r="C135" s="24" t="s">
        <v>25</v>
      </c>
      <c r="D135" s="29"/>
      <c r="E135" s="29"/>
      <c r="F135" s="22" t="str">
        <f>IF(E18="","",E18)</f>
        <v>Vyplň údaj</v>
      </c>
      <c r="G135" s="29"/>
      <c r="H135" s="29"/>
      <c r="I135" s="24" t="s">
        <v>30</v>
      </c>
      <c r="J135" s="27" t="str">
        <f>E24</f>
        <v xml:space="preserve"> </v>
      </c>
      <c r="K135" s="29"/>
      <c r="L135" s="3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5" s="2" customFormat="1" ht="10.35" customHeight="1">
      <c r="A136" s="29"/>
      <c r="B136" s="30"/>
      <c r="C136" s="29"/>
      <c r="D136" s="29"/>
      <c r="E136" s="29"/>
      <c r="F136" s="29"/>
      <c r="G136" s="29"/>
      <c r="H136" s="29"/>
      <c r="I136" s="29"/>
      <c r="J136" s="29"/>
      <c r="K136" s="29"/>
      <c r="L136" s="3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  <row r="137" spans="1:65" s="11" customFormat="1" ht="29.25" customHeight="1">
      <c r="A137" s="128"/>
      <c r="B137" s="129"/>
      <c r="C137" s="130" t="s">
        <v>116</v>
      </c>
      <c r="D137" s="131" t="s">
        <v>57</v>
      </c>
      <c r="E137" s="131" t="s">
        <v>53</v>
      </c>
      <c r="F137" s="131" t="s">
        <v>54</v>
      </c>
      <c r="G137" s="131" t="s">
        <v>117</v>
      </c>
      <c r="H137" s="131" t="s">
        <v>118</v>
      </c>
      <c r="I137" s="131" t="s">
        <v>119</v>
      </c>
      <c r="J137" s="132" t="s">
        <v>89</v>
      </c>
      <c r="K137" s="133" t="s">
        <v>120</v>
      </c>
      <c r="L137" s="134"/>
      <c r="M137" s="59" t="s">
        <v>1</v>
      </c>
      <c r="N137" s="60" t="s">
        <v>36</v>
      </c>
      <c r="O137" s="60" t="s">
        <v>121</v>
      </c>
      <c r="P137" s="60" t="s">
        <v>122</v>
      </c>
      <c r="Q137" s="60" t="s">
        <v>123</v>
      </c>
      <c r="R137" s="60" t="s">
        <v>124</v>
      </c>
      <c r="S137" s="60" t="s">
        <v>125</v>
      </c>
      <c r="T137" s="61" t="s">
        <v>126</v>
      </c>
      <c r="U137" s="128"/>
      <c r="V137" s="128"/>
      <c r="W137" s="128"/>
      <c r="X137" s="128"/>
      <c r="Y137" s="128"/>
      <c r="Z137" s="128"/>
      <c r="AA137" s="128"/>
      <c r="AB137" s="128"/>
      <c r="AC137" s="128"/>
      <c r="AD137" s="128"/>
      <c r="AE137" s="128"/>
    </row>
    <row r="138" spans="1:65" s="2" customFormat="1" ht="22.9" customHeight="1">
      <c r="A138" s="29"/>
      <c r="B138" s="30"/>
      <c r="C138" s="66" t="s">
        <v>85</v>
      </c>
      <c r="D138" s="29"/>
      <c r="E138" s="29"/>
      <c r="F138" s="29"/>
      <c r="G138" s="29"/>
      <c r="H138" s="29"/>
      <c r="I138" s="29"/>
      <c r="J138" s="135">
        <f>BK138</f>
        <v>0</v>
      </c>
      <c r="K138" s="29"/>
      <c r="L138" s="30"/>
      <c r="M138" s="62"/>
      <c r="N138" s="53"/>
      <c r="O138" s="63"/>
      <c r="P138" s="136">
        <f>P139+P233+P279</f>
        <v>0</v>
      </c>
      <c r="Q138" s="63"/>
      <c r="R138" s="136">
        <f>R139+R233+R279</f>
        <v>232.27714399999999</v>
      </c>
      <c r="S138" s="63"/>
      <c r="T138" s="137">
        <f>T139+T233+T279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T138" s="14" t="s">
        <v>71</v>
      </c>
      <c r="AU138" s="14" t="s">
        <v>91</v>
      </c>
      <c r="BK138" s="138">
        <f>BK139+BK233+BK279</f>
        <v>0</v>
      </c>
    </row>
    <row r="139" spans="1:65" s="12" customFormat="1" ht="25.9" customHeight="1">
      <c r="B139" s="139"/>
      <c r="D139" s="140" t="s">
        <v>71</v>
      </c>
      <c r="E139" s="141" t="s">
        <v>127</v>
      </c>
      <c r="F139" s="141" t="s">
        <v>128</v>
      </c>
      <c r="I139" s="142"/>
      <c r="J139" s="143">
        <f>BK139</f>
        <v>0</v>
      </c>
      <c r="L139" s="139"/>
      <c r="M139" s="144"/>
      <c r="N139" s="145"/>
      <c r="O139" s="145"/>
      <c r="P139" s="146">
        <f>P140+P161+P167+P175+P178+P231</f>
        <v>0</v>
      </c>
      <c r="Q139" s="145"/>
      <c r="R139" s="146">
        <f>R140+R161+R167+R175+R178+R231</f>
        <v>232.27714399999999</v>
      </c>
      <c r="S139" s="145"/>
      <c r="T139" s="147">
        <f>T140+T161+T167+T175+T178+T231</f>
        <v>0</v>
      </c>
      <c r="AR139" s="140" t="s">
        <v>80</v>
      </c>
      <c r="AT139" s="148" t="s">
        <v>71</v>
      </c>
      <c r="AU139" s="148" t="s">
        <v>72</v>
      </c>
      <c r="AY139" s="140" t="s">
        <v>129</v>
      </c>
      <c r="BK139" s="149">
        <f>BK140+BK161+BK167+BK175+BK178+BK231</f>
        <v>0</v>
      </c>
    </row>
    <row r="140" spans="1:65" s="12" customFormat="1" ht="22.9" customHeight="1">
      <c r="B140" s="139"/>
      <c r="D140" s="140" t="s">
        <v>71</v>
      </c>
      <c r="E140" s="150" t="s">
        <v>80</v>
      </c>
      <c r="F140" s="150" t="s">
        <v>130</v>
      </c>
      <c r="I140" s="142"/>
      <c r="J140" s="151">
        <f>BK140</f>
        <v>0</v>
      </c>
      <c r="L140" s="139"/>
      <c r="M140" s="144"/>
      <c r="N140" s="145"/>
      <c r="O140" s="145"/>
      <c r="P140" s="146">
        <f>SUM(P141:P160)</f>
        <v>0</v>
      </c>
      <c r="Q140" s="145"/>
      <c r="R140" s="146">
        <f>SUM(R141:R160)</f>
        <v>0</v>
      </c>
      <c r="S140" s="145"/>
      <c r="T140" s="147">
        <f>SUM(T141:T160)</f>
        <v>0</v>
      </c>
      <c r="AR140" s="140" t="s">
        <v>80</v>
      </c>
      <c r="AT140" s="148" t="s">
        <v>71</v>
      </c>
      <c r="AU140" s="148" t="s">
        <v>80</v>
      </c>
      <c r="AY140" s="140" t="s">
        <v>129</v>
      </c>
      <c r="BK140" s="149">
        <f>SUM(BK141:BK160)</f>
        <v>0</v>
      </c>
    </row>
    <row r="141" spans="1:65" s="2" customFormat="1" ht="26.25" customHeight="1">
      <c r="A141" s="29"/>
      <c r="B141" s="117"/>
      <c r="C141" s="152" t="s">
        <v>80</v>
      </c>
      <c r="D141" s="152" t="s">
        <v>131</v>
      </c>
      <c r="E141" s="153" t="s">
        <v>132</v>
      </c>
      <c r="F141" s="154" t="s">
        <v>133</v>
      </c>
      <c r="G141" s="155" t="s">
        <v>134</v>
      </c>
      <c r="H141" s="156">
        <v>995.9</v>
      </c>
      <c r="I141" s="156"/>
      <c r="J141" s="157">
        <f t="shared" ref="J141:J160" si="5">ROUND(I141*H141,3)</f>
        <v>0</v>
      </c>
      <c r="K141" s="158"/>
      <c r="L141" s="30"/>
      <c r="M141" s="159" t="s">
        <v>1</v>
      </c>
      <c r="N141" s="160" t="s">
        <v>38</v>
      </c>
      <c r="O141" s="55"/>
      <c r="P141" s="161">
        <f t="shared" ref="P141:P160" si="6">O141*H141</f>
        <v>0</v>
      </c>
      <c r="Q141" s="161">
        <v>0</v>
      </c>
      <c r="R141" s="161">
        <f t="shared" ref="R141:R160" si="7">Q141*H141</f>
        <v>0</v>
      </c>
      <c r="S141" s="161">
        <v>0</v>
      </c>
      <c r="T141" s="162">
        <f t="shared" ref="T141:T160" si="8"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3" t="s">
        <v>135</v>
      </c>
      <c r="AT141" s="163" t="s">
        <v>131</v>
      </c>
      <c r="AU141" s="163" t="s">
        <v>107</v>
      </c>
      <c r="AY141" s="14" t="s">
        <v>129</v>
      </c>
      <c r="BE141" s="164">
        <f t="shared" ref="BE141:BE160" si="9">IF(N141="základná",J141,0)</f>
        <v>0</v>
      </c>
      <c r="BF141" s="164">
        <f t="shared" ref="BF141:BF160" si="10">IF(N141="znížená",J141,0)</f>
        <v>0</v>
      </c>
      <c r="BG141" s="164">
        <f t="shared" ref="BG141:BG160" si="11">IF(N141="zákl. prenesená",J141,0)</f>
        <v>0</v>
      </c>
      <c r="BH141" s="164">
        <f t="shared" ref="BH141:BH160" si="12">IF(N141="zníž. prenesená",J141,0)</f>
        <v>0</v>
      </c>
      <c r="BI141" s="164">
        <f t="shared" ref="BI141:BI160" si="13">IF(N141="nulová",J141,0)</f>
        <v>0</v>
      </c>
      <c r="BJ141" s="14" t="s">
        <v>107</v>
      </c>
      <c r="BK141" s="165">
        <f t="shared" ref="BK141:BK160" si="14">ROUND(I141*H141,3)</f>
        <v>0</v>
      </c>
      <c r="BL141" s="14" t="s">
        <v>135</v>
      </c>
      <c r="BM141" s="163" t="s">
        <v>107</v>
      </c>
    </row>
    <row r="142" spans="1:65" s="2" customFormat="1" ht="26.25" customHeight="1">
      <c r="A142" s="29"/>
      <c r="B142" s="117"/>
      <c r="C142" s="152" t="s">
        <v>107</v>
      </c>
      <c r="D142" s="152" t="s">
        <v>131</v>
      </c>
      <c r="E142" s="153" t="s">
        <v>136</v>
      </c>
      <c r="F142" s="154" t="s">
        <v>137</v>
      </c>
      <c r="G142" s="155" t="s">
        <v>134</v>
      </c>
      <c r="H142" s="156">
        <v>995.9</v>
      </c>
      <c r="I142" s="156"/>
      <c r="J142" s="157">
        <f t="shared" si="5"/>
        <v>0</v>
      </c>
      <c r="K142" s="158"/>
      <c r="L142" s="30"/>
      <c r="M142" s="159" t="s">
        <v>1</v>
      </c>
      <c r="N142" s="160" t="s">
        <v>38</v>
      </c>
      <c r="O142" s="55"/>
      <c r="P142" s="161">
        <f t="shared" si="6"/>
        <v>0</v>
      </c>
      <c r="Q142" s="161">
        <v>0</v>
      </c>
      <c r="R142" s="161">
        <f t="shared" si="7"/>
        <v>0</v>
      </c>
      <c r="S142" s="161">
        <v>0</v>
      </c>
      <c r="T142" s="162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3" t="s">
        <v>135</v>
      </c>
      <c r="AT142" s="163" t="s">
        <v>131</v>
      </c>
      <c r="AU142" s="163" t="s">
        <v>107</v>
      </c>
      <c r="AY142" s="14" t="s">
        <v>129</v>
      </c>
      <c r="BE142" s="164">
        <f t="shared" si="9"/>
        <v>0</v>
      </c>
      <c r="BF142" s="164">
        <f t="shared" si="10"/>
        <v>0</v>
      </c>
      <c r="BG142" s="164">
        <f t="shared" si="11"/>
        <v>0</v>
      </c>
      <c r="BH142" s="164">
        <f t="shared" si="12"/>
        <v>0</v>
      </c>
      <c r="BI142" s="164">
        <f t="shared" si="13"/>
        <v>0</v>
      </c>
      <c r="BJ142" s="14" t="s">
        <v>107</v>
      </c>
      <c r="BK142" s="165">
        <f t="shared" si="14"/>
        <v>0</v>
      </c>
      <c r="BL142" s="14" t="s">
        <v>135</v>
      </c>
      <c r="BM142" s="163" t="s">
        <v>135</v>
      </c>
    </row>
    <row r="143" spans="1:65" s="2" customFormat="1" ht="21.75" customHeight="1">
      <c r="A143" s="29"/>
      <c r="B143" s="117"/>
      <c r="C143" s="152" t="s">
        <v>138</v>
      </c>
      <c r="D143" s="152" t="s">
        <v>131</v>
      </c>
      <c r="E143" s="153" t="s">
        <v>139</v>
      </c>
      <c r="F143" s="154" t="s">
        <v>140</v>
      </c>
      <c r="G143" s="155" t="s">
        <v>141</v>
      </c>
      <c r="H143" s="156">
        <v>3011</v>
      </c>
      <c r="I143" s="156"/>
      <c r="J143" s="157">
        <f t="shared" si="5"/>
        <v>0</v>
      </c>
      <c r="K143" s="158"/>
      <c r="L143" s="30"/>
      <c r="M143" s="159" t="s">
        <v>1</v>
      </c>
      <c r="N143" s="160" t="s">
        <v>38</v>
      </c>
      <c r="O143" s="55"/>
      <c r="P143" s="161">
        <f t="shared" si="6"/>
        <v>0</v>
      </c>
      <c r="Q143" s="161">
        <v>0</v>
      </c>
      <c r="R143" s="161">
        <f t="shared" si="7"/>
        <v>0</v>
      </c>
      <c r="S143" s="161">
        <v>0</v>
      </c>
      <c r="T143" s="162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3" t="s">
        <v>135</v>
      </c>
      <c r="AT143" s="163" t="s">
        <v>131</v>
      </c>
      <c r="AU143" s="163" t="s">
        <v>107</v>
      </c>
      <c r="AY143" s="14" t="s">
        <v>129</v>
      </c>
      <c r="BE143" s="164">
        <f t="shared" si="9"/>
        <v>0</v>
      </c>
      <c r="BF143" s="164">
        <f t="shared" si="10"/>
        <v>0</v>
      </c>
      <c r="BG143" s="164">
        <f t="shared" si="11"/>
        <v>0</v>
      </c>
      <c r="BH143" s="164">
        <f t="shared" si="12"/>
        <v>0</v>
      </c>
      <c r="BI143" s="164">
        <f t="shared" si="13"/>
        <v>0</v>
      </c>
      <c r="BJ143" s="14" t="s">
        <v>107</v>
      </c>
      <c r="BK143" s="165">
        <f t="shared" si="14"/>
        <v>0</v>
      </c>
      <c r="BL143" s="14" t="s">
        <v>135</v>
      </c>
      <c r="BM143" s="163" t="s">
        <v>142</v>
      </c>
    </row>
    <row r="144" spans="1:65" s="2" customFormat="1" ht="31.5" customHeight="1">
      <c r="A144" s="29"/>
      <c r="B144" s="117"/>
      <c r="C144" s="152" t="s">
        <v>135</v>
      </c>
      <c r="D144" s="152" t="s">
        <v>131</v>
      </c>
      <c r="E144" s="153" t="s">
        <v>143</v>
      </c>
      <c r="F144" s="154" t="s">
        <v>144</v>
      </c>
      <c r="G144" s="155" t="s">
        <v>141</v>
      </c>
      <c r="H144" s="156">
        <v>3011</v>
      </c>
      <c r="I144" s="156"/>
      <c r="J144" s="157">
        <f t="shared" si="5"/>
        <v>0</v>
      </c>
      <c r="K144" s="158"/>
      <c r="L144" s="30"/>
      <c r="M144" s="159" t="s">
        <v>1</v>
      </c>
      <c r="N144" s="160" t="s">
        <v>38</v>
      </c>
      <c r="O144" s="55"/>
      <c r="P144" s="161">
        <f t="shared" si="6"/>
        <v>0</v>
      </c>
      <c r="Q144" s="161">
        <v>0</v>
      </c>
      <c r="R144" s="161">
        <f t="shared" si="7"/>
        <v>0</v>
      </c>
      <c r="S144" s="161">
        <v>0</v>
      </c>
      <c r="T144" s="162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3" t="s">
        <v>135</v>
      </c>
      <c r="AT144" s="163" t="s">
        <v>131</v>
      </c>
      <c r="AU144" s="163" t="s">
        <v>107</v>
      </c>
      <c r="AY144" s="14" t="s">
        <v>129</v>
      </c>
      <c r="BE144" s="164">
        <f t="shared" si="9"/>
        <v>0</v>
      </c>
      <c r="BF144" s="164">
        <f t="shared" si="10"/>
        <v>0</v>
      </c>
      <c r="BG144" s="164">
        <f t="shared" si="11"/>
        <v>0</v>
      </c>
      <c r="BH144" s="164">
        <f t="shared" si="12"/>
        <v>0</v>
      </c>
      <c r="BI144" s="164">
        <f t="shared" si="13"/>
        <v>0</v>
      </c>
      <c r="BJ144" s="14" t="s">
        <v>107</v>
      </c>
      <c r="BK144" s="165">
        <f t="shared" si="14"/>
        <v>0</v>
      </c>
      <c r="BL144" s="14" t="s">
        <v>135</v>
      </c>
      <c r="BM144" s="163" t="s">
        <v>145</v>
      </c>
    </row>
    <row r="145" spans="1:65" s="2" customFormat="1" ht="31.5" customHeight="1">
      <c r="A145" s="29"/>
      <c r="B145" s="117"/>
      <c r="C145" s="152" t="s">
        <v>146</v>
      </c>
      <c r="D145" s="152" t="s">
        <v>131</v>
      </c>
      <c r="E145" s="153" t="s">
        <v>147</v>
      </c>
      <c r="F145" s="154" t="s">
        <v>148</v>
      </c>
      <c r="G145" s="155" t="s">
        <v>149</v>
      </c>
      <c r="H145" s="156">
        <v>833</v>
      </c>
      <c r="I145" s="156"/>
      <c r="J145" s="157">
        <f t="shared" si="5"/>
        <v>0</v>
      </c>
      <c r="K145" s="158"/>
      <c r="L145" s="30"/>
      <c r="M145" s="159" t="s">
        <v>1</v>
      </c>
      <c r="N145" s="160" t="s">
        <v>38</v>
      </c>
      <c r="O145" s="55"/>
      <c r="P145" s="161">
        <f t="shared" si="6"/>
        <v>0</v>
      </c>
      <c r="Q145" s="161">
        <v>0</v>
      </c>
      <c r="R145" s="161">
        <f t="shared" si="7"/>
        <v>0</v>
      </c>
      <c r="S145" s="161">
        <v>0</v>
      </c>
      <c r="T145" s="162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3" t="s">
        <v>135</v>
      </c>
      <c r="AT145" s="163" t="s">
        <v>131</v>
      </c>
      <c r="AU145" s="163" t="s">
        <v>107</v>
      </c>
      <c r="AY145" s="14" t="s">
        <v>129</v>
      </c>
      <c r="BE145" s="164">
        <f t="shared" si="9"/>
        <v>0</v>
      </c>
      <c r="BF145" s="164">
        <f t="shared" si="10"/>
        <v>0</v>
      </c>
      <c r="BG145" s="164">
        <f t="shared" si="11"/>
        <v>0</v>
      </c>
      <c r="BH145" s="164">
        <f t="shared" si="12"/>
        <v>0</v>
      </c>
      <c r="BI145" s="164">
        <f t="shared" si="13"/>
        <v>0</v>
      </c>
      <c r="BJ145" s="14" t="s">
        <v>107</v>
      </c>
      <c r="BK145" s="165">
        <f t="shared" si="14"/>
        <v>0</v>
      </c>
      <c r="BL145" s="14" t="s">
        <v>135</v>
      </c>
      <c r="BM145" s="163" t="s">
        <v>150</v>
      </c>
    </row>
    <row r="146" spans="1:65" s="2" customFormat="1" ht="31.5" customHeight="1">
      <c r="A146" s="29"/>
      <c r="B146" s="117"/>
      <c r="C146" s="152" t="s">
        <v>142</v>
      </c>
      <c r="D146" s="152" t="s">
        <v>131</v>
      </c>
      <c r="E146" s="153" t="s">
        <v>151</v>
      </c>
      <c r="F146" s="154" t="s">
        <v>152</v>
      </c>
      <c r="G146" s="155" t="s">
        <v>134</v>
      </c>
      <c r="H146" s="156">
        <v>495.6</v>
      </c>
      <c r="I146" s="156"/>
      <c r="J146" s="157">
        <f t="shared" si="5"/>
        <v>0</v>
      </c>
      <c r="K146" s="158"/>
      <c r="L146" s="30"/>
      <c r="M146" s="159" t="s">
        <v>1</v>
      </c>
      <c r="N146" s="160" t="s">
        <v>38</v>
      </c>
      <c r="O146" s="55"/>
      <c r="P146" s="161">
        <f t="shared" si="6"/>
        <v>0</v>
      </c>
      <c r="Q146" s="161">
        <v>0</v>
      </c>
      <c r="R146" s="161">
        <f t="shared" si="7"/>
        <v>0</v>
      </c>
      <c r="S146" s="161">
        <v>0</v>
      </c>
      <c r="T146" s="162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3" t="s">
        <v>135</v>
      </c>
      <c r="AT146" s="163" t="s">
        <v>131</v>
      </c>
      <c r="AU146" s="163" t="s">
        <v>107</v>
      </c>
      <c r="AY146" s="14" t="s">
        <v>129</v>
      </c>
      <c r="BE146" s="164">
        <f t="shared" si="9"/>
        <v>0</v>
      </c>
      <c r="BF146" s="164">
        <f t="shared" si="10"/>
        <v>0</v>
      </c>
      <c r="BG146" s="164">
        <f t="shared" si="11"/>
        <v>0</v>
      </c>
      <c r="BH146" s="164">
        <f t="shared" si="12"/>
        <v>0</v>
      </c>
      <c r="BI146" s="164">
        <f t="shared" si="13"/>
        <v>0</v>
      </c>
      <c r="BJ146" s="14" t="s">
        <v>107</v>
      </c>
      <c r="BK146" s="165">
        <f t="shared" si="14"/>
        <v>0</v>
      </c>
      <c r="BL146" s="14" t="s">
        <v>135</v>
      </c>
      <c r="BM146" s="163" t="s">
        <v>153</v>
      </c>
    </row>
    <row r="147" spans="1:65" s="2" customFormat="1" ht="21.75" customHeight="1">
      <c r="A147" s="29"/>
      <c r="B147" s="117"/>
      <c r="C147" s="152" t="s">
        <v>154</v>
      </c>
      <c r="D147" s="152" t="s">
        <v>131</v>
      </c>
      <c r="E147" s="153" t="s">
        <v>155</v>
      </c>
      <c r="F147" s="154" t="s">
        <v>156</v>
      </c>
      <c r="G147" s="155" t="s">
        <v>134</v>
      </c>
      <c r="H147" s="156">
        <v>105.86</v>
      </c>
      <c r="I147" s="156"/>
      <c r="J147" s="157">
        <f t="shared" si="5"/>
        <v>0</v>
      </c>
      <c r="K147" s="158"/>
      <c r="L147" s="30"/>
      <c r="M147" s="159" t="s">
        <v>1</v>
      </c>
      <c r="N147" s="160" t="s">
        <v>38</v>
      </c>
      <c r="O147" s="55"/>
      <c r="P147" s="161">
        <f t="shared" si="6"/>
        <v>0</v>
      </c>
      <c r="Q147" s="161">
        <v>0</v>
      </c>
      <c r="R147" s="161">
        <f t="shared" si="7"/>
        <v>0</v>
      </c>
      <c r="S147" s="161">
        <v>0</v>
      </c>
      <c r="T147" s="162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3" t="s">
        <v>135</v>
      </c>
      <c r="AT147" s="163" t="s">
        <v>131</v>
      </c>
      <c r="AU147" s="163" t="s">
        <v>107</v>
      </c>
      <c r="AY147" s="14" t="s">
        <v>129</v>
      </c>
      <c r="BE147" s="164">
        <f t="shared" si="9"/>
        <v>0</v>
      </c>
      <c r="BF147" s="164">
        <f t="shared" si="10"/>
        <v>0</v>
      </c>
      <c r="BG147" s="164">
        <f t="shared" si="11"/>
        <v>0</v>
      </c>
      <c r="BH147" s="164">
        <f t="shared" si="12"/>
        <v>0</v>
      </c>
      <c r="BI147" s="164">
        <f t="shared" si="13"/>
        <v>0</v>
      </c>
      <c r="BJ147" s="14" t="s">
        <v>107</v>
      </c>
      <c r="BK147" s="165">
        <f t="shared" si="14"/>
        <v>0</v>
      </c>
      <c r="BL147" s="14" t="s">
        <v>135</v>
      </c>
      <c r="BM147" s="163" t="s">
        <v>157</v>
      </c>
    </row>
    <row r="148" spans="1:65" s="2" customFormat="1" ht="41.25" customHeight="1">
      <c r="A148" s="29"/>
      <c r="B148" s="117"/>
      <c r="C148" s="152" t="s">
        <v>145</v>
      </c>
      <c r="D148" s="152" t="s">
        <v>131</v>
      </c>
      <c r="E148" s="153" t="s">
        <v>158</v>
      </c>
      <c r="F148" s="154" t="s">
        <v>159</v>
      </c>
      <c r="G148" s="155" t="s">
        <v>134</v>
      </c>
      <c r="H148" s="156">
        <v>105.86</v>
      </c>
      <c r="I148" s="156"/>
      <c r="J148" s="157">
        <f t="shared" si="5"/>
        <v>0</v>
      </c>
      <c r="K148" s="158"/>
      <c r="L148" s="30"/>
      <c r="M148" s="159" t="s">
        <v>1</v>
      </c>
      <c r="N148" s="160" t="s">
        <v>38</v>
      </c>
      <c r="O148" s="55"/>
      <c r="P148" s="161">
        <f t="shared" si="6"/>
        <v>0</v>
      </c>
      <c r="Q148" s="161">
        <v>0</v>
      </c>
      <c r="R148" s="161">
        <f t="shared" si="7"/>
        <v>0</v>
      </c>
      <c r="S148" s="161">
        <v>0</v>
      </c>
      <c r="T148" s="162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3" t="s">
        <v>135</v>
      </c>
      <c r="AT148" s="163" t="s">
        <v>131</v>
      </c>
      <c r="AU148" s="163" t="s">
        <v>107</v>
      </c>
      <c r="AY148" s="14" t="s">
        <v>129</v>
      </c>
      <c r="BE148" s="164">
        <f t="shared" si="9"/>
        <v>0</v>
      </c>
      <c r="BF148" s="164">
        <f t="shared" si="10"/>
        <v>0</v>
      </c>
      <c r="BG148" s="164">
        <f t="shared" si="11"/>
        <v>0</v>
      </c>
      <c r="BH148" s="164">
        <f t="shared" si="12"/>
        <v>0</v>
      </c>
      <c r="BI148" s="164">
        <f t="shared" si="13"/>
        <v>0</v>
      </c>
      <c r="BJ148" s="14" t="s">
        <v>107</v>
      </c>
      <c r="BK148" s="165">
        <f t="shared" si="14"/>
        <v>0</v>
      </c>
      <c r="BL148" s="14" t="s">
        <v>135</v>
      </c>
      <c r="BM148" s="163" t="s">
        <v>160</v>
      </c>
    </row>
    <row r="149" spans="1:65" s="2" customFormat="1" ht="21.75" customHeight="1">
      <c r="A149" s="29"/>
      <c r="B149" s="117"/>
      <c r="C149" s="152" t="s">
        <v>161</v>
      </c>
      <c r="D149" s="152" t="s">
        <v>131</v>
      </c>
      <c r="E149" s="153" t="s">
        <v>162</v>
      </c>
      <c r="F149" s="154" t="s">
        <v>163</v>
      </c>
      <c r="G149" s="155" t="s">
        <v>134</v>
      </c>
      <c r="H149" s="156">
        <v>9.5500000000000007</v>
      </c>
      <c r="I149" s="156"/>
      <c r="J149" s="157">
        <f t="shared" si="5"/>
        <v>0</v>
      </c>
      <c r="K149" s="158"/>
      <c r="L149" s="30"/>
      <c r="M149" s="159" t="s">
        <v>1</v>
      </c>
      <c r="N149" s="160" t="s">
        <v>38</v>
      </c>
      <c r="O149" s="55"/>
      <c r="P149" s="161">
        <f t="shared" si="6"/>
        <v>0</v>
      </c>
      <c r="Q149" s="161">
        <v>0</v>
      </c>
      <c r="R149" s="161">
        <f t="shared" si="7"/>
        <v>0</v>
      </c>
      <c r="S149" s="161">
        <v>0</v>
      </c>
      <c r="T149" s="162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3" t="s">
        <v>135</v>
      </c>
      <c r="AT149" s="163" t="s">
        <v>131</v>
      </c>
      <c r="AU149" s="163" t="s">
        <v>107</v>
      </c>
      <c r="AY149" s="14" t="s">
        <v>129</v>
      </c>
      <c r="BE149" s="164">
        <f t="shared" si="9"/>
        <v>0</v>
      </c>
      <c r="BF149" s="164">
        <f t="shared" si="10"/>
        <v>0</v>
      </c>
      <c r="BG149" s="164">
        <f t="shared" si="11"/>
        <v>0</v>
      </c>
      <c r="BH149" s="164">
        <f t="shared" si="12"/>
        <v>0</v>
      </c>
      <c r="BI149" s="164">
        <f t="shared" si="13"/>
        <v>0</v>
      </c>
      <c r="BJ149" s="14" t="s">
        <v>107</v>
      </c>
      <c r="BK149" s="165">
        <f t="shared" si="14"/>
        <v>0</v>
      </c>
      <c r="BL149" s="14" t="s">
        <v>135</v>
      </c>
      <c r="BM149" s="163" t="s">
        <v>164</v>
      </c>
    </row>
    <row r="150" spans="1:65" s="2" customFormat="1" ht="30.75" customHeight="1">
      <c r="A150" s="29"/>
      <c r="B150" s="117"/>
      <c r="C150" s="152" t="s">
        <v>150</v>
      </c>
      <c r="D150" s="152" t="s">
        <v>131</v>
      </c>
      <c r="E150" s="153" t="s">
        <v>165</v>
      </c>
      <c r="F150" s="154" t="s">
        <v>166</v>
      </c>
      <c r="G150" s="155" t="s">
        <v>134</v>
      </c>
      <c r="H150" s="156">
        <v>9.5500000000000007</v>
      </c>
      <c r="I150" s="156"/>
      <c r="J150" s="157">
        <f t="shared" si="5"/>
        <v>0</v>
      </c>
      <c r="K150" s="158"/>
      <c r="L150" s="30"/>
      <c r="M150" s="159" t="s">
        <v>1</v>
      </c>
      <c r="N150" s="160" t="s">
        <v>38</v>
      </c>
      <c r="O150" s="55"/>
      <c r="P150" s="161">
        <f t="shared" si="6"/>
        <v>0</v>
      </c>
      <c r="Q150" s="161">
        <v>0</v>
      </c>
      <c r="R150" s="161">
        <f t="shared" si="7"/>
        <v>0</v>
      </c>
      <c r="S150" s="161">
        <v>0</v>
      </c>
      <c r="T150" s="162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3" t="s">
        <v>135</v>
      </c>
      <c r="AT150" s="163" t="s">
        <v>131</v>
      </c>
      <c r="AU150" s="163" t="s">
        <v>107</v>
      </c>
      <c r="AY150" s="14" t="s">
        <v>129</v>
      </c>
      <c r="BE150" s="164">
        <f t="shared" si="9"/>
        <v>0</v>
      </c>
      <c r="BF150" s="164">
        <f t="shared" si="10"/>
        <v>0</v>
      </c>
      <c r="BG150" s="164">
        <f t="shared" si="11"/>
        <v>0</v>
      </c>
      <c r="BH150" s="164">
        <f t="shared" si="12"/>
        <v>0</v>
      </c>
      <c r="BI150" s="164">
        <f t="shared" si="13"/>
        <v>0</v>
      </c>
      <c r="BJ150" s="14" t="s">
        <v>107</v>
      </c>
      <c r="BK150" s="165">
        <f t="shared" si="14"/>
        <v>0</v>
      </c>
      <c r="BL150" s="14" t="s">
        <v>135</v>
      </c>
      <c r="BM150" s="163" t="s">
        <v>167</v>
      </c>
    </row>
    <row r="151" spans="1:65" s="2" customFormat="1" ht="24.75" customHeight="1">
      <c r="A151" s="29"/>
      <c r="B151" s="117"/>
      <c r="C151" s="152" t="s">
        <v>168</v>
      </c>
      <c r="D151" s="152" t="s">
        <v>131</v>
      </c>
      <c r="E151" s="153" t="s">
        <v>169</v>
      </c>
      <c r="F151" s="154" t="s">
        <v>170</v>
      </c>
      <c r="G151" s="155" t="s">
        <v>134</v>
      </c>
      <c r="H151" s="156">
        <v>2111.31</v>
      </c>
      <c r="I151" s="156"/>
      <c r="J151" s="157">
        <f t="shared" si="5"/>
        <v>0</v>
      </c>
      <c r="K151" s="158"/>
      <c r="L151" s="30"/>
      <c r="M151" s="159" t="s">
        <v>1</v>
      </c>
      <c r="N151" s="160" t="s">
        <v>38</v>
      </c>
      <c r="O151" s="55"/>
      <c r="P151" s="161">
        <f t="shared" si="6"/>
        <v>0</v>
      </c>
      <c r="Q151" s="161">
        <v>0</v>
      </c>
      <c r="R151" s="161">
        <f t="shared" si="7"/>
        <v>0</v>
      </c>
      <c r="S151" s="161">
        <v>0</v>
      </c>
      <c r="T151" s="162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3" t="s">
        <v>135</v>
      </c>
      <c r="AT151" s="163" t="s">
        <v>131</v>
      </c>
      <c r="AU151" s="163" t="s">
        <v>107</v>
      </c>
      <c r="AY151" s="14" t="s">
        <v>129</v>
      </c>
      <c r="BE151" s="164">
        <f t="shared" si="9"/>
        <v>0</v>
      </c>
      <c r="BF151" s="164">
        <f t="shared" si="10"/>
        <v>0</v>
      </c>
      <c r="BG151" s="164">
        <f t="shared" si="11"/>
        <v>0</v>
      </c>
      <c r="BH151" s="164">
        <f t="shared" si="12"/>
        <v>0</v>
      </c>
      <c r="BI151" s="164">
        <f t="shared" si="13"/>
        <v>0</v>
      </c>
      <c r="BJ151" s="14" t="s">
        <v>107</v>
      </c>
      <c r="BK151" s="165">
        <f t="shared" si="14"/>
        <v>0</v>
      </c>
      <c r="BL151" s="14" t="s">
        <v>135</v>
      </c>
      <c r="BM151" s="163" t="s">
        <v>7</v>
      </c>
    </row>
    <row r="152" spans="1:65" s="2" customFormat="1" ht="31.5" customHeight="1">
      <c r="A152" s="29"/>
      <c r="B152" s="117"/>
      <c r="C152" s="152" t="s">
        <v>157</v>
      </c>
      <c r="D152" s="152" t="s">
        <v>131</v>
      </c>
      <c r="E152" s="153" t="s">
        <v>171</v>
      </c>
      <c r="F152" s="154" t="s">
        <v>172</v>
      </c>
      <c r="G152" s="155" t="s">
        <v>134</v>
      </c>
      <c r="H152" s="156">
        <v>285</v>
      </c>
      <c r="I152" s="156"/>
      <c r="J152" s="157">
        <f t="shared" si="5"/>
        <v>0</v>
      </c>
      <c r="K152" s="158"/>
      <c r="L152" s="30"/>
      <c r="M152" s="159" t="s">
        <v>1</v>
      </c>
      <c r="N152" s="160" t="s">
        <v>38</v>
      </c>
      <c r="O152" s="55"/>
      <c r="P152" s="161">
        <f t="shared" si="6"/>
        <v>0</v>
      </c>
      <c r="Q152" s="161">
        <v>0</v>
      </c>
      <c r="R152" s="161">
        <f t="shared" si="7"/>
        <v>0</v>
      </c>
      <c r="S152" s="161">
        <v>0</v>
      </c>
      <c r="T152" s="162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3" t="s">
        <v>135</v>
      </c>
      <c r="AT152" s="163" t="s">
        <v>131</v>
      </c>
      <c r="AU152" s="163" t="s">
        <v>107</v>
      </c>
      <c r="AY152" s="14" t="s">
        <v>129</v>
      </c>
      <c r="BE152" s="164">
        <f t="shared" si="9"/>
        <v>0</v>
      </c>
      <c r="BF152" s="164">
        <f t="shared" si="10"/>
        <v>0</v>
      </c>
      <c r="BG152" s="164">
        <f t="shared" si="11"/>
        <v>0</v>
      </c>
      <c r="BH152" s="164">
        <f t="shared" si="12"/>
        <v>0</v>
      </c>
      <c r="BI152" s="164">
        <f t="shared" si="13"/>
        <v>0</v>
      </c>
      <c r="BJ152" s="14" t="s">
        <v>107</v>
      </c>
      <c r="BK152" s="165">
        <f t="shared" si="14"/>
        <v>0</v>
      </c>
      <c r="BL152" s="14" t="s">
        <v>135</v>
      </c>
      <c r="BM152" s="163" t="s">
        <v>173</v>
      </c>
    </row>
    <row r="153" spans="1:65" s="2" customFormat="1" ht="31.5" customHeight="1">
      <c r="A153" s="29"/>
      <c r="B153" s="117"/>
      <c r="C153" s="152" t="s">
        <v>174</v>
      </c>
      <c r="D153" s="152" t="s">
        <v>131</v>
      </c>
      <c r="E153" s="153" t="s">
        <v>175</v>
      </c>
      <c r="F153" s="154" t="s">
        <v>176</v>
      </c>
      <c r="G153" s="155" t="s">
        <v>134</v>
      </c>
      <c r="H153" s="156">
        <v>656.7</v>
      </c>
      <c r="I153" s="156"/>
      <c r="J153" s="157">
        <f t="shared" si="5"/>
        <v>0</v>
      </c>
      <c r="K153" s="158"/>
      <c r="L153" s="30"/>
      <c r="M153" s="159" t="s">
        <v>1</v>
      </c>
      <c r="N153" s="160" t="s">
        <v>38</v>
      </c>
      <c r="O153" s="55"/>
      <c r="P153" s="161">
        <f t="shared" si="6"/>
        <v>0</v>
      </c>
      <c r="Q153" s="161">
        <v>0</v>
      </c>
      <c r="R153" s="161">
        <f t="shared" si="7"/>
        <v>0</v>
      </c>
      <c r="S153" s="161">
        <v>0</v>
      </c>
      <c r="T153" s="162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3" t="s">
        <v>135</v>
      </c>
      <c r="AT153" s="163" t="s">
        <v>131</v>
      </c>
      <c r="AU153" s="163" t="s">
        <v>107</v>
      </c>
      <c r="AY153" s="14" t="s">
        <v>129</v>
      </c>
      <c r="BE153" s="164">
        <f t="shared" si="9"/>
        <v>0</v>
      </c>
      <c r="BF153" s="164">
        <f t="shared" si="10"/>
        <v>0</v>
      </c>
      <c r="BG153" s="164">
        <f t="shared" si="11"/>
        <v>0</v>
      </c>
      <c r="BH153" s="164">
        <f t="shared" si="12"/>
        <v>0</v>
      </c>
      <c r="BI153" s="164">
        <f t="shared" si="13"/>
        <v>0</v>
      </c>
      <c r="BJ153" s="14" t="s">
        <v>107</v>
      </c>
      <c r="BK153" s="165">
        <f t="shared" si="14"/>
        <v>0</v>
      </c>
      <c r="BL153" s="14" t="s">
        <v>135</v>
      </c>
      <c r="BM153" s="163" t="s">
        <v>177</v>
      </c>
    </row>
    <row r="154" spans="1:65" s="2" customFormat="1" ht="31.5" customHeight="1">
      <c r="A154" s="29"/>
      <c r="B154" s="117"/>
      <c r="C154" s="152" t="s">
        <v>160</v>
      </c>
      <c r="D154" s="152" t="s">
        <v>131</v>
      </c>
      <c r="E154" s="153" t="s">
        <v>178</v>
      </c>
      <c r="F154" s="154" t="s">
        <v>179</v>
      </c>
      <c r="G154" s="155" t="s">
        <v>141</v>
      </c>
      <c r="H154" s="156">
        <v>2189</v>
      </c>
      <c r="I154" s="156"/>
      <c r="J154" s="157">
        <f t="shared" si="5"/>
        <v>0</v>
      </c>
      <c r="K154" s="158"/>
      <c r="L154" s="30"/>
      <c r="M154" s="159" t="s">
        <v>1</v>
      </c>
      <c r="N154" s="160" t="s">
        <v>38</v>
      </c>
      <c r="O154" s="55"/>
      <c r="P154" s="161">
        <f t="shared" si="6"/>
        <v>0</v>
      </c>
      <c r="Q154" s="161">
        <v>0</v>
      </c>
      <c r="R154" s="161">
        <f t="shared" si="7"/>
        <v>0</v>
      </c>
      <c r="S154" s="161">
        <v>0</v>
      </c>
      <c r="T154" s="162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3" t="s">
        <v>135</v>
      </c>
      <c r="AT154" s="163" t="s">
        <v>131</v>
      </c>
      <c r="AU154" s="163" t="s">
        <v>107</v>
      </c>
      <c r="AY154" s="14" t="s">
        <v>129</v>
      </c>
      <c r="BE154" s="164">
        <f t="shared" si="9"/>
        <v>0</v>
      </c>
      <c r="BF154" s="164">
        <f t="shared" si="10"/>
        <v>0</v>
      </c>
      <c r="BG154" s="164">
        <f t="shared" si="11"/>
        <v>0</v>
      </c>
      <c r="BH154" s="164">
        <f t="shared" si="12"/>
        <v>0</v>
      </c>
      <c r="BI154" s="164">
        <f t="shared" si="13"/>
        <v>0</v>
      </c>
      <c r="BJ154" s="14" t="s">
        <v>107</v>
      </c>
      <c r="BK154" s="165">
        <f t="shared" si="14"/>
        <v>0</v>
      </c>
      <c r="BL154" s="14" t="s">
        <v>135</v>
      </c>
      <c r="BM154" s="163" t="s">
        <v>180</v>
      </c>
    </row>
    <row r="155" spans="1:65" s="2" customFormat="1" ht="16.5" customHeight="1">
      <c r="A155" s="29"/>
      <c r="B155" s="117"/>
      <c r="C155" s="166" t="s">
        <v>181</v>
      </c>
      <c r="D155" s="166" t="s">
        <v>182</v>
      </c>
      <c r="E155" s="167" t="s">
        <v>183</v>
      </c>
      <c r="F155" s="168" t="s">
        <v>184</v>
      </c>
      <c r="G155" s="169" t="s">
        <v>185</v>
      </c>
      <c r="H155" s="170">
        <v>65.67</v>
      </c>
      <c r="I155" s="170"/>
      <c r="J155" s="171">
        <f t="shared" si="5"/>
        <v>0</v>
      </c>
      <c r="K155" s="172"/>
      <c r="L155" s="173"/>
      <c r="M155" s="174" t="s">
        <v>1</v>
      </c>
      <c r="N155" s="175" t="s">
        <v>38</v>
      </c>
      <c r="O155" s="55"/>
      <c r="P155" s="161">
        <f t="shared" si="6"/>
        <v>0</v>
      </c>
      <c r="Q155" s="161">
        <v>0</v>
      </c>
      <c r="R155" s="161">
        <f t="shared" si="7"/>
        <v>0</v>
      </c>
      <c r="S155" s="161">
        <v>0</v>
      </c>
      <c r="T155" s="162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3" t="s">
        <v>145</v>
      </c>
      <c r="AT155" s="163" t="s">
        <v>182</v>
      </c>
      <c r="AU155" s="163" t="s">
        <v>107</v>
      </c>
      <c r="AY155" s="14" t="s">
        <v>129</v>
      </c>
      <c r="BE155" s="164">
        <f t="shared" si="9"/>
        <v>0</v>
      </c>
      <c r="BF155" s="164">
        <f t="shared" si="10"/>
        <v>0</v>
      </c>
      <c r="BG155" s="164">
        <f t="shared" si="11"/>
        <v>0</v>
      </c>
      <c r="BH155" s="164">
        <f t="shared" si="12"/>
        <v>0</v>
      </c>
      <c r="BI155" s="164">
        <f t="shared" si="13"/>
        <v>0</v>
      </c>
      <c r="BJ155" s="14" t="s">
        <v>107</v>
      </c>
      <c r="BK155" s="165">
        <f t="shared" si="14"/>
        <v>0</v>
      </c>
      <c r="BL155" s="14" t="s">
        <v>135</v>
      </c>
      <c r="BM155" s="163" t="s">
        <v>186</v>
      </c>
    </row>
    <row r="156" spans="1:65" s="2" customFormat="1" ht="26.25" customHeight="1">
      <c r="A156" s="29"/>
      <c r="B156" s="117"/>
      <c r="C156" s="152" t="s">
        <v>164</v>
      </c>
      <c r="D156" s="152" t="s">
        <v>131</v>
      </c>
      <c r="E156" s="153" t="s">
        <v>187</v>
      </c>
      <c r="F156" s="154" t="s">
        <v>188</v>
      </c>
      <c r="G156" s="155" t="s">
        <v>141</v>
      </c>
      <c r="H156" s="156">
        <v>2189</v>
      </c>
      <c r="I156" s="156"/>
      <c r="J156" s="157">
        <f t="shared" si="5"/>
        <v>0</v>
      </c>
      <c r="K156" s="158"/>
      <c r="L156" s="30"/>
      <c r="M156" s="159" t="s">
        <v>1</v>
      </c>
      <c r="N156" s="160" t="s">
        <v>38</v>
      </c>
      <c r="O156" s="55"/>
      <c r="P156" s="161">
        <f t="shared" si="6"/>
        <v>0</v>
      </c>
      <c r="Q156" s="161">
        <v>0</v>
      </c>
      <c r="R156" s="161">
        <f t="shared" si="7"/>
        <v>0</v>
      </c>
      <c r="S156" s="161">
        <v>0</v>
      </c>
      <c r="T156" s="162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3" t="s">
        <v>135</v>
      </c>
      <c r="AT156" s="163" t="s">
        <v>131</v>
      </c>
      <c r="AU156" s="163" t="s">
        <v>107</v>
      </c>
      <c r="AY156" s="14" t="s">
        <v>129</v>
      </c>
      <c r="BE156" s="164">
        <f t="shared" si="9"/>
        <v>0</v>
      </c>
      <c r="BF156" s="164">
        <f t="shared" si="10"/>
        <v>0</v>
      </c>
      <c r="BG156" s="164">
        <f t="shared" si="11"/>
        <v>0</v>
      </c>
      <c r="BH156" s="164">
        <f t="shared" si="12"/>
        <v>0</v>
      </c>
      <c r="BI156" s="164">
        <f t="shared" si="13"/>
        <v>0</v>
      </c>
      <c r="BJ156" s="14" t="s">
        <v>107</v>
      </c>
      <c r="BK156" s="165">
        <f t="shared" si="14"/>
        <v>0</v>
      </c>
      <c r="BL156" s="14" t="s">
        <v>135</v>
      </c>
      <c r="BM156" s="163" t="s">
        <v>189</v>
      </c>
    </row>
    <row r="157" spans="1:65" s="2" customFormat="1" ht="26.25" customHeight="1">
      <c r="A157" s="29"/>
      <c r="B157" s="117"/>
      <c r="C157" s="152" t="s">
        <v>190</v>
      </c>
      <c r="D157" s="152" t="s">
        <v>131</v>
      </c>
      <c r="E157" s="153" t="s">
        <v>191</v>
      </c>
      <c r="F157" s="154" t="s">
        <v>192</v>
      </c>
      <c r="G157" s="155" t="s">
        <v>141</v>
      </c>
      <c r="H157" s="156">
        <v>2189</v>
      </c>
      <c r="I157" s="156"/>
      <c r="J157" s="157">
        <f t="shared" si="5"/>
        <v>0</v>
      </c>
      <c r="K157" s="158"/>
      <c r="L157" s="30"/>
      <c r="M157" s="159" t="s">
        <v>1</v>
      </c>
      <c r="N157" s="160" t="s">
        <v>38</v>
      </c>
      <c r="O157" s="55"/>
      <c r="P157" s="161">
        <f t="shared" si="6"/>
        <v>0</v>
      </c>
      <c r="Q157" s="161">
        <v>0</v>
      </c>
      <c r="R157" s="161">
        <f t="shared" si="7"/>
        <v>0</v>
      </c>
      <c r="S157" s="161">
        <v>0</v>
      </c>
      <c r="T157" s="162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3" t="s">
        <v>135</v>
      </c>
      <c r="AT157" s="163" t="s">
        <v>131</v>
      </c>
      <c r="AU157" s="163" t="s">
        <v>107</v>
      </c>
      <c r="AY157" s="14" t="s">
        <v>129</v>
      </c>
      <c r="BE157" s="164">
        <f t="shared" si="9"/>
        <v>0</v>
      </c>
      <c r="BF157" s="164">
        <f t="shared" si="10"/>
        <v>0</v>
      </c>
      <c r="BG157" s="164">
        <f t="shared" si="11"/>
        <v>0</v>
      </c>
      <c r="BH157" s="164">
        <f t="shared" si="12"/>
        <v>0</v>
      </c>
      <c r="BI157" s="164">
        <f t="shared" si="13"/>
        <v>0</v>
      </c>
      <c r="BJ157" s="14" t="s">
        <v>107</v>
      </c>
      <c r="BK157" s="165">
        <f t="shared" si="14"/>
        <v>0</v>
      </c>
      <c r="BL157" s="14" t="s">
        <v>135</v>
      </c>
      <c r="BM157" s="163" t="s">
        <v>193</v>
      </c>
    </row>
    <row r="158" spans="1:65" s="2" customFormat="1" ht="26.25" customHeight="1">
      <c r="A158" s="29"/>
      <c r="B158" s="117"/>
      <c r="C158" s="152" t="s">
        <v>167</v>
      </c>
      <c r="D158" s="152" t="s">
        <v>131</v>
      </c>
      <c r="E158" s="153" t="s">
        <v>194</v>
      </c>
      <c r="F158" s="154" t="s">
        <v>195</v>
      </c>
      <c r="G158" s="155" t="s">
        <v>141</v>
      </c>
      <c r="H158" s="156">
        <v>2189</v>
      </c>
      <c r="I158" s="156"/>
      <c r="J158" s="157">
        <f t="shared" si="5"/>
        <v>0</v>
      </c>
      <c r="K158" s="158"/>
      <c r="L158" s="30"/>
      <c r="M158" s="159" t="s">
        <v>1</v>
      </c>
      <c r="N158" s="160" t="s">
        <v>38</v>
      </c>
      <c r="O158" s="55"/>
      <c r="P158" s="161">
        <f t="shared" si="6"/>
        <v>0</v>
      </c>
      <c r="Q158" s="161">
        <v>0</v>
      </c>
      <c r="R158" s="161">
        <f t="shared" si="7"/>
        <v>0</v>
      </c>
      <c r="S158" s="161">
        <v>0</v>
      </c>
      <c r="T158" s="162">
        <f t="shared" si="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3" t="s">
        <v>135</v>
      </c>
      <c r="AT158" s="163" t="s">
        <v>131</v>
      </c>
      <c r="AU158" s="163" t="s">
        <v>107</v>
      </c>
      <c r="AY158" s="14" t="s">
        <v>129</v>
      </c>
      <c r="BE158" s="164">
        <f t="shared" si="9"/>
        <v>0</v>
      </c>
      <c r="BF158" s="164">
        <f t="shared" si="10"/>
        <v>0</v>
      </c>
      <c r="BG158" s="164">
        <f t="shared" si="11"/>
        <v>0</v>
      </c>
      <c r="BH158" s="164">
        <f t="shared" si="12"/>
        <v>0</v>
      </c>
      <c r="BI158" s="164">
        <f t="shared" si="13"/>
        <v>0</v>
      </c>
      <c r="BJ158" s="14" t="s">
        <v>107</v>
      </c>
      <c r="BK158" s="165">
        <f t="shared" si="14"/>
        <v>0</v>
      </c>
      <c r="BL158" s="14" t="s">
        <v>135</v>
      </c>
      <c r="BM158" s="163" t="s">
        <v>196</v>
      </c>
    </row>
    <row r="159" spans="1:65" s="2" customFormat="1" ht="16.5" customHeight="1">
      <c r="A159" s="29"/>
      <c r="B159" s="117"/>
      <c r="C159" s="166" t="s">
        <v>197</v>
      </c>
      <c r="D159" s="166" t="s">
        <v>182</v>
      </c>
      <c r="E159" s="167" t="s">
        <v>198</v>
      </c>
      <c r="F159" s="168" t="s">
        <v>199</v>
      </c>
      <c r="G159" s="169" t="s">
        <v>200</v>
      </c>
      <c r="H159" s="170">
        <v>0.98</v>
      </c>
      <c r="I159" s="170"/>
      <c r="J159" s="171">
        <f t="shared" si="5"/>
        <v>0</v>
      </c>
      <c r="K159" s="172"/>
      <c r="L159" s="173"/>
      <c r="M159" s="174" t="s">
        <v>1</v>
      </c>
      <c r="N159" s="175" t="s">
        <v>38</v>
      </c>
      <c r="O159" s="55"/>
      <c r="P159" s="161">
        <f t="shared" si="6"/>
        <v>0</v>
      </c>
      <c r="Q159" s="161">
        <v>0</v>
      </c>
      <c r="R159" s="161">
        <f t="shared" si="7"/>
        <v>0</v>
      </c>
      <c r="S159" s="161">
        <v>0</v>
      </c>
      <c r="T159" s="162">
        <f t="shared" si="8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3" t="s">
        <v>145</v>
      </c>
      <c r="AT159" s="163" t="s">
        <v>182</v>
      </c>
      <c r="AU159" s="163" t="s">
        <v>107</v>
      </c>
      <c r="AY159" s="14" t="s">
        <v>129</v>
      </c>
      <c r="BE159" s="164">
        <f t="shared" si="9"/>
        <v>0</v>
      </c>
      <c r="BF159" s="164">
        <f t="shared" si="10"/>
        <v>0</v>
      </c>
      <c r="BG159" s="164">
        <f t="shared" si="11"/>
        <v>0</v>
      </c>
      <c r="BH159" s="164">
        <f t="shared" si="12"/>
        <v>0</v>
      </c>
      <c r="BI159" s="164">
        <f t="shared" si="13"/>
        <v>0</v>
      </c>
      <c r="BJ159" s="14" t="s">
        <v>107</v>
      </c>
      <c r="BK159" s="165">
        <f t="shared" si="14"/>
        <v>0</v>
      </c>
      <c r="BL159" s="14" t="s">
        <v>135</v>
      </c>
      <c r="BM159" s="163" t="s">
        <v>201</v>
      </c>
    </row>
    <row r="160" spans="1:65" s="2" customFormat="1" ht="21.75" customHeight="1">
      <c r="A160" s="29"/>
      <c r="B160" s="117"/>
      <c r="C160" s="152" t="s">
        <v>7</v>
      </c>
      <c r="D160" s="152" t="s">
        <v>131</v>
      </c>
      <c r="E160" s="153" t="s">
        <v>202</v>
      </c>
      <c r="F160" s="154" t="s">
        <v>203</v>
      </c>
      <c r="G160" s="155" t="s">
        <v>134</v>
      </c>
      <c r="H160" s="156">
        <v>38.32</v>
      </c>
      <c r="I160" s="156"/>
      <c r="J160" s="157">
        <f t="shared" si="5"/>
        <v>0</v>
      </c>
      <c r="K160" s="158"/>
      <c r="L160" s="30"/>
      <c r="M160" s="159" t="s">
        <v>1</v>
      </c>
      <c r="N160" s="160" t="s">
        <v>38</v>
      </c>
      <c r="O160" s="55"/>
      <c r="P160" s="161">
        <f t="shared" si="6"/>
        <v>0</v>
      </c>
      <c r="Q160" s="161">
        <v>0</v>
      </c>
      <c r="R160" s="161">
        <f t="shared" si="7"/>
        <v>0</v>
      </c>
      <c r="S160" s="161">
        <v>0</v>
      </c>
      <c r="T160" s="162">
        <f t="shared" si="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3" t="s">
        <v>135</v>
      </c>
      <c r="AT160" s="163" t="s">
        <v>131</v>
      </c>
      <c r="AU160" s="163" t="s">
        <v>107</v>
      </c>
      <c r="AY160" s="14" t="s">
        <v>129</v>
      </c>
      <c r="BE160" s="164">
        <f t="shared" si="9"/>
        <v>0</v>
      </c>
      <c r="BF160" s="164">
        <f t="shared" si="10"/>
        <v>0</v>
      </c>
      <c r="BG160" s="164">
        <f t="shared" si="11"/>
        <v>0</v>
      </c>
      <c r="BH160" s="164">
        <f t="shared" si="12"/>
        <v>0</v>
      </c>
      <c r="BI160" s="164">
        <f t="shared" si="13"/>
        <v>0</v>
      </c>
      <c r="BJ160" s="14" t="s">
        <v>107</v>
      </c>
      <c r="BK160" s="165">
        <f t="shared" si="14"/>
        <v>0</v>
      </c>
      <c r="BL160" s="14" t="s">
        <v>135</v>
      </c>
      <c r="BM160" s="163" t="s">
        <v>204</v>
      </c>
    </row>
    <row r="161" spans="1:65" s="12" customFormat="1" ht="22.9" customHeight="1">
      <c r="B161" s="139"/>
      <c r="D161" s="140" t="s">
        <v>71</v>
      </c>
      <c r="E161" s="150" t="s">
        <v>107</v>
      </c>
      <c r="F161" s="150" t="s">
        <v>205</v>
      </c>
      <c r="I161" s="142"/>
      <c r="J161" s="151">
        <f>BK161</f>
        <v>0</v>
      </c>
      <c r="L161" s="139"/>
      <c r="M161" s="144"/>
      <c r="N161" s="145"/>
      <c r="O161" s="145"/>
      <c r="P161" s="146">
        <f>SUM(P162:P166)</f>
        <v>0</v>
      </c>
      <c r="Q161" s="145"/>
      <c r="R161" s="146">
        <f>SUM(R162:R166)</f>
        <v>92.277143999999993</v>
      </c>
      <c r="S161" s="145"/>
      <c r="T161" s="147">
        <f>SUM(T162:T166)</f>
        <v>0</v>
      </c>
      <c r="AR161" s="140" t="s">
        <v>80</v>
      </c>
      <c r="AT161" s="148" t="s">
        <v>71</v>
      </c>
      <c r="AU161" s="148" t="s">
        <v>80</v>
      </c>
      <c r="AY161" s="140" t="s">
        <v>129</v>
      </c>
      <c r="BK161" s="149">
        <f>SUM(BK162:BK166)</f>
        <v>0</v>
      </c>
    </row>
    <row r="162" spans="1:65" s="2" customFormat="1" ht="16.5" customHeight="1">
      <c r="A162" s="29"/>
      <c r="B162" s="117"/>
      <c r="C162" s="152" t="s">
        <v>206</v>
      </c>
      <c r="D162" s="152" t="s">
        <v>131</v>
      </c>
      <c r="E162" s="153" t="s">
        <v>207</v>
      </c>
      <c r="F162" s="154" t="s">
        <v>208</v>
      </c>
      <c r="G162" s="155" t="s">
        <v>134</v>
      </c>
      <c r="H162" s="156">
        <v>20.34</v>
      </c>
      <c r="I162" s="156"/>
      <c r="J162" s="157">
        <f>ROUND(I162*H162,3)</f>
        <v>0</v>
      </c>
      <c r="K162" s="158"/>
      <c r="L162" s="30"/>
      <c r="M162" s="159" t="s">
        <v>1</v>
      </c>
      <c r="N162" s="160" t="s">
        <v>38</v>
      </c>
      <c r="O162" s="55"/>
      <c r="P162" s="161">
        <f>O162*H162</f>
        <v>0</v>
      </c>
      <c r="Q162" s="161">
        <v>2.0663999999999998</v>
      </c>
      <c r="R162" s="161">
        <f>Q162*H162</f>
        <v>42.030575999999996</v>
      </c>
      <c r="S162" s="161">
        <v>0</v>
      </c>
      <c r="T162" s="162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3" t="s">
        <v>135</v>
      </c>
      <c r="AT162" s="163" t="s">
        <v>131</v>
      </c>
      <c r="AU162" s="163" t="s">
        <v>107</v>
      </c>
      <c r="AY162" s="14" t="s">
        <v>129</v>
      </c>
      <c r="BE162" s="164">
        <f>IF(N162="základná",J162,0)</f>
        <v>0</v>
      </c>
      <c r="BF162" s="164">
        <f>IF(N162="znížená",J162,0)</f>
        <v>0</v>
      </c>
      <c r="BG162" s="164">
        <f>IF(N162="zákl. prenesená",J162,0)</f>
        <v>0</v>
      </c>
      <c r="BH162" s="164">
        <f>IF(N162="zníž. prenesená",J162,0)</f>
        <v>0</v>
      </c>
      <c r="BI162" s="164">
        <f>IF(N162="nulová",J162,0)</f>
        <v>0</v>
      </c>
      <c r="BJ162" s="14" t="s">
        <v>107</v>
      </c>
      <c r="BK162" s="165">
        <f>ROUND(I162*H162,3)</f>
        <v>0</v>
      </c>
      <c r="BL162" s="14" t="s">
        <v>135</v>
      </c>
      <c r="BM162" s="163" t="s">
        <v>209</v>
      </c>
    </row>
    <row r="163" spans="1:65" s="2" customFormat="1" ht="21.75" customHeight="1">
      <c r="A163" s="29"/>
      <c r="B163" s="117"/>
      <c r="C163" s="152" t="s">
        <v>177</v>
      </c>
      <c r="D163" s="152" t="s">
        <v>131</v>
      </c>
      <c r="E163" s="153" t="s">
        <v>210</v>
      </c>
      <c r="F163" s="154" t="s">
        <v>211</v>
      </c>
      <c r="G163" s="155" t="s">
        <v>134</v>
      </c>
      <c r="H163" s="156">
        <v>20.34</v>
      </c>
      <c r="I163" s="156"/>
      <c r="J163" s="157">
        <f>ROUND(I163*H163,3)</f>
        <v>0</v>
      </c>
      <c r="K163" s="158"/>
      <c r="L163" s="30"/>
      <c r="M163" s="159" t="s">
        <v>1</v>
      </c>
      <c r="N163" s="160" t="s">
        <v>38</v>
      </c>
      <c r="O163" s="55"/>
      <c r="P163" s="161">
        <f>O163*H163</f>
        <v>0</v>
      </c>
      <c r="Q163" s="161">
        <v>2.4157199999999999</v>
      </c>
      <c r="R163" s="161">
        <f>Q163*H163</f>
        <v>49.135744799999998</v>
      </c>
      <c r="S163" s="161">
        <v>0</v>
      </c>
      <c r="T163" s="162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3" t="s">
        <v>135</v>
      </c>
      <c r="AT163" s="163" t="s">
        <v>131</v>
      </c>
      <c r="AU163" s="163" t="s">
        <v>107</v>
      </c>
      <c r="AY163" s="14" t="s">
        <v>129</v>
      </c>
      <c r="BE163" s="164">
        <f>IF(N163="základná",J163,0)</f>
        <v>0</v>
      </c>
      <c r="BF163" s="164">
        <f>IF(N163="znížená",J163,0)</f>
        <v>0</v>
      </c>
      <c r="BG163" s="164">
        <f>IF(N163="zákl. prenesená",J163,0)</f>
        <v>0</v>
      </c>
      <c r="BH163" s="164">
        <f>IF(N163="zníž. prenesená",J163,0)</f>
        <v>0</v>
      </c>
      <c r="BI163" s="164">
        <f>IF(N163="nulová",J163,0)</f>
        <v>0</v>
      </c>
      <c r="BJ163" s="14" t="s">
        <v>107</v>
      </c>
      <c r="BK163" s="165">
        <f>ROUND(I163*H163,3)</f>
        <v>0</v>
      </c>
      <c r="BL163" s="14" t="s">
        <v>135</v>
      </c>
      <c r="BM163" s="163" t="s">
        <v>212</v>
      </c>
    </row>
    <row r="164" spans="1:65" s="2" customFormat="1" ht="21.75" customHeight="1">
      <c r="A164" s="29"/>
      <c r="B164" s="117"/>
      <c r="C164" s="152" t="s">
        <v>213</v>
      </c>
      <c r="D164" s="152" t="s">
        <v>131</v>
      </c>
      <c r="E164" s="153" t="s">
        <v>214</v>
      </c>
      <c r="F164" s="154" t="s">
        <v>215</v>
      </c>
      <c r="G164" s="155" t="s">
        <v>141</v>
      </c>
      <c r="H164" s="156">
        <v>8.2799999999999994</v>
      </c>
      <c r="I164" s="156"/>
      <c r="J164" s="157">
        <f>ROUND(I164*H164,3)</f>
        <v>0</v>
      </c>
      <c r="K164" s="158"/>
      <c r="L164" s="30"/>
      <c r="M164" s="159" t="s">
        <v>1</v>
      </c>
      <c r="N164" s="160" t="s">
        <v>38</v>
      </c>
      <c r="O164" s="55"/>
      <c r="P164" s="161">
        <f>O164*H164</f>
        <v>0</v>
      </c>
      <c r="Q164" s="161">
        <v>6.7000000000000002E-4</v>
      </c>
      <c r="R164" s="161">
        <f>Q164*H164</f>
        <v>5.5475999999999998E-3</v>
      </c>
      <c r="S164" s="161">
        <v>0</v>
      </c>
      <c r="T164" s="162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3" t="s">
        <v>135</v>
      </c>
      <c r="AT164" s="163" t="s">
        <v>131</v>
      </c>
      <c r="AU164" s="163" t="s">
        <v>107</v>
      </c>
      <c r="AY164" s="14" t="s">
        <v>129</v>
      </c>
      <c r="BE164" s="164">
        <f>IF(N164="základná",J164,0)</f>
        <v>0</v>
      </c>
      <c r="BF164" s="164">
        <f>IF(N164="znížená",J164,0)</f>
        <v>0</v>
      </c>
      <c r="BG164" s="164">
        <f>IF(N164="zákl. prenesená",J164,0)</f>
        <v>0</v>
      </c>
      <c r="BH164" s="164">
        <f>IF(N164="zníž. prenesená",J164,0)</f>
        <v>0</v>
      </c>
      <c r="BI164" s="164">
        <f>IF(N164="nulová",J164,0)</f>
        <v>0</v>
      </c>
      <c r="BJ164" s="14" t="s">
        <v>107</v>
      </c>
      <c r="BK164" s="165">
        <f>ROUND(I164*H164,3)</f>
        <v>0</v>
      </c>
      <c r="BL164" s="14" t="s">
        <v>135</v>
      </c>
      <c r="BM164" s="163" t="s">
        <v>216</v>
      </c>
    </row>
    <row r="165" spans="1:65" s="2" customFormat="1" ht="21.75" customHeight="1">
      <c r="A165" s="29"/>
      <c r="B165" s="117"/>
      <c r="C165" s="152" t="s">
        <v>180</v>
      </c>
      <c r="D165" s="152" t="s">
        <v>131</v>
      </c>
      <c r="E165" s="153" t="s">
        <v>217</v>
      </c>
      <c r="F165" s="154" t="s">
        <v>218</v>
      </c>
      <c r="G165" s="155" t="s">
        <v>141</v>
      </c>
      <c r="H165" s="156">
        <v>8.2799999999999994</v>
      </c>
      <c r="I165" s="156"/>
      <c r="J165" s="157">
        <f>ROUND(I165*H165,3)</f>
        <v>0</v>
      </c>
      <c r="K165" s="158"/>
      <c r="L165" s="30"/>
      <c r="M165" s="159" t="s">
        <v>1</v>
      </c>
      <c r="N165" s="160" t="s">
        <v>38</v>
      </c>
      <c r="O165" s="55"/>
      <c r="P165" s="161">
        <f>O165*H165</f>
        <v>0</v>
      </c>
      <c r="Q165" s="161">
        <v>0</v>
      </c>
      <c r="R165" s="161">
        <f>Q165*H165</f>
        <v>0</v>
      </c>
      <c r="S165" s="161">
        <v>0</v>
      </c>
      <c r="T165" s="162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3" t="s">
        <v>135</v>
      </c>
      <c r="AT165" s="163" t="s">
        <v>131</v>
      </c>
      <c r="AU165" s="163" t="s">
        <v>107</v>
      </c>
      <c r="AY165" s="14" t="s">
        <v>129</v>
      </c>
      <c r="BE165" s="164">
        <f>IF(N165="základná",J165,0)</f>
        <v>0</v>
      </c>
      <c r="BF165" s="164">
        <f>IF(N165="znížená",J165,0)</f>
        <v>0</v>
      </c>
      <c r="BG165" s="164">
        <f>IF(N165="zákl. prenesená",J165,0)</f>
        <v>0</v>
      </c>
      <c r="BH165" s="164">
        <f>IF(N165="zníž. prenesená",J165,0)</f>
        <v>0</v>
      </c>
      <c r="BI165" s="164">
        <f>IF(N165="nulová",J165,0)</f>
        <v>0</v>
      </c>
      <c r="BJ165" s="14" t="s">
        <v>107</v>
      </c>
      <c r="BK165" s="165">
        <f>ROUND(I165*H165,3)</f>
        <v>0</v>
      </c>
      <c r="BL165" s="14" t="s">
        <v>135</v>
      </c>
      <c r="BM165" s="163" t="s">
        <v>219</v>
      </c>
    </row>
    <row r="166" spans="1:65" s="2" customFormat="1" ht="33" customHeight="1">
      <c r="A166" s="29"/>
      <c r="B166" s="117"/>
      <c r="C166" s="152" t="s">
        <v>220</v>
      </c>
      <c r="D166" s="152" t="s">
        <v>131</v>
      </c>
      <c r="E166" s="153" t="s">
        <v>221</v>
      </c>
      <c r="F166" s="154" t="s">
        <v>222</v>
      </c>
      <c r="G166" s="155" t="s">
        <v>141</v>
      </c>
      <c r="H166" s="156">
        <v>176.28</v>
      </c>
      <c r="I166" s="156"/>
      <c r="J166" s="157">
        <f>ROUND(I166*H166,3)</f>
        <v>0</v>
      </c>
      <c r="K166" s="158"/>
      <c r="L166" s="30"/>
      <c r="M166" s="159" t="s">
        <v>1</v>
      </c>
      <c r="N166" s="160" t="s">
        <v>38</v>
      </c>
      <c r="O166" s="55"/>
      <c r="P166" s="161">
        <f>O166*H166</f>
        <v>0</v>
      </c>
      <c r="Q166" s="161">
        <v>6.2700000000000004E-3</v>
      </c>
      <c r="R166" s="161">
        <f>Q166*H166</f>
        <v>1.1052756000000001</v>
      </c>
      <c r="S166" s="161">
        <v>0</v>
      </c>
      <c r="T166" s="162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3" t="s">
        <v>135</v>
      </c>
      <c r="AT166" s="163" t="s">
        <v>131</v>
      </c>
      <c r="AU166" s="163" t="s">
        <v>107</v>
      </c>
      <c r="AY166" s="14" t="s">
        <v>129</v>
      </c>
      <c r="BE166" s="164">
        <f>IF(N166="základná",J166,0)</f>
        <v>0</v>
      </c>
      <c r="BF166" s="164">
        <f>IF(N166="znížená",J166,0)</f>
        <v>0</v>
      </c>
      <c r="BG166" s="164">
        <f>IF(N166="zákl. prenesená",J166,0)</f>
        <v>0</v>
      </c>
      <c r="BH166" s="164">
        <f>IF(N166="zníž. prenesená",J166,0)</f>
        <v>0</v>
      </c>
      <c r="BI166" s="164">
        <f>IF(N166="nulová",J166,0)</f>
        <v>0</v>
      </c>
      <c r="BJ166" s="14" t="s">
        <v>107</v>
      </c>
      <c r="BK166" s="165">
        <f>ROUND(I166*H166,3)</f>
        <v>0</v>
      </c>
      <c r="BL166" s="14" t="s">
        <v>135</v>
      </c>
      <c r="BM166" s="163" t="s">
        <v>223</v>
      </c>
    </row>
    <row r="167" spans="1:65" s="12" customFormat="1" ht="22.9" customHeight="1">
      <c r="B167" s="139"/>
      <c r="D167" s="140" t="s">
        <v>71</v>
      </c>
      <c r="E167" s="150" t="s">
        <v>146</v>
      </c>
      <c r="F167" s="150" t="s">
        <v>224</v>
      </c>
      <c r="I167" s="142"/>
      <c r="J167" s="151">
        <f>BK167</f>
        <v>0</v>
      </c>
      <c r="L167" s="139"/>
      <c r="M167" s="144"/>
      <c r="N167" s="145"/>
      <c r="O167" s="145"/>
      <c r="P167" s="146">
        <f>SUM(P168:P174)</f>
        <v>0</v>
      </c>
      <c r="Q167" s="145"/>
      <c r="R167" s="146">
        <f>SUM(R168:R174)</f>
        <v>0</v>
      </c>
      <c r="S167" s="145"/>
      <c r="T167" s="147">
        <f>SUM(T168:T174)</f>
        <v>0</v>
      </c>
      <c r="AR167" s="140" t="s">
        <v>80</v>
      </c>
      <c r="AT167" s="148" t="s">
        <v>71</v>
      </c>
      <c r="AU167" s="148" t="s">
        <v>80</v>
      </c>
      <c r="AY167" s="140" t="s">
        <v>129</v>
      </c>
      <c r="BK167" s="149">
        <f>SUM(BK168:BK174)</f>
        <v>0</v>
      </c>
    </row>
    <row r="168" spans="1:65" s="2" customFormat="1" ht="21.75" customHeight="1">
      <c r="A168" s="29"/>
      <c r="B168" s="117"/>
      <c r="C168" s="152" t="s">
        <v>186</v>
      </c>
      <c r="D168" s="152" t="s">
        <v>131</v>
      </c>
      <c r="E168" s="153" t="s">
        <v>225</v>
      </c>
      <c r="F168" s="154" t="s">
        <v>226</v>
      </c>
      <c r="G168" s="155" t="s">
        <v>141</v>
      </c>
      <c r="H168" s="156">
        <v>4464</v>
      </c>
      <c r="I168" s="156"/>
      <c r="J168" s="157">
        <f t="shared" ref="J168:J174" si="15">ROUND(I168*H168,3)</f>
        <v>0</v>
      </c>
      <c r="K168" s="158"/>
      <c r="L168" s="30"/>
      <c r="M168" s="159" t="s">
        <v>1</v>
      </c>
      <c r="N168" s="160" t="s">
        <v>38</v>
      </c>
      <c r="O168" s="55"/>
      <c r="P168" s="161">
        <f t="shared" ref="P168:P174" si="16">O168*H168</f>
        <v>0</v>
      </c>
      <c r="Q168" s="161">
        <v>0</v>
      </c>
      <c r="R168" s="161">
        <f t="shared" ref="R168:R174" si="17">Q168*H168</f>
        <v>0</v>
      </c>
      <c r="S168" s="161">
        <v>0</v>
      </c>
      <c r="T168" s="162">
        <f t="shared" ref="T168:T174" si="18"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3" t="s">
        <v>135</v>
      </c>
      <c r="AT168" s="163" t="s">
        <v>131</v>
      </c>
      <c r="AU168" s="163" t="s">
        <v>107</v>
      </c>
      <c r="AY168" s="14" t="s">
        <v>129</v>
      </c>
      <c r="BE168" s="164">
        <f t="shared" ref="BE168:BE174" si="19">IF(N168="základná",J168,0)</f>
        <v>0</v>
      </c>
      <c r="BF168" s="164">
        <f t="shared" ref="BF168:BF174" si="20">IF(N168="znížená",J168,0)</f>
        <v>0</v>
      </c>
      <c r="BG168" s="164">
        <f t="shared" ref="BG168:BG174" si="21">IF(N168="zákl. prenesená",J168,0)</f>
        <v>0</v>
      </c>
      <c r="BH168" s="164">
        <f t="shared" ref="BH168:BH174" si="22">IF(N168="zníž. prenesená",J168,0)</f>
        <v>0</v>
      </c>
      <c r="BI168" s="164">
        <f t="shared" ref="BI168:BI174" si="23">IF(N168="nulová",J168,0)</f>
        <v>0</v>
      </c>
      <c r="BJ168" s="14" t="s">
        <v>107</v>
      </c>
      <c r="BK168" s="165">
        <f t="shared" ref="BK168:BK174" si="24">ROUND(I168*H168,3)</f>
        <v>0</v>
      </c>
      <c r="BL168" s="14" t="s">
        <v>135</v>
      </c>
      <c r="BM168" s="163" t="s">
        <v>227</v>
      </c>
    </row>
    <row r="169" spans="1:65" s="2" customFormat="1" ht="21.75" customHeight="1">
      <c r="A169" s="29"/>
      <c r="B169" s="117"/>
      <c r="C169" s="152" t="s">
        <v>228</v>
      </c>
      <c r="D169" s="152" t="s">
        <v>131</v>
      </c>
      <c r="E169" s="153" t="s">
        <v>229</v>
      </c>
      <c r="F169" s="154" t="s">
        <v>230</v>
      </c>
      <c r="G169" s="155" t="s">
        <v>141</v>
      </c>
      <c r="H169" s="156">
        <v>4464</v>
      </c>
      <c r="I169" s="156"/>
      <c r="J169" s="157">
        <f t="shared" si="15"/>
        <v>0</v>
      </c>
      <c r="K169" s="158"/>
      <c r="L169" s="30"/>
      <c r="M169" s="159" t="s">
        <v>1</v>
      </c>
      <c r="N169" s="160" t="s">
        <v>38</v>
      </c>
      <c r="O169" s="55"/>
      <c r="P169" s="161">
        <f t="shared" si="16"/>
        <v>0</v>
      </c>
      <c r="Q169" s="161">
        <v>0</v>
      </c>
      <c r="R169" s="161">
        <f t="shared" si="17"/>
        <v>0</v>
      </c>
      <c r="S169" s="161">
        <v>0</v>
      </c>
      <c r="T169" s="162">
        <f t="shared" si="1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3" t="s">
        <v>135</v>
      </c>
      <c r="AT169" s="163" t="s">
        <v>131</v>
      </c>
      <c r="AU169" s="163" t="s">
        <v>107</v>
      </c>
      <c r="AY169" s="14" t="s">
        <v>129</v>
      </c>
      <c r="BE169" s="164">
        <f t="shared" si="19"/>
        <v>0</v>
      </c>
      <c r="BF169" s="164">
        <f t="shared" si="20"/>
        <v>0</v>
      </c>
      <c r="BG169" s="164">
        <f t="shared" si="21"/>
        <v>0</v>
      </c>
      <c r="BH169" s="164">
        <f t="shared" si="22"/>
        <v>0</v>
      </c>
      <c r="BI169" s="164">
        <f t="shared" si="23"/>
        <v>0</v>
      </c>
      <c r="BJ169" s="14" t="s">
        <v>107</v>
      </c>
      <c r="BK169" s="165">
        <f t="shared" si="24"/>
        <v>0</v>
      </c>
      <c r="BL169" s="14" t="s">
        <v>135</v>
      </c>
      <c r="BM169" s="163" t="s">
        <v>231</v>
      </c>
    </row>
    <row r="170" spans="1:65" s="2" customFormat="1" ht="33" customHeight="1">
      <c r="A170" s="29"/>
      <c r="B170" s="117"/>
      <c r="C170" s="152" t="s">
        <v>189</v>
      </c>
      <c r="D170" s="152" t="s">
        <v>131</v>
      </c>
      <c r="E170" s="153" t="s">
        <v>232</v>
      </c>
      <c r="F170" s="154" t="s">
        <v>233</v>
      </c>
      <c r="G170" s="155" t="s">
        <v>141</v>
      </c>
      <c r="H170" s="156">
        <v>4464</v>
      </c>
      <c r="I170" s="156"/>
      <c r="J170" s="157">
        <f t="shared" si="15"/>
        <v>0</v>
      </c>
      <c r="K170" s="158"/>
      <c r="L170" s="30"/>
      <c r="M170" s="159" t="s">
        <v>1</v>
      </c>
      <c r="N170" s="160" t="s">
        <v>38</v>
      </c>
      <c r="O170" s="55"/>
      <c r="P170" s="161">
        <f t="shared" si="16"/>
        <v>0</v>
      </c>
      <c r="Q170" s="161">
        <v>0</v>
      </c>
      <c r="R170" s="161">
        <f t="shared" si="17"/>
        <v>0</v>
      </c>
      <c r="S170" s="161">
        <v>0</v>
      </c>
      <c r="T170" s="162">
        <f t="shared" si="1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3" t="s">
        <v>135</v>
      </c>
      <c r="AT170" s="163" t="s">
        <v>131</v>
      </c>
      <c r="AU170" s="163" t="s">
        <v>107</v>
      </c>
      <c r="AY170" s="14" t="s">
        <v>129</v>
      </c>
      <c r="BE170" s="164">
        <f t="shared" si="19"/>
        <v>0</v>
      </c>
      <c r="BF170" s="164">
        <f t="shared" si="20"/>
        <v>0</v>
      </c>
      <c r="BG170" s="164">
        <f t="shared" si="21"/>
        <v>0</v>
      </c>
      <c r="BH170" s="164">
        <f t="shared" si="22"/>
        <v>0</v>
      </c>
      <c r="BI170" s="164">
        <f t="shared" si="23"/>
        <v>0</v>
      </c>
      <c r="BJ170" s="14" t="s">
        <v>107</v>
      </c>
      <c r="BK170" s="165">
        <f t="shared" si="24"/>
        <v>0</v>
      </c>
      <c r="BL170" s="14" t="s">
        <v>135</v>
      </c>
      <c r="BM170" s="163" t="s">
        <v>234</v>
      </c>
    </row>
    <row r="171" spans="1:65" s="2" customFormat="1" ht="44.25" customHeight="1">
      <c r="A171" s="29"/>
      <c r="B171" s="117"/>
      <c r="C171" s="152" t="s">
        <v>235</v>
      </c>
      <c r="D171" s="152" t="s">
        <v>131</v>
      </c>
      <c r="E171" s="153" t="s">
        <v>236</v>
      </c>
      <c r="F171" s="154" t="s">
        <v>237</v>
      </c>
      <c r="G171" s="155" t="s">
        <v>141</v>
      </c>
      <c r="H171" s="156">
        <v>4464</v>
      </c>
      <c r="I171" s="156"/>
      <c r="J171" s="157">
        <f t="shared" si="15"/>
        <v>0</v>
      </c>
      <c r="K171" s="158"/>
      <c r="L171" s="30"/>
      <c r="M171" s="159" t="s">
        <v>1</v>
      </c>
      <c r="N171" s="160" t="s">
        <v>38</v>
      </c>
      <c r="O171" s="55"/>
      <c r="P171" s="161">
        <f t="shared" si="16"/>
        <v>0</v>
      </c>
      <c r="Q171" s="161">
        <v>0</v>
      </c>
      <c r="R171" s="161">
        <f t="shared" si="17"/>
        <v>0</v>
      </c>
      <c r="S171" s="161">
        <v>0</v>
      </c>
      <c r="T171" s="162">
        <f t="shared" si="1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3" t="s">
        <v>135</v>
      </c>
      <c r="AT171" s="163" t="s">
        <v>131</v>
      </c>
      <c r="AU171" s="163" t="s">
        <v>107</v>
      </c>
      <c r="AY171" s="14" t="s">
        <v>129</v>
      </c>
      <c r="BE171" s="164">
        <f t="shared" si="19"/>
        <v>0</v>
      </c>
      <c r="BF171" s="164">
        <f t="shared" si="20"/>
        <v>0</v>
      </c>
      <c r="BG171" s="164">
        <f t="shared" si="21"/>
        <v>0</v>
      </c>
      <c r="BH171" s="164">
        <f t="shared" si="22"/>
        <v>0</v>
      </c>
      <c r="BI171" s="164">
        <f t="shared" si="23"/>
        <v>0</v>
      </c>
      <c r="BJ171" s="14" t="s">
        <v>107</v>
      </c>
      <c r="BK171" s="165">
        <f t="shared" si="24"/>
        <v>0</v>
      </c>
      <c r="BL171" s="14" t="s">
        <v>135</v>
      </c>
      <c r="BM171" s="163" t="s">
        <v>238</v>
      </c>
    </row>
    <row r="172" spans="1:65" s="2" customFormat="1" ht="33" customHeight="1">
      <c r="A172" s="29"/>
      <c r="B172" s="117"/>
      <c r="C172" s="152" t="s">
        <v>193</v>
      </c>
      <c r="D172" s="152" t="s">
        <v>131</v>
      </c>
      <c r="E172" s="153" t="s">
        <v>239</v>
      </c>
      <c r="F172" s="154" t="s">
        <v>240</v>
      </c>
      <c r="G172" s="155" t="s">
        <v>141</v>
      </c>
      <c r="H172" s="156">
        <v>69.91</v>
      </c>
      <c r="I172" s="156"/>
      <c r="J172" s="157">
        <f t="shared" si="15"/>
        <v>0</v>
      </c>
      <c r="K172" s="158"/>
      <c r="L172" s="30"/>
      <c r="M172" s="159" t="s">
        <v>1</v>
      </c>
      <c r="N172" s="160" t="s">
        <v>38</v>
      </c>
      <c r="O172" s="55"/>
      <c r="P172" s="161">
        <f t="shared" si="16"/>
        <v>0</v>
      </c>
      <c r="Q172" s="161">
        <v>0</v>
      </c>
      <c r="R172" s="161">
        <f t="shared" si="17"/>
        <v>0</v>
      </c>
      <c r="S172" s="161">
        <v>0</v>
      </c>
      <c r="T172" s="162">
        <f t="shared" si="1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3" t="s">
        <v>135</v>
      </c>
      <c r="AT172" s="163" t="s">
        <v>131</v>
      </c>
      <c r="AU172" s="163" t="s">
        <v>107</v>
      </c>
      <c r="AY172" s="14" t="s">
        <v>129</v>
      </c>
      <c r="BE172" s="164">
        <f t="shared" si="19"/>
        <v>0</v>
      </c>
      <c r="BF172" s="164">
        <f t="shared" si="20"/>
        <v>0</v>
      </c>
      <c r="BG172" s="164">
        <f t="shared" si="21"/>
        <v>0</v>
      </c>
      <c r="BH172" s="164">
        <f t="shared" si="22"/>
        <v>0</v>
      </c>
      <c r="BI172" s="164">
        <f t="shared" si="23"/>
        <v>0</v>
      </c>
      <c r="BJ172" s="14" t="s">
        <v>107</v>
      </c>
      <c r="BK172" s="165">
        <f t="shared" si="24"/>
        <v>0</v>
      </c>
      <c r="BL172" s="14" t="s">
        <v>135</v>
      </c>
      <c r="BM172" s="163" t="s">
        <v>241</v>
      </c>
    </row>
    <row r="173" spans="1:65" s="2" customFormat="1" ht="21.75" customHeight="1">
      <c r="A173" s="29"/>
      <c r="B173" s="117"/>
      <c r="C173" s="152" t="s">
        <v>242</v>
      </c>
      <c r="D173" s="152" t="s">
        <v>131</v>
      </c>
      <c r="E173" s="153" t="s">
        <v>243</v>
      </c>
      <c r="F173" s="154" t="s">
        <v>244</v>
      </c>
      <c r="G173" s="155" t="s">
        <v>141</v>
      </c>
      <c r="H173" s="156">
        <v>69.91</v>
      </c>
      <c r="I173" s="156"/>
      <c r="J173" s="157">
        <f t="shared" si="15"/>
        <v>0</v>
      </c>
      <c r="K173" s="158"/>
      <c r="L173" s="30"/>
      <c r="M173" s="159" t="s">
        <v>1</v>
      </c>
      <c r="N173" s="160" t="s">
        <v>38</v>
      </c>
      <c r="O173" s="55"/>
      <c r="P173" s="161">
        <f t="shared" si="16"/>
        <v>0</v>
      </c>
      <c r="Q173" s="161">
        <v>0</v>
      </c>
      <c r="R173" s="161">
        <f t="shared" si="17"/>
        <v>0</v>
      </c>
      <c r="S173" s="161">
        <v>0</v>
      </c>
      <c r="T173" s="162">
        <f t="shared" si="1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3" t="s">
        <v>135</v>
      </c>
      <c r="AT173" s="163" t="s">
        <v>131</v>
      </c>
      <c r="AU173" s="163" t="s">
        <v>107</v>
      </c>
      <c r="AY173" s="14" t="s">
        <v>129</v>
      </c>
      <c r="BE173" s="164">
        <f t="shared" si="19"/>
        <v>0</v>
      </c>
      <c r="BF173" s="164">
        <f t="shared" si="20"/>
        <v>0</v>
      </c>
      <c r="BG173" s="164">
        <f t="shared" si="21"/>
        <v>0</v>
      </c>
      <c r="BH173" s="164">
        <f t="shared" si="22"/>
        <v>0</v>
      </c>
      <c r="BI173" s="164">
        <f t="shared" si="23"/>
        <v>0</v>
      </c>
      <c r="BJ173" s="14" t="s">
        <v>107</v>
      </c>
      <c r="BK173" s="165">
        <f t="shared" si="24"/>
        <v>0</v>
      </c>
      <c r="BL173" s="14" t="s">
        <v>135</v>
      </c>
      <c r="BM173" s="163" t="s">
        <v>245</v>
      </c>
    </row>
    <row r="174" spans="1:65" s="2" customFormat="1" ht="21.75" customHeight="1">
      <c r="A174" s="29"/>
      <c r="B174" s="117"/>
      <c r="C174" s="152" t="s">
        <v>196</v>
      </c>
      <c r="D174" s="152" t="s">
        <v>131</v>
      </c>
      <c r="E174" s="153" t="s">
        <v>246</v>
      </c>
      <c r="F174" s="154" t="s">
        <v>247</v>
      </c>
      <c r="G174" s="155" t="s">
        <v>141</v>
      </c>
      <c r="H174" s="156">
        <v>46.76</v>
      </c>
      <c r="I174" s="156"/>
      <c r="J174" s="157">
        <f t="shared" si="15"/>
        <v>0</v>
      </c>
      <c r="K174" s="158"/>
      <c r="L174" s="30"/>
      <c r="M174" s="159" t="s">
        <v>1</v>
      </c>
      <c r="N174" s="160" t="s">
        <v>38</v>
      </c>
      <c r="O174" s="55"/>
      <c r="P174" s="161">
        <f t="shared" si="16"/>
        <v>0</v>
      </c>
      <c r="Q174" s="161">
        <v>0</v>
      </c>
      <c r="R174" s="161">
        <f t="shared" si="17"/>
        <v>0</v>
      </c>
      <c r="S174" s="161">
        <v>0</v>
      </c>
      <c r="T174" s="162">
        <f t="shared" si="1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3" t="s">
        <v>135</v>
      </c>
      <c r="AT174" s="163" t="s">
        <v>131</v>
      </c>
      <c r="AU174" s="163" t="s">
        <v>107</v>
      </c>
      <c r="AY174" s="14" t="s">
        <v>129</v>
      </c>
      <c r="BE174" s="164">
        <f t="shared" si="19"/>
        <v>0</v>
      </c>
      <c r="BF174" s="164">
        <f t="shared" si="20"/>
        <v>0</v>
      </c>
      <c r="BG174" s="164">
        <f t="shared" si="21"/>
        <v>0</v>
      </c>
      <c r="BH174" s="164">
        <f t="shared" si="22"/>
        <v>0</v>
      </c>
      <c r="BI174" s="164">
        <f t="shared" si="23"/>
        <v>0</v>
      </c>
      <c r="BJ174" s="14" t="s">
        <v>107</v>
      </c>
      <c r="BK174" s="165">
        <f t="shared" si="24"/>
        <v>0</v>
      </c>
      <c r="BL174" s="14" t="s">
        <v>135</v>
      </c>
      <c r="BM174" s="163" t="s">
        <v>248</v>
      </c>
    </row>
    <row r="175" spans="1:65" s="12" customFormat="1" ht="22.9" customHeight="1">
      <c r="B175" s="139"/>
      <c r="D175" s="140" t="s">
        <v>71</v>
      </c>
      <c r="E175" s="150" t="s">
        <v>145</v>
      </c>
      <c r="F175" s="150" t="s">
        <v>249</v>
      </c>
      <c r="I175" s="142"/>
      <c r="J175" s="151">
        <f>BK175</f>
        <v>0</v>
      </c>
      <c r="L175" s="139"/>
      <c r="M175" s="144"/>
      <c r="N175" s="145"/>
      <c r="O175" s="145"/>
      <c r="P175" s="146">
        <f>SUM(P176:P177)</f>
        <v>0</v>
      </c>
      <c r="Q175" s="145"/>
      <c r="R175" s="146">
        <f>SUM(R176:R177)</f>
        <v>140</v>
      </c>
      <c r="S175" s="145"/>
      <c r="T175" s="147">
        <f>SUM(T176:T177)</f>
        <v>0</v>
      </c>
      <c r="AR175" s="140" t="s">
        <v>80</v>
      </c>
      <c r="AT175" s="148" t="s">
        <v>71</v>
      </c>
      <c r="AU175" s="148" t="s">
        <v>80</v>
      </c>
      <c r="AY175" s="140" t="s">
        <v>129</v>
      </c>
      <c r="BK175" s="149">
        <f>SUM(BK176:BK177)</f>
        <v>0</v>
      </c>
    </row>
    <row r="176" spans="1:65" s="2" customFormat="1" ht="21.75" customHeight="1">
      <c r="A176" s="29"/>
      <c r="B176" s="117"/>
      <c r="C176" s="152" t="s">
        <v>250</v>
      </c>
      <c r="D176" s="152" t="s">
        <v>131</v>
      </c>
      <c r="E176" s="153" t="s">
        <v>251</v>
      </c>
      <c r="F176" s="154" t="s">
        <v>252</v>
      </c>
      <c r="G176" s="155" t="s">
        <v>253</v>
      </c>
      <c r="H176" s="156">
        <v>7</v>
      </c>
      <c r="I176" s="156"/>
      <c r="J176" s="157">
        <f>ROUND(I176*H176,3)</f>
        <v>0</v>
      </c>
      <c r="K176" s="158"/>
      <c r="L176" s="30"/>
      <c r="M176" s="159" t="s">
        <v>1</v>
      </c>
      <c r="N176" s="160" t="s">
        <v>38</v>
      </c>
      <c r="O176" s="55"/>
      <c r="P176" s="161">
        <f>O176*H176</f>
        <v>0</v>
      </c>
      <c r="Q176" s="161">
        <v>0</v>
      </c>
      <c r="R176" s="161">
        <f>Q176*H176</f>
        <v>0</v>
      </c>
      <c r="S176" s="161">
        <v>0</v>
      </c>
      <c r="T176" s="162">
        <f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3" t="s">
        <v>135</v>
      </c>
      <c r="AT176" s="163" t="s">
        <v>131</v>
      </c>
      <c r="AU176" s="163" t="s">
        <v>107</v>
      </c>
      <c r="AY176" s="14" t="s">
        <v>129</v>
      </c>
      <c r="BE176" s="164">
        <f>IF(N176="základná",J176,0)</f>
        <v>0</v>
      </c>
      <c r="BF176" s="164">
        <f>IF(N176="znížená",J176,0)</f>
        <v>0</v>
      </c>
      <c r="BG176" s="164">
        <f>IF(N176="zákl. prenesená",J176,0)</f>
        <v>0</v>
      </c>
      <c r="BH176" s="164">
        <f>IF(N176="zníž. prenesená",J176,0)</f>
        <v>0</v>
      </c>
      <c r="BI176" s="164">
        <f>IF(N176="nulová",J176,0)</f>
        <v>0</v>
      </c>
      <c r="BJ176" s="14" t="s">
        <v>107</v>
      </c>
      <c r="BK176" s="165">
        <f>ROUND(I176*H176,3)</f>
        <v>0</v>
      </c>
      <c r="BL176" s="14" t="s">
        <v>135</v>
      </c>
      <c r="BM176" s="163" t="s">
        <v>254</v>
      </c>
    </row>
    <row r="177" spans="1:65" s="2" customFormat="1" ht="39.75" customHeight="1">
      <c r="A177" s="29"/>
      <c r="B177" s="117"/>
      <c r="C177" s="166" t="s">
        <v>201</v>
      </c>
      <c r="D177" s="166" t="s">
        <v>182</v>
      </c>
      <c r="E177" s="167" t="s">
        <v>255</v>
      </c>
      <c r="F177" s="168" t="s">
        <v>256</v>
      </c>
      <c r="G177" s="169" t="s">
        <v>253</v>
      </c>
      <c r="H177" s="170">
        <v>7</v>
      </c>
      <c r="I177" s="170"/>
      <c r="J177" s="171">
        <f>ROUND(I177*H177,3)</f>
        <v>0</v>
      </c>
      <c r="K177" s="172"/>
      <c r="L177" s="173"/>
      <c r="M177" s="174" t="s">
        <v>1</v>
      </c>
      <c r="N177" s="175" t="s">
        <v>38</v>
      </c>
      <c r="O177" s="55"/>
      <c r="P177" s="161">
        <f>O177*H177</f>
        <v>0</v>
      </c>
      <c r="Q177" s="161">
        <v>20</v>
      </c>
      <c r="R177" s="161">
        <f>Q177*H177</f>
        <v>140</v>
      </c>
      <c r="S177" s="161">
        <v>0</v>
      </c>
      <c r="T177" s="162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3" t="s">
        <v>145</v>
      </c>
      <c r="AT177" s="163" t="s">
        <v>182</v>
      </c>
      <c r="AU177" s="163" t="s">
        <v>107</v>
      </c>
      <c r="AY177" s="14" t="s">
        <v>129</v>
      </c>
      <c r="BE177" s="164">
        <f>IF(N177="základná",J177,0)</f>
        <v>0</v>
      </c>
      <c r="BF177" s="164">
        <f>IF(N177="znížená",J177,0)</f>
        <v>0</v>
      </c>
      <c r="BG177" s="164">
        <f>IF(N177="zákl. prenesená",J177,0)</f>
        <v>0</v>
      </c>
      <c r="BH177" s="164">
        <f>IF(N177="zníž. prenesená",J177,0)</f>
        <v>0</v>
      </c>
      <c r="BI177" s="164">
        <f>IF(N177="nulová",J177,0)</f>
        <v>0</v>
      </c>
      <c r="BJ177" s="14" t="s">
        <v>107</v>
      </c>
      <c r="BK177" s="165">
        <f>ROUND(I177*H177,3)</f>
        <v>0</v>
      </c>
      <c r="BL177" s="14" t="s">
        <v>135</v>
      </c>
      <c r="BM177" s="163" t="s">
        <v>257</v>
      </c>
    </row>
    <row r="178" spans="1:65" s="12" customFormat="1" ht="22.9" customHeight="1">
      <c r="B178" s="139"/>
      <c r="D178" s="140" t="s">
        <v>71</v>
      </c>
      <c r="E178" s="150" t="s">
        <v>161</v>
      </c>
      <c r="F178" s="150" t="s">
        <v>258</v>
      </c>
      <c r="I178" s="142"/>
      <c r="J178" s="151">
        <f>BK178</f>
        <v>0</v>
      </c>
      <c r="L178" s="139"/>
      <c r="M178" s="144"/>
      <c r="N178" s="145"/>
      <c r="O178" s="145"/>
      <c r="P178" s="146">
        <f>SUM(P179:P230)</f>
        <v>0</v>
      </c>
      <c r="Q178" s="145"/>
      <c r="R178" s="146">
        <f>SUM(R179:R230)</f>
        <v>0</v>
      </c>
      <c r="S178" s="145"/>
      <c r="T178" s="147">
        <f>SUM(T179:T230)</f>
        <v>0</v>
      </c>
      <c r="AR178" s="140" t="s">
        <v>80</v>
      </c>
      <c r="AT178" s="148" t="s">
        <v>71</v>
      </c>
      <c r="AU178" s="148" t="s">
        <v>80</v>
      </c>
      <c r="AY178" s="140" t="s">
        <v>129</v>
      </c>
      <c r="BK178" s="149">
        <f>SUM(BK179:BK230)</f>
        <v>0</v>
      </c>
    </row>
    <row r="179" spans="1:65" s="2" customFormat="1" ht="30" customHeight="1">
      <c r="A179" s="29"/>
      <c r="B179" s="117"/>
      <c r="C179" s="152" t="s">
        <v>259</v>
      </c>
      <c r="D179" s="152" t="s">
        <v>131</v>
      </c>
      <c r="E179" s="153" t="s">
        <v>260</v>
      </c>
      <c r="F179" s="154" t="s">
        <v>261</v>
      </c>
      <c r="G179" s="155" t="s">
        <v>149</v>
      </c>
      <c r="H179" s="156">
        <v>2880</v>
      </c>
      <c r="I179" s="156"/>
      <c r="J179" s="157">
        <f t="shared" ref="J179:J210" si="25">ROUND(I179*H179,3)</f>
        <v>0</v>
      </c>
      <c r="K179" s="158"/>
      <c r="L179" s="30"/>
      <c r="M179" s="159" t="s">
        <v>1</v>
      </c>
      <c r="N179" s="160" t="s">
        <v>38</v>
      </c>
      <c r="O179" s="55"/>
      <c r="P179" s="161">
        <f t="shared" ref="P179:P210" si="26">O179*H179</f>
        <v>0</v>
      </c>
      <c r="Q179" s="161">
        <v>0</v>
      </c>
      <c r="R179" s="161">
        <f t="shared" ref="R179:R210" si="27">Q179*H179</f>
        <v>0</v>
      </c>
      <c r="S179" s="161">
        <v>0</v>
      </c>
      <c r="T179" s="162">
        <f t="shared" ref="T179:T210" si="28"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3" t="s">
        <v>135</v>
      </c>
      <c r="AT179" s="163" t="s">
        <v>131</v>
      </c>
      <c r="AU179" s="163" t="s">
        <v>107</v>
      </c>
      <c r="AY179" s="14" t="s">
        <v>129</v>
      </c>
      <c r="BE179" s="164">
        <f t="shared" ref="BE179:BE210" si="29">IF(N179="základná",J179,0)</f>
        <v>0</v>
      </c>
      <c r="BF179" s="164">
        <f t="shared" ref="BF179:BF210" si="30">IF(N179="znížená",J179,0)</f>
        <v>0</v>
      </c>
      <c r="BG179" s="164">
        <f t="shared" ref="BG179:BG210" si="31">IF(N179="zákl. prenesená",J179,0)</f>
        <v>0</v>
      </c>
      <c r="BH179" s="164">
        <f t="shared" ref="BH179:BH210" si="32">IF(N179="zníž. prenesená",J179,0)</f>
        <v>0</v>
      </c>
      <c r="BI179" s="164">
        <f t="shared" ref="BI179:BI210" si="33">IF(N179="nulová",J179,0)</f>
        <v>0</v>
      </c>
      <c r="BJ179" s="14" t="s">
        <v>107</v>
      </c>
      <c r="BK179" s="165">
        <f t="shared" ref="BK179:BK210" si="34">ROUND(I179*H179,3)</f>
        <v>0</v>
      </c>
      <c r="BL179" s="14" t="s">
        <v>135</v>
      </c>
      <c r="BM179" s="163" t="s">
        <v>262</v>
      </c>
    </row>
    <row r="180" spans="1:65" s="2" customFormat="1" ht="16.5" customHeight="1">
      <c r="A180" s="29"/>
      <c r="B180" s="117"/>
      <c r="C180" s="152" t="s">
        <v>204</v>
      </c>
      <c r="D180" s="152" t="s">
        <v>131</v>
      </c>
      <c r="E180" s="153" t="s">
        <v>263</v>
      </c>
      <c r="F180" s="154" t="s">
        <v>264</v>
      </c>
      <c r="G180" s="155" t="s">
        <v>149</v>
      </c>
      <c r="H180" s="156">
        <v>2880</v>
      </c>
      <c r="I180" s="156"/>
      <c r="J180" s="157">
        <f t="shared" si="25"/>
        <v>0</v>
      </c>
      <c r="K180" s="158"/>
      <c r="L180" s="30"/>
      <c r="M180" s="159" t="s">
        <v>1</v>
      </c>
      <c r="N180" s="160" t="s">
        <v>38</v>
      </c>
      <c r="O180" s="55"/>
      <c r="P180" s="161">
        <f t="shared" si="26"/>
        <v>0</v>
      </c>
      <c r="Q180" s="161">
        <v>0</v>
      </c>
      <c r="R180" s="161">
        <f t="shared" si="27"/>
        <v>0</v>
      </c>
      <c r="S180" s="161">
        <v>0</v>
      </c>
      <c r="T180" s="162">
        <f t="shared" si="28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3" t="s">
        <v>135</v>
      </c>
      <c r="AT180" s="163" t="s">
        <v>131</v>
      </c>
      <c r="AU180" s="163" t="s">
        <v>107</v>
      </c>
      <c r="AY180" s="14" t="s">
        <v>129</v>
      </c>
      <c r="BE180" s="164">
        <f t="shared" si="29"/>
        <v>0</v>
      </c>
      <c r="BF180" s="164">
        <f t="shared" si="30"/>
        <v>0</v>
      </c>
      <c r="BG180" s="164">
        <f t="shared" si="31"/>
        <v>0</v>
      </c>
      <c r="BH180" s="164">
        <f t="shared" si="32"/>
        <v>0</v>
      </c>
      <c r="BI180" s="164">
        <f t="shared" si="33"/>
        <v>0</v>
      </c>
      <c r="BJ180" s="14" t="s">
        <v>107</v>
      </c>
      <c r="BK180" s="165">
        <f t="shared" si="34"/>
        <v>0</v>
      </c>
      <c r="BL180" s="14" t="s">
        <v>135</v>
      </c>
      <c r="BM180" s="163" t="s">
        <v>265</v>
      </c>
    </row>
    <row r="181" spans="1:65" s="2" customFormat="1" ht="28.5" customHeight="1">
      <c r="A181" s="29"/>
      <c r="B181" s="117"/>
      <c r="C181" s="152" t="s">
        <v>266</v>
      </c>
      <c r="D181" s="152" t="s">
        <v>131</v>
      </c>
      <c r="E181" s="153" t="s">
        <v>267</v>
      </c>
      <c r="F181" s="154" t="s">
        <v>268</v>
      </c>
      <c r="G181" s="155" t="s">
        <v>149</v>
      </c>
      <c r="H181" s="156">
        <v>2880</v>
      </c>
      <c r="I181" s="156"/>
      <c r="J181" s="157">
        <f t="shared" si="25"/>
        <v>0</v>
      </c>
      <c r="K181" s="158"/>
      <c r="L181" s="30"/>
      <c r="M181" s="159" t="s">
        <v>1</v>
      </c>
      <c r="N181" s="160" t="s">
        <v>38</v>
      </c>
      <c r="O181" s="55"/>
      <c r="P181" s="161">
        <f t="shared" si="26"/>
        <v>0</v>
      </c>
      <c r="Q181" s="161">
        <v>0</v>
      </c>
      <c r="R181" s="161">
        <f t="shared" si="27"/>
        <v>0</v>
      </c>
      <c r="S181" s="161">
        <v>0</v>
      </c>
      <c r="T181" s="162">
        <f t="shared" si="28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3" t="s">
        <v>135</v>
      </c>
      <c r="AT181" s="163" t="s">
        <v>131</v>
      </c>
      <c r="AU181" s="163" t="s">
        <v>107</v>
      </c>
      <c r="AY181" s="14" t="s">
        <v>129</v>
      </c>
      <c r="BE181" s="164">
        <f t="shared" si="29"/>
        <v>0</v>
      </c>
      <c r="BF181" s="164">
        <f t="shared" si="30"/>
        <v>0</v>
      </c>
      <c r="BG181" s="164">
        <f t="shared" si="31"/>
        <v>0</v>
      </c>
      <c r="BH181" s="164">
        <f t="shared" si="32"/>
        <v>0</v>
      </c>
      <c r="BI181" s="164">
        <f t="shared" si="33"/>
        <v>0</v>
      </c>
      <c r="BJ181" s="14" t="s">
        <v>107</v>
      </c>
      <c r="BK181" s="165">
        <f t="shared" si="34"/>
        <v>0</v>
      </c>
      <c r="BL181" s="14" t="s">
        <v>135</v>
      </c>
      <c r="BM181" s="163" t="s">
        <v>269</v>
      </c>
    </row>
    <row r="182" spans="1:65" s="2" customFormat="1" ht="42" customHeight="1">
      <c r="A182" s="29"/>
      <c r="B182" s="117"/>
      <c r="C182" s="152" t="s">
        <v>227</v>
      </c>
      <c r="D182" s="152" t="s">
        <v>131</v>
      </c>
      <c r="E182" s="153" t="s">
        <v>270</v>
      </c>
      <c r="F182" s="154" t="s">
        <v>583</v>
      </c>
      <c r="G182" s="155" t="s">
        <v>149</v>
      </c>
      <c r="H182" s="156">
        <v>400</v>
      </c>
      <c r="I182" s="156"/>
      <c r="J182" s="157">
        <f t="shared" si="25"/>
        <v>0</v>
      </c>
      <c r="K182" s="158"/>
      <c r="L182" s="30"/>
      <c r="M182" s="159" t="s">
        <v>1</v>
      </c>
      <c r="N182" s="160" t="s">
        <v>38</v>
      </c>
      <c r="O182" s="55"/>
      <c r="P182" s="161">
        <f t="shared" si="26"/>
        <v>0</v>
      </c>
      <c r="Q182" s="161">
        <v>0</v>
      </c>
      <c r="R182" s="161">
        <f t="shared" si="27"/>
        <v>0</v>
      </c>
      <c r="S182" s="161">
        <v>0</v>
      </c>
      <c r="T182" s="162">
        <f t="shared" si="2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3" t="s">
        <v>135</v>
      </c>
      <c r="AT182" s="163" t="s">
        <v>131</v>
      </c>
      <c r="AU182" s="163" t="s">
        <v>107</v>
      </c>
      <c r="AY182" s="14" t="s">
        <v>129</v>
      </c>
      <c r="BE182" s="164">
        <f t="shared" si="29"/>
        <v>0</v>
      </c>
      <c r="BF182" s="164">
        <f t="shared" si="30"/>
        <v>0</v>
      </c>
      <c r="BG182" s="164">
        <f t="shared" si="31"/>
        <v>0</v>
      </c>
      <c r="BH182" s="164">
        <f t="shared" si="32"/>
        <v>0</v>
      </c>
      <c r="BI182" s="164">
        <f t="shared" si="33"/>
        <v>0</v>
      </c>
      <c r="BJ182" s="14" t="s">
        <v>107</v>
      </c>
      <c r="BK182" s="165">
        <f t="shared" si="34"/>
        <v>0</v>
      </c>
      <c r="BL182" s="14" t="s">
        <v>135</v>
      </c>
      <c r="BM182" s="163" t="s">
        <v>271</v>
      </c>
    </row>
    <row r="183" spans="1:65" s="2" customFormat="1" ht="16.5" customHeight="1">
      <c r="A183" s="29"/>
      <c r="B183" s="117"/>
      <c r="C183" s="166" t="s">
        <v>272</v>
      </c>
      <c r="D183" s="166" t="s">
        <v>182</v>
      </c>
      <c r="E183" s="167" t="s">
        <v>273</v>
      </c>
      <c r="F183" s="168" t="s">
        <v>274</v>
      </c>
      <c r="G183" s="169" t="s">
        <v>149</v>
      </c>
      <c r="H183" s="170">
        <v>400</v>
      </c>
      <c r="I183" s="170"/>
      <c r="J183" s="171">
        <f t="shared" si="25"/>
        <v>0</v>
      </c>
      <c r="K183" s="172"/>
      <c r="L183" s="173"/>
      <c r="M183" s="174" t="s">
        <v>1</v>
      </c>
      <c r="N183" s="175" t="s">
        <v>38</v>
      </c>
      <c r="O183" s="55"/>
      <c r="P183" s="161">
        <f t="shared" si="26"/>
        <v>0</v>
      </c>
      <c r="Q183" s="161">
        <v>0</v>
      </c>
      <c r="R183" s="161">
        <f t="shared" si="27"/>
        <v>0</v>
      </c>
      <c r="S183" s="161">
        <v>0</v>
      </c>
      <c r="T183" s="162">
        <f t="shared" si="28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3" t="s">
        <v>145</v>
      </c>
      <c r="AT183" s="163" t="s">
        <v>182</v>
      </c>
      <c r="AU183" s="163" t="s">
        <v>107</v>
      </c>
      <c r="AY183" s="14" t="s">
        <v>129</v>
      </c>
      <c r="BE183" s="164">
        <f t="shared" si="29"/>
        <v>0</v>
      </c>
      <c r="BF183" s="164">
        <f t="shared" si="30"/>
        <v>0</v>
      </c>
      <c r="BG183" s="164">
        <f t="shared" si="31"/>
        <v>0</v>
      </c>
      <c r="BH183" s="164">
        <f t="shared" si="32"/>
        <v>0</v>
      </c>
      <c r="BI183" s="164">
        <f t="shared" si="33"/>
        <v>0</v>
      </c>
      <c r="BJ183" s="14" t="s">
        <v>107</v>
      </c>
      <c r="BK183" s="165">
        <f t="shared" si="34"/>
        <v>0</v>
      </c>
      <c r="BL183" s="14" t="s">
        <v>135</v>
      </c>
      <c r="BM183" s="163" t="s">
        <v>275</v>
      </c>
    </row>
    <row r="184" spans="1:65" s="2" customFormat="1" ht="16.5" customHeight="1">
      <c r="A184" s="29"/>
      <c r="B184" s="117"/>
      <c r="C184" s="166" t="s">
        <v>231</v>
      </c>
      <c r="D184" s="166" t="s">
        <v>182</v>
      </c>
      <c r="E184" s="167" t="s">
        <v>276</v>
      </c>
      <c r="F184" s="168" t="s">
        <v>277</v>
      </c>
      <c r="G184" s="169" t="s">
        <v>149</v>
      </c>
      <c r="H184" s="170">
        <v>400</v>
      </c>
      <c r="I184" s="170"/>
      <c r="J184" s="171">
        <f t="shared" si="25"/>
        <v>0</v>
      </c>
      <c r="K184" s="172"/>
      <c r="L184" s="173"/>
      <c r="M184" s="174" t="s">
        <v>1</v>
      </c>
      <c r="N184" s="175" t="s">
        <v>38</v>
      </c>
      <c r="O184" s="55"/>
      <c r="P184" s="161">
        <f t="shared" si="26"/>
        <v>0</v>
      </c>
      <c r="Q184" s="161">
        <v>0</v>
      </c>
      <c r="R184" s="161">
        <f t="shared" si="27"/>
        <v>0</v>
      </c>
      <c r="S184" s="161">
        <v>0</v>
      </c>
      <c r="T184" s="162">
        <f t="shared" si="28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3" t="s">
        <v>145</v>
      </c>
      <c r="AT184" s="163" t="s">
        <v>182</v>
      </c>
      <c r="AU184" s="163" t="s">
        <v>107</v>
      </c>
      <c r="AY184" s="14" t="s">
        <v>129</v>
      </c>
      <c r="BE184" s="164">
        <f t="shared" si="29"/>
        <v>0</v>
      </c>
      <c r="BF184" s="164">
        <f t="shared" si="30"/>
        <v>0</v>
      </c>
      <c r="BG184" s="164">
        <f t="shared" si="31"/>
        <v>0</v>
      </c>
      <c r="BH184" s="164">
        <f t="shared" si="32"/>
        <v>0</v>
      </c>
      <c r="BI184" s="164">
        <f t="shared" si="33"/>
        <v>0</v>
      </c>
      <c r="BJ184" s="14" t="s">
        <v>107</v>
      </c>
      <c r="BK184" s="165">
        <f t="shared" si="34"/>
        <v>0</v>
      </c>
      <c r="BL184" s="14" t="s">
        <v>135</v>
      </c>
      <c r="BM184" s="163" t="s">
        <v>278</v>
      </c>
    </row>
    <row r="185" spans="1:65" s="2" customFormat="1" ht="21.75" customHeight="1">
      <c r="A185" s="29"/>
      <c r="B185" s="117"/>
      <c r="C185" s="152" t="s">
        <v>279</v>
      </c>
      <c r="D185" s="152" t="s">
        <v>131</v>
      </c>
      <c r="E185" s="153" t="s">
        <v>280</v>
      </c>
      <c r="F185" s="154" t="s">
        <v>281</v>
      </c>
      <c r="G185" s="155" t="s">
        <v>253</v>
      </c>
      <c r="H185" s="156">
        <v>3</v>
      </c>
      <c r="I185" s="156"/>
      <c r="J185" s="157">
        <f t="shared" si="25"/>
        <v>0</v>
      </c>
      <c r="K185" s="158"/>
      <c r="L185" s="30"/>
      <c r="M185" s="159" t="s">
        <v>1</v>
      </c>
      <c r="N185" s="160" t="s">
        <v>38</v>
      </c>
      <c r="O185" s="55"/>
      <c r="P185" s="161">
        <f t="shared" si="26"/>
        <v>0</v>
      </c>
      <c r="Q185" s="161">
        <v>0</v>
      </c>
      <c r="R185" s="161">
        <f t="shared" si="27"/>
        <v>0</v>
      </c>
      <c r="S185" s="161">
        <v>0</v>
      </c>
      <c r="T185" s="162">
        <f t="shared" si="28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3" t="s">
        <v>135</v>
      </c>
      <c r="AT185" s="163" t="s">
        <v>131</v>
      </c>
      <c r="AU185" s="163" t="s">
        <v>107</v>
      </c>
      <c r="AY185" s="14" t="s">
        <v>129</v>
      </c>
      <c r="BE185" s="164">
        <f t="shared" si="29"/>
        <v>0</v>
      </c>
      <c r="BF185" s="164">
        <f t="shared" si="30"/>
        <v>0</v>
      </c>
      <c r="BG185" s="164">
        <f t="shared" si="31"/>
        <v>0</v>
      </c>
      <c r="BH185" s="164">
        <f t="shared" si="32"/>
        <v>0</v>
      </c>
      <c r="BI185" s="164">
        <f t="shared" si="33"/>
        <v>0</v>
      </c>
      <c r="BJ185" s="14" t="s">
        <v>107</v>
      </c>
      <c r="BK185" s="165">
        <f t="shared" si="34"/>
        <v>0</v>
      </c>
      <c r="BL185" s="14" t="s">
        <v>135</v>
      </c>
      <c r="BM185" s="163" t="s">
        <v>282</v>
      </c>
    </row>
    <row r="186" spans="1:65" s="2" customFormat="1" ht="21.75" customHeight="1">
      <c r="A186" s="29"/>
      <c r="B186" s="117"/>
      <c r="C186" s="166" t="s">
        <v>234</v>
      </c>
      <c r="D186" s="166" t="s">
        <v>182</v>
      </c>
      <c r="E186" s="167" t="s">
        <v>283</v>
      </c>
      <c r="F186" s="168" t="s">
        <v>284</v>
      </c>
      <c r="G186" s="169" t="s">
        <v>253</v>
      </c>
      <c r="H186" s="170">
        <v>3</v>
      </c>
      <c r="I186" s="170"/>
      <c r="J186" s="171">
        <f t="shared" si="25"/>
        <v>0</v>
      </c>
      <c r="K186" s="172"/>
      <c r="L186" s="173"/>
      <c r="M186" s="174" t="s">
        <v>1</v>
      </c>
      <c r="N186" s="175" t="s">
        <v>38</v>
      </c>
      <c r="O186" s="55"/>
      <c r="P186" s="161">
        <f t="shared" si="26"/>
        <v>0</v>
      </c>
      <c r="Q186" s="161">
        <v>0</v>
      </c>
      <c r="R186" s="161">
        <f t="shared" si="27"/>
        <v>0</v>
      </c>
      <c r="S186" s="161">
        <v>0</v>
      </c>
      <c r="T186" s="162">
        <f t="shared" si="28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3" t="s">
        <v>145</v>
      </c>
      <c r="AT186" s="163" t="s">
        <v>182</v>
      </c>
      <c r="AU186" s="163" t="s">
        <v>107</v>
      </c>
      <c r="AY186" s="14" t="s">
        <v>129</v>
      </c>
      <c r="BE186" s="164">
        <f t="shared" si="29"/>
        <v>0</v>
      </c>
      <c r="BF186" s="164">
        <f t="shared" si="30"/>
        <v>0</v>
      </c>
      <c r="BG186" s="164">
        <f t="shared" si="31"/>
        <v>0</v>
      </c>
      <c r="BH186" s="164">
        <f t="shared" si="32"/>
        <v>0</v>
      </c>
      <c r="BI186" s="164">
        <f t="shared" si="33"/>
        <v>0</v>
      </c>
      <c r="BJ186" s="14" t="s">
        <v>107</v>
      </c>
      <c r="BK186" s="165">
        <f t="shared" si="34"/>
        <v>0</v>
      </c>
      <c r="BL186" s="14" t="s">
        <v>135</v>
      </c>
      <c r="BM186" s="163" t="s">
        <v>285</v>
      </c>
    </row>
    <row r="187" spans="1:65" s="2" customFormat="1" ht="16.5" customHeight="1">
      <c r="A187" s="29"/>
      <c r="B187" s="117"/>
      <c r="C187" s="152" t="s">
        <v>286</v>
      </c>
      <c r="D187" s="152" t="s">
        <v>131</v>
      </c>
      <c r="E187" s="153" t="s">
        <v>287</v>
      </c>
      <c r="F187" s="154" t="s">
        <v>288</v>
      </c>
      <c r="G187" s="155" t="s">
        <v>253</v>
      </c>
      <c r="H187" s="156">
        <v>3</v>
      </c>
      <c r="I187" s="156"/>
      <c r="J187" s="157">
        <f t="shared" si="25"/>
        <v>0</v>
      </c>
      <c r="K187" s="158"/>
      <c r="L187" s="30"/>
      <c r="M187" s="159" t="s">
        <v>1</v>
      </c>
      <c r="N187" s="160" t="s">
        <v>38</v>
      </c>
      <c r="O187" s="55"/>
      <c r="P187" s="161">
        <f t="shared" si="26"/>
        <v>0</v>
      </c>
      <c r="Q187" s="161">
        <v>0</v>
      </c>
      <c r="R187" s="161">
        <f t="shared" si="27"/>
        <v>0</v>
      </c>
      <c r="S187" s="161">
        <v>0</v>
      </c>
      <c r="T187" s="162">
        <f t="shared" si="28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3" t="s">
        <v>135</v>
      </c>
      <c r="AT187" s="163" t="s">
        <v>131</v>
      </c>
      <c r="AU187" s="163" t="s">
        <v>107</v>
      </c>
      <c r="AY187" s="14" t="s">
        <v>129</v>
      </c>
      <c r="BE187" s="164">
        <f t="shared" si="29"/>
        <v>0</v>
      </c>
      <c r="BF187" s="164">
        <f t="shared" si="30"/>
        <v>0</v>
      </c>
      <c r="BG187" s="164">
        <f t="shared" si="31"/>
        <v>0</v>
      </c>
      <c r="BH187" s="164">
        <f t="shared" si="32"/>
        <v>0</v>
      </c>
      <c r="BI187" s="164">
        <f t="shared" si="33"/>
        <v>0</v>
      </c>
      <c r="BJ187" s="14" t="s">
        <v>107</v>
      </c>
      <c r="BK187" s="165">
        <f t="shared" si="34"/>
        <v>0</v>
      </c>
      <c r="BL187" s="14" t="s">
        <v>135</v>
      </c>
      <c r="BM187" s="163" t="s">
        <v>289</v>
      </c>
    </row>
    <row r="188" spans="1:65" s="2" customFormat="1" ht="28.5" customHeight="1">
      <c r="A188" s="29"/>
      <c r="B188" s="117"/>
      <c r="C188" s="166" t="s">
        <v>238</v>
      </c>
      <c r="D188" s="166" t="s">
        <v>182</v>
      </c>
      <c r="E188" s="167" t="s">
        <v>290</v>
      </c>
      <c r="F188" s="168" t="s">
        <v>291</v>
      </c>
      <c r="G188" s="169" t="s">
        <v>253</v>
      </c>
      <c r="H188" s="170">
        <v>3</v>
      </c>
      <c r="I188" s="170"/>
      <c r="J188" s="171">
        <f t="shared" si="25"/>
        <v>0</v>
      </c>
      <c r="K188" s="172"/>
      <c r="L188" s="173"/>
      <c r="M188" s="174" t="s">
        <v>1</v>
      </c>
      <c r="N188" s="175" t="s">
        <v>38</v>
      </c>
      <c r="O188" s="55"/>
      <c r="P188" s="161">
        <f t="shared" si="26"/>
        <v>0</v>
      </c>
      <c r="Q188" s="161">
        <v>0</v>
      </c>
      <c r="R188" s="161">
        <f t="shared" si="27"/>
        <v>0</v>
      </c>
      <c r="S188" s="161">
        <v>0</v>
      </c>
      <c r="T188" s="162">
        <f t="shared" si="28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3" t="s">
        <v>145</v>
      </c>
      <c r="AT188" s="163" t="s">
        <v>182</v>
      </c>
      <c r="AU188" s="163" t="s">
        <v>107</v>
      </c>
      <c r="AY188" s="14" t="s">
        <v>129</v>
      </c>
      <c r="BE188" s="164">
        <f t="shared" si="29"/>
        <v>0</v>
      </c>
      <c r="BF188" s="164">
        <f t="shared" si="30"/>
        <v>0</v>
      </c>
      <c r="BG188" s="164">
        <f t="shared" si="31"/>
        <v>0</v>
      </c>
      <c r="BH188" s="164">
        <f t="shared" si="32"/>
        <v>0</v>
      </c>
      <c r="BI188" s="164">
        <f t="shared" si="33"/>
        <v>0</v>
      </c>
      <c r="BJ188" s="14" t="s">
        <v>107</v>
      </c>
      <c r="BK188" s="165">
        <f t="shared" si="34"/>
        <v>0</v>
      </c>
      <c r="BL188" s="14" t="s">
        <v>135</v>
      </c>
      <c r="BM188" s="163" t="s">
        <v>292</v>
      </c>
    </row>
    <row r="189" spans="1:65" s="2" customFormat="1" ht="27.75" customHeight="1">
      <c r="A189" s="29"/>
      <c r="B189" s="117"/>
      <c r="C189" s="166" t="s">
        <v>293</v>
      </c>
      <c r="D189" s="166" t="s">
        <v>182</v>
      </c>
      <c r="E189" s="167" t="s">
        <v>294</v>
      </c>
      <c r="F189" s="168" t="s">
        <v>295</v>
      </c>
      <c r="G189" s="169" t="s">
        <v>253</v>
      </c>
      <c r="H189" s="170">
        <v>3</v>
      </c>
      <c r="I189" s="170"/>
      <c r="J189" s="171">
        <f t="shared" si="25"/>
        <v>0</v>
      </c>
      <c r="K189" s="172"/>
      <c r="L189" s="173"/>
      <c r="M189" s="174" t="s">
        <v>1</v>
      </c>
      <c r="N189" s="175" t="s">
        <v>38</v>
      </c>
      <c r="O189" s="55"/>
      <c r="P189" s="161">
        <f t="shared" si="26"/>
        <v>0</v>
      </c>
      <c r="Q189" s="161">
        <v>0</v>
      </c>
      <c r="R189" s="161">
        <f t="shared" si="27"/>
        <v>0</v>
      </c>
      <c r="S189" s="161">
        <v>0</v>
      </c>
      <c r="T189" s="162">
        <f t="shared" si="28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3" t="s">
        <v>145</v>
      </c>
      <c r="AT189" s="163" t="s">
        <v>182</v>
      </c>
      <c r="AU189" s="163" t="s">
        <v>107</v>
      </c>
      <c r="AY189" s="14" t="s">
        <v>129</v>
      </c>
      <c r="BE189" s="164">
        <f t="shared" si="29"/>
        <v>0</v>
      </c>
      <c r="BF189" s="164">
        <f t="shared" si="30"/>
        <v>0</v>
      </c>
      <c r="BG189" s="164">
        <f t="shared" si="31"/>
        <v>0</v>
      </c>
      <c r="BH189" s="164">
        <f t="shared" si="32"/>
        <v>0</v>
      </c>
      <c r="BI189" s="164">
        <f t="shared" si="33"/>
        <v>0</v>
      </c>
      <c r="BJ189" s="14" t="s">
        <v>107</v>
      </c>
      <c r="BK189" s="165">
        <f t="shared" si="34"/>
        <v>0</v>
      </c>
      <c r="BL189" s="14" t="s">
        <v>135</v>
      </c>
      <c r="BM189" s="163" t="s">
        <v>296</v>
      </c>
    </row>
    <row r="190" spans="1:65" s="2" customFormat="1" ht="37.5" customHeight="1">
      <c r="A190" s="29"/>
      <c r="B190" s="117"/>
      <c r="C190" s="152" t="s">
        <v>241</v>
      </c>
      <c r="D190" s="152" t="s">
        <v>131</v>
      </c>
      <c r="E190" s="153" t="s">
        <v>297</v>
      </c>
      <c r="F190" s="154" t="s">
        <v>298</v>
      </c>
      <c r="G190" s="155" t="s">
        <v>149</v>
      </c>
      <c r="H190" s="156">
        <v>1180</v>
      </c>
      <c r="I190" s="156"/>
      <c r="J190" s="157">
        <f t="shared" si="25"/>
        <v>0</v>
      </c>
      <c r="K190" s="158"/>
      <c r="L190" s="30"/>
      <c r="M190" s="159" t="s">
        <v>1</v>
      </c>
      <c r="N190" s="160" t="s">
        <v>38</v>
      </c>
      <c r="O190" s="55"/>
      <c r="P190" s="161">
        <f t="shared" si="26"/>
        <v>0</v>
      </c>
      <c r="Q190" s="161">
        <v>0</v>
      </c>
      <c r="R190" s="161">
        <f t="shared" si="27"/>
        <v>0</v>
      </c>
      <c r="S190" s="161">
        <v>0</v>
      </c>
      <c r="T190" s="162">
        <f t="shared" si="28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3" t="s">
        <v>135</v>
      </c>
      <c r="AT190" s="163" t="s">
        <v>131</v>
      </c>
      <c r="AU190" s="163" t="s">
        <v>107</v>
      </c>
      <c r="AY190" s="14" t="s">
        <v>129</v>
      </c>
      <c r="BE190" s="164">
        <f t="shared" si="29"/>
        <v>0</v>
      </c>
      <c r="BF190" s="164">
        <f t="shared" si="30"/>
        <v>0</v>
      </c>
      <c r="BG190" s="164">
        <f t="shared" si="31"/>
        <v>0</v>
      </c>
      <c r="BH190" s="164">
        <f t="shared" si="32"/>
        <v>0</v>
      </c>
      <c r="BI190" s="164">
        <f t="shared" si="33"/>
        <v>0</v>
      </c>
      <c r="BJ190" s="14" t="s">
        <v>107</v>
      </c>
      <c r="BK190" s="165">
        <f t="shared" si="34"/>
        <v>0</v>
      </c>
      <c r="BL190" s="14" t="s">
        <v>135</v>
      </c>
      <c r="BM190" s="163" t="s">
        <v>299</v>
      </c>
    </row>
    <row r="191" spans="1:65" s="2" customFormat="1" ht="16.5" customHeight="1">
      <c r="A191" s="29"/>
      <c r="B191" s="117"/>
      <c r="C191" s="166" t="s">
        <v>300</v>
      </c>
      <c r="D191" s="166" t="s">
        <v>182</v>
      </c>
      <c r="E191" s="167" t="s">
        <v>301</v>
      </c>
      <c r="F191" s="168" t="s">
        <v>302</v>
      </c>
      <c r="G191" s="169" t="s">
        <v>253</v>
      </c>
      <c r="H191" s="170">
        <v>1239</v>
      </c>
      <c r="I191" s="170"/>
      <c r="J191" s="171">
        <f t="shared" si="25"/>
        <v>0</v>
      </c>
      <c r="K191" s="172"/>
      <c r="L191" s="173"/>
      <c r="M191" s="174" t="s">
        <v>1</v>
      </c>
      <c r="N191" s="175" t="s">
        <v>38</v>
      </c>
      <c r="O191" s="55"/>
      <c r="P191" s="161">
        <f t="shared" si="26"/>
        <v>0</v>
      </c>
      <c r="Q191" s="161">
        <v>0</v>
      </c>
      <c r="R191" s="161">
        <f t="shared" si="27"/>
        <v>0</v>
      </c>
      <c r="S191" s="161">
        <v>0</v>
      </c>
      <c r="T191" s="162">
        <f t="shared" si="28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3" t="s">
        <v>145</v>
      </c>
      <c r="AT191" s="163" t="s">
        <v>182</v>
      </c>
      <c r="AU191" s="163" t="s">
        <v>107</v>
      </c>
      <c r="AY191" s="14" t="s">
        <v>129</v>
      </c>
      <c r="BE191" s="164">
        <f t="shared" si="29"/>
        <v>0</v>
      </c>
      <c r="BF191" s="164">
        <f t="shared" si="30"/>
        <v>0</v>
      </c>
      <c r="BG191" s="164">
        <f t="shared" si="31"/>
        <v>0</v>
      </c>
      <c r="BH191" s="164">
        <f t="shared" si="32"/>
        <v>0</v>
      </c>
      <c r="BI191" s="164">
        <f t="shared" si="33"/>
        <v>0</v>
      </c>
      <c r="BJ191" s="14" t="s">
        <v>107</v>
      </c>
      <c r="BK191" s="165">
        <f t="shared" si="34"/>
        <v>0</v>
      </c>
      <c r="BL191" s="14" t="s">
        <v>135</v>
      </c>
      <c r="BM191" s="163" t="s">
        <v>303</v>
      </c>
    </row>
    <row r="192" spans="1:65" s="2" customFormat="1" ht="28.5" customHeight="1">
      <c r="A192" s="29"/>
      <c r="B192" s="117"/>
      <c r="C192" s="152" t="s">
        <v>245</v>
      </c>
      <c r="D192" s="152" t="s">
        <v>131</v>
      </c>
      <c r="E192" s="153" t="s">
        <v>304</v>
      </c>
      <c r="F192" s="154" t="s">
        <v>305</v>
      </c>
      <c r="G192" s="155" t="s">
        <v>149</v>
      </c>
      <c r="H192" s="156">
        <v>23.15</v>
      </c>
      <c r="I192" s="156"/>
      <c r="J192" s="157">
        <f t="shared" si="25"/>
        <v>0</v>
      </c>
      <c r="K192" s="158"/>
      <c r="L192" s="30"/>
      <c r="M192" s="159" t="s">
        <v>1</v>
      </c>
      <c r="N192" s="160" t="s">
        <v>38</v>
      </c>
      <c r="O192" s="55"/>
      <c r="P192" s="161">
        <f t="shared" si="26"/>
        <v>0</v>
      </c>
      <c r="Q192" s="161">
        <v>0</v>
      </c>
      <c r="R192" s="161">
        <f t="shared" si="27"/>
        <v>0</v>
      </c>
      <c r="S192" s="161">
        <v>0</v>
      </c>
      <c r="T192" s="162">
        <f t="shared" si="28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3" t="s">
        <v>135</v>
      </c>
      <c r="AT192" s="163" t="s">
        <v>131</v>
      </c>
      <c r="AU192" s="163" t="s">
        <v>107</v>
      </c>
      <c r="AY192" s="14" t="s">
        <v>129</v>
      </c>
      <c r="BE192" s="164">
        <f t="shared" si="29"/>
        <v>0</v>
      </c>
      <c r="BF192" s="164">
        <f t="shared" si="30"/>
        <v>0</v>
      </c>
      <c r="BG192" s="164">
        <f t="shared" si="31"/>
        <v>0</v>
      </c>
      <c r="BH192" s="164">
        <f t="shared" si="32"/>
        <v>0</v>
      </c>
      <c r="BI192" s="164">
        <f t="shared" si="33"/>
        <v>0</v>
      </c>
      <c r="BJ192" s="14" t="s">
        <v>107</v>
      </c>
      <c r="BK192" s="165">
        <f t="shared" si="34"/>
        <v>0</v>
      </c>
      <c r="BL192" s="14" t="s">
        <v>135</v>
      </c>
      <c r="BM192" s="163" t="s">
        <v>306</v>
      </c>
    </row>
    <row r="193" spans="1:65" s="2" customFormat="1" ht="16.5" customHeight="1">
      <c r="A193" s="29"/>
      <c r="B193" s="117"/>
      <c r="C193" s="166" t="s">
        <v>307</v>
      </c>
      <c r="D193" s="166" t="s">
        <v>182</v>
      </c>
      <c r="E193" s="167" t="s">
        <v>308</v>
      </c>
      <c r="F193" s="168" t="s">
        <v>309</v>
      </c>
      <c r="G193" s="169" t="s">
        <v>141</v>
      </c>
      <c r="H193" s="170">
        <v>25</v>
      </c>
      <c r="I193" s="170"/>
      <c r="J193" s="171">
        <f t="shared" si="25"/>
        <v>0</v>
      </c>
      <c r="K193" s="172"/>
      <c r="L193" s="173"/>
      <c r="M193" s="174" t="s">
        <v>1</v>
      </c>
      <c r="N193" s="175" t="s">
        <v>38</v>
      </c>
      <c r="O193" s="55"/>
      <c r="P193" s="161">
        <f t="shared" si="26"/>
        <v>0</v>
      </c>
      <c r="Q193" s="161">
        <v>0</v>
      </c>
      <c r="R193" s="161">
        <f t="shared" si="27"/>
        <v>0</v>
      </c>
      <c r="S193" s="161">
        <v>0</v>
      </c>
      <c r="T193" s="162">
        <f t="shared" si="28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3" t="s">
        <v>145</v>
      </c>
      <c r="AT193" s="163" t="s">
        <v>182</v>
      </c>
      <c r="AU193" s="163" t="s">
        <v>107</v>
      </c>
      <c r="AY193" s="14" t="s">
        <v>129</v>
      </c>
      <c r="BE193" s="164">
        <f t="shared" si="29"/>
        <v>0</v>
      </c>
      <c r="BF193" s="164">
        <f t="shared" si="30"/>
        <v>0</v>
      </c>
      <c r="BG193" s="164">
        <f t="shared" si="31"/>
        <v>0</v>
      </c>
      <c r="BH193" s="164">
        <f t="shared" si="32"/>
        <v>0</v>
      </c>
      <c r="BI193" s="164">
        <f t="shared" si="33"/>
        <v>0</v>
      </c>
      <c r="BJ193" s="14" t="s">
        <v>107</v>
      </c>
      <c r="BK193" s="165">
        <f t="shared" si="34"/>
        <v>0</v>
      </c>
      <c r="BL193" s="14" t="s">
        <v>135</v>
      </c>
      <c r="BM193" s="163" t="s">
        <v>310</v>
      </c>
    </row>
    <row r="194" spans="1:65" s="2" customFormat="1" ht="39.75" customHeight="1">
      <c r="A194" s="29"/>
      <c r="B194" s="117"/>
      <c r="C194" s="152" t="s">
        <v>248</v>
      </c>
      <c r="D194" s="152" t="s">
        <v>131</v>
      </c>
      <c r="E194" s="153" t="s">
        <v>311</v>
      </c>
      <c r="F194" s="154" t="s">
        <v>312</v>
      </c>
      <c r="G194" s="155" t="s">
        <v>253</v>
      </c>
      <c r="H194" s="156">
        <v>21</v>
      </c>
      <c r="I194" s="156"/>
      <c r="J194" s="157">
        <f t="shared" si="25"/>
        <v>0</v>
      </c>
      <c r="K194" s="158"/>
      <c r="L194" s="30"/>
      <c r="M194" s="159" t="s">
        <v>1</v>
      </c>
      <c r="N194" s="160" t="s">
        <v>38</v>
      </c>
      <c r="O194" s="55"/>
      <c r="P194" s="161">
        <f t="shared" si="26"/>
        <v>0</v>
      </c>
      <c r="Q194" s="161">
        <v>0</v>
      </c>
      <c r="R194" s="161">
        <f t="shared" si="27"/>
        <v>0</v>
      </c>
      <c r="S194" s="161">
        <v>0</v>
      </c>
      <c r="T194" s="162">
        <f t="shared" si="28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3" t="s">
        <v>135</v>
      </c>
      <c r="AT194" s="163" t="s">
        <v>131</v>
      </c>
      <c r="AU194" s="163" t="s">
        <v>107</v>
      </c>
      <c r="AY194" s="14" t="s">
        <v>129</v>
      </c>
      <c r="BE194" s="164">
        <f t="shared" si="29"/>
        <v>0</v>
      </c>
      <c r="BF194" s="164">
        <f t="shared" si="30"/>
        <v>0</v>
      </c>
      <c r="BG194" s="164">
        <f t="shared" si="31"/>
        <v>0</v>
      </c>
      <c r="BH194" s="164">
        <f t="shared" si="32"/>
        <v>0</v>
      </c>
      <c r="BI194" s="164">
        <f t="shared" si="33"/>
        <v>0</v>
      </c>
      <c r="BJ194" s="14" t="s">
        <v>107</v>
      </c>
      <c r="BK194" s="165">
        <f t="shared" si="34"/>
        <v>0</v>
      </c>
      <c r="BL194" s="14" t="s">
        <v>135</v>
      </c>
      <c r="BM194" s="163" t="s">
        <v>313</v>
      </c>
    </row>
    <row r="195" spans="1:65" s="2" customFormat="1" ht="33" customHeight="1">
      <c r="A195" s="29"/>
      <c r="B195" s="117"/>
      <c r="C195" s="166" t="s">
        <v>314</v>
      </c>
      <c r="D195" s="166" t="s">
        <v>182</v>
      </c>
      <c r="E195" s="167" t="s">
        <v>315</v>
      </c>
      <c r="F195" s="168" t="s">
        <v>316</v>
      </c>
      <c r="G195" s="169" t="s">
        <v>253</v>
      </c>
      <c r="H195" s="170">
        <v>21</v>
      </c>
      <c r="I195" s="170"/>
      <c r="J195" s="171">
        <f t="shared" si="25"/>
        <v>0</v>
      </c>
      <c r="K195" s="172"/>
      <c r="L195" s="173"/>
      <c r="M195" s="174" t="s">
        <v>1</v>
      </c>
      <c r="N195" s="175" t="s">
        <v>38</v>
      </c>
      <c r="O195" s="55"/>
      <c r="P195" s="161">
        <f t="shared" si="26"/>
        <v>0</v>
      </c>
      <c r="Q195" s="161">
        <v>0</v>
      </c>
      <c r="R195" s="161">
        <f t="shared" si="27"/>
        <v>0</v>
      </c>
      <c r="S195" s="161">
        <v>0</v>
      </c>
      <c r="T195" s="162">
        <f t="shared" si="28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3" t="s">
        <v>145</v>
      </c>
      <c r="AT195" s="163" t="s">
        <v>182</v>
      </c>
      <c r="AU195" s="163" t="s">
        <v>107</v>
      </c>
      <c r="AY195" s="14" t="s">
        <v>129</v>
      </c>
      <c r="BE195" s="164">
        <f t="shared" si="29"/>
        <v>0</v>
      </c>
      <c r="BF195" s="164">
        <f t="shared" si="30"/>
        <v>0</v>
      </c>
      <c r="BG195" s="164">
        <f t="shared" si="31"/>
        <v>0</v>
      </c>
      <c r="BH195" s="164">
        <f t="shared" si="32"/>
        <v>0</v>
      </c>
      <c r="BI195" s="164">
        <f t="shared" si="33"/>
        <v>0</v>
      </c>
      <c r="BJ195" s="14" t="s">
        <v>107</v>
      </c>
      <c r="BK195" s="165">
        <f t="shared" si="34"/>
        <v>0</v>
      </c>
      <c r="BL195" s="14" t="s">
        <v>135</v>
      </c>
      <c r="BM195" s="163" t="s">
        <v>317</v>
      </c>
    </row>
    <row r="196" spans="1:65" s="2" customFormat="1" ht="33" customHeight="1">
      <c r="A196" s="29"/>
      <c r="B196" s="117"/>
      <c r="C196" s="152" t="s">
        <v>262</v>
      </c>
      <c r="D196" s="152" t="s">
        <v>131</v>
      </c>
      <c r="E196" s="153" t="s">
        <v>318</v>
      </c>
      <c r="F196" s="154" t="s">
        <v>319</v>
      </c>
      <c r="G196" s="155" t="s">
        <v>134</v>
      </c>
      <c r="H196" s="156">
        <v>55.1</v>
      </c>
      <c r="I196" s="156"/>
      <c r="J196" s="157">
        <f t="shared" si="25"/>
        <v>0</v>
      </c>
      <c r="K196" s="158"/>
      <c r="L196" s="30"/>
      <c r="M196" s="159" t="s">
        <v>1</v>
      </c>
      <c r="N196" s="160" t="s">
        <v>38</v>
      </c>
      <c r="O196" s="55"/>
      <c r="P196" s="161">
        <f t="shared" si="26"/>
        <v>0</v>
      </c>
      <c r="Q196" s="161">
        <v>0</v>
      </c>
      <c r="R196" s="161">
        <f t="shared" si="27"/>
        <v>0</v>
      </c>
      <c r="S196" s="161">
        <v>0</v>
      </c>
      <c r="T196" s="162">
        <f t="shared" si="28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3" t="s">
        <v>135</v>
      </c>
      <c r="AT196" s="163" t="s">
        <v>131</v>
      </c>
      <c r="AU196" s="163" t="s">
        <v>107</v>
      </c>
      <c r="AY196" s="14" t="s">
        <v>129</v>
      </c>
      <c r="BE196" s="164">
        <f t="shared" si="29"/>
        <v>0</v>
      </c>
      <c r="BF196" s="164">
        <f t="shared" si="30"/>
        <v>0</v>
      </c>
      <c r="BG196" s="164">
        <f t="shared" si="31"/>
        <v>0</v>
      </c>
      <c r="BH196" s="164">
        <f t="shared" si="32"/>
        <v>0</v>
      </c>
      <c r="BI196" s="164">
        <f t="shared" si="33"/>
        <v>0</v>
      </c>
      <c r="BJ196" s="14" t="s">
        <v>107</v>
      </c>
      <c r="BK196" s="165">
        <f t="shared" si="34"/>
        <v>0</v>
      </c>
      <c r="BL196" s="14" t="s">
        <v>135</v>
      </c>
      <c r="BM196" s="163" t="s">
        <v>320</v>
      </c>
    </row>
    <row r="197" spans="1:65" s="2" customFormat="1" ht="27" customHeight="1">
      <c r="A197" s="29"/>
      <c r="B197" s="117"/>
      <c r="C197" s="152" t="s">
        <v>321</v>
      </c>
      <c r="D197" s="152" t="s">
        <v>131</v>
      </c>
      <c r="E197" s="153" t="s">
        <v>322</v>
      </c>
      <c r="F197" s="154" t="s">
        <v>323</v>
      </c>
      <c r="G197" s="155" t="s">
        <v>324</v>
      </c>
      <c r="H197" s="156">
        <v>1</v>
      </c>
      <c r="I197" s="156"/>
      <c r="J197" s="157">
        <f t="shared" si="25"/>
        <v>0</v>
      </c>
      <c r="K197" s="158"/>
      <c r="L197" s="30"/>
      <c r="M197" s="159" t="s">
        <v>1</v>
      </c>
      <c r="N197" s="160" t="s">
        <v>38</v>
      </c>
      <c r="O197" s="55"/>
      <c r="P197" s="161">
        <f t="shared" si="26"/>
        <v>0</v>
      </c>
      <c r="Q197" s="161">
        <v>0</v>
      </c>
      <c r="R197" s="161">
        <f t="shared" si="27"/>
        <v>0</v>
      </c>
      <c r="S197" s="161">
        <v>0</v>
      </c>
      <c r="T197" s="162">
        <f t="shared" si="28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3" t="s">
        <v>135</v>
      </c>
      <c r="AT197" s="163" t="s">
        <v>131</v>
      </c>
      <c r="AU197" s="163" t="s">
        <v>107</v>
      </c>
      <c r="AY197" s="14" t="s">
        <v>129</v>
      </c>
      <c r="BE197" s="164">
        <f t="shared" si="29"/>
        <v>0</v>
      </c>
      <c r="BF197" s="164">
        <f t="shared" si="30"/>
        <v>0</v>
      </c>
      <c r="BG197" s="164">
        <f t="shared" si="31"/>
        <v>0</v>
      </c>
      <c r="BH197" s="164">
        <f t="shared" si="32"/>
        <v>0</v>
      </c>
      <c r="BI197" s="164">
        <f t="shared" si="33"/>
        <v>0</v>
      </c>
      <c r="BJ197" s="14" t="s">
        <v>107</v>
      </c>
      <c r="BK197" s="165">
        <f t="shared" si="34"/>
        <v>0</v>
      </c>
      <c r="BL197" s="14" t="s">
        <v>135</v>
      </c>
      <c r="BM197" s="163" t="s">
        <v>325</v>
      </c>
    </row>
    <row r="198" spans="1:65" s="2" customFormat="1" ht="27" customHeight="1">
      <c r="A198" s="29"/>
      <c r="B198" s="117"/>
      <c r="C198" s="152" t="s">
        <v>265</v>
      </c>
      <c r="D198" s="152" t="s">
        <v>131</v>
      </c>
      <c r="E198" s="153" t="s">
        <v>326</v>
      </c>
      <c r="F198" s="154" t="s">
        <v>327</v>
      </c>
      <c r="G198" s="155" t="s">
        <v>328</v>
      </c>
      <c r="H198" s="156">
        <v>2</v>
      </c>
      <c r="I198" s="156"/>
      <c r="J198" s="157">
        <f t="shared" si="25"/>
        <v>0</v>
      </c>
      <c r="K198" s="158"/>
      <c r="L198" s="30"/>
      <c r="M198" s="159" t="s">
        <v>1</v>
      </c>
      <c r="N198" s="160" t="s">
        <v>38</v>
      </c>
      <c r="O198" s="55"/>
      <c r="P198" s="161">
        <f t="shared" si="26"/>
        <v>0</v>
      </c>
      <c r="Q198" s="161">
        <v>0</v>
      </c>
      <c r="R198" s="161">
        <f t="shared" si="27"/>
        <v>0</v>
      </c>
      <c r="S198" s="161">
        <v>0</v>
      </c>
      <c r="T198" s="162">
        <f t="shared" si="28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3" t="s">
        <v>135</v>
      </c>
      <c r="AT198" s="163" t="s">
        <v>131</v>
      </c>
      <c r="AU198" s="163" t="s">
        <v>107</v>
      </c>
      <c r="AY198" s="14" t="s">
        <v>129</v>
      </c>
      <c r="BE198" s="164">
        <f t="shared" si="29"/>
        <v>0</v>
      </c>
      <c r="BF198" s="164">
        <f t="shared" si="30"/>
        <v>0</v>
      </c>
      <c r="BG198" s="164">
        <f t="shared" si="31"/>
        <v>0</v>
      </c>
      <c r="BH198" s="164">
        <f t="shared" si="32"/>
        <v>0</v>
      </c>
      <c r="BI198" s="164">
        <f t="shared" si="33"/>
        <v>0</v>
      </c>
      <c r="BJ198" s="14" t="s">
        <v>107</v>
      </c>
      <c r="BK198" s="165">
        <f t="shared" si="34"/>
        <v>0</v>
      </c>
      <c r="BL198" s="14" t="s">
        <v>135</v>
      </c>
      <c r="BM198" s="163" t="s">
        <v>329</v>
      </c>
    </row>
    <row r="199" spans="1:65" s="2" customFormat="1" ht="27" customHeight="1">
      <c r="A199" s="29"/>
      <c r="B199" s="117"/>
      <c r="C199" s="152" t="s">
        <v>330</v>
      </c>
      <c r="D199" s="152" t="s">
        <v>131</v>
      </c>
      <c r="E199" s="153" t="s">
        <v>331</v>
      </c>
      <c r="F199" s="154" t="s">
        <v>332</v>
      </c>
      <c r="G199" s="155" t="s">
        <v>328</v>
      </c>
      <c r="H199" s="156">
        <v>1</v>
      </c>
      <c r="I199" s="156"/>
      <c r="J199" s="157">
        <f t="shared" si="25"/>
        <v>0</v>
      </c>
      <c r="K199" s="158"/>
      <c r="L199" s="30"/>
      <c r="M199" s="159" t="s">
        <v>1</v>
      </c>
      <c r="N199" s="160" t="s">
        <v>38</v>
      </c>
      <c r="O199" s="55"/>
      <c r="P199" s="161">
        <f t="shared" si="26"/>
        <v>0</v>
      </c>
      <c r="Q199" s="161">
        <v>0</v>
      </c>
      <c r="R199" s="161">
        <f t="shared" si="27"/>
        <v>0</v>
      </c>
      <c r="S199" s="161">
        <v>0</v>
      </c>
      <c r="T199" s="162">
        <f t="shared" si="28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3" t="s">
        <v>135</v>
      </c>
      <c r="AT199" s="163" t="s">
        <v>131</v>
      </c>
      <c r="AU199" s="163" t="s">
        <v>107</v>
      </c>
      <c r="AY199" s="14" t="s">
        <v>129</v>
      </c>
      <c r="BE199" s="164">
        <f t="shared" si="29"/>
        <v>0</v>
      </c>
      <c r="BF199" s="164">
        <f t="shared" si="30"/>
        <v>0</v>
      </c>
      <c r="BG199" s="164">
        <f t="shared" si="31"/>
        <v>0</v>
      </c>
      <c r="BH199" s="164">
        <f t="shared" si="32"/>
        <v>0</v>
      </c>
      <c r="BI199" s="164">
        <f t="shared" si="33"/>
        <v>0</v>
      </c>
      <c r="BJ199" s="14" t="s">
        <v>107</v>
      </c>
      <c r="BK199" s="165">
        <f t="shared" si="34"/>
        <v>0</v>
      </c>
      <c r="BL199" s="14" t="s">
        <v>135</v>
      </c>
      <c r="BM199" s="163" t="s">
        <v>333</v>
      </c>
    </row>
    <row r="200" spans="1:65" s="2" customFormat="1" ht="27" customHeight="1">
      <c r="A200" s="29"/>
      <c r="B200" s="117"/>
      <c r="C200" s="152" t="s">
        <v>269</v>
      </c>
      <c r="D200" s="152" t="s">
        <v>131</v>
      </c>
      <c r="E200" s="153" t="s">
        <v>334</v>
      </c>
      <c r="F200" s="154" t="s">
        <v>335</v>
      </c>
      <c r="G200" s="155" t="s">
        <v>253</v>
      </c>
      <c r="H200" s="156">
        <v>8</v>
      </c>
      <c r="I200" s="156"/>
      <c r="J200" s="157">
        <f t="shared" si="25"/>
        <v>0</v>
      </c>
      <c r="K200" s="158"/>
      <c r="L200" s="30"/>
      <c r="M200" s="159" t="s">
        <v>1</v>
      </c>
      <c r="N200" s="160" t="s">
        <v>38</v>
      </c>
      <c r="O200" s="55"/>
      <c r="P200" s="161">
        <f t="shared" si="26"/>
        <v>0</v>
      </c>
      <c r="Q200" s="161">
        <v>0</v>
      </c>
      <c r="R200" s="161">
        <f t="shared" si="27"/>
        <v>0</v>
      </c>
      <c r="S200" s="161">
        <v>0</v>
      </c>
      <c r="T200" s="162">
        <f t="shared" si="28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3" t="s">
        <v>135</v>
      </c>
      <c r="AT200" s="163" t="s">
        <v>131</v>
      </c>
      <c r="AU200" s="163" t="s">
        <v>107</v>
      </c>
      <c r="AY200" s="14" t="s">
        <v>129</v>
      </c>
      <c r="BE200" s="164">
        <f t="shared" si="29"/>
        <v>0</v>
      </c>
      <c r="BF200" s="164">
        <f t="shared" si="30"/>
        <v>0</v>
      </c>
      <c r="BG200" s="164">
        <f t="shared" si="31"/>
        <v>0</v>
      </c>
      <c r="BH200" s="164">
        <f t="shared" si="32"/>
        <v>0</v>
      </c>
      <c r="BI200" s="164">
        <f t="shared" si="33"/>
        <v>0</v>
      </c>
      <c r="BJ200" s="14" t="s">
        <v>107</v>
      </c>
      <c r="BK200" s="165">
        <f t="shared" si="34"/>
        <v>0</v>
      </c>
      <c r="BL200" s="14" t="s">
        <v>135</v>
      </c>
      <c r="BM200" s="163" t="s">
        <v>336</v>
      </c>
    </row>
    <row r="201" spans="1:65" s="2" customFormat="1" ht="27" customHeight="1">
      <c r="A201" s="29"/>
      <c r="B201" s="117"/>
      <c r="C201" s="152" t="s">
        <v>337</v>
      </c>
      <c r="D201" s="152" t="s">
        <v>131</v>
      </c>
      <c r="E201" s="153" t="s">
        <v>338</v>
      </c>
      <c r="F201" s="154" t="s">
        <v>339</v>
      </c>
      <c r="G201" s="155" t="s">
        <v>328</v>
      </c>
      <c r="H201" s="156">
        <v>1</v>
      </c>
      <c r="I201" s="156"/>
      <c r="J201" s="157">
        <f t="shared" si="25"/>
        <v>0</v>
      </c>
      <c r="K201" s="158"/>
      <c r="L201" s="30"/>
      <c r="M201" s="159" t="s">
        <v>1</v>
      </c>
      <c r="N201" s="160" t="s">
        <v>38</v>
      </c>
      <c r="O201" s="55"/>
      <c r="P201" s="161">
        <f t="shared" si="26"/>
        <v>0</v>
      </c>
      <c r="Q201" s="161">
        <v>0</v>
      </c>
      <c r="R201" s="161">
        <f t="shared" si="27"/>
        <v>0</v>
      </c>
      <c r="S201" s="161">
        <v>0</v>
      </c>
      <c r="T201" s="162">
        <f t="shared" si="28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3" t="s">
        <v>135</v>
      </c>
      <c r="AT201" s="163" t="s">
        <v>131</v>
      </c>
      <c r="AU201" s="163" t="s">
        <v>107</v>
      </c>
      <c r="AY201" s="14" t="s">
        <v>129</v>
      </c>
      <c r="BE201" s="164">
        <f t="shared" si="29"/>
        <v>0</v>
      </c>
      <c r="BF201" s="164">
        <f t="shared" si="30"/>
        <v>0</v>
      </c>
      <c r="BG201" s="164">
        <f t="shared" si="31"/>
        <v>0</v>
      </c>
      <c r="BH201" s="164">
        <f t="shared" si="32"/>
        <v>0</v>
      </c>
      <c r="BI201" s="164">
        <f t="shared" si="33"/>
        <v>0</v>
      </c>
      <c r="BJ201" s="14" t="s">
        <v>107</v>
      </c>
      <c r="BK201" s="165">
        <f t="shared" si="34"/>
        <v>0</v>
      </c>
      <c r="BL201" s="14" t="s">
        <v>135</v>
      </c>
      <c r="BM201" s="163" t="s">
        <v>340</v>
      </c>
    </row>
    <row r="202" spans="1:65" s="2" customFormat="1" ht="27" customHeight="1">
      <c r="A202" s="29"/>
      <c r="B202" s="117"/>
      <c r="C202" s="152" t="s">
        <v>271</v>
      </c>
      <c r="D202" s="152" t="s">
        <v>131</v>
      </c>
      <c r="E202" s="153" t="s">
        <v>341</v>
      </c>
      <c r="F202" s="154" t="s">
        <v>342</v>
      </c>
      <c r="G202" s="155" t="s">
        <v>328</v>
      </c>
      <c r="H202" s="156">
        <v>1</v>
      </c>
      <c r="I202" s="156"/>
      <c r="J202" s="157">
        <f t="shared" si="25"/>
        <v>0</v>
      </c>
      <c r="K202" s="158"/>
      <c r="L202" s="30"/>
      <c r="M202" s="159" t="s">
        <v>1</v>
      </c>
      <c r="N202" s="160" t="s">
        <v>38</v>
      </c>
      <c r="O202" s="55"/>
      <c r="P202" s="161">
        <f t="shared" si="26"/>
        <v>0</v>
      </c>
      <c r="Q202" s="161">
        <v>0</v>
      </c>
      <c r="R202" s="161">
        <f t="shared" si="27"/>
        <v>0</v>
      </c>
      <c r="S202" s="161">
        <v>0</v>
      </c>
      <c r="T202" s="162">
        <f t="shared" si="28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3" t="s">
        <v>135</v>
      </c>
      <c r="AT202" s="163" t="s">
        <v>131</v>
      </c>
      <c r="AU202" s="163" t="s">
        <v>107</v>
      </c>
      <c r="AY202" s="14" t="s">
        <v>129</v>
      </c>
      <c r="BE202" s="164">
        <f t="shared" si="29"/>
        <v>0</v>
      </c>
      <c r="BF202" s="164">
        <f t="shared" si="30"/>
        <v>0</v>
      </c>
      <c r="BG202" s="164">
        <f t="shared" si="31"/>
        <v>0</v>
      </c>
      <c r="BH202" s="164">
        <f t="shared" si="32"/>
        <v>0</v>
      </c>
      <c r="BI202" s="164">
        <f t="shared" si="33"/>
        <v>0</v>
      </c>
      <c r="BJ202" s="14" t="s">
        <v>107</v>
      </c>
      <c r="BK202" s="165">
        <f t="shared" si="34"/>
        <v>0</v>
      </c>
      <c r="BL202" s="14" t="s">
        <v>135</v>
      </c>
      <c r="BM202" s="163" t="s">
        <v>343</v>
      </c>
    </row>
    <row r="203" spans="1:65" s="2" customFormat="1" ht="27" customHeight="1">
      <c r="A203" s="29"/>
      <c r="B203" s="117"/>
      <c r="C203" s="152" t="s">
        <v>344</v>
      </c>
      <c r="D203" s="152" t="s">
        <v>131</v>
      </c>
      <c r="E203" s="153" t="s">
        <v>345</v>
      </c>
      <c r="F203" s="154" t="s">
        <v>346</v>
      </c>
      <c r="G203" s="155" t="s">
        <v>328</v>
      </c>
      <c r="H203" s="156">
        <v>2</v>
      </c>
      <c r="I203" s="156"/>
      <c r="J203" s="157">
        <f t="shared" si="25"/>
        <v>0</v>
      </c>
      <c r="K203" s="158"/>
      <c r="L203" s="30"/>
      <c r="M203" s="159" t="s">
        <v>1</v>
      </c>
      <c r="N203" s="160" t="s">
        <v>38</v>
      </c>
      <c r="O203" s="55"/>
      <c r="P203" s="161">
        <f t="shared" si="26"/>
        <v>0</v>
      </c>
      <c r="Q203" s="161">
        <v>0</v>
      </c>
      <c r="R203" s="161">
        <f t="shared" si="27"/>
        <v>0</v>
      </c>
      <c r="S203" s="161">
        <v>0</v>
      </c>
      <c r="T203" s="162">
        <f t="shared" si="28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3" t="s">
        <v>135</v>
      </c>
      <c r="AT203" s="163" t="s">
        <v>131</v>
      </c>
      <c r="AU203" s="163" t="s">
        <v>107</v>
      </c>
      <c r="AY203" s="14" t="s">
        <v>129</v>
      </c>
      <c r="BE203" s="164">
        <f t="shared" si="29"/>
        <v>0</v>
      </c>
      <c r="BF203" s="164">
        <f t="shared" si="30"/>
        <v>0</v>
      </c>
      <c r="BG203" s="164">
        <f t="shared" si="31"/>
        <v>0</v>
      </c>
      <c r="BH203" s="164">
        <f t="shared" si="32"/>
        <v>0</v>
      </c>
      <c r="BI203" s="164">
        <f t="shared" si="33"/>
        <v>0</v>
      </c>
      <c r="BJ203" s="14" t="s">
        <v>107</v>
      </c>
      <c r="BK203" s="165">
        <f t="shared" si="34"/>
        <v>0</v>
      </c>
      <c r="BL203" s="14" t="s">
        <v>135</v>
      </c>
      <c r="BM203" s="163" t="s">
        <v>347</v>
      </c>
    </row>
    <row r="204" spans="1:65" s="2" customFormat="1" ht="27" customHeight="1">
      <c r="A204" s="29"/>
      <c r="B204" s="117"/>
      <c r="C204" s="152" t="s">
        <v>275</v>
      </c>
      <c r="D204" s="152" t="s">
        <v>131</v>
      </c>
      <c r="E204" s="153" t="s">
        <v>348</v>
      </c>
      <c r="F204" s="154" t="s">
        <v>349</v>
      </c>
      <c r="G204" s="155" t="s">
        <v>328</v>
      </c>
      <c r="H204" s="156">
        <v>2</v>
      </c>
      <c r="I204" s="156"/>
      <c r="J204" s="157">
        <f t="shared" si="25"/>
        <v>0</v>
      </c>
      <c r="K204" s="158"/>
      <c r="L204" s="30"/>
      <c r="M204" s="159" t="s">
        <v>1</v>
      </c>
      <c r="N204" s="160" t="s">
        <v>38</v>
      </c>
      <c r="O204" s="55"/>
      <c r="P204" s="161">
        <f t="shared" si="26"/>
        <v>0</v>
      </c>
      <c r="Q204" s="161">
        <v>0</v>
      </c>
      <c r="R204" s="161">
        <f t="shared" si="27"/>
        <v>0</v>
      </c>
      <c r="S204" s="161">
        <v>0</v>
      </c>
      <c r="T204" s="162">
        <f t="shared" si="28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3" t="s">
        <v>135</v>
      </c>
      <c r="AT204" s="163" t="s">
        <v>131</v>
      </c>
      <c r="AU204" s="163" t="s">
        <v>107</v>
      </c>
      <c r="AY204" s="14" t="s">
        <v>129</v>
      </c>
      <c r="BE204" s="164">
        <f t="shared" si="29"/>
        <v>0</v>
      </c>
      <c r="BF204" s="164">
        <f t="shared" si="30"/>
        <v>0</v>
      </c>
      <c r="BG204" s="164">
        <f t="shared" si="31"/>
        <v>0</v>
      </c>
      <c r="BH204" s="164">
        <f t="shared" si="32"/>
        <v>0</v>
      </c>
      <c r="BI204" s="164">
        <f t="shared" si="33"/>
        <v>0</v>
      </c>
      <c r="BJ204" s="14" t="s">
        <v>107</v>
      </c>
      <c r="BK204" s="165">
        <f t="shared" si="34"/>
        <v>0</v>
      </c>
      <c r="BL204" s="14" t="s">
        <v>135</v>
      </c>
      <c r="BM204" s="163" t="s">
        <v>350</v>
      </c>
    </row>
    <row r="205" spans="1:65" s="2" customFormat="1" ht="27" customHeight="1">
      <c r="A205" s="29"/>
      <c r="B205" s="117"/>
      <c r="C205" s="152" t="s">
        <v>351</v>
      </c>
      <c r="D205" s="152" t="s">
        <v>131</v>
      </c>
      <c r="E205" s="153" t="s">
        <v>352</v>
      </c>
      <c r="F205" s="154" t="s">
        <v>353</v>
      </c>
      <c r="G205" s="155" t="s">
        <v>253</v>
      </c>
      <c r="H205" s="156">
        <v>6</v>
      </c>
      <c r="I205" s="156"/>
      <c r="J205" s="157">
        <f t="shared" si="25"/>
        <v>0</v>
      </c>
      <c r="K205" s="158"/>
      <c r="L205" s="30"/>
      <c r="M205" s="159" t="s">
        <v>1</v>
      </c>
      <c r="N205" s="160" t="s">
        <v>38</v>
      </c>
      <c r="O205" s="55"/>
      <c r="P205" s="161">
        <f t="shared" si="26"/>
        <v>0</v>
      </c>
      <c r="Q205" s="161">
        <v>0</v>
      </c>
      <c r="R205" s="161">
        <f t="shared" si="27"/>
        <v>0</v>
      </c>
      <c r="S205" s="161">
        <v>0</v>
      </c>
      <c r="T205" s="162">
        <f t="shared" si="28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3" t="s">
        <v>135</v>
      </c>
      <c r="AT205" s="163" t="s">
        <v>131</v>
      </c>
      <c r="AU205" s="163" t="s">
        <v>107</v>
      </c>
      <c r="AY205" s="14" t="s">
        <v>129</v>
      </c>
      <c r="BE205" s="164">
        <f t="shared" si="29"/>
        <v>0</v>
      </c>
      <c r="BF205" s="164">
        <f t="shared" si="30"/>
        <v>0</v>
      </c>
      <c r="BG205" s="164">
        <f t="shared" si="31"/>
        <v>0</v>
      </c>
      <c r="BH205" s="164">
        <f t="shared" si="32"/>
        <v>0</v>
      </c>
      <c r="BI205" s="164">
        <f t="shared" si="33"/>
        <v>0</v>
      </c>
      <c r="BJ205" s="14" t="s">
        <v>107</v>
      </c>
      <c r="BK205" s="165">
        <f t="shared" si="34"/>
        <v>0</v>
      </c>
      <c r="BL205" s="14" t="s">
        <v>135</v>
      </c>
      <c r="BM205" s="163" t="s">
        <v>354</v>
      </c>
    </row>
    <row r="206" spans="1:65" s="2" customFormat="1" ht="27" customHeight="1">
      <c r="A206" s="29"/>
      <c r="B206" s="117"/>
      <c r="C206" s="152" t="s">
        <v>278</v>
      </c>
      <c r="D206" s="152" t="s">
        <v>131</v>
      </c>
      <c r="E206" s="153" t="s">
        <v>355</v>
      </c>
      <c r="F206" s="154" t="s">
        <v>356</v>
      </c>
      <c r="G206" s="155" t="s">
        <v>253</v>
      </c>
      <c r="H206" s="156">
        <v>1</v>
      </c>
      <c r="I206" s="156"/>
      <c r="J206" s="157">
        <f t="shared" si="25"/>
        <v>0</v>
      </c>
      <c r="K206" s="158"/>
      <c r="L206" s="30"/>
      <c r="M206" s="159" t="s">
        <v>1</v>
      </c>
      <c r="N206" s="160" t="s">
        <v>38</v>
      </c>
      <c r="O206" s="55"/>
      <c r="P206" s="161">
        <f t="shared" si="26"/>
        <v>0</v>
      </c>
      <c r="Q206" s="161">
        <v>0</v>
      </c>
      <c r="R206" s="161">
        <f t="shared" si="27"/>
        <v>0</v>
      </c>
      <c r="S206" s="161">
        <v>0</v>
      </c>
      <c r="T206" s="162">
        <f t="shared" si="28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3" t="s">
        <v>135</v>
      </c>
      <c r="AT206" s="163" t="s">
        <v>131</v>
      </c>
      <c r="AU206" s="163" t="s">
        <v>107</v>
      </c>
      <c r="AY206" s="14" t="s">
        <v>129</v>
      </c>
      <c r="BE206" s="164">
        <f t="shared" si="29"/>
        <v>0</v>
      </c>
      <c r="BF206" s="164">
        <f t="shared" si="30"/>
        <v>0</v>
      </c>
      <c r="BG206" s="164">
        <f t="shared" si="31"/>
        <v>0</v>
      </c>
      <c r="BH206" s="164">
        <f t="shared" si="32"/>
        <v>0</v>
      </c>
      <c r="BI206" s="164">
        <f t="shared" si="33"/>
        <v>0</v>
      </c>
      <c r="BJ206" s="14" t="s">
        <v>107</v>
      </c>
      <c r="BK206" s="165">
        <f t="shared" si="34"/>
        <v>0</v>
      </c>
      <c r="BL206" s="14" t="s">
        <v>135</v>
      </c>
      <c r="BM206" s="163" t="s">
        <v>357</v>
      </c>
    </row>
    <row r="207" spans="1:65" s="2" customFormat="1" ht="27" customHeight="1">
      <c r="A207" s="29"/>
      <c r="B207" s="117"/>
      <c r="C207" s="152" t="s">
        <v>358</v>
      </c>
      <c r="D207" s="152" t="s">
        <v>131</v>
      </c>
      <c r="E207" s="153" t="s">
        <v>359</v>
      </c>
      <c r="F207" s="154" t="s">
        <v>360</v>
      </c>
      <c r="G207" s="155" t="s">
        <v>253</v>
      </c>
      <c r="H207" s="156">
        <v>1</v>
      </c>
      <c r="I207" s="156"/>
      <c r="J207" s="157">
        <f t="shared" si="25"/>
        <v>0</v>
      </c>
      <c r="K207" s="158"/>
      <c r="L207" s="30"/>
      <c r="M207" s="159" t="s">
        <v>1</v>
      </c>
      <c r="N207" s="160" t="s">
        <v>38</v>
      </c>
      <c r="O207" s="55"/>
      <c r="P207" s="161">
        <f t="shared" si="26"/>
        <v>0</v>
      </c>
      <c r="Q207" s="161">
        <v>0</v>
      </c>
      <c r="R207" s="161">
        <f t="shared" si="27"/>
        <v>0</v>
      </c>
      <c r="S207" s="161">
        <v>0</v>
      </c>
      <c r="T207" s="162">
        <f t="shared" si="28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3" t="s">
        <v>135</v>
      </c>
      <c r="AT207" s="163" t="s">
        <v>131</v>
      </c>
      <c r="AU207" s="163" t="s">
        <v>107</v>
      </c>
      <c r="AY207" s="14" t="s">
        <v>129</v>
      </c>
      <c r="BE207" s="164">
        <f t="shared" si="29"/>
        <v>0</v>
      </c>
      <c r="BF207" s="164">
        <f t="shared" si="30"/>
        <v>0</v>
      </c>
      <c r="BG207" s="164">
        <f t="shared" si="31"/>
        <v>0</v>
      </c>
      <c r="BH207" s="164">
        <f t="shared" si="32"/>
        <v>0</v>
      </c>
      <c r="BI207" s="164">
        <f t="shared" si="33"/>
        <v>0</v>
      </c>
      <c r="BJ207" s="14" t="s">
        <v>107</v>
      </c>
      <c r="BK207" s="165">
        <f t="shared" si="34"/>
        <v>0</v>
      </c>
      <c r="BL207" s="14" t="s">
        <v>135</v>
      </c>
      <c r="BM207" s="163" t="s">
        <v>361</v>
      </c>
    </row>
    <row r="208" spans="1:65" s="2" customFormat="1" ht="16.5" customHeight="1">
      <c r="A208" s="29"/>
      <c r="B208" s="117"/>
      <c r="C208" s="152" t="s">
        <v>282</v>
      </c>
      <c r="D208" s="152" t="s">
        <v>131</v>
      </c>
      <c r="E208" s="153" t="s">
        <v>362</v>
      </c>
      <c r="F208" s="154" t="s">
        <v>363</v>
      </c>
      <c r="G208" s="155" t="s">
        <v>149</v>
      </c>
      <c r="H208" s="156">
        <v>136</v>
      </c>
      <c r="I208" s="156"/>
      <c r="J208" s="157">
        <f t="shared" si="25"/>
        <v>0</v>
      </c>
      <c r="K208" s="158"/>
      <c r="L208" s="30"/>
      <c r="M208" s="159" t="s">
        <v>1</v>
      </c>
      <c r="N208" s="160" t="s">
        <v>38</v>
      </c>
      <c r="O208" s="55"/>
      <c r="P208" s="161">
        <f t="shared" si="26"/>
        <v>0</v>
      </c>
      <c r="Q208" s="161">
        <v>0</v>
      </c>
      <c r="R208" s="161">
        <f t="shared" si="27"/>
        <v>0</v>
      </c>
      <c r="S208" s="161">
        <v>0</v>
      </c>
      <c r="T208" s="162">
        <f t="shared" si="28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3" t="s">
        <v>135</v>
      </c>
      <c r="AT208" s="163" t="s">
        <v>131</v>
      </c>
      <c r="AU208" s="163" t="s">
        <v>107</v>
      </c>
      <c r="AY208" s="14" t="s">
        <v>129</v>
      </c>
      <c r="BE208" s="164">
        <f t="shared" si="29"/>
        <v>0</v>
      </c>
      <c r="BF208" s="164">
        <f t="shared" si="30"/>
        <v>0</v>
      </c>
      <c r="BG208" s="164">
        <f t="shared" si="31"/>
        <v>0</v>
      </c>
      <c r="BH208" s="164">
        <f t="shared" si="32"/>
        <v>0</v>
      </c>
      <c r="BI208" s="164">
        <f t="shared" si="33"/>
        <v>0</v>
      </c>
      <c r="BJ208" s="14" t="s">
        <v>107</v>
      </c>
      <c r="BK208" s="165">
        <f t="shared" si="34"/>
        <v>0</v>
      </c>
      <c r="BL208" s="14" t="s">
        <v>135</v>
      </c>
      <c r="BM208" s="163" t="s">
        <v>364</v>
      </c>
    </row>
    <row r="209" spans="1:65" s="2" customFormat="1" ht="33" customHeight="1">
      <c r="A209" s="29"/>
      <c r="B209" s="117"/>
      <c r="C209" s="152" t="s">
        <v>365</v>
      </c>
      <c r="D209" s="152" t="s">
        <v>131</v>
      </c>
      <c r="E209" s="153" t="s">
        <v>366</v>
      </c>
      <c r="F209" s="154" t="s">
        <v>367</v>
      </c>
      <c r="G209" s="155" t="s">
        <v>141</v>
      </c>
      <c r="H209" s="156">
        <v>390</v>
      </c>
      <c r="I209" s="156"/>
      <c r="J209" s="157">
        <f t="shared" si="25"/>
        <v>0</v>
      </c>
      <c r="K209" s="158"/>
      <c r="L209" s="30"/>
      <c r="M209" s="159" t="s">
        <v>1</v>
      </c>
      <c r="N209" s="160" t="s">
        <v>38</v>
      </c>
      <c r="O209" s="55"/>
      <c r="P209" s="161">
        <f t="shared" si="26"/>
        <v>0</v>
      </c>
      <c r="Q209" s="161">
        <v>0</v>
      </c>
      <c r="R209" s="161">
        <f t="shared" si="27"/>
        <v>0</v>
      </c>
      <c r="S209" s="161">
        <v>0</v>
      </c>
      <c r="T209" s="162">
        <f t="shared" si="28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3" t="s">
        <v>135</v>
      </c>
      <c r="AT209" s="163" t="s">
        <v>131</v>
      </c>
      <c r="AU209" s="163" t="s">
        <v>107</v>
      </c>
      <c r="AY209" s="14" t="s">
        <v>129</v>
      </c>
      <c r="BE209" s="164">
        <f t="shared" si="29"/>
        <v>0</v>
      </c>
      <c r="BF209" s="164">
        <f t="shared" si="30"/>
        <v>0</v>
      </c>
      <c r="BG209" s="164">
        <f t="shared" si="31"/>
        <v>0</v>
      </c>
      <c r="BH209" s="164">
        <f t="shared" si="32"/>
        <v>0</v>
      </c>
      <c r="BI209" s="164">
        <f t="shared" si="33"/>
        <v>0</v>
      </c>
      <c r="BJ209" s="14" t="s">
        <v>107</v>
      </c>
      <c r="BK209" s="165">
        <f t="shared" si="34"/>
        <v>0</v>
      </c>
      <c r="BL209" s="14" t="s">
        <v>135</v>
      </c>
      <c r="BM209" s="163" t="s">
        <v>368</v>
      </c>
    </row>
    <row r="210" spans="1:65" s="2" customFormat="1" ht="21.75" customHeight="1">
      <c r="A210" s="29"/>
      <c r="B210" s="117"/>
      <c r="C210" s="166" t="s">
        <v>285</v>
      </c>
      <c r="D210" s="166" t="s">
        <v>182</v>
      </c>
      <c r="E210" s="167" t="s">
        <v>369</v>
      </c>
      <c r="F210" s="168" t="s">
        <v>370</v>
      </c>
      <c r="G210" s="169" t="s">
        <v>141</v>
      </c>
      <c r="H210" s="170">
        <v>429</v>
      </c>
      <c r="I210" s="170"/>
      <c r="J210" s="171">
        <f t="shared" si="25"/>
        <v>0</v>
      </c>
      <c r="K210" s="172"/>
      <c r="L210" s="173"/>
      <c r="M210" s="174" t="s">
        <v>1</v>
      </c>
      <c r="N210" s="175" t="s">
        <v>38</v>
      </c>
      <c r="O210" s="55"/>
      <c r="P210" s="161">
        <f t="shared" si="26"/>
        <v>0</v>
      </c>
      <c r="Q210" s="161">
        <v>0</v>
      </c>
      <c r="R210" s="161">
        <f t="shared" si="27"/>
        <v>0</v>
      </c>
      <c r="S210" s="161">
        <v>0</v>
      </c>
      <c r="T210" s="162">
        <f t="shared" si="28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63" t="s">
        <v>145</v>
      </c>
      <c r="AT210" s="163" t="s">
        <v>182</v>
      </c>
      <c r="AU210" s="163" t="s">
        <v>107</v>
      </c>
      <c r="AY210" s="14" t="s">
        <v>129</v>
      </c>
      <c r="BE210" s="164">
        <f t="shared" si="29"/>
        <v>0</v>
      </c>
      <c r="BF210" s="164">
        <f t="shared" si="30"/>
        <v>0</v>
      </c>
      <c r="BG210" s="164">
        <f t="shared" si="31"/>
        <v>0</v>
      </c>
      <c r="BH210" s="164">
        <f t="shared" si="32"/>
        <v>0</v>
      </c>
      <c r="BI210" s="164">
        <f t="shared" si="33"/>
        <v>0</v>
      </c>
      <c r="BJ210" s="14" t="s">
        <v>107</v>
      </c>
      <c r="BK210" s="165">
        <f t="shared" si="34"/>
        <v>0</v>
      </c>
      <c r="BL210" s="14" t="s">
        <v>135</v>
      </c>
      <c r="BM210" s="163" t="s">
        <v>371</v>
      </c>
    </row>
    <row r="211" spans="1:65" s="2" customFormat="1" ht="21.75" customHeight="1">
      <c r="A211" s="29"/>
      <c r="B211" s="117"/>
      <c r="C211" s="152" t="s">
        <v>372</v>
      </c>
      <c r="D211" s="152" t="s">
        <v>131</v>
      </c>
      <c r="E211" s="153" t="s">
        <v>373</v>
      </c>
      <c r="F211" s="154" t="s">
        <v>374</v>
      </c>
      <c r="G211" s="155" t="s">
        <v>134</v>
      </c>
      <c r="H211" s="156">
        <v>46.8</v>
      </c>
      <c r="I211" s="156"/>
      <c r="J211" s="157">
        <f t="shared" ref="J211:J230" si="35">ROUND(I211*H211,3)</f>
        <v>0</v>
      </c>
      <c r="K211" s="158"/>
      <c r="L211" s="30"/>
      <c r="M211" s="159" t="s">
        <v>1</v>
      </c>
      <c r="N211" s="160" t="s">
        <v>38</v>
      </c>
      <c r="O211" s="55"/>
      <c r="P211" s="161">
        <f t="shared" ref="P211:P230" si="36">O211*H211</f>
        <v>0</v>
      </c>
      <c r="Q211" s="161">
        <v>0</v>
      </c>
      <c r="R211" s="161">
        <f t="shared" ref="R211:R230" si="37">Q211*H211</f>
        <v>0</v>
      </c>
      <c r="S211" s="161">
        <v>0</v>
      </c>
      <c r="T211" s="162">
        <f t="shared" ref="T211:T230" si="38"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3" t="s">
        <v>135</v>
      </c>
      <c r="AT211" s="163" t="s">
        <v>131</v>
      </c>
      <c r="AU211" s="163" t="s">
        <v>107</v>
      </c>
      <c r="AY211" s="14" t="s">
        <v>129</v>
      </c>
      <c r="BE211" s="164">
        <f t="shared" ref="BE211:BE230" si="39">IF(N211="základná",J211,0)</f>
        <v>0</v>
      </c>
      <c r="BF211" s="164">
        <f t="shared" ref="BF211:BF230" si="40">IF(N211="znížená",J211,0)</f>
        <v>0</v>
      </c>
      <c r="BG211" s="164">
        <f t="shared" ref="BG211:BG230" si="41">IF(N211="zákl. prenesená",J211,0)</f>
        <v>0</v>
      </c>
      <c r="BH211" s="164">
        <f t="shared" ref="BH211:BH230" si="42">IF(N211="zníž. prenesená",J211,0)</f>
        <v>0</v>
      </c>
      <c r="BI211" s="164">
        <f t="shared" ref="BI211:BI230" si="43">IF(N211="nulová",J211,0)</f>
        <v>0</v>
      </c>
      <c r="BJ211" s="14" t="s">
        <v>107</v>
      </c>
      <c r="BK211" s="165">
        <f t="shared" ref="BK211:BK230" si="44">ROUND(I211*H211,3)</f>
        <v>0</v>
      </c>
      <c r="BL211" s="14" t="s">
        <v>135</v>
      </c>
      <c r="BM211" s="163" t="s">
        <v>375</v>
      </c>
    </row>
    <row r="212" spans="1:65" s="2" customFormat="1" ht="21.75" customHeight="1">
      <c r="A212" s="29"/>
      <c r="B212" s="117"/>
      <c r="C212" s="152" t="s">
        <v>289</v>
      </c>
      <c r="D212" s="152" t="s">
        <v>131</v>
      </c>
      <c r="E212" s="153" t="s">
        <v>376</v>
      </c>
      <c r="F212" s="154" t="s">
        <v>377</v>
      </c>
      <c r="G212" s="155" t="s">
        <v>253</v>
      </c>
      <c r="H212" s="156">
        <v>7</v>
      </c>
      <c r="I212" s="156"/>
      <c r="J212" s="157">
        <f t="shared" si="35"/>
        <v>0</v>
      </c>
      <c r="K212" s="158"/>
      <c r="L212" s="30"/>
      <c r="M212" s="159" t="s">
        <v>1</v>
      </c>
      <c r="N212" s="160" t="s">
        <v>38</v>
      </c>
      <c r="O212" s="55"/>
      <c r="P212" s="161">
        <f t="shared" si="36"/>
        <v>0</v>
      </c>
      <c r="Q212" s="161">
        <v>0</v>
      </c>
      <c r="R212" s="161">
        <f t="shared" si="37"/>
        <v>0</v>
      </c>
      <c r="S212" s="161">
        <v>0</v>
      </c>
      <c r="T212" s="162">
        <f t="shared" si="38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3" t="s">
        <v>135</v>
      </c>
      <c r="AT212" s="163" t="s">
        <v>131</v>
      </c>
      <c r="AU212" s="163" t="s">
        <v>107</v>
      </c>
      <c r="AY212" s="14" t="s">
        <v>129</v>
      </c>
      <c r="BE212" s="164">
        <f t="shared" si="39"/>
        <v>0</v>
      </c>
      <c r="BF212" s="164">
        <f t="shared" si="40"/>
        <v>0</v>
      </c>
      <c r="BG212" s="164">
        <f t="shared" si="41"/>
        <v>0</v>
      </c>
      <c r="BH212" s="164">
        <f t="shared" si="42"/>
        <v>0</v>
      </c>
      <c r="BI212" s="164">
        <f t="shared" si="43"/>
        <v>0</v>
      </c>
      <c r="BJ212" s="14" t="s">
        <v>107</v>
      </c>
      <c r="BK212" s="165">
        <f t="shared" si="44"/>
        <v>0</v>
      </c>
      <c r="BL212" s="14" t="s">
        <v>135</v>
      </c>
      <c r="BM212" s="163" t="s">
        <v>378</v>
      </c>
    </row>
    <row r="213" spans="1:65" s="2" customFormat="1" ht="33" customHeight="1">
      <c r="A213" s="29"/>
      <c r="B213" s="117"/>
      <c r="C213" s="152" t="s">
        <v>379</v>
      </c>
      <c r="D213" s="152" t="s">
        <v>131</v>
      </c>
      <c r="E213" s="153" t="s">
        <v>380</v>
      </c>
      <c r="F213" s="154" t="s">
        <v>381</v>
      </c>
      <c r="G213" s="155" t="s">
        <v>149</v>
      </c>
      <c r="H213" s="156">
        <v>622</v>
      </c>
      <c r="I213" s="156"/>
      <c r="J213" s="157">
        <f t="shared" si="35"/>
        <v>0</v>
      </c>
      <c r="K213" s="158"/>
      <c r="L213" s="30"/>
      <c r="M213" s="159" t="s">
        <v>1</v>
      </c>
      <c r="N213" s="160" t="s">
        <v>38</v>
      </c>
      <c r="O213" s="55"/>
      <c r="P213" s="161">
        <f t="shared" si="36"/>
        <v>0</v>
      </c>
      <c r="Q213" s="161">
        <v>0</v>
      </c>
      <c r="R213" s="161">
        <f t="shared" si="37"/>
        <v>0</v>
      </c>
      <c r="S213" s="161">
        <v>0</v>
      </c>
      <c r="T213" s="162">
        <f t="shared" si="38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3" t="s">
        <v>135</v>
      </c>
      <c r="AT213" s="163" t="s">
        <v>131</v>
      </c>
      <c r="AU213" s="163" t="s">
        <v>107</v>
      </c>
      <c r="AY213" s="14" t="s">
        <v>129</v>
      </c>
      <c r="BE213" s="164">
        <f t="shared" si="39"/>
        <v>0</v>
      </c>
      <c r="BF213" s="164">
        <f t="shared" si="40"/>
        <v>0</v>
      </c>
      <c r="BG213" s="164">
        <f t="shared" si="41"/>
        <v>0</v>
      </c>
      <c r="BH213" s="164">
        <f t="shared" si="42"/>
        <v>0</v>
      </c>
      <c r="BI213" s="164">
        <f t="shared" si="43"/>
        <v>0</v>
      </c>
      <c r="BJ213" s="14" t="s">
        <v>107</v>
      </c>
      <c r="BK213" s="165">
        <f t="shared" si="44"/>
        <v>0</v>
      </c>
      <c r="BL213" s="14" t="s">
        <v>135</v>
      </c>
      <c r="BM213" s="163" t="s">
        <v>382</v>
      </c>
    </row>
    <row r="214" spans="1:65" s="2" customFormat="1" ht="21.75" customHeight="1">
      <c r="A214" s="29"/>
      <c r="B214" s="117"/>
      <c r="C214" s="166" t="s">
        <v>292</v>
      </c>
      <c r="D214" s="166" t="s">
        <v>182</v>
      </c>
      <c r="E214" s="167" t="s">
        <v>383</v>
      </c>
      <c r="F214" s="168" t="s">
        <v>384</v>
      </c>
      <c r="G214" s="169" t="s">
        <v>149</v>
      </c>
      <c r="H214" s="170">
        <v>490</v>
      </c>
      <c r="I214" s="170"/>
      <c r="J214" s="171">
        <f t="shared" si="35"/>
        <v>0</v>
      </c>
      <c r="K214" s="172"/>
      <c r="L214" s="173"/>
      <c r="M214" s="174" t="s">
        <v>1</v>
      </c>
      <c r="N214" s="175" t="s">
        <v>38</v>
      </c>
      <c r="O214" s="55"/>
      <c r="P214" s="161">
        <f t="shared" si="36"/>
        <v>0</v>
      </c>
      <c r="Q214" s="161">
        <v>0</v>
      </c>
      <c r="R214" s="161">
        <f t="shared" si="37"/>
        <v>0</v>
      </c>
      <c r="S214" s="161">
        <v>0</v>
      </c>
      <c r="T214" s="162">
        <f t="shared" si="38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3" t="s">
        <v>145</v>
      </c>
      <c r="AT214" s="163" t="s">
        <v>182</v>
      </c>
      <c r="AU214" s="163" t="s">
        <v>107</v>
      </c>
      <c r="AY214" s="14" t="s">
        <v>129</v>
      </c>
      <c r="BE214" s="164">
        <f t="shared" si="39"/>
        <v>0</v>
      </c>
      <c r="BF214" s="164">
        <f t="shared" si="40"/>
        <v>0</v>
      </c>
      <c r="BG214" s="164">
        <f t="shared" si="41"/>
        <v>0</v>
      </c>
      <c r="BH214" s="164">
        <f t="shared" si="42"/>
        <v>0</v>
      </c>
      <c r="BI214" s="164">
        <f t="shared" si="43"/>
        <v>0</v>
      </c>
      <c r="BJ214" s="14" t="s">
        <v>107</v>
      </c>
      <c r="BK214" s="165">
        <f t="shared" si="44"/>
        <v>0</v>
      </c>
      <c r="BL214" s="14" t="s">
        <v>135</v>
      </c>
      <c r="BM214" s="163" t="s">
        <v>385</v>
      </c>
    </row>
    <row r="215" spans="1:65" s="2" customFormat="1" ht="21.75" customHeight="1">
      <c r="A215" s="29"/>
      <c r="B215" s="117"/>
      <c r="C215" s="166" t="s">
        <v>386</v>
      </c>
      <c r="D215" s="166" t="s">
        <v>182</v>
      </c>
      <c r="E215" s="167" t="s">
        <v>387</v>
      </c>
      <c r="F215" s="168" t="s">
        <v>388</v>
      </c>
      <c r="G215" s="169" t="s">
        <v>149</v>
      </c>
      <c r="H215" s="170">
        <v>132</v>
      </c>
      <c r="I215" s="170"/>
      <c r="J215" s="171">
        <f t="shared" si="35"/>
        <v>0</v>
      </c>
      <c r="K215" s="172"/>
      <c r="L215" s="173"/>
      <c r="M215" s="174" t="s">
        <v>1</v>
      </c>
      <c r="N215" s="175" t="s">
        <v>38</v>
      </c>
      <c r="O215" s="55"/>
      <c r="P215" s="161">
        <f t="shared" si="36"/>
        <v>0</v>
      </c>
      <c r="Q215" s="161">
        <v>0</v>
      </c>
      <c r="R215" s="161">
        <f t="shared" si="37"/>
        <v>0</v>
      </c>
      <c r="S215" s="161">
        <v>0</v>
      </c>
      <c r="T215" s="162">
        <f t="shared" si="38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3" t="s">
        <v>145</v>
      </c>
      <c r="AT215" s="163" t="s">
        <v>182</v>
      </c>
      <c r="AU215" s="163" t="s">
        <v>107</v>
      </c>
      <c r="AY215" s="14" t="s">
        <v>129</v>
      </c>
      <c r="BE215" s="164">
        <f t="shared" si="39"/>
        <v>0</v>
      </c>
      <c r="BF215" s="164">
        <f t="shared" si="40"/>
        <v>0</v>
      </c>
      <c r="BG215" s="164">
        <f t="shared" si="41"/>
        <v>0</v>
      </c>
      <c r="BH215" s="164">
        <f t="shared" si="42"/>
        <v>0</v>
      </c>
      <c r="BI215" s="164">
        <f t="shared" si="43"/>
        <v>0</v>
      </c>
      <c r="BJ215" s="14" t="s">
        <v>107</v>
      </c>
      <c r="BK215" s="165">
        <f t="shared" si="44"/>
        <v>0</v>
      </c>
      <c r="BL215" s="14" t="s">
        <v>135</v>
      </c>
      <c r="BM215" s="163" t="s">
        <v>389</v>
      </c>
    </row>
    <row r="216" spans="1:65" s="2" customFormat="1" ht="51.75" customHeight="1">
      <c r="A216" s="29"/>
      <c r="B216" s="117"/>
      <c r="C216" s="152" t="s">
        <v>296</v>
      </c>
      <c r="D216" s="152" t="s">
        <v>131</v>
      </c>
      <c r="E216" s="153" t="s">
        <v>390</v>
      </c>
      <c r="F216" s="154" t="s">
        <v>584</v>
      </c>
      <c r="G216" s="155" t="s">
        <v>328</v>
      </c>
      <c r="H216" s="156">
        <v>1</v>
      </c>
      <c r="I216" s="156"/>
      <c r="J216" s="157">
        <f t="shared" si="35"/>
        <v>0</v>
      </c>
      <c r="K216" s="158"/>
      <c r="L216" s="30"/>
      <c r="M216" s="159" t="s">
        <v>1</v>
      </c>
      <c r="N216" s="160" t="s">
        <v>38</v>
      </c>
      <c r="O216" s="55"/>
      <c r="P216" s="161">
        <f t="shared" si="36"/>
        <v>0</v>
      </c>
      <c r="Q216" s="161">
        <v>0</v>
      </c>
      <c r="R216" s="161">
        <f t="shared" si="37"/>
        <v>0</v>
      </c>
      <c r="S216" s="161">
        <v>0</v>
      </c>
      <c r="T216" s="162">
        <f t="shared" si="38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3" t="s">
        <v>135</v>
      </c>
      <c r="AT216" s="163" t="s">
        <v>131</v>
      </c>
      <c r="AU216" s="163" t="s">
        <v>107</v>
      </c>
      <c r="AY216" s="14" t="s">
        <v>129</v>
      </c>
      <c r="BE216" s="164">
        <f t="shared" si="39"/>
        <v>0</v>
      </c>
      <c r="BF216" s="164">
        <f t="shared" si="40"/>
        <v>0</v>
      </c>
      <c r="BG216" s="164">
        <f t="shared" si="41"/>
        <v>0</v>
      </c>
      <c r="BH216" s="164">
        <f t="shared" si="42"/>
        <v>0</v>
      </c>
      <c r="BI216" s="164">
        <f t="shared" si="43"/>
        <v>0</v>
      </c>
      <c r="BJ216" s="14" t="s">
        <v>107</v>
      </c>
      <c r="BK216" s="165">
        <f t="shared" si="44"/>
        <v>0</v>
      </c>
      <c r="BL216" s="14" t="s">
        <v>135</v>
      </c>
      <c r="BM216" s="163" t="s">
        <v>391</v>
      </c>
    </row>
    <row r="217" spans="1:65" s="2" customFormat="1" ht="29.25" customHeight="1">
      <c r="A217" s="29"/>
      <c r="B217" s="117"/>
      <c r="C217" s="152" t="s">
        <v>392</v>
      </c>
      <c r="D217" s="152" t="s">
        <v>131</v>
      </c>
      <c r="E217" s="153" t="s">
        <v>393</v>
      </c>
      <c r="F217" s="154" t="s">
        <v>394</v>
      </c>
      <c r="G217" s="155" t="s">
        <v>149</v>
      </c>
      <c r="H217" s="156">
        <v>517</v>
      </c>
      <c r="I217" s="156"/>
      <c r="J217" s="157">
        <f t="shared" si="35"/>
        <v>0</v>
      </c>
      <c r="K217" s="158"/>
      <c r="L217" s="30"/>
      <c r="M217" s="159" t="s">
        <v>1</v>
      </c>
      <c r="N217" s="160" t="s">
        <v>38</v>
      </c>
      <c r="O217" s="55"/>
      <c r="P217" s="161">
        <f t="shared" si="36"/>
        <v>0</v>
      </c>
      <c r="Q217" s="161">
        <v>0</v>
      </c>
      <c r="R217" s="161">
        <f t="shared" si="37"/>
        <v>0</v>
      </c>
      <c r="S217" s="161">
        <v>0</v>
      </c>
      <c r="T217" s="162">
        <f t="shared" si="38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63" t="s">
        <v>135</v>
      </c>
      <c r="AT217" s="163" t="s">
        <v>131</v>
      </c>
      <c r="AU217" s="163" t="s">
        <v>107</v>
      </c>
      <c r="AY217" s="14" t="s">
        <v>129</v>
      </c>
      <c r="BE217" s="164">
        <f t="shared" si="39"/>
        <v>0</v>
      </c>
      <c r="BF217" s="164">
        <f t="shared" si="40"/>
        <v>0</v>
      </c>
      <c r="BG217" s="164">
        <f t="shared" si="41"/>
        <v>0</v>
      </c>
      <c r="BH217" s="164">
        <f t="shared" si="42"/>
        <v>0</v>
      </c>
      <c r="BI217" s="164">
        <f t="shared" si="43"/>
        <v>0</v>
      </c>
      <c r="BJ217" s="14" t="s">
        <v>107</v>
      </c>
      <c r="BK217" s="165">
        <f t="shared" si="44"/>
        <v>0</v>
      </c>
      <c r="BL217" s="14" t="s">
        <v>135</v>
      </c>
      <c r="BM217" s="163" t="s">
        <v>395</v>
      </c>
    </row>
    <row r="218" spans="1:65" s="2" customFormat="1" ht="16.5" customHeight="1">
      <c r="A218" s="29"/>
      <c r="B218" s="117"/>
      <c r="C218" s="152" t="s">
        <v>299</v>
      </c>
      <c r="D218" s="152" t="s">
        <v>131</v>
      </c>
      <c r="E218" s="153" t="s">
        <v>396</v>
      </c>
      <c r="F218" s="154" t="s">
        <v>397</v>
      </c>
      <c r="G218" s="155" t="s">
        <v>149</v>
      </c>
      <c r="H218" s="156">
        <v>517</v>
      </c>
      <c r="I218" s="156"/>
      <c r="J218" s="157">
        <f t="shared" si="35"/>
        <v>0</v>
      </c>
      <c r="K218" s="158"/>
      <c r="L218" s="30"/>
      <c r="M218" s="159" t="s">
        <v>1</v>
      </c>
      <c r="N218" s="160" t="s">
        <v>38</v>
      </c>
      <c r="O218" s="55"/>
      <c r="P218" s="161">
        <f t="shared" si="36"/>
        <v>0</v>
      </c>
      <c r="Q218" s="161">
        <v>0</v>
      </c>
      <c r="R218" s="161">
        <f t="shared" si="37"/>
        <v>0</v>
      </c>
      <c r="S218" s="161">
        <v>0</v>
      </c>
      <c r="T218" s="162">
        <f t="shared" si="38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3" t="s">
        <v>135</v>
      </c>
      <c r="AT218" s="163" t="s">
        <v>131</v>
      </c>
      <c r="AU218" s="163" t="s">
        <v>107</v>
      </c>
      <c r="AY218" s="14" t="s">
        <v>129</v>
      </c>
      <c r="BE218" s="164">
        <f t="shared" si="39"/>
        <v>0</v>
      </c>
      <c r="BF218" s="164">
        <f t="shared" si="40"/>
        <v>0</v>
      </c>
      <c r="BG218" s="164">
        <f t="shared" si="41"/>
        <v>0</v>
      </c>
      <c r="BH218" s="164">
        <f t="shared" si="42"/>
        <v>0</v>
      </c>
      <c r="BI218" s="164">
        <f t="shared" si="43"/>
        <v>0</v>
      </c>
      <c r="BJ218" s="14" t="s">
        <v>107</v>
      </c>
      <c r="BK218" s="165">
        <f t="shared" si="44"/>
        <v>0</v>
      </c>
      <c r="BL218" s="14" t="s">
        <v>135</v>
      </c>
      <c r="BM218" s="163" t="s">
        <v>398</v>
      </c>
    </row>
    <row r="219" spans="1:65" s="2" customFormat="1" ht="16.5" customHeight="1">
      <c r="A219" s="29"/>
      <c r="B219" s="117"/>
      <c r="C219" s="152" t="s">
        <v>399</v>
      </c>
      <c r="D219" s="152" t="s">
        <v>131</v>
      </c>
      <c r="E219" s="153" t="s">
        <v>400</v>
      </c>
      <c r="F219" s="154" t="s">
        <v>401</v>
      </c>
      <c r="G219" s="155" t="s">
        <v>253</v>
      </c>
      <c r="H219" s="156">
        <v>8</v>
      </c>
      <c r="I219" s="156"/>
      <c r="J219" s="157">
        <f t="shared" si="35"/>
        <v>0</v>
      </c>
      <c r="K219" s="158"/>
      <c r="L219" s="30"/>
      <c r="M219" s="159" t="s">
        <v>1</v>
      </c>
      <c r="N219" s="160" t="s">
        <v>38</v>
      </c>
      <c r="O219" s="55"/>
      <c r="P219" s="161">
        <f t="shared" si="36"/>
        <v>0</v>
      </c>
      <c r="Q219" s="161">
        <v>0</v>
      </c>
      <c r="R219" s="161">
        <f t="shared" si="37"/>
        <v>0</v>
      </c>
      <c r="S219" s="161">
        <v>0</v>
      </c>
      <c r="T219" s="162">
        <f t="shared" si="38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63" t="s">
        <v>135</v>
      </c>
      <c r="AT219" s="163" t="s">
        <v>131</v>
      </c>
      <c r="AU219" s="163" t="s">
        <v>107</v>
      </c>
      <c r="AY219" s="14" t="s">
        <v>129</v>
      </c>
      <c r="BE219" s="164">
        <f t="shared" si="39"/>
        <v>0</v>
      </c>
      <c r="BF219" s="164">
        <f t="shared" si="40"/>
        <v>0</v>
      </c>
      <c r="BG219" s="164">
        <f t="shared" si="41"/>
        <v>0</v>
      </c>
      <c r="BH219" s="164">
        <f t="shared" si="42"/>
        <v>0</v>
      </c>
      <c r="BI219" s="164">
        <f t="shared" si="43"/>
        <v>0</v>
      </c>
      <c r="BJ219" s="14" t="s">
        <v>107</v>
      </c>
      <c r="BK219" s="165">
        <f t="shared" si="44"/>
        <v>0</v>
      </c>
      <c r="BL219" s="14" t="s">
        <v>135</v>
      </c>
      <c r="BM219" s="163" t="s">
        <v>402</v>
      </c>
    </row>
    <row r="220" spans="1:65" s="2" customFormat="1" ht="28.5" customHeight="1">
      <c r="A220" s="29"/>
      <c r="B220" s="117"/>
      <c r="C220" s="152" t="s">
        <v>303</v>
      </c>
      <c r="D220" s="152" t="s">
        <v>131</v>
      </c>
      <c r="E220" s="153" t="s">
        <v>403</v>
      </c>
      <c r="F220" s="154" t="s">
        <v>404</v>
      </c>
      <c r="G220" s="155" t="s">
        <v>149</v>
      </c>
      <c r="H220" s="156">
        <v>385</v>
      </c>
      <c r="I220" s="156"/>
      <c r="J220" s="157">
        <f t="shared" si="35"/>
        <v>0</v>
      </c>
      <c r="K220" s="158"/>
      <c r="L220" s="30"/>
      <c r="M220" s="159" t="s">
        <v>1</v>
      </c>
      <c r="N220" s="160" t="s">
        <v>38</v>
      </c>
      <c r="O220" s="55"/>
      <c r="P220" s="161">
        <f t="shared" si="36"/>
        <v>0</v>
      </c>
      <c r="Q220" s="161">
        <v>0</v>
      </c>
      <c r="R220" s="161">
        <f t="shared" si="37"/>
        <v>0</v>
      </c>
      <c r="S220" s="161">
        <v>0</v>
      </c>
      <c r="T220" s="162">
        <f t="shared" si="38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63" t="s">
        <v>135</v>
      </c>
      <c r="AT220" s="163" t="s">
        <v>131</v>
      </c>
      <c r="AU220" s="163" t="s">
        <v>107</v>
      </c>
      <c r="AY220" s="14" t="s">
        <v>129</v>
      </c>
      <c r="BE220" s="164">
        <f t="shared" si="39"/>
        <v>0</v>
      </c>
      <c r="BF220" s="164">
        <f t="shared" si="40"/>
        <v>0</v>
      </c>
      <c r="BG220" s="164">
        <f t="shared" si="41"/>
        <v>0</v>
      </c>
      <c r="BH220" s="164">
        <f t="shared" si="42"/>
        <v>0</v>
      </c>
      <c r="BI220" s="164">
        <f t="shared" si="43"/>
        <v>0</v>
      </c>
      <c r="BJ220" s="14" t="s">
        <v>107</v>
      </c>
      <c r="BK220" s="165">
        <f t="shared" si="44"/>
        <v>0</v>
      </c>
      <c r="BL220" s="14" t="s">
        <v>135</v>
      </c>
      <c r="BM220" s="163" t="s">
        <v>405</v>
      </c>
    </row>
    <row r="221" spans="1:65" s="2" customFormat="1" ht="36" customHeight="1">
      <c r="A221" s="29"/>
      <c r="B221" s="117"/>
      <c r="C221" s="152" t="s">
        <v>406</v>
      </c>
      <c r="D221" s="152" t="s">
        <v>131</v>
      </c>
      <c r="E221" s="153" t="s">
        <v>407</v>
      </c>
      <c r="F221" s="154" t="s">
        <v>408</v>
      </c>
      <c r="G221" s="155" t="s">
        <v>409</v>
      </c>
      <c r="H221" s="156">
        <v>358</v>
      </c>
      <c r="I221" s="156"/>
      <c r="J221" s="157">
        <f t="shared" si="35"/>
        <v>0</v>
      </c>
      <c r="K221" s="158"/>
      <c r="L221" s="30"/>
      <c r="M221" s="159" t="s">
        <v>1</v>
      </c>
      <c r="N221" s="160" t="s">
        <v>38</v>
      </c>
      <c r="O221" s="55"/>
      <c r="P221" s="161">
        <f t="shared" si="36"/>
        <v>0</v>
      </c>
      <c r="Q221" s="161">
        <v>0</v>
      </c>
      <c r="R221" s="161">
        <f t="shared" si="37"/>
        <v>0</v>
      </c>
      <c r="S221" s="161">
        <v>0</v>
      </c>
      <c r="T221" s="162">
        <f t="shared" si="38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63" t="s">
        <v>135</v>
      </c>
      <c r="AT221" s="163" t="s">
        <v>131</v>
      </c>
      <c r="AU221" s="163" t="s">
        <v>107</v>
      </c>
      <c r="AY221" s="14" t="s">
        <v>129</v>
      </c>
      <c r="BE221" s="164">
        <f t="shared" si="39"/>
        <v>0</v>
      </c>
      <c r="BF221" s="164">
        <f t="shared" si="40"/>
        <v>0</v>
      </c>
      <c r="BG221" s="164">
        <f t="shared" si="41"/>
        <v>0</v>
      </c>
      <c r="BH221" s="164">
        <f t="shared" si="42"/>
        <v>0</v>
      </c>
      <c r="BI221" s="164">
        <f t="shared" si="43"/>
        <v>0</v>
      </c>
      <c r="BJ221" s="14" t="s">
        <v>107</v>
      </c>
      <c r="BK221" s="165">
        <f t="shared" si="44"/>
        <v>0</v>
      </c>
      <c r="BL221" s="14" t="s">
        <v>135</v>
      </c>
      <c r="BM221" s="163" t="s">
        <v>410</v>
      </c>
    </row>
    <row r="222" spans="1:65" s="2" customFormat="1" ht="21.75" customHeight="1">
      <c r="A222" s="29"/>
      <c r="B222" s="117"/>
      <c r="C222" s="152" t="s">
        <v>306</v>
      </c>
      <c r="D222" s="152" t="s">
        <v>131</v>
      </c>
      <c r="E222" s="153" t="s">
        <v>411</v>
      </c>
      <c r="F222" s="154" t="s">
        <v>412</v>
      </c>
      <c r="G222" s="155" t="s">
        <v>409</v>
      </c>
      <c r="H222" s="156">
        <v>5370</v>
      </c>
      <c r="I222" s="156"/>
      <c r="J222" s="157">
        <f t="shared" si="35"/>
        <v>0</v>
      </c>
      <c r="K222" s="158"/>
      <c r="L222" s="30"/>
      <c r="M222" s="159" t="s">
        <v>1</v>
      </c>
      <c r="N222" s="160" t="s">
        <v>38</v>
      </c>
      <c r="O222" s="55"/>
      <c r="P222" s="161">
        <f t="shared" si="36"/>
        <v>0</v>
      </c>
      <c r="Q222" s="161">
        <v>0</v>
      </c>
      <c r="R222" s="161">
        <f t="shared" si="37"/>
        <v>0</v>
      </c>
      <c r="S222" s="161">
        <v>0</v>
      </c>
      <c r="T222" s="162">
        <f t="shared" si="38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63" t="s">
        <v>135</v>
      </c>
      <c r="AT222" s="163" t="s">
        <v>131</v>
      </c>
      <c r="AU222" s="163" t="s">
        <v>107</v>
      </c>
      <c r="AY222" s="14" t="s">
        <v>129</v>
      </c>
      <c r="BE222" s="164">
        <f t="shared" si="39"/>
        <v>0</v>
      </c>
      <c r="BF222" s="164">
        <f t="shared" si="40"/>
        <v>0</v>
      </c>
      <c r="BG222" s="164">
        <f t="shared" si="41"/>
        <v>0</v>
      </c>
      <c r="BH222" s="164">
        <f t="shared" si="42"/>
        <v>0</v>
      </c>
      <c r="BI222" s="164">
        <f t="shared" si="43"/>
        <v>0</v>
      </c>
      <c r="BJ222" s="14" t="s">
        <v>107</v>
      </c>
      <c r="BK222" s="165">
        <f t="shared" si="44"/>
        <v>0</v>
      </c>
      <c r="BL222" s="14" t="s">
        <v>135</v>
      </c>
      <c r="BM222" s="163" t="s">
        <v>413</v>
      </c>
    </row>
    <row r="223" spans="1:65" s="2" customFormat="1" ht="27" customHeight="1">
      <c r="A223" s="29"/>
      <c r="B223" s="117"/>
      <c r="C223" s="152" t="s">
        <v>414</v>
      </c>
      <c r="D223" s="152" t="s">
        <v>131</v>
      </c>
      <c r="E223" s="153" t="s">
        <v>415</v>
      </c>
      <c r="F223" s="154" t="s">
        <v>416</v>
      </c>
      <c r="G223" s="155" t="s">
        <v>409</v>
      </c>
      <c r="H223" s="156">
        <v>202.2</v>
      </c>
      <c r="I223" s="156"/>
      <c r="J223" s="157">
        <f t="shared" si="35"/>
        <v>0</v>
      </c>
      <c r="K223" s="158"/>
      <c r="L223" s="30"/>
      <c r="M223" s="159" t="s">
        <v>1</v>
      </c>
      <c r="N223" s="160" t="s">
        <v>38</v>
      </c>
      <c r="O223" s="55"/>
      <c r="P223" s="161">
        <f t="shared" si="36"/>
        <v>0</v>
      </c>
      <c r="Q223" s="161">
        <v>0</v>
      </c>
      <c r="R223" s="161">
        <f t="shared" si="37"/>
        <v>0</v>
      </c>
      <c r="S223" s="161">
        <v>0</v>
      </c>
      <c r="T223" s="162">
        <f t="shared" si="38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63" t="s">
        <v>135</v>
      </c>
      <c r="AT223" s="163" t="s">
        <v>131</v>
      </c>
      <c r="AU223" s="163" t="s">
        <v>107</v>
      </c>
      <c r="AY223" s="14" t="s">
        <v>129</v>
      </c>
      <c r="BE223" s="164">
        <f t="shared" si="39"/>
        <v>0</v>
      </c>
      <c r="BF223" s="164">
        <f t="shared" si="40"/>
        <v>0</v>
      </c>
      <c r="BG223" s="164">
        <f t="shared" si="41"/>
        <v>0</v>
      </c>
      <c r="BH223" s="164">
        <f t="shared" si="42"/>
        <v>0</v>
      </c>
      <c r="BI223" s="164">
        <f t="shared" si="43"/>
        <v>0</v>
      </c>
      <c r="BJ223" s="14" t="s">
        <v>107</v>
      </c>
      <c r="BK223" s="165">
        <f t="shared" si="44"/>
        <v>0</v>
      </c>
      <c r="BL223" s="14" t="s">
        <v>135</v>
      </c>
      <c r="BM223" s="163" t="s">
        <v>417</v>
      </c>
    </row>
    <row r="224" spans="1:65" s="2" customFormat="1" ht="16.5" customHeight="1">
      <c r="A224" s="29"/>
      <c r="B224" s="117"/>
      <c r="C224" s="152" t="s">
        <v>310</v>
      </c>
      <c r="D224" s="152" t="s">
        <v>131</v>
      </c>
      <c r="E224" s="153" t="s">
        <v>418</v>
      </c>
      <c r="F224" s="154" t="s">
        <v>419</v>
      </c>
      <c r="G224" s="155" t="s">
        <v>409</v>
      </c>
      <c r="H224" s="156">
        <v>202.2</v>
      </c>
      <c r="I224" s="156"/>
      <c r="J224" s="157">
        <f t="shared" si="35"/>
        <v>0</v>
      </c>
      <c r="K224" s="158"/>
      <c r="L224" s="30"/>
      <c r="M224" s="159" t="s">
        <v>1</v>
      </c>
      <c r="N224" s="160" t="s">
        <v>38</v>
      </c>
      <c r="O224" s="55"/>
      <c r="P224" s="161">
        <f t="shared" si="36"/>
        <v>0</v>
      </c>
      <c r="Q224" s="161">
        <v>0</v>
      </c>
      <c r="R224" s="161">
        <f t="shared" si="37"/>
        <v>0</v>
      </c>
      <c r="S224" s="161">
        <v>0</v>
      </c>
      <c r="T224" s="162">
        <f t="shared" si="38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63" t="s">
        <v>135</v>
      </c>
      <c r="AT224" s="163" t="s">
        <v>131</v>
      </c>
      <c r="AU224" s="163" t="s">
        <v>107</v>
      </c>
      <c r="AY224" s="14" t="s">
        <v>129</v>
      </c>
      <c r="BE224" s="164">
        <f t="shared" si="39"/>
        <v>0</v>
      </c>
      <c r="BF224" s="164">
        <f t="shared" si="40"/>
        <v>0</v>
      </c>
      <c r="BG224" s="164">
        <f t="shared" si="41"/>
        <v>0</v>
      </c>
      <c r="BH224" s="164">
        <f t="shared" si="42"/>
        <v>0</v>
      </c>
      <c r="BI224" s="164">
        <f t="shared" si="43"/>
        <v>0</v>
      </c>
      <c r="BJ224" s="14" t="s">
        <v>107</v>
      </c>
      <c r="BK224" s="165">
        <f t="shared" si="44"/>
        <v>0</v>
      </c>
      <c r="BL224" s="14" t="s">
        <v>135</v>
      </c>
      <c r="BM224" s="163" t="s">
        <v>420</v>
      </c>
    </row>
    <row r="225" spans="1:65" s="2" customFormat="1" ht="27" customHeight="1">
      <c r="A225" s="29"/>
      <c r="B225" s="117"/>
      <c r="C225" s="152" t="s">
        <v>421</v>
      </c>
      <c r="D225" s="152" t="s">
        <v>131</v>
      </c>
      <c r="E225" s="153" t="s">
        <v>422</v>
      </c>
      <c r="F225" s="154" t="s">
        <v>423</v>
      </c>
      <c r="G225" s="155" t="s">
        <v>409</v>
      </c>
      <c r="H225" s="156">
        <v>155.80000000000001</v>
      </c>
      <c r="I225" s="156"/>
      <c r="J225" s="157">
        <f t="shared" si="35"/>
        <v>0</v>
      </c>
      <c r="K225" s="158"/>
      <c r="L225" s="30"/>
      <c r="M225" s="159" t="s">
        <v>1</v>
      </c>
      <c r="N225" s="160" t="s">
        <v>38</v>
      </c>
      <c r="O225" s="55"/>
      <c r="P225" s="161">
        <f t="shared" si="36"/>
        <v>0</v>
      </c>
      <c r="Q225" s="161">
        <v>0</v>
      </c>
      <c r="R225" s="161">
        <f t="shared" si="37"/>
        <v>0</v>
      </c>
      <c r="S225" s="161">
        <v>0</v>
      </c>
      <c r="T225" s="162">
        <f t="shared" si="38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63" t="s">
        <v>135</v>
      </c>
      <c r="AT225" s="163" t="s">
        <v>131</v>
      </c>
      <c r="AU225" s="163" t="s">
        <v>107</v>
      </c>
      <c r="AY225" s="14" t="s">
        <v>129</v>
      </c>
      <c r="BE225" s="164">
        <f t="shared" si="39"/>
        <v>0</v>
      </c>
      <c r="BF225" s="164">
        <f t="shared" si="40"/>
        <v>0</v>
      </c>
      <c r="BG225" s="164">
        <f t="shared" si="41"/>
        <v>0</v>
      </c>
      <c r="BH225" s="164">
        <f t="shared" si="42"/>
        <v>0</v>
      </c>
      <c r="BI225" s="164">
        <f t="shared" si="43"/>
        <v>0</v>
      </c>
      <c r="BJ225" s="14" t="s">
        <v>107</v>
      </c>
      <c r="BK225" s="165">
        <f t="shared" si="44"/>
        <v>0</v>
      </c>
      <c r="BL225" s="14" t="s">
        <v>135</v>
      </c>
      <c r="BM225" s="163" t="s">
        <v>424</v>
      </c>
    </row>
    <row r="226" spans="1:65" s="2" customFormat="1" ht="16.5" customHeight="1">
      <c r="A226" s="29"/>
      <c r="B226" s="117"/>
      <c r="C226" s="152" t="s">
        <v>313</v>
      </c>
      <c r="D226" s="152" t="s">
        <v>131</v>
      </c>
      <c r="E226" s="153" t="s">
        <v>425</v>
      </c>
      <c r="F226" s="154" t="s">
        <v>419</v>
      </c>
      <c r="G226" s="155" t="s">
        <v>409</v>
      </c>
      <c r="H226" s="156">
        <v>155.80000000000001</v>
      </c>
      <c r="I226" s="156"/>
      <c r="J226" s="157">
        <f t="shared" si="35"/>
        <v>0</v>
      </c>
      <c r="K226" s="158"/>
      <c r="L226" s="30"/>
      <c r="M226" s="159" t="s">
        <v>1</v>
      </c>
      <c r="N226" s="160" t="s">
        <v>38</v>
      </c>
      <c r="O226" s="55"/>
      <c r="P226" s="161">
        <f t="shared" si="36"/>
        <v>0</v>
      </c>
      <c r="Q226" s="161">
        <v>0</v>
      </c>
      <c r="R226" s="161">
        <f t="shared" si="37"/>
        <v>0</v>
      </c>
      <c r="S226" s="161">
        <v>0</v>
      </c>
      <c r="T226" s="162">
        <f t="shared" si="38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63" t="s">
        <v>135</v>
      </c>
      <c r="AT226" s="163" t="s">
        <v>131</v>
      </c>
      <c r="AU226" s="163" t="s">
        <v>107</v>
      </c>
      <c r="AY226" s="14" t="s">
        <v>129</v>
      </c>
      <c r="BE226" s="164">
        <f t="shared" si="39"/>
        <v>0</v>
      </c>
      <c r="BF226" s="164">
        <f t="shared" si="40"/>
        <v>0</v>
      </c>
      <c r="BG226" s="164">
        <f t="shared" si="41"/>
        <v>0</v>
      </c>
      <c r="BH226" s="164">
        <f t="shared" si="42"/>
        <v>0</v>
      </c>
      <c r="BI226" s="164">
        <f t="shared" si="43"/>
        <v>0</v>
      </c>
      <c r="BJ226" s="14" t="s">
        <v>107</v>
      </c>
      <c r="BK226" s="165">
        <f t="shared" si="44"/>
        <v>0</v>
      </c>
      <c r="BL226" s="14" t="s">
        <v>135</v>
      </c>
      <c r="BM226" s="163" t="s">
        <v>426</v>
      </c>
    </row>
    <row r="227" spans="1:65" s="2" customFormat="1" ht="33" customHeight="1">
      <c r="A227" s="29"/>
      <c r="B227" s="117"/>
      <c r="C227" s="152" t="s">
        <v>427</v>
      </c>
      <c r="D227" s="152" t="s">
        <v>131</v>
      </c>
      <c r="E227" s="153" t="s">
        <v>428</v>
      </c>
      <c r="F227" s="154" t="s">
        <v>429</v>
      </c>
      <c r="G227" s="155" t="s">
        <v>141</v>
      </c>
      <c r="H227" s="156">
        <v>37.799999999999997</v>
      </c>
      <c r="I227" s="156"/>
      <c r="J227" s="157">
        <f t="shared" si="35"/>
        <v>0</v>
      </c>
      <c r="K227" s="158"/>
      <c r="L227" s="30"/>
      <c r="M227" s="159" t="s">
        <v>1</v>
      </c>
      <c r="N227" s="160" t="s">
        <v>38</v>
      </c>
      <c r="O227" s="55"/>
      <c r="P227" s="161">
        <f t="shared" si="36"/>
        <v>0</v>
      </c>
      <c r="Q227" s="161">
        <v>0</v>
      </c>
      <c r="R227" s="161">
        <f t="shared" si="37"/>
        <v>0</v>
      </c>
      <c r="S227" s="161">
        <v>0</v>
      </c>
      <c r="T227" s="162">
        <f t="shared" si="38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63" t="s">
        <v>135</v>
      </c>
      <c r="AT227" s="163" t="s">
        <v>131</v>
      </c>
      <c r="AU227" s="163" t="s">
        <v>107</v>
      </c>
      <c r="AY227" s="14" t="s">
        <v>129</v>
      </c>
      <c r="BE227" s="164">
        <f t="shared" si="39"/>
        <v>0</v>
      </c>
      <c r="BF227" s="164">
        <f t="shared" si="40"/>
        <v>0</v>
      </c>
      <c r="BG227" s="164">
        <f t="shared" si="41"/>
        <v>0</v>
      </c>
      <c r="BH227" s="164">
        <f t="shared" si="42"/>
        <v>0</v>
      </c>
      <c r="BI227" s="164">
        <f t="shared" si="43"/>
        <v>0</v>
      </c>
      <c r="BJ227" s="14" t="s">
        <v>107</v>
      </c>
      <c r="BK227" s="165">
        <f t="shared" si="44"/>
        <v>0</v>
      </c>
      <c r="BL227" s="14" t="s">
        <v>135</v>
      </c>
      <c r="BM227" s="163" t="s">
        <v>430</v>
      </c>
    </row>
    <row r="228" spans="1:65" s="2" customFormat="1" ht="21.75" customHeight="1">
      <c r="A228" s="181"/>
      <c r="B228" s="117"/>
      <c r="C228" s="152" t="s">
        <v>317</v>
      </c>
      <c r="D228" s="152" t="s">
        <v>131</v>
      </c>
      <c r="E228" s="153" t="s">
        <v>431</v>
      </c>
      <c r="F228" s="154" t="s">
        <v>432</v>
      </c>
      <c r="G228" s="155" t="s">
        <v>141</v>
      </c>
      <c r="H228" s="156">
        <v>37.799999999999997</v>
      </c>
      <c r="I228" s="156"/>
      <c r="J228" s="157">
        <f t="shared" ref="J228" si="45">ROUND(I228*H228,3)</f>
        <v>0</v>
      </c>
      <c r="K228" s="158"/>
      <c r="L228" s="30"/>
      <c r="M228" s="159" t="s">
        <v>1</v>
      </c>
      <c r="N228" s="160" t="s">
        <v>38</v>
      </c>
      <c r="O228" s="55"/>
      <c r="P228" s="161">
        <f t="shared" ref="P228" si="46">O228*H228</f>
        <v>0</v>
      </c>
      <c r="Q228" s="161">
        <v>0</v>
      </c>
      <c r="R228" s="161">
        <f t="shared" ref="R228" si="47">Q228*H228</f>
        <v>0</v>
      </c>
      <c r="S228" s="161">
        <v>0</v>
      </c>
      <c r="T228" s="162">
        <f t="shared" ref="T228" si="48">S228*H228</f>
        <v>0</v>
      </c>
      <c r="U228" s="181"/>
      <c r="V228" s="181"/>
      <c r="W228" s="181"/>
      <c r="X228" s="181"/>
      <c r="Y228" s="181"/>
      <c r="Z228" s="181"/>
      <c r="AA228" s="181"/>
      <c r="AB228" s="181"/>
      <c r="AC228" s="181"/>
      <c r="AD228" s="181"/>
      <c r="AE228" s="181"/>
      <c r="AR228" s="163" t="s">
        <v>135</v>
      </c>
      <c r="AT228" s="163" t="s">
        <v>131</v>
      </c>
      <c r="AU228" s="163" t="s">
        <v>107</v>
      </c>
      <c r="AY228" s="14" t="s">
        <v>129</v>
      </c>
      <c r="BE228" s="164">
        <f t="shared" ref="BE228" si="49">IF(N228="základná",J228,0)</f>
        <v>0</v>
      </c>
      <c r="BF228" s="164">
        <f t="shared" ref="BF228" si="50">IF(N228="znížená",J228,0)</f>
        <v>0</v>
      </c>
      <c r="BG228" s="164">
        <f t="shared" ref="BG228" si="51">IF(N228="zákl. prenesená",J228,0)</f>
        <v>0</v>
      </c>
      <c r="BH228" s="164">
        <f t="shared" ref="BH228" si="52">IF(N228="zníž. prenesená",J228,0)</f>
        <v>0</v>
      </c>
      <c r="BI228" s="164">
        <f t="shared" ref="BI228" si="53">IF(N228="nulová",J228,0)</f>
        <v>0</v>
      </c>
      <c r="BJ228" s="14" t="s">
        <v>107</v>
      </c>
      <c r="BK228" s="165">
        <f t="shared" ref="BK228" si="54">ROUND(I228*H228,3)</f>
        <v>0</v>
      </c>
      <c r="BL228" s="14" t="s">
        <v>135</v>
      </c>
      <c r="BM228" s="163" t="s">
        <v>433</v>
      </c>
    </row>
    <row r="229" spans="1:65" s="2" customFormat="1" ht="36.75" customHeight="1">
      <c r="A229" s="181"/>
      <c r="B229" s="117"/>
      <c r="C229" s="152">
        <v>85</v>
      </c>
      <c r="D229" s="152" t="s">
        <v>131</v>
      </c>
      <c r="E229" s="153" t="s">
        <v>585</v>
      </c>
      <c r="F229" s="154" t="s">
        <v>587</v>
      </c>
      <c r="G229" s="155" t="s">
        <v>485</v>
      </c>
      <c r="H229" s="156">
        <v>336</v>
      </c>
      <c r="I229" s="156"/>
      <c r="J229" s="157">
        <f t="shared" ref="J229" si="55">ROUND(I229*H229,3)</f>
        <v>0</v>
      </c>
      <c r="K229" s="158"/>
      <c r="L229" s="30"/>
      <c r="M229" s="159" t="s">
        <v>1</v>
      </c>
      <c r="N229" s="160" t="s">
        <v>38</v>
      </c>
      <c r="O229" s="55"/>
      <c r="P229" s="161">
        <f t="shared" ref="P229" si="56">O229*H229</f>
        <v>0</v>
      </c>
      <c r="Q229" s="161">
        <v>0</v>
      </c>
      <c r="R229" s="161">
        <f t="shared" ref="R229" si="57">Q229*H229</f>
        <v>0</v>
      </c>
      <c r="S229" s="161">
        <v>0</v>
      </c>
      <c r="T229" s="162">
        <f t="shared" ref="T229" si="58">S229*H229</f>
        <v>0</v>
      </c>
      <c r="U229" s="181"/>
      <c r="V229" s="181"/>
      <c r="W229" s="181"/>
      <c r="X229" s="181"/>
      <c r="Y229" s="181"/>
      <c r="Z229" s="181"/>
      <c r="AA229" s="181"/>
      <c r="AB229" s="181"/>
      <c r="AC229" s="181"/>
      <c r="AD229" s="181"/>
      <c r="AE229" s="181"/>
      <c r="AR229" s="163" t="s">
        <v>135</v>
      </c>
      <c r="AT229" s="163" t="s">
        <v>131</v>
      </c>
      <c r="AU229" s="163" t="s">
        <v>107</v>
      </c>
      <c r="AY229" s="14" t="s">
        <v>129</v>
      </c>
      <c r="BE229" s="164">
        <f t="shared" ref="BE229" si="59">IF(N229="základná",J229,0)</f>
        <v>0</v>
      </c>
      <c r="BF229" s="164">
        <f t="shared" ref="BF229" si="60">IF(N229="znížená",J229,0)</f>
        <v>0</v>
      </c>
      <c r="BG229" s="164">
        <f t="shared" ref="BG229" si="61">IF(N229="zákl. prenesená",J229,0)</f>
        <v>0</v>
      </c>
      <c r="BH229" s="164">
        <f t="shared" ref="BH229" si="62">IF(N229="zníž. prenesená",J229,0)</f>
        <v>0</v>
      </c>
      <c r="BI229" s="164">
        <f t="shared" ref="BI229" si="63">IF(N229="nulová",J229,0)</f>
        <v>0</v>
      </c>
      <c r="BJ229" s="14" t="s">
        <v>107</v>
      </c>
      <c r="BK229" s="165">
        <f t="shared" ref="BK229" si="64">ROUND(I229*H229,3)</f>
        <v>0</v>
      </c>
      <c r="BL229" s="14" t="s">
        <v>135</v>
      </c>
      <c r="BM229" s="163" t="s">
        <v>433</v>
      </c>
    </row>
    <row r="230" spans="1:65" s="2" customFormat="1" ht="36.75" customHeight="1">
      <c r="A230" s="29"/>
      <c r="B230" s="117"/>
      <c r="C230" s="152">
        <v>86</v>
      </c>
      <c r="D230" s="152" t="s">
        <v>131</v>
      </c>
      <c r="E230" s="153" t="s">
        <v>586</v>
      </c>
      <c r="F230" s="154" t="s">
        <v>588</v>
      </c>
      <c r="G230" s="155" t="s">
        <v>589</v>
      </c>
      <c r="H230" s="156">
        <v>14</v>
      </c>
      <c r="I230" s="156"/>
      <c r="J230" s="157">
        <f t="shared" si="35"/>
        <v>0</v>
      </c>
      <c r="K230" s="158"/>
      <c r="L230" s="30"/>
      <c r="M230" s="159" t="s">
        <v>1</v>
      </c>
      <c r="N230" s="160" t="s">
        <v>38</v>
      </c>
      <c r="O230" s="55"/>
      <c r="P230" s="161">
        <f t="shared" si="36"/>
        <v>0</v>
      </c>
      <c r="Q230" s="161">
        <v>0</v>
      </c>
      <c r="R230" s="161">
        <f t="shared" si="37"/>
        <v>0</v>
      </c>
      <c r="S230" s="161">
        <v>0</v>
      </c>
      <c r="T230" s="162">
        <f t="shared" si="38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63" t="s">
        <v>135</v>
      </c>
      <c r="AT230" s="163" t="s">
        <v>131</v>
      </c>
      <c r="AU230" s="163" t="s">
        <v>107</v>
      </c>
      <c r="AY230" s="14" t="s">
        <v>129</v>
      </c>
      <c r="BE230" s="164">
        <f t="shared" si="39"/>
        <v>0</v>
      </c>
      <c r="BF230" s="164">
        <f t="shared" si="40"/>
        <v>0</v>
      </c>
      <c r="BG230" s="164">
        <f t="shared" si="41"/>
        <v>0</v>
      </c>
      <c r="BH230" s="164">
        <f t="shared" si="42"/>
        <v>0</v>
      </c>
      <c r="BI230" s="164">
        <f t="shared" si="43"/>
        <v>0</v>
      </c>
      <c r="BJ230" s="14" t="s">
        <v>107</v>
      </c>
      <c r="BK230" s="165">
        <f t="shared" si="44"/>
        <v>0</v>
      </c>
      <c r="BL230" s="14" t="s">
        <v>135</v>
      </c>
      <c r="BM230" s="163" t="s">
        <v>433</v>
      </c>
    </row>
    <row r="231" spans="1:65" s="12" customFormat="1" ht="22.9" customHeight="1">
      <c r="B231" s="139"/>
      <c r="D231" s="140" t="s">
        <v>71</v>
      </c>
      <c r="E231" s="150" t="s">
        <v>434</v>
      </c>
      <c r="F231" s="150" t="s">
        <v>435</v>
      </c>
      <c r="I231" s="142"/>
      <c r="J231" s="151">
        <f>BK231</f>
        <v>0</v>
      </c>
      <c r="L231" s="139"/>
      <c r="M231" s="144"/>
      <c r="N231" s="145"/>
      <c r="O231" s="145"/>
      <c r="P231" s="146">
        <f>P232</f>
        <v>0</v>
      </c>
      <c r="Q231" s="145"/>
      <c r="R231" s="146">
        <f>R232</f>
        <v>0</v>
      </c>
      <c r="S231" s="145"/>
      <c r="T231" s="147">
        <f>T232</f>
        <v>0</v>
      </c>
      <c r="AR231" s="140" t="s">
        <v>80</v>
      </c>
      <c r="AT231" s="148" t="s">
        <v>71</v>
      </c>
      <c r="AU231" s="148" t="s">
        <v>80</v>
      </c>
      <c r="AY231" s="140" t="s">
        <v>129</v>
      </c>
      <c r="BK231" s="149">
        <f>BK232</f>
        <v>0</v>
      </c>
    </row>
    <row r="232" spans="1:65" s="2" customFormat="1" ht="21.75" customHeight="1">
      <c r="A232" s="29"/>
      <c r="B232" s="117"/>
      <c r="C232" s="152">
        <v>87</v>
      </c>
      <c r="D232" s="152" t="s">
        <v>131</v>
      </c>
      <c r="E232" s="153" t="s">
        <v>436</v>
      </c>
      <c r="F232" s="154" t="s">
        <v>437</v>
      </c>
      <c r="G232" s="155" t="s">
        <v>409</v>
      </c>
      <c r="H232" s="156">
        <v>1519</v>
      </c>
      <c r="I232" s="156"/>
      <c r="J232" s="157">
        <f>ROUND(I232*H232,3)</f>
        <v>0</v>
      </c>
      <c r="K232" s="158"/>
      <c r="L232" s="30"/>
      <c r="M232" s="159" t="s">
        <v>1</v>
      </c>
      <c r="N232" s="160" t="s">
        <v>38</v>
      </c>
      <c r="O232" s="55"/>
      <c r="P232" s="161">
        <f>O232*H232</f>
        <v>0</v>
      </c>
      <c r="Q232" s="161">
        <v>0</v>
      </c>
      <c r="R232" s="161">
        <f>Q232*H232</f>
        <v>0</v>
      </c>
      <c r="S232" s="161">
        <v>0</v>
      </c>
      <c r="T232" s="162">
        <f>S232*H232</f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63" t="s">
        <v>135</v>
      </c>
      <c r="AT232" s="163" t="s">
        <v>131</v>
      </c>
      <c r="AU232" s="163" t="s">
        <v>107</v>
      </c>
      <c r="AY232" s="14" t="s">
        <v>129</v>
      </c>
      <c r="BE232" s="164">
        <f>IF(N232="základná",J232,0)</f>
        <v>0</v>
      </c>
      <c r="BF232" s="164">
        <f>IF(N232="znížená",J232,0)</f>
        <v>0</v>
      </c>
      <c r="BG232" s="164">
        <f>IF(N232="zákl. prenesená",J232,0)</f>
        <v>0</v>
      </c>
      <c r="BH232" s="164">
        <f>IF(N232="zníž. prenesená",J232,0)</f>
        <v>0</v>
      </c>
      <c r="BI232" s="164">
        <f>IF(N232="nulová",J232,0)</f>
        <v>0</v>
      </c>
      <c r="BJ232" s="14" t="s">
        <v>107</v>
      </c>
      <c r="BK232" s="165">
        <f>ROUND(I232*H232,3)</f>
        <v>0</v>
      </c>
      <c r="BL232" s="14" t="s">
        <v>135</v>
      </c>
      <c r="BM232" s="163" t="s">
        <v>438</v>
      </c>
    </row>
    <row r="233" spans="1:65" s="12" customFormat="1" ht="25.9" customHeight="1">
      <c r="B233" s="139"/>
      <c r="D233" s="140" t="s">
        <v>71</v>
      </c>
      <c r="E233" s="141" t="s">
        <v>439</v>
      </c>
      <c r="F233" s="141" t="s">
        <v>439</v>
      </c>
      <c r="I233" s="142"/>
      <c r="J233" s="143">
        <f>BK233</f>
        <v>0</v>
      </c>
      <c r="L233" s="139"/>
      <c r="M233" s="144"/>
      <c r="N233" s="145"/>
      <c r="O233" s="145"/>
      <c r="P233" s="146">
        <f>P234+P255+P270</f>
        <v>0</v>
      </c>
      <c r="Q233" s="145"/>
      <c r="R233" s="146">
        <f>R234+R255+R270</f>
        <v>0</v>
      </c>
      <c r="S233" s="145"/>
      <c r="T233" s="147">
        <f>T234+T255+T270</f>
        <v>0</v>
      </c>
      <c r="AR233" s="140" t="s">
        <v>80</v>
      </c>
      <c r="AT233" s="148" t="s">
        <v>71</v>
      </c>
      <c r="AU233" s="148" t="s">
        <v>72</v>
      </c>
      <c r="AY233" s="140" t="s">
        <v>129</v>
      </c>
      <c r="BK233" s="149">
        <f>BK234+BK255+BK270</f>
        <v>0</v>
      </c>
    </row>
    <row r="234" spans="1:65" s="12" customFormat="1" ht="22.9" customHeight="1">
      <c r="B234" s="139"/>
      <c r="D234" s="140" t="s">
        <v>71</v>
      </c>
      <c r="E234" s="150" t="s">
        <v>440</v>
      </c>
      <c r="F234" s="150" t="s">
        <v>440</v>
      </c>
      <c r="I234" s="142"/>
      <c r="J234" s="151">
        <f>BK234</f>
        <v>0</v>
      </c>
      <c r="L234" s="139"/>
      <c r="M234" s="144"/>
      <c r="N234" s="145"/>
      <c r="O234" s="145"/>
      <c r="P234" s="146">
        <f>SUM(P235:P254)</f>
        <v>0</v>
      </c>
      <c r="Q234" s="145"/>
      <c r="R234" s="146">
        <f>SUM(R235:R254)</f>
        <v>0</v>
      </c>
      <c r="S234" s="145"/>
      <c r="T234" s="147">
        <f>SUM(T235:T254)</f>
        <v>0</v>
      </c>
      <c r="AR234" s="140" t="s">
        <v>80</v>
      </c>
      <c r="AT234" s="148" t="s">
        <v>71</v>
      </c>
      <c r="AU234" s="148" t="s">
        <v>80</v>
      </c>
      <c r="AY234" s="140" t="s">
        <v>129</v>
      </c>
      <c r="BK234" s="149">
        <f>SUM(BK235:BK254)</f>
        <v>0</v>
      </c>
    </row>
    <row r="235" spans="1:65" s="2" customFormat="1" ht="16.5" customHeight="1">
      <c r="A235" s="29"/>
      <c r="B235" s="117"/>
      <c r="C235" s="152">
        <v>88</v>
      </c>
      <c r="D235" s="152" t="s">
        <v>131</v>
      </c>
      <c r="E235" s="153" t="s">
        <v>441</v>
      </c>
      <c r="F235" s="154" t="s">
        <v>442</v>
      </c>
      <c r="G235" s="155" t="s">
        <v>253</v>
      </c>
      <c r="H235" s="156">
        <v>6</v>
      </c>
      <c r="I235" s="156"/>
      <c r="J235" s="157">
        <f t="shared" ref="J235:J254" si="65">ROUND(I235*H235,3)</f>
        <v>0</v>
      </c>
      <c r="K235" s="158"/>
      <c r="L235" s="30"/>
      <c r="M235" s="159" t="s">
        <v>1</v>
      </c>
      <c r="N235" s="160" t="s">
        <v>38</v>
      </c>
      <c r="O235" s="55"/>
      <c r="P235" s="161">
        <f t="shared" ref="P235:P254" si="66">O235*H235</f>
        <v>0</v>
      </c>
      <c r="Q235" s="161">
        <v>0</v>
      </c>
      <c r="R235" s="161">
        <f t="shared" ref="R235:R254" si="67">Q235*H235</f>
        <v>0</v>
      </c>
      <c r="S235" s="161">
        <v>0</v>
      </c>
      <c r="T235" s="162">
        <f t="shared" ref="T235:T254" si="68">S235*H235</f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63" t="s">
        <v>135</v>
      </c>
      <c r="AT235" s="163" t="s">
        <v>131</v>
      </c>
      <c r="AU235" s="163" t="s">
        <v>107</v>
      </c>
      <c r="AY235" s="14" t="s">
        <v>129</v>
      </c>
      <c r="BE235" s="164">
        <f t="shared" ref="BE235:BE254" si="69">IF(N235="základná",J235,0)</f>
        <v>0</v>
      </c>
      <c r="BF235" s="164">
        <f t="shared" ref="BF235:BF254" si="70">IF(N235="znížená",J235,0)</f>
        <v>0</v>
      </c>
      <c r="BG235" s="164">
        <f t="shared" ref="BG235:BG254" si="71">IF(N235="zákl. prenesená",J235,0)</f>
        <v>0</v>
      </c>
      <c r="BH235" s="164">
        <f t="shared" ref="BH235:BH254" si="72">IF(N235="zníž. prenesená",J235,0)</f>
        <v>0</v>
      </c>
      <c r="BI235" s="164">
        <f t="shared" ref="BI235:BI254" si="73">IF(N235="nulová",J235,0)</f>
        <v>0</v>
      </c>
      <c r="BJ235" s="14" t="s">
        <v>107</v>
      </c>
      <c r="BK235" s="165">
        <f t="shared" ref="BK235:BK254" si="74">ROUND(I235*H235,3)</f>
        <v>0</v>
      </c>
      <c r="BL235" s="14" t="s">
        <v>135</v>
      </c>
      <c r="BM235" s="163" t="s">
        <v>443</v>
      </c>
    </row>
    <row r="236" spans="1:65" s="2" customFormat="1" ht="16.5" customHeight="1">
      <c r="A236" s="29"/>
      <c r="B236" s="117"/>
      <c r="C236" s="152">
        <v>89</v>
      </c>
      <c r="D236" s="152" t="s">
        <v>131</v>
      </c>
      <c r="E236" s="153" t="s">
        <v>444</v>
      </c>
      <c r="F236" s="154" t="s">
        <v>445</v>
      </c>
      <c r="G236" s="155" t="s">
        <v>253</v>
      </c>
      <c r="H236" s="156">
        <v>8</v>
      </c>
      <c r="I236" s="156"/>
      <c r="J236" s="157">
        <f t="shared" si="65"/>
        <v>0</v>
      </c>
      <c r="K236" s="158"/>
      <c r="L236" s="30"/>
      <c r="M236" s="159" t="s">
        <v>1</v>
      </c>
      <c r="N236" s="160" t="s">
        <v>38</v>
      </c>
      <c r="O236" s="55"/>
      <c r="P236" s="161">
        <f t="shared" si="66"/>
        <v>0</v>
      </c>
      <c r="Q236" s="161">
        <v>0</v>
      </c>
      <c r="R236" s="161">
        <f t="shared" si="67"/>
        <v>0</v>
      </c>
      <c r="S236" s="161">
        <v>0</v>
      </c>
      <c r="T236" s="162">
        <f t="shared" si="68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63" t="s">
        <v>135</v>
      </c>
      <c r="AT236" s="163" t="s">
        <v>131</v>
      </c>
      <c r="AU236" s="163" t="s">
        <v>107</v>
      </c>
      <c r="AY236" s="14" t="s">
        <v>129</v>
      </c>
      <c r="BE236" s="164">
        <f t="shared" si="69"/>
        <v>0</v>
      </c>
      <c r="BF236" s="164">
        <f t="shared" si="70"/>
        <v>0</v>
      </c>
      <c r="BG236" s="164">
        <f t="shared" si="71"/>
        <v>0</v>
      </c>
      <c r="BH236" s="164">
        <f t="shared" si="72"/>
        <v>0</v>
      </c>
      <c r="BI236" s="164">
        <f t="shared" si="73"/>
        <v>0</v>
      </c>
      <c r="BJ236" s="14" t="s">
        <v>107</v>
      </c>
      <c r="BK236" s="165">
        <f t="shared" si="74"/>
        <v>0</v>
      </c>
      <c r="BL236" s="14" t="s">
        <v>135</v>
      </c>
      <c r="BM236" s="163" t="s">
        <v>446</v>
      </c>
    </row>
    <row r="237" spans="1:65" s="2" customFormat="1" ht="16.5" customHeight="1">
      <c r="A237" s="29"/>
      <c r="B237" s="117"/>
      <c r="C237" s="152">
        <v>90</v>
      </c>
      <c r="D237" s="152" t="s">
        <v>131</v>
      </c>
      <c r="E237" s="153" t="s">
        <v>447</v>
      </c>
      <c r="F237" s="154" t="s">
        <v>448</v>
      </c>
      <c r="G237" s="155" t="s">
        <v>253</v>
      </c>
      <c r="H237" s="156">
        <v>6</v>
      </c>
      <c r="I237" s="156"/>
      <c r="J237" s="157">
        <f t="shared" si="65"/>
        <v>0</v>
      </c>
      <c r="K237" s="158"/>
      <c r="L237" s="30"/>
      <c r="M237" s="159" t="s">
        <v>1</v>
      </c>
      <c r="N237" s="160" t="s">
        <v>38</v>
      </c>
      <c r="O237" s="55"/>
      <c r="P237" s="161">
        <f t="shared" si="66"/>
        <v>0</v>
      </c>
      <c r="Q237" s="161">
        <v>0</v>
      </c>
      <c r="R237" s="161">
        <f t="shared" si="67"/>
        <v>0</v>
      </c>
      <c r="S237" s="161">
        <v>0</v>
      </c>
      <c r="T237" s="162">
        <f t="shared" si="68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63" t="s">
        <v>135</v>
      </c>
      <c r="AT237" s="163" t="s">
        <v>131</v>
      </c>
      <c r="AU237" s="163" t="s">
        <v>107</v>
      </c>
      <c r="AY237" s="14" t="s">
        <v>129</v>
      </c>
      <c r="BE237" s="164">
        <f t="shared" si="69"/>
        <v>0</v>
      </c>
      <c r="BF237" s="164">
        <f t="shared" si="70"/>
        <v>0</v>
      </c>
      <c r="BG237" s="164">
        <f t="shared" si="71"/>
        <v>0</v>
      </c>
      <c r="BH237" s="164">
        <f t="shared" si="72"/>
        <v>0</v>
      </c>
      <c r="BI237" s="164">
        <f t="shared" si="73"/>
        <v>0</v>
      </c>
      <c r="BJ237" s="14" t="s">
        <v>107</v>
      </c>
      <c r="BK237" s="165">
        <f t="shared" si="74"/>
        <v>0</v>
      </c>
      <c r="BL237" s="14" t="s">
        <v>135</v>
      </c>
      <c r="BM237" s="163" t="s">
        <v>449</v>
      </c>
    </row>
    <row r="238" spans="1:65" s="2" customFormat="1" ht="16.5" customHeight="1">
      <c r="A238" s="29"/>
      <c r="B238" s="117"/>
      <c r="C238" s="152">
        <v>91</v>
      </c>
      <c r="D238" s="152" t="s">
        <v>131</v>
      </c>
      <c r="E238" s="153" t="s">
        <v>450</v>
      </c>
      <c r="F238" s="154" t="s">
        <v>451</v>
      </c>
      <c r="G238" s="155" t="s">
        <v>253</v>
      </c>
      <c r="H238" s="156">
        <v>8</v>
      </c>
      <c r="I238" s="156"/>
      <c r="J238" s="157">
        <f t="shared" si="65"/>
        <v>0</v>
      </c>
      <c r="K238" s="158"/>
      <c r="L238" s="30"/>
      <c r="M238" s="159" t="s">
        <v>1</v>
      </c>
      <c r="N238" s="160" t="s">
        <v>38</v>
      </c>
      <c r="O238" s="55"/>
      <c r="P238" s="161">
        <f t="shared" si="66"/>
        <v>0</v>
      </c>
      <c r="Q238" s="161">
        <v>0</v>
      </c>
      <c r="R238" s="161">
        <f t="shared" si="67"/>
        <v>0</v>
      </c>
      <c r="S238" s="161">
        <v>0</v>
      </c>
      <c r="T238" s="162">
        <f t="shared" si="68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63" t="s">
        <v>135</v>
      </c>
      <c r="AT238" s="163" t="s">
        <v>131</v>
      </c>
      <c r="AU238" s="163" t="s">
        <v>107</v>
      </c>
      <c r="AY238" s="14" t="s">
        <v>129</v>
      </c>
      <c r="BE238" s="164">
        <f t="shared" si="69"/>
        <v>0</v>
      </c>
      <c r="BF238" s="164">
        <f t="shared" si="70"/>
        <v>0</v>
      </c>
      <c r="BG238" s="164">
        <f t="shared" si="71"/>
        <v>0</v>
      </c>
      <c r="BH238" s="164">
        <f t="shared" si="72"/>
        <v>0</v>
      </c>
      <c r="BI238" s="164">
        <f t="shared" si="73"/>
        <v>0</v>
      </c>
      <c r="BJ238" s="14" t="s">
        <v>107</v>
      </c>
      <c r="BK238" s="165">
        <f t="shared" si="74"/>
        <v>0</v>
      </c>
      <c r="BL238" s="14" t="s">
        <v>135</v>
      </c>
      <c r="BM238" s="163" t="s">
        <v>452</v>
      </c>
    </row>
    <row r="239" spans="1:65" s="2" customFormat="1" ht="28.5" customHeight="1">
      <c r="A239" s="29"/>
      <c r="B239" s="117"/>
      <c r="C239" s="152">
        <v>92</v>
      </c>
      <c r="D239" s="152" t="s">
        <v>131</v>
      </c>
      <c r="E239" s="153" t="s">
        <v>453</v>
      </c>
      <c r="F239" s="154" t="s">
        <v>454</v>
      </c>
      <c r="G239" s="155" t="s">
        <v>149</v>
      </c>
      <c r="H239" s="156">
        <v>850</v>
      </c>
      <c r="I239" s="156"/>
      <c r="J239" s="157">
        <f t="shared" si="65"/>
        <v>0</v>
      </c>
      <c r="K239" s="158"/>
      <c r="L239" s="30"/>
      <c r="M239" s="159" t="s">
        <v>1</v>
      </c>
      <c r="N239" s="160" t="s">
        <v>38</v>
      </c>
      <c r="O239" s="55"/>
      <c r="P239" s="161">
        <f t="shared" si="66"/>
        <v>0</v>
      </c>
      <c r="Q239" s="161">
        <v>0</v>
      </c>
      <c r="R239" s="161">
        <f t="shared" si="67"/>
        <v>0</v>
      </c>
      <c r="S239" s="161">
        <v>0</v>
      </c>
      <c r="T239" s="162">
        <f t="shared" si="68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63" t="s">
        <v>135</v>
      </c>
      <c r="AT239" s="163" t="s">
        <v>131</v>
      </c>
      <c r="AU239" s="163" t="s">
        <v>107</v>
      </c>
      <c r="AY239" s="14" t="s">
        <v>129</v>
      </c>
      <c r="BE239" s="164">
        <f t="shared" si="69"/>
        <v>0</v>
      </c>
      <c r="BF239" s="164">
        <f t="shared" si="70"/>
        <v>0</v>
      </c>
      <c r="BG239" s="164">
        <f t="shared" si="71"/>
        <v>0</v>
      </c>
      <c r="BH239" s="164">
        <f t="shared" si="72"/>
        <v>0</v>
      </c>
      <c r="BI239" s="164">
        <f t="shared" si="73"/>
        <v>0</v>
      </c>
      <c r="BJ239" s="14" t="s">
        <v>107</v>
      </c>
      <c r="BK239" s="165">
        <f t="shared" si="74"/>
        <v>0</v>
      </c>
      <c r="BL239" s="14" t="s">
        <v>135</v>
      </c>
      <c r="BM239" s="163" t="s">
        <v>455</v>
      </c>
    </row>
    <row r="240" spans="1:65" s="2" customFormat="1" ht="28.5" customHeight="1">
      <c r="A240" s="29"/>
      <c r="B240" s="117"/>
      <c r="C240" s="152">
        <v>93</v>
      </c>
      <c r="D240" s="152" t="s">
        <v>131</v>
      </c>
      <c r="E240" s="153" t="s">
        <v>456</v>
      </c>
      <c r="F240" s="154" t="s">
        <v>457</v>
      </c>
      <c r="G240" s="155" t="s">
        <v>149</v>
      </c>
      <c r="H240" s="156">
        <v>25</v>
      </c>
      <c r="I240" s="156"/>
      <c r="J240" s="157">
        <f t="shared" si="65"/>
        <v>0</v>
      </c>
      <c r="K240" s="158"/>
      <c r="L240" s="30"/>
      <c r="M240" s="159" t="s">
        <v>1</v>
      </c>
      <c r="N240" s="160" t="s">
        <v>38</v>
      </c>
      <c r="O240" s="55"/>
      <c r="P240" s="161">
        <f t="shared" si="66"/>
        <v>0</v>
      </c>
      <c r="Q240" s="161">
        <v>0</v>
      </c>
      <c r="R240" s="161">
        <f t="shared" si="67"/>
        <v>0</v>
      </c>
      <c r="S240" s="161">
        <v>0</v>
      </c>
      <c r="T240" s="162">
        <f t="shared" si="68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63" t="s">
        <v>135</v>
      </c>
      <c r="AT240" s="163" t="s">
        <v>131</v>
      </c>
      <c r="AU240" s="163" t="s">
        <v>107</v>
      </c>
      <c r="AY240" s="14" t="s">
        <v>129</v>
      </c>
      <c r="BE240" s="164">
        <f t="shared" si="69"/>
        <v>0</v>
      </c>
      <c r="BF240" s="164">
        <f t="shared" si="70"/>
        <v>0</v>
      </c>
      <c r="BG240" s="164">
        <f t="shared" si="71"/>
        <v>0</v>
      </c>
      <c r="BH240" s="164">
        <f t="shared" si="72"/>
        <v>0</v>
      </c>
      <c r="BI240" s="164">
        <f t="shared" si="73"/>
        <v>0</v>
      </c>
      <c r="BJ240" s="14" t="s">
        <v>107</v>
      </c>
      <c r="BK240" s="165">
        <f t="shared" si="74"/>
        <v>0</v>
      </c>
      <c r="BL240" s="14" t="s">
        <v>135</v>
      </c>
      <c r="BM240" s="163" t="s">
        <v>458</v>
      </c>
    </row>
    <row r="241" spans="1:65" s="2" customFormat="1" ht="28.5" customHeight="1">
      <c r="A241" s="29"/>
      <c r="B241" s="117"/>
      <c r="C241" s="152">
        <v>94</v>
      </c>
      <c r="D241" s="152" t="s">
        <v>131</v>
      </c>
      <c r="E241" s="153" t="s">
        <v>459</v>
      </c>
      <c r="F241" s="154" t="s">
        <v>460</v>
      </c>
      <c r="G241" s="155" t="s">
        <v>253</v>
      </c>
      <c r="H241" s="156">
        <v>24</v>
      </c>
      <c r="I241" s="156"/>
      <c r="J241" s="157">
        <f t="shared" si="65"/>
        <v>0</v>
      </c>
      <c r="K241" s="158"/>
      <c r="L241" s="30"/>
      <c r="M241" s="159" t="s">
        <v>1</v>
      </c>
      <c r="N241" s="160" t="s">
        <v>38</v>
      </c>
      <c r="O241" s="55"/>
      <c r="P241" s="161">
        <f t="shared" si="66"/>
        <v>0</v>
      </c>
      <c r="Q241" s="161">
        <v>0</v>
      </c>
      <c r="R241" s="161">
        <f t="shared" si="67"/>
        <v>0</v>
      </c>
      <c r="S241" s="161">
        <v>0</v>
      </c>
      <c r="T241" s="162">
        <f t="shared" si="68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63" t="s">
        <v>135</v>
      </c>
      <c r="AT241" s="163" t="s">
        <v>131</v>
      </c>
      <c r="AU241" s="163" t="s">
        <v>107</v>
      </c>
      <c r="AY241" s="14" t="s">
        <v>129</v>
      </c>
      <c r="BE241" s="164">
        <f t="shared" si="69"/>
        <v>0</v>
      </c>
      <c r="BF241" s="164">
        <f t="shared" si="70"/>
        <v>0</v>
      </c>
      <c r="BG241" s="164">
        <f t="shared" si="71"/>
        <v>0</v>
      </c>
      <c r="BH241" s="164">
        <f t="shared" si="72"/>
        <v>0</v>
      </c>
      <c r="BI241" s="164">
        <f t="shared" si="73"/>
        <v>0</v>
      </c>
      <c r="BJ241" s="14" t="s">
        <v>107</v>
      </c>
      <c r="BK241" s="165">
        <f t="shared" si="74"/>
        <v>0</v>
      </c>
      <c r="BL241" s="14" t="s">
        <v>135</v>
      </c>
      <c r="BM241" s="163" t="s">
        <v>461</v>
      </c>
    </row>
    <row r="242" spans="1:65" s="2" customFormat="1" ht="28.5" customHeight="1">
      <c r="A242" s="29"/>
      <c r="B242" s="117"/>
      <c r="C242" s="152">
        <v>95</v>
      </c>
      <c r="D242" s="152" t="s">
        <v>131</v>
      </c>
      <c r="E242" s="153" t="s">
        <v>462</v>
      </c>
      <c r="F242" s="154" t="s">
        <v>463</v>
      </c>
      <c r="G242" s="155" t="s">
        <v>253</v>
      </c>
      <c r="H242" s="156">
        <v>40</v>
      </c>
      <c r="I242" s="156"/>
      <c r="J242" s="157">
        <f t="shared" si="65"/>
        <v>0</v>
      </c>
      <c r="K242" s="158"/>
      <c r="L242" s="30"/>
      <c r="M242" s="159" t="s">
        <v>1</v>
      </c>
      <c r="N242" s="160" t="s">
        <v>38</v>
      </c>
      <c r="O242" s="55"/>
      <c r="P242" s="161">
        <f t="shared" si="66"/>
        <v>0</v>
      </c>
      <c r="Q242" s="161">
        <v>0</v>
      </c>
      <c r="R242" s="161">
        <f t="shared" si="67"/>
        <v>0</v>
      </c>
      <c r="S242" s="161">
        <v>0</v>
      </c>
      <c r="T242" s="162">
        <f t="shared" si="68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63" t="s">
        <v>135</v>
      </c>
      <c r="AT242" s="163" t="s">
        <v>131</v>
      </c>
      <c r="AU242" s="163" t="s">
        <v>107</v>
      </c>
      <c r="AY242" s="14" t="s">
        <v>129</v>
      </c>
      <c r="BE242" s="164">
        <f t="shared" si="69"/>
        <v>0</v>
      </c>
      <c r="BF242" s="164">
        <f t="shared" si="70"/>
        <v>0</v>
      </c>
      <c r="BG242" s="164">
        <f t="shared" si="71"/>
        <v>0</v>
      </c>
      <c r="BH242" s="164">
        <f t="shared" si="72"/>
        <v>0</v>
      </c>
      <c r="BI242" s="164">
        <f t="shared" si="73"/>
        <v>0</v>
      </c>
      <c r="BJ242" s="14" t="s">
        <v>107</v>
      </c>
      <c r="BK242" s="165">
        <f t="shared" si="74"/>
        <v>0</v>
      </c>
      <c r="BL242" s="14" t="s">
        <v>135</v>
      </c>
      <c r="BM242" s="163" t="s">
        <v>464</v>
      </c>
    </row>
    <row r="243" spans="1:65" s="2" customFormat="1" ht="28.5" customHeight="1">
      <c r="A243" s="29"/>
      <c r="B243" s="117"/>
      <c r="C243" s="152">
        <v>96</v>
      </c>
      <c r="D243" s="152" t="s">
        <v>131</v>
      </c>
      <c r="E243" s="153" t="s">
        <v>465</v>
      </c>
      <c r="F243" s="154" t="s">
        <v>466</v>
      </c>
      <c r="G243" s="155" t="s">
        <v>253</v>
      </c>
      <c r="H243" s="156">
        <v>2</v>
      </c>
      <c r="I243" s="156"/>
      <c r="J243" s="157">
        <f t="shared" si="65"/>
        <v>0</v>
      </c>
      <c r="K243" s="158"/>
      <c r="L243" s="30"/>
      <c r="M243" s="159" t="s">
        <v>1</v>
      </c>
      <c r="N243" s="160" t="s">
        <v>38</v>
      </c>
      <c r="O243" s="55"/>
      <c r="P243" s="161">
        <f t="shared" si="66"/>
        <v>0</v>
      </c>
      <c r="Q243" s="161">
        <v>0</v>
      </c>
      <c r="R243" s="161">
        <f t="shared" si="67"/>
        <v>0</v>
      </c>
      <c r="S243" s="161">
        <v>0</v>
      </c>
      <c r="T243" s="162">
        <f t="shared" si="68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63" t="s">
        <v>135</v>
      </c>
      <c r="AT243" s="163" t="s">
        <v>131</v>
      </c>
      <c r="AU243" s="163" t="s">
        <v>107</v>
      </c>
      <c r="AY243" s="14" t="s">
        <v>129</v>
      </c>
      <c r="BE243" s="164">
        <f t="shared" si="69"/>
        <v>0</v>
      </c>
      <c r="BF243" s="164">
        <f t="shared" si="70"/>
        <v>0</v>
      </c>
      <c r="BG243" s="164">
        <f t="shared" si="71"/>
        <v>0</v>
      </c>
      <c r="BH243" s="164">
        <f t="shared" si="72"/>
        <v>0</v>
      </c>
      <c r="BI243" s="164">
        <f t="shared" si="73"/>
        <v>0</v>
      </c>
      <c r="BJ243" s="14" t="s">
        <v>107</v>
      </c>
      <c r="BK243" s="165">
        <f t="shared" si="74"/>
        <v>0</v>
      </c>
      <c r="BL243" s="14" t="s">
        <v>135</v>
      </c>
      <c r="BM243" s="163" t="s">
        <v>467</v>
      </c>
    </row>
    <row r="244" spans="1:65" s="2" customFormat="1" ht="28.5" customHeight="1">
      <c r="A244" s="29"/>
      <c r="B244" s="117"/>
      <c r="C244" s="152">
        <v>97</v>
      </c>
      <c r="D244" s="152" t="s">
        <v>131</v>
      </c>
      <c r="E244" s="153" t="s">
        <v>468</v>
      </c>
      <c r="F244" s="154" t="s">
        <v>469</v>
      </c>
      <c r="G244" s="155" t="s">
        <v>253</v>
      </c>
      <c r="H244" s="156">
        <v>100</v>
      </c>
      <c r="I244" s="156"/>
      <c r="J244" s="157">
        <f t="shared" si="65"/>
        <v>0</v>
      </c>
      <c r="K244" s="158"/>
      <c r="L244" s="30"/>
      <c r="M244" s="159" t="s">
        <v>1</v>
      </c>
      <c r="N244" s="160" t="s">
        <v>38</v>
      </c>
      <c r="O244" s="55"/>
      <c r="P244" s="161">
        <f t="shared" si="66"/>
        <v>0</v>
      </c>
      <c r="Q244" s="161">
        <v>0</v>
      </c>
      <c r="R244" s="161">
        <f t="shared" si="67"/>
        <v>0</v>
      </c>
      <c r="S244" s="161">
        <v>0</v>
      </c>
      <c r="T244" s="162">
        <f t="shared" si="68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63" t="s">
        <v>135</v>
      </c>
      <c r="AT244" s="163" t="s">
        <v>131</v>
      </c>
      <c r="AU244" s="163" t="s">
        <v>107</v>
      </c>
      <c r="AY244" s="14" t="s">
        <v>129</v>
      </c>
      <c r="BE244" s="164">
        <f t="shared" si="69"/>
        <v>0</v>
      </c>
      <c r="BF244" s="164">
        <f t="shared" si="70"/>
        <v>0</v>
      </c>
      <c r="BG244" s="164">
        <f t="shared" si="71"/>
        <v>0</v>
      </c>
      <c r="BH244" s="164">
        <f t="shared" si="72"/>
        <v>0</v>
      </c>
      <c r="BI244" s="164">
        <f t="shared" si="73"/>
        <v>0</v>
      </c>
      <c r="BJ244" s="14" t="s">
        <v>107</v>
      </c>
      <c r="BK244" s="165">
        <f t="shared" si="74"/>
        <v>0</v>
      </c>
      <c r="BL244" s="14" t="s">
        <v>135</v>
      </c>
      <c r="BM244" s="163" t="s">
        <v>470</v>
      </c>
    </row>
    <row r="245" spans="1:65" s="2" customFormat="1" ht="28.5" customHeight="1">
      <c r="A245" s="29"/>
      <c r="B245" s="117"/>
      <c r="C245" s="152">
        <v>98</v>
      </c>
      <c r="D245" s="152" t="s">
        <v>131</v>
      </c>
      <c r="E245" s="153" t="s">
        <v>471</v>
      </c>
      <c r="F245" s="154" t="s">
        <v>472</v>
      </c>
      <c r="G245" s="155" t="s">
        <v>149</v>
      </c>
      <c r="H245" s="156">
        <v>680</v>
      </c>
      <c r="I245" s="156"/>
      <c r="J245" s="157">
        <f t="shared" si="65"/>
        <v>0</v>
      </c>
      <c r="K245" s="158"/>
      <c r="L245" s="30"/>
      <c r="M245" s="159" t="s">
        <v>1</v>
      </c>
      <c r="N245" s="160" t="s">
        <v>38</v>
      </c>
      <c r="O245" s="55"/>
      <c r="P245" s="161">
        <f t="shared" si="66"/>
        <v>0</v>
      </c>
      <c r="Q245" s="161">
        <v>0</v>
      </c>
      <c r="R245" s="161">
        <f t="shared" si="67"/>
        <v>0</v>
      </c>
      <c r="S245" s="161">
        <v>0</v>
      </c>
      <c r="T245" s="162">
        <f t="shared" si="68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63" t="s">
        <v>135</v>
      </c>
      <c r="AT245" s="163" t="s">
        <v>131</v>
      </c>
      <c r="AU245" s="163" t="s">
        <v>107</v>
      </c>
      <c r="AY245" s="14" t="s">
        <v>129</v>
      </c>
      <c r="BE245" s="164">
        <f t="shared" si="69"/>
        <v>0</v>
      </c>
      <c r="BF245" s="164">
        <f t="shared" si="70"/>
        <v>0</v>
      </c>
      <c r="BG245" s="164">
        <f t="shared" si="71"/>
        <v>0</v>
      </c>
      <c r="BH245" s="164">
        <f t="shared" si="72"/>
        <v>0</v>
      </c>
      <c r="BI245" s="164">
        <f t="shared" si="73"/>
        <v>0</v>
      </c>
      <c r="BJ245" s="14" t="s">
        <v>107</v>
      </c>
      <c r="BK245" s="165">
        <f t="shared" si="74"/>
        <v>0</v>
      </c>
      <c r="BL245" s="14" t="s">
        <v>135</v>
      </c>
      <c r="BM245" s="163" t="s">
        <v>473</v>
      </c>
    </row>
    <row r="246" spans="1:65" s="2" customFormat="1" ht="28.5" customHeight="1">
      <c r="A246" s="29"/>
      <c r="B246" s="117"/>
      <c r="C246" s="152">
        <v>99</v>
      </c>
      <c r="D246" s="152" t="s">
        <v>131</v>
      </c>
      <c r="E246" s="153" t="s">
        <v>474</v>
      </c>
      <c r="F246" s="154" t="s">
        <v>475</v>
      </c>
      <c r="G246" s="155" t="s">
        <v>253</v>
      </c>
      <c r="H246" s="156">
        <v>20</v>
      </c>
      <c r="I246" s="156"/>
      <c r="J246" s="157">
        <f t="shared" si="65"/>
        <v>0</v>
      </c>
      <c r="K246" s="158"/>
      <c r="L246" s="30"/>
      <c r="M246" s="159" t="s">
        <v>1</v>
      </c>
      <c r="N246" s="160" t="s">
        <v>38</v>
      </c>
      <c r="O246" s="55"/>
      <c r="P246" s="161">
        <f t="shared" si="66"/>
        <v>0</v>
      </c>
      <c r="Q246" s="161">
        <v>0</v>
      </c>
      <c r="R246" s="161">
        <f t="shared" si="67"/>
        <v>0</v>
      </c>
      <c r="S246" s="161">
        <v>0</v>
      </c>
      <c r="T246" s="162">
        <f t="shared" si="68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63" t="s">
        <v>135</v>
      </c>
      <c r="AT246" s="163" t="s">
        <v>131</v>
      </c>
      <c r="AU246" s="163" t="s">
        <v>107</v>
      </c>
      <c r="AY246" s="14" t="s">
        <v>129</v>
      </c>
      <c r="BE246" s="164">
        <f t="shared" si="69"/>
        <v>0</v>
      </c>
      <c r="BF246" s="164">
        <f t="shared" si="70"/>
        <v>0</v>
      </c>
      <c r="BG246" s="164">
        <f t="shared" si="71"/>
        <v>0</v>
      </c>
      <c r="BH246" s="164">
        <f t="shared" si="72"/>
        <v>0</v>
      </c>
      <c r="BI246" s="164">
        <f t="shared" si="73"/>
        <v>0</v>
      </c>
      <c r="BJ246" s="14" t="s">
        <v>107</v>
      </c>
      <c r="BK246" s="165">
        <f t="shared" si="74"/>
        <v>0</v>
      </c>
      <c r="BL246" s="14" t="s">
        <v>135</v>
      </c>
      <c r="BM246" s="163" t="s">
        <v>476</v>
      </c>
    </row>
    <row r="247" spans="1:65" s="2" customFormat="1" ht="28.5" customHeight="1">
      <c r="A247" s="29"/>
      <c r="B247" s="117"/>
      <c r="C247" s="152">
        <v>100</v>
      </c>
      <c r="D247" s="152" t="s">
        <v>131</v>
      </c>
      <c r="E247" s="153" t="s">
        <v>477</v>
      </c>
      <c r="F247" s="154" t="s">
        <v>478</v>
      </c>
      <c r="G247" s="155" t="s">
        <v>253</v>
      </c>
      <c r="H247" s="156">
        <v>6</v>
      </c>
      <c r="I247" s="156"/>
      <c r="J247" s="157">
        <f t="shared" si="65"/>
        <v>0</v>
      </c>
      <c r="K247" s="158"/>
      <c r="L247" s="30"/>
      <c r="M247" s="159" t="s">
        <v>1</v>
      </c>
      <c r="N247" s="160" t="s">
        <v>38</v>
      </c>
      <c r="O247" s="55"/>
      <c r="P247" s="161">
        <f t="shared" si="66"/>
        <v>0</v>
      </c>
      <c r="Q247" s="161">
        <v>0</v>
      </c>
      <c r="R247" s="161">
        <f t="shared" si="67"/>
        <v>0</v>
      </c>
      <c r="S247" s="161">
        <v>0</v>
      </c>
      <c r="T247" s="162">
        <f t="shared" si="68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63" t="s">
        <v>135</v>
      </c>
      <c r="AT247" s="163" t="s">
        <v>131</v>
      </c>
      <c r="AU247" s="163" t="s">
        <v>107</v>
      </c>
      <c r="AY247" s="14" t="s">
        <v>129</v>
      </c>
      <c r="BE247" s="164">
        <f t="shared" si="69"/>
        <v>0</v>
      </c>
      <c r="BF247" s="164">
        <f t="shared" si="70"/>
        <v>0</v>
      </c>
      <c r="BG247" s="164">
        <f t="shared" si="71"/>
        <v>0</v>
      </c>
      <c r="BH247" s="164">
        <f t="shared" si="72"/>
        <v>0</v>
      </c>
      <c r="BI247" s="164">
        <f t="shared" si="73"/>
        <v>0</v>
      </c>
      <c r="BJ247" s="14" t="s">
        <v>107</v>
      </c>
      <c r="BK247" s="165">
        <f t="shared" si="74"/>
        <v>0</v>
      </c>
      <c r="BL247" s="14" t="s">
        <v>135</v>
      </c>
      <c r="BM247" s="163" t="s">
        <v>479</v>
      </c>
    </row>
    <row r="248" spans="1:65" s="2" customFormat="1" ht="28.5" customHeight="1">
      <c r="A248" s="29"/>
      <c r="B248" s="117"/>
      <c r="C248" s="152">
        <v>101</v>
      </c>
      <c r="D248" s="152" t="s">
        <v>131</v>
      </c>
      <c r="E248" s="153" t="s">
        <v>480</v>
      </c>
      <c r="F248" s="154" t="s">
        <v>481</v>
      </c>
      <c r="G248" s="155" t="s">
        <v>149</v>
      </c>
      <c r="H248" s="156">
        <v>120</v>
      </c>
      <c r="I248" s="156"/>
      <c r="J248" s="157">
        <f t="shared" si="65"/>
        <v>0</v>
      </c>
      <c r="K248" s="158"/>
      <c r="L248" s="30"/>
      <c r="M248" s="159" t="s">
        <v>1</v>
      </c>
      <c r="N248" s="160" t="s">
        <v>38</v>
      </c>
      <c r="O248" s="55"/>
      <c r="P248" s="161">
        <f t="shared" si="66"/>
        <v>0</v>
      </c>
      <c r="Q248" s="161">
        <v>0</v>
      </c>
      <c r="R248" s="161">
        <f t="shared" si="67"/>
        <v>0</v>
      </c>
      <c r="S248" s="161">
        <v>0</v>
      </c>
      <c r="T248" s="162">
        <f t="shared" si="68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63" t="s">
        <v>135</v>
      </c>
      <c r="AT248" s="163" t="s">
        <v>131</v>
      </c>
      <c r="AU248" s="163" t="s">
        <v>107</v>
      </c>
      <c r="AY248" s="14" t="s">
        <v>129</v>
      </c>
      <c r="BE248" s="164">
        <f t="shared" si="69"/>
        <v>0</v>
      </c>
      <c r="BF248" s="164">
        <f t="shared" si="70"/>
        <v>0</v>
      </c>
      <c r="BG248" s="164">
        <f t="shared" si="71"/>
        <v>0</v>
      </c>
      <c r="BH248" s="164">
        <f t="shared" si="72"/>
        <v>0</v>
      </c>
      <c r="BI248" s="164">
        <f t="shared" si="73"/>
        <v>0</v>
      </c>
      <c r="BJ248" s="14" t="s">
        <v>107</v>
      </c>
      <c r="BK248" s="165">
        <f t="shared" si="74"/>
        <v>0</v>
      </c>
      <c r="BL248" s="14" t="s">
        <v>135</v>
      </c>
      <c r="BM248" s="163" t="s">
        <v>482</v>
      </c>
    </row>
    <row r="249" spans="1:65" s="2" customFormat="1" ht="16.5" customHeight="1">
      <c r="A249" s="29"/>
      <c r="B249" s="117"/>
      <c r="C249" s="152">
        <v>102</v>
      </c>
      <c r="D249" s="152" t="s">
        <v>131</v>
      </c>
      <c r="E249" s="153" t="s">
        <v>483</v>
      </c>
      <c r="F249" s="154" t="s">
        <v>484</v>
      </c>
      <c r="G249" s="155" t="s">
        <v>485</v>
      </c>
      <c r="H249" s="156">
        <v>40</v>
      </c>
      <c r="I249" s="156"/>
      <c r="J249" s="157">
        <f t="shared" si="65"/>
        <v>0</v>
      </c>
      <c r="K249" s="158"/>
      <c r="L249" s="30"/>
      <c r="M249" s="159" t="s">
        <v>1</v>
      </c>
      <c r="N249" s="160" t="s">
        <v>38</v>
      </c>
      <c r="O249" s="55"/>
      <c r="P249" s="161">
        <f t="shared" si="66"/>
        <v>0</v>
      </c>
      <c r="Q249" s="161">
        <v>0</v>
      </c>
      <c r="R249" s="161">
        <f t="shared" si="67"/>
        <v>0</v>
      </c>
      <c r="S249" s="161">
        <v>0</v>
      </c>
      <c r="T249" s="162">
        <f t="shared" si="68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63" t="s">
        <v>135</v>
      </c>
      <c r="AT249" s="163" t="s">
        <v>131</v>
      </c>
      <c r="AU249" s="163" t="s">
        <v>107</v>
      </c>
      <c r="AY249" s="14" t="s">
        <v>129</v>
      </c>
      <c r="BE249" s="164">
        <f t="shared" si="69"/>
        <v>0</v>
      </c>
      <c r="BF249" s="164">
        <f t="shared" si="70"/>
        <v>0</v>
      </c>
      <c r="BG249" s="164">
        <f t="shared" si="71"/>
        <v>0</v>
      </c>
      <c r="BH249" s="164">
        <f t="shared" si="72"/>
        <v>0</v>
      </c>
      <c r="BI249" s="164">
        <f t="shared" si="73"/>
        <v>0</v>
      </c>
      <c r="BJ249" s="14" t="s">
        <v>107</v>
      </c>
      <c r="BK249" s="165">
        <f t="shared" si="74"/>
        <v>0</v>
      </c>
      <c r="BL249" s="14" t="s">
        <v>135</v>
      </c>
      <c r="BM249" s="163" t="s">
        <v>486</v>
      </c>
    </row>
    <row r="250" spans="1:65" s="2" customFormat="1" ht="16.5" customHeight="1">
      <c r="A250" s="29"/>
      <c r="B250" s="117"/>
      <c r="C250" s="152">
        <v>103</v>
      </c>
      <c r="D250" s="152" t="s">
        <v>131</v>
      </c>
      <c r="E250" s="153" t="s">
        <v>487</v>
      </c>
      <c r="F250" s="154" t="s">
        <v>488</v>
      </c>
      <c r="G250" s="155" t="s">
        <v>324</v>
      </c>
      <c r="H250" s="156">
        <v>1</v>
      </c>
      <c r="I250" s="156"/>
      <c r="J250" s="157">
        <f t="shared" si="65"/>
        <v>0</v>
      </c>
      <c r="K250" s="158"/>
      <c r="L250" s="30"/>
      <c r="M250" s="159" t="s">
        <v>1</v>
      </c>
      <c r="N250" s="160" t="s">
        <v>38</v>
      </c>
      <c r="O250" s="55"/>
      <c r="P250" s="161">
        <f t="shared" si="66"/>
        <v>0</v>
      </c>
      <c r="Q250" s="161">
        <v>0</v>
      </c>
      <c r="R250" s="161">
        <f t="shared" si="67"/>
        <v>0</v>
      </c>
      <c r="S250" s="161">
        <v>0</v>
      </c>
      <c r="T250" s="162">
        <f t="shared" si="68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63" t="s">
        <v>135</v>
      </c>
      <c r="AT250" s="163" t="s">
        <v>131</v>
      </c>
      <c r="AU250" s="163" t="s">
        <v>107</v>
      </c>
      <c r="AY250" s="14" t="s">
        <v>129</v>
      </c>
      <c r="BE250" s="164">
        <f t="shared" si="69"/>
        <v>0</v>
      </c>
      <c r="BF250" s="164">
        <f t="shared" si="70"/>
        <v>0</v>
      </c>
      <c r="BG250" s="164">
        <f t="shared" si="71"/>
        <v>0</v>
      </c>
      <c r="BH250" s="164">
        <f t="shared" si="72"/>
        <v>0</v>
      </c>
      <c r="BI250" s="164">
        <f t="shared" si="73"/>
        <v>0</v>
      </c>
      <c r="BJ250" s="14" t="s">
        <v>107</v>
      </c>
      <c r="BK250" s="165">
        <f t="shared" si="74"/>
        <v>0</v>
      </c>
      <c r="BL250" s="14" t="s">
        <v>135</v>
      </c>
      <c r="BM250" s="163" t="s">
        <v>489</v>
      </c>
    </row>
    <row r="251" spans="1:65" s="2" customFormat="1" ht="16.5" customHeight="1">
      <c r="A251" s="29"/>
      <c r="B251" s="117"/>
      <c r="C251" s="152">
        <v>104</v>
      </c>
      <c r="D251" s="152" t="s">
        <v>131</v>
      </c>
      <c r="E251" s="153" t="s">
        <v>490</v>
      </c>
      <c r="F251" s="154" t="s">
        <v>491</v>
      </c>
      <c r="G251" s="155" t="s">
        <v>324</v>
      </c>
      <c r="H251" s="156">
        <v>1</v>
      </c>
      <c r="I251" s="156"/>
      <c r="J251" s="157">
        <f t="shared" si="65"/>
        <v>0</v>
      </c>
      <c r="K251" s="158"/>
      <c r="L251" s="30"/>
      <c r="M251" s="159" t="s">
        <v>1</v>
      </c>
      <c r="N251" s="160" t="s">
        <v>38</v>
      </c>
      <c r="O251" s="55"/>
      <c r="P251" s="161">
        <f t="shared" si="66"/>
        <v>0</v>
      </c>
      <c r="Q251" s="161">
        <v>0</v>
      </c>
      <c r="R251" s="161">
        <f t="shared" si="67"/>
        <v>0</v>
      </c>
      <c r="S251" s="161">
        <v>0</v>
      </c>
      <c r="T251" s="162">
        <f t="shared" si="68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63" t="s">
        <v>135</v>
      </c>
      <c r="AT251" s="163" t="s">
        <v>131</v>
      </c>
      <c r="AU251" s="163" t="s">
        <v>107</v>
      </c>
      <c r="AY251" s="14" t="s">
        <v>129</v>
      </c>
      <c r="BE251" s="164">
        <f t="shared" si="69"/>
        <v>0</v>
      </c>
      <c r="BF251" s="164">
        <f t="shared" si="70"/>
        <v>0</v>
      </c>
      <c r="BG251" s="164">
        <f t="shared" si="71"/>
        <v>0</v>
      </c>
      <c r="BH251" s="164">
        <f t="shared" si="72"/>
        <v>0</v>
      </c>
      <c r="BI251" s="164">
        <f t="shared" si="73"/>
        <v>0</v>
      </c>
      <c r="BJ251" s="14" t="s">
        <v>107</v>
      </c>
      <c r="BK251" s="165">
        <f t="shared" si="74"/>
        <v>0</v>
      </c>
      <c r="BL251" s="14" t="s">
        <v>135</v>
      </c>
      <c r="BM251" s="163" t="s">
        <v>492</v>
      </c>
    </row>
    <row r="252" spans="1:65" s="2" customFormat="1" ht="16.5" customHeight="1">
      <c r="A252" s="29"/>
      <c r="B252" s="117"/>
      <c r="C252" s="152">
        <v>105</v>
      </c>
      <c r="D252" s="152" t="s">
        <v>131</v>
      </c>
      <c r="E252" s="153" t="s">
        <v>493</v>
      </c>
      <c r="F252" s="154" t="s">
        <v>494</v>
      </c>
      <c r="G252" s="155" t="s">
        <v>324</v>
      </c>
      <c r="H252" s="156">
        <v>1</v>
      </c>
      <c r="I252" s="156"/>
      <c r="J252" s="157">
        <f t="shared" si="65"/>
        <v>0</v>
      </c>
      <c r="K252" s="158"/>
      <c r="L252" s="30"/>
      <c r="M252" s="159" t="s">
        <v>1</v>
      </c>
      <c r="N252" s="160" t="s">
        <v>38</v>
      </c>
      <c r="O252" s="55"/>
      <c r="P252" s="161">
        <f t="shared" si="66"/>
        <v>0</v>
      </c>
      <c r="Q252" s="161">
        <v>0</v>
      </c>
      <c r="R252" s="161">
        <f t="shared" si="67"/>
        <v>0</v>
      </c>
      <c r="S252" s="161">
        <v>0</v>
      </c>
      <c r="T252" s="162">
        <f t="shared" si="68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63" t="s">
        <v>135</v>
      </c>
      <c r="AT252" s="163" t="s">
        <v>131</v>
      </c>
      <c r="AU252" s="163" t="s">
        <v>107</v>
      </c>
      <c r="AY252" s="14" t="s">
        <v>129</v>
      </c>
      <c r="BE252" s="164">
        <f t="shared" si="69"/>
        <v>0</v>
      </c>
      <c r="BF252" s="164">
        <f t="shared" si="70"/>
        <v>0</v>
      </c>
      <c r="BG252" s="164">
        <f t="shared" si="71"/>
        <v>0</v>
      </c>
      <c r="BH252" s="164">
        <f t="shared" si="72"/>
        <v>0</v>
      </c>
      <c r="BI252" s="164">
        <f t="shared" si="73"/>
        <v>0</v>
      </c>
      <c r="BJ252" s="14" t="s">
        <v>107</v>
      </c>
      <c r="BK252" s="165">
        <f t="shared" si="74"/>
        <v>0</v>
      </c>
      <c r="BL252" s="14" t="s">
        <v>135</v>
      </c>
      <c r="BM252" s="163" t="s">
        <v>495</v>
      </c>
    </row>
    <row r="253" spans="1:65" s="2" customFormat="1" ht="16.5" customHeight="1">
      <c r="A253" s="29"/>
      <c r="B253" s="117"/>
      <c r="C253" s="152">
        <v>106</v>
      </c>
      <c r="D253" s="152" t="s">
        <v>131</v>
      </c>
      <c r="E253" s="153" t="s">
        <v>496</v>
      </c>
      <c r="F253" s="154" t="s">
        <v>497</v>
      </c>
      <c r="G253" s="155" t="s">
        <v>324</v>
      </c>
      <c r="H253" s="156">
        <v>1</v>
      </c>
      <c r="I253" s="156"/>
      <c r="J253" s="157">
        <f t="shared" si="65"/>
        <v>0</v>
      </c>
      <c r="K253" s="158"/>
      <c r="L253" s="30"/>
      <c r="M253" s="159" t="s">
        <v>1</v>
      </c>
      <c r="N253" s="160" t="s">
        <v>38</v>
      </c>
      <c r="O253" s="55"/>
      <c r="P253" s="161">
        <f t="shared" si="66"/>
        <v>0</v>
      </c>
      <c r="Q253" s="161">
        <v>0</v>
      </c>
      <c r="R253" s="161">
        <f t="shared" si="67"/>
        <v>0</v>
      </c>
      <c r="S253" s="161">
        <v>0</v>
      </c>
      <c r="T253" s="162">
        <f t="shared" si="68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63" t="s">
        <v>135</v>
      </c>
      <c r="AT253" s="163" t="s">
        <v>131</v>
      </c>
      <c r="AU253" s="163" t="s">
        <v>107</v>
      </c>
      <c r="AY253" s="14" t="s">
        <v>129</v>
      </c>
      <c r="BE253" s="164">
        <f t="shared" si="69"/>
        <v>0</v>
      </c>
      <c r="BF253" s="164">
        <f t="shared" si="70"/>
        <v>0</v>
      </c>
      <c r="BG253" s="164">
        <f t="shared" si="71"/>
        <v>0</v>
      </c>
      <c r="BH253" s="164">
        <f t="shared" si="72"/>
        <v>0</v>
      </c>
      <c r="BI253" s="164">
        <f t="shared" si="73"/>
        <v>0</v>
      </c>
      <c r="BJ253" s="14" t="s">
        <v>107</v>
      </c>
      <c r="BK253" s="165">
        <f t="shared" si="74"/>
        <v>0</v>
      </c>
      <c r="BL253" s="14" t="s">
        <v>135</v>
      </c>
      <c r="BM253" s="163" t="s">
        <v>498</v>
      </c>
    </row>
    <row r="254" spans="1:65" s="2" customFormat="1" ht="16.5" customHeight="1">
      <c r="A254" s="29"/>
      <c r="B254" s="117"/>
      <c r="C254" s="152">
        <v>107</v>
      </c>
      <c r="D254" s="152" t="s">
        <v>131</v>
      </c>
      <c r="E254" s="153" t="s">
        <v>499</v>
      </c>
      <c r="F254" s="154" t="s">
        <v>500</v>
      </c>
      <c r="G254" s="155" t="s">
        <v>501</v>
      </c>
      <c r="H254" s="156"/>
      <c r="I254" s="156"/>
      <c r="J254" s="157">
        <f t="shared" si="65"/>
        <v>0</v>
      </c>
      <c r="K254" s="158"/>
      <c r="L254" s="30"/>
      <c r="M254" s="159" t="s">
        <v>1</v>
      </c>
      <c r="N254" s="160" t="s">
        <v>38</v>
      </c>
      <c r="O254" s="55"/>
      <c r="P254" s="161">
        <f t="shared" si="66"/>
        <v>0</v>
      </c>
      <c r="Q254" s="161">
        <v>0</v>
      </c>
      <c r="R254" s="161">
        <f t="shared" si="67"/>
        <v>0</v>
      </c>
      <c r="S254" s="161">
        <v>0</v>
      </c>
      <c r="T254" s="162">
        <f t="shared" si="68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63" t="s">
        <v>135</v>
      </c>
      <c r="AT254" s="163" t="s">
        <v>131</v>
      </c>
      <c r="AU254" s="163" t="s">
        <v>107</v>
      </c>
      <c r="AY254" s="14" t="s">
        <v>129</v>
      </c>
      <c r="BE254" s="164">
        <f t="shared" si="69"/>
        <v>0</v>
      </c>
      <c r="BF254" s="164">
        <f t="shared" si="70"/>
        <v>0</v>
      </c>
      <c r="BG254" s="164">
        <f t="shared" si="71"/>
        <v>0</v>
      </c>
      <c r="BH254" s="164">
        <f t="shared" si="72"/>
        <v>0</v>
      </c>
      <c r="BI254" s="164">
        <f t="shared" si="73"/>
        <v>0</v>
      </c>
      <c r="BJ254" s="14" t="s">
        <v>107</v>
      </c>
      <c r="BK254" s="165">
        <f t="shared" si="74"/>
        <v>0</v>
      </c>
      <c r="BL254" s="14" t="s">
        <v>135</v>
      </c>
      <c r="BM254" s="163" t="s">
        <v>502</v>
      </c>
    </row>
    <row r="255" spans="1:65" s="12" customFormat="1" ht="22.9" customHeight="1">
      <c r="B255" s="139"/>
      <c r="D255" s="140" t="s">
        <v>71</v>
      </c>
      <c r="E255" s="150" t="s">
        <v>503</v>
      </c>
      <c r="F255" s="150" t="s">
        <v>503</v>
      </c>
      <c r="I255" s="142"/>
      <c r="J255" s="151">
        <f>BK255</f>
        <v>0</v>
      </c>
      <c r="L255" s="139"/>
      <c r="M255" s="144"/>
      <c r="N255" s="145"/>
      <c r="O255" s="145"/>
      <c r="P255" s="146">
        <f>SUM(P256:P269)</f>
        <v>0</v>
      </c>
      <c r="Q255" s="145"/>
      <c r="R255" s="146">
        <f>SUM(R256:R269)</f>
        <v>0</v>
      </c>
      <c r="S255" s="145"/>
      <c r="T255" s="147">
        <f>SUM(T256:T269)</f>
        <v>0</v>
      </c>
      <c r="AR255" s="140" t="s">
        <v>80</v>
      </c>
      <c r="AT255" s="148" t="s">
        <v>71</v>
      </c>
      <c r="AU255" s="148" t="s">
        <v>80</v>
      </c>
      <c r="AY255" s="140" t="s">
        <v>129</v>
      </c>
      <c r="BK255" s="149">
        <f>SUM(BK256:BK269)</f>
        <v>0</v>
      </c>
    </row>
    <row r="256" spans="1:65" s="2" customFormat="1" ht="16.5" customHeight="1">
      <c r="A256" s="29"/>
      <c r="B256" s="117"/>
      <c r="C256" s="166">
        <v>108</v>
      </c>
      <c r="D256" s="166" t="s">
        <v>182</v>
      </c>
      <c r="E256" s="167" t="s">
        <v>504</v>
      </c>
      <c r="F256" s="168" t="s">
        <v>505</v>
      </c>
      <c r="G256" s="169" t="s">
        <v>253</v>
      </c>
      <c r="H256" s="170">
        <v>6</v>
      </c>
      <c r="I256" s="170"/>
      <c r="J256" s="171">
        <f t="shared" ref="J256:J269" si="75">ROUND(I256*H256,3)</f>
        <v>0</v>
      </c>
      <c r="K256" s="172"/>
      <c r="L256" s="173"/>
      <c r="M256" s="174" t="s">
        <v>1</v>
      </c>
      <c r="N256" s="175" t="s">
        <v>38</v>
      </c>
      <c r="O256" s="55"/>
      <c r="P256" s="161">
        <f t="shared" ref="P256:P269" si="76">O256*H256</f>
        <v>0</v>
      </c>
      <c r="Q256" s="161">
        <v>0</v>
      </c>
      <c r="R256" s="161">
        <f t="shared" ref="R256:R269" si="77">Q256*H256</f>
        <v>0</v>
      </c>
      <c r="S256" s="161">
        <v>0</v>
      </c>
      <c r="T256" s="162">
        <f t="shared" ref="T256:T269" si="78">S256*H256</f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63" t="s">
        <v>145</v>
      </c>
      <c r="AT256" s="163" t="s">
        <v>182</v>
      </c>
      <c r="AU256" s="163" t="s">
        <v>107</v>
      </c>
      <c r="AY256" s="14" t="s">
        <v>129</v>
      </c>
      <c r="BE256" s="164">
        <f t="shared" ref="BE256:BE269" si="79">IF(N256="základná",J256,0)</f>
        <v>0</v>
      </c>
      <c r="BF256" s="164">
        <f t="shared" ref="BF256:BF269" si="80">IF(N256="znížená",J256,0)</f>
        <v>0</v>
      </c>
      <c r="BG256" s="164">
        <f t="shared" ref="BG256:BG269" si="81">IF(N256="zákl. prenesená",J256,0)</f>
        <v>0</v>
      </c>
      <c r="BH256" s="164">
        <f t="shared" ref="BH256:BH269" si="82">IF(N256="zníž. prenesená",J256,0)</f>
        <v>0</v>
      </c>
      <c r="BI256" s="164">
        <f t="shared" ref="BI256:BI269" si="83">IF(N256="nulová",J256,0)</f>
        <v>0</v>
      </c>
      <c r="BJ256" s="14" t="s">
        <v>107</v>
      </c>
      <c r="BK256" s="165">
        <f t="shared" ref="BK256:BK269" si="84">ROUND(I256*H256,3)</f>
        <v>0</v>
      </c>
      <c r="BL256" s="14" t="s">
        <v>135</v>
      </c>
      <c r="BM256" s="163" t="s">
        <v>506</v>
      </c>
    </row>
    <row r="257" spans="1:65" s="2" customFormat="1" ht="16.5" customHeight="1">
      <c r="A257" s="29"/>
      <c r="B257" s="117"/>
      <c r="C257" s="166">
        <v>109</v>
      </c>
      <c r="D257" s="166" t="s">
        <v>182</v>
      </c>
      <c r="E257" s="167" t="s">
        <v>507</v>
      </c>
      <c r="F257" s="168" t="s">
        <v>508</v>
      </c>
      <c r="G257" s="169" t="s">
        <v>253</v>
      </c>
      <c r="H257" s="170">
        <v>8</v>
      </c>
      <c r="I257" s="170"/>
      <c r="J257" s="171">
        <f t="shared" si="75"/>
        <v>0</v>
      </c>
      <c r="K257" s="172"/>
      <c r="L257" s="173"/>
      <c r="M257" s="174" t="s">
        <v>1</v>
      </c>
      <c r="N257" s="175" t="s">
        <v>38</v>
      </c>
      <c r="O257" s="55"/>
      <c r="P257" s="161">
        <f t="shared" si="76"/>
        <v>0</v>
      </c>
      <c r="Q257" s="161">
        <v>0</v>
      </c>
      <c r="R257" s="161">
        <f t="shared" si="77"/>
        <v>0</v>
      </c>
      <c r="S257" s="161">
        <v>0</v>
      </c>
      <c r="T257" s="162">
        <f t="shared" si="78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63" t="s">
        <v>145</v>
      </c>
      <c r="AT257" s="163" t="s">
        <v>182</v>
      </c>
      <c r="AU257" s="163" t="s">
        <v>107</v>
      </c>
      <c r="AY257" s="14" t="s">
        <v>129</v>
      </c>
      <c r="BE257" s="164">
        <f t="shared" si="79"/>
        <v>0</v>
      </c>
      <c r="BF257" s="164">
        <f t="shared" si="80"/>
        <v>0</v>
      </c>
      <c r="BG257" s="164">
        <f t="shared" si="81"/>
        <v>0</v>
      </c>
      <c r="BH257" s="164">
        <f t="shared" si="82"/>
        <v>0</v>
      </c>
      <c r="BI257" s="164">
        <f t="shared" si="83"/>
        <v>0</v>
      </c>
      <c r="BJ257" s="14" t="s">
        <v>107</v>
      </c>
      <c r="BK257" s="165">
        <f t="shared" si="84"/>
        <v>0</v>
      </c>
      <c r="BL257" s="14" t="s">
        <v>135</v>
      </c>
      <c r="BM257" s="163" t="s">
        <v>509</v>
      </c>
    </row>
    <row r="258" spans="1:65" s="2" customFormat="1" ht="16.5" customHeight="1">
      <c r="A258" s="29"/>
      <c r="B258" s="117"/>
      <c r="C258" s="166">
        <v>110</v>
      </c>
      <c r="D258" s="166" t="s">
        <v>182</v>
      </c>
      <c r="E258" s="167" t="s">
        <v>510</v>
      </c>
      <c r="F258" s="168" t="s">
        <v>511</v>
      </c>
      <c r="G258" s="169" t="s">
        <v>149</v>
      </c>
      <c r="H258" s="170">
        <v>850</v>
      </c>
      <c r="I258" s="170"/>
      <c r="J258" s="171">
        <f t="shared" si="75"/>
        <v>0</v>
      </c>
      <c r="K258" s="172"/>
      <c r="L258" s="173"/>
      <c r="M258" s="174" t="s">
        <v>1</v>
      </c>
      <c r="N258" s="175" t="s">
        <v>38</v>
      </c>
      <c r="O258" s="55"/>
      <c r="P258" s="161">
        <f t="shared" si="76"/>
        <v>0</v>
      </c>
      <c r="Q258" s="161">
        <v>0</v>
      </c>
      <c r="R258" s="161">
        <f t="shared" si="77"/>
        <v>0</v>
      </c>
      <c r="S258" s="161">
        <v>0</v>
      </c>
      <c r="T258" s="162">
        <f t="shared" si="78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63" t="s">
        <v>145</v>
      </c>
      <c r="AT258" s="163" t="s">
        <v>182</v>
      </c>
      <c r="AU258" s="163" t="s">
        <v>107</v>
      </c>
      <c r="AY258" s="14" t="s">
        <v>129</v>
      </c>
      <c r="BE258" s="164">
        <f t="shared" si="79"/>
        <v>0</v>
      </c>
      <c r="BF258" s="164">
        <f t="shared" si="80"/>
        <v>0</v>
      </c>
      <c r="BG258" s="164">
        <f t="shared" si="81"/>
        <v>0</v>
      </c>
      <c r="BH258" s="164">
        <f t="shared" si="82"/>
        <v>0</v>
      </c>
      <c r="BI258" s="164">
        <f t="shared" si="83"/>
        <v>0</v>
      </c>
      <c r="BJ258" s="14" t="s">
        <v>107</v>
      </c>
      <c r="BK258" s="165">
        <f t="shared" si="84"/>
        <v>0</v>
      </c>
      <c r="BL258" s="14" t="s">
        <v>135</v>
      </c>
      <c r="BM258" s="163" t="s">
        <v>512</v>
      </c>
    </row>
    <row r="259" spans="1:65" s="2" customFormat="1" ht="16.5" customHeight="1">
      <c r="A259" s="29"/>
      <c r="B259" s="117"/>
      <c r="C259" s="166">
        <v>111</v>
      </c>
      <c r="D259" s="166" t="s">
        <v>182</v>
      </c>
      <c r="E259" s="167" t="s">
        <v>513</v>
      </c>
      <c r="F259" s="168" t="s">
        <v>514</v>
      </c>
      <c r="G259" s="169" t="s">
        <v>149</v>
      </c>
      <c r="H259" s="170">
        <v>40</v>
      </c>
      <c r="I259" s="170"/>
      <c r="J259" s="171">
        <f t="shared" si="75"/>
        <v>0</v>
      </c>
      <c r="K259" s="172"/>
      <c r="L259" s="173"/>
      <c r="M259" s="174" t="s">
        <v>1</v>
      </c>
      <c r="N259" s="175" t="s">
        <v>38</v>
      </c>
      <c r="O259" s="55"/>
      <c r="P259" s="161">
        <f t="shared" si="76"/>
        <v>0</v>
      </c>
      <c r="Q259" s="161">
        <v>0</v>
      </c>
      <c r="R259" s="161">
        <f t="shared" si="77"/>
        <v>0</v>
      </c>
      <c r="S259" s="161">
        <v>0</v>
      </c>
      <c r="T259" s="162">
        <f t="shared" si="78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63" t="s">
        <v>145</v>
      </c>
      <c r="AT259" s="163" t="s">
        <v>182</v>
      </c>
      <c r="AU259" s="163" t="s">
        <v>107</v>
      </c>
      <c r="AY259" s="14" t="s">
        <v>129</v>
      </c>
      <c r="BE259" s="164">
        <f t="shared" si="79"/>
        <v>0</v>
      </c>
      <c r="BF259" s="164">
        <f t="shared" si="80"/>
        <v>0</v>
      </c>
      <c r="BG259" s="164">
        <f t="shared" si="81"/>
        <v>0</v>
      </c>
      <c r="BH259" s="164">
        <f t="shared" si="82"/>
        <v>0</v>
      </c>
      <c r="BI259" s="164">
        <f t="shared" si="83"/>
        <v>0</v>
      </c>
      <c r="BJ259" s="14" t="s">
        <v>107</v>
      </c>
      <c r="BK259" s="165">
        <f t="shared" si="84"/>
        <v>0</v>
      </c>
      <c r="BL259" s="14" t="s">
        <v>135</v>
      </c>
      <c r="BM259" s="163" t="s">
        <v>515</v>
      </c>
    </row>
    <row r="260" spans="1:65" s="2" customFormat="1" ht="21.75" customHeight="1">
      <c r="A260" s="29"/>
      <c r="B260" s="117"/>
      <c r="C260" s="166">
        <v>112</v>
      </c>
      <c r="D260" s="166" t="s">
        <v>182</v>
      </c>
      <c r="E260" s="167" t="s">
        <v>516</v>
      </c>
      <c r="F260" s="168" t="s">
        <v>517</v>
      </c>
      <c r="G260" s="169" t="s">
        <v>253</v>
      </c>
      <c r="H260" s="170">
        <v>24</v>
      </c>
      <c r="I260" s="170"/>
      <c r="J260" s="171">
        <f t="shared" si="75"/>
        <v>0</v>
      </c>
      <c r="K260" s="172"/>
      <c r="L260" s="173"/>
      <c r="M260" s="174" t="s">
        <v>1</v>
      </c>
      <c r="N260" s="175" t="s">
        <v>38</v>
      </c>
      <c r="O260" s="55"/>
      <c r="P260" s="161">
        <f t="shared" si="76"/>
        <v>0</v>
      </c>
      <c r="Q260" s="161">
        <v>0</v>
      </c>
      <c r="R260" s="161">
        <f t="shared" si="77"/>
        <v>0</v>
      </c>
      <c r="S260" s="161">
        <v>0</v>
      </c>
      <c r="T260" s="162">
        <f t="shared" si="78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63" t="s">
        <v>145</v>
      </c>
      <c r="AT260" s="163" t="s">
        <v>182</v>
      </c>
      <c r="AU260" s="163" t="s">
        <v>107</v>
      </c>
      <c r="AY260" s="14" t="s">
        <v>129</v>
      </c>
      <c r="BE260" s="164">
        <f t="shared" si="79"/>
        <v>0</v>
      </c>
      <c r="BF260" s="164">
        <f t="shared" si="80"/>
        <v>0</v>
      </c>
      <c r="BG260" s="164">
        <f t="shared" si="81"/>
        <v>0</v>
      </c>
      <c r="BH260" s="164">
        <f t="shared" si="82"/>
        <v>0</v>
      </c>
      <c r="BI260" s="164">
        <f t="shared" si="83"/>
        <v>0</v>
      </c>
      <c r="BJ260" s="14" t="s">
        <v>107</v>
      </c>
      <c r="BK260" s="165">
        <f t="shared" si="84"/>
        <v>0</v>
      </c>
      <c r="BL260" s="14" t="s">
        <v>135</v>
      </c>
      <c r="BM260" s="163" t="s">
        <v>518</v>
      </c>
    </row>
    <row r="261" spans="1:65" s="2" customFormat="1" ht="21.75" customHeight="1">
      <c r="A261" s="29"/>
      <c r="B261" s="117"/>
      <c r="C261" s="166">
        <v>113</v>
      </c>
      <c r="D261" s="166" t="s">
        <v>182</v>
      </c>
      <c r="E261" s="167" t="s">
        <v>519</v>
      </c>
      <c r="F261" s="168" t="s">
        <v>520</v>
      </c>
      <c r="G261" s="169" t="s">
        <v>253</v>
      </c>
      <c r="H261" s="170">
        <v>40</v>
      </c>
      <c r="I261" s="170"/>
      <c r="J261" s="171">
        <f t="shared" si="75"/>
        <v>0</v>
      </c>
      <c r="K261" s="172"/>
      <c r="L261" s="173"/>
      <c r="M261" s="174" t="s">
        <v>1</v>
      </c>
      <c r="N261" s="175" t="s">
        <v>38</v>
      </c>
      <c r="O261" s="55"/>
      <c r="P261" s="161">
        <f t="shared" si="76"/>
        <v>0</v>
      </c>
      <c r="Q261" s="161">
        <v>0</v>
      </c>
      <c r="R261" s="161">
        <f t="shared" si="77"/>
        <v>0</v>
      </c>
      <c r="S261" s="161">
        <v>0</v>
      </c>
      <c r="T261" s="162">
        <f t="shared" si="78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63" t="s">
        <v>145</v>
      </c>
      <c r="AT261" s="163" t="s">
        <v>182</v>
      </c>
      <c r="AU261" s="163" t="s">
        <v>107</v>
      </c>
      <c r="AY261" s="14" t="s">
        <v>129</v>
      </c>
      <c r="BE261" s="164">
        <f t="shared" si="79"/>
        <v>0</v>
      </c>
      <c r="BF261" s="164">
        <f t="shared" si="80"/>
        <v>0</v>
      </c>
      <c r="BG261" s="164">
        <f t="shared" si="81"/>
        <v>0</v>
      </c>
      <c r="BH261" s="164">
        <f t="shared" si="82"/>
        <v>0</v>
      </c>
      <c r="BI261" s="164">
        <f t="shared" si="83"/>
        <v>0</v>
      </c>
      <c r="BJ261" s="14" t="s">
        <v>107</v>
      </c>
      <c r="BK261" s="165">
        <f t="shared" si="84"/>
        <v>0</v>
      </c>
      <c r="BL261" s="14" t="s">
        <v>135</v>
      </c>
      <c r="BM261" s="163" t="s">
        <v>521</v>
      </c>
    </row>
    <row r="262" spans="1:65" s="2" customFormat="1" ht="21.75" customHeight="1">
      <c r="A262" s="29"/>
      <c r="B262" s="117"/>
      <c r="C262" s="166">
        <v>114</v>
      </c>
      <c r="D262" s="166" t="s">
        <v>182</v>
      </c>
      <c r="E262" s="167" t="s">
        <v>522</v>
      </c>
      <c r="F262" s="168" t="s">
        <v>523</v>
      </c>
      <c r="G262" s="169" t="s">
        <v>253</v>
      </c>
      <c r="H262" s="170">
        <v>2</v>
      </c>
      <c r="I262" s="170"/>
      <c r="J262" s="171">
        <f t="shared" si="75"/>
        <v>0</v>
      </c>
      <c r="K262" s="172"/>
      <c r="L262" s="173"/>
      <c r="M262" s="174" t="s">
        <v>1</v>
      </c>
      <c r="N262" s="175" t="s">
        <v>38</v>
      </c>
      <c r="O262" s="55"/>
      <c r="P262" s="161">
        <f t="shared" si="76"/>
        <v>0</v>
      </c>
      <c r="Q262" s="161">
        <v>0</v>
      </c>
      <c r="R262" s="161">
        <f t="shared" si="77"/>
        <v>0</v>
      </c>
      <c r="S262" s="161">
        <v>0</v>
      </c>
      <c r="T262" s="162">
        <f t="shared" si="78"/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63" t="s">
        <v>145</v>
      </c>
      <c r="AT262" s="163" t="s">
        <v>182</v>
      </c>
      <c r="AU262" s="163" t="s">
        <v>107</v>
      </c>
      <c r="AY262" s="14" t="s">
        <v>129</v>
      </c>
      <c r="BE262" s="164">
        <f t="shared" si="79"/>
        <v>0</v>
      </c>
      <c r="BF262" s="164">
        <f t="shared" si="80"/>
        <v>0</v>
      </c>
      <c r="BG262" s="164">
        <f t="shared" si="81"/>
        <v>0</v>
      </c>
      <c r="BH262" s="164">
        <f t="shared" si="82"/>
        <v>0</v>
      </c>
      <c r="BI262" s="164">
        <f t="shared" si="83"/>
        <v>0</v>
      </c>
      <c r="BJ262" s="14" t="s">
        <v>107</v>
      </c>
      <c r="BK262" s="165">
        <f t="shared" si="84"/>
        <v>0</v>
      </c>
      <c r="BL262" s="14" t="s">
        <v>135</v>
      </c>
      <c r="BM262" s="163" t="s">
        <v>524</v>
      </c>
    </row>
    <row r="263" spans="1:65" s="2" customFormat="1" ht="16.5" customHeight="1">
      <c r="A263" s="29"/>
      <c r="B263" s="117"/>
      <c r="C263" s="166">
        <v>115</v>
      </c>
      <c r="D263" s="166" t="s">
        <v>182</v>
      </c>
      <c r="E263" s="167" t="s">
        <v>525</v>
      </c>
      <c r="F263" s="168" t="s">
        <v>526</v>
      </c>
      <c r="G263" s="169" t="s">
        <v>253</v>
      </c>
      <c r="H263" s="170">
        <v>100</v>
      </c>
      <c r="I263" s="170"/>
      <c r="J263" s="171">
        <f t="shared" si="75"/>
        <v>0</v>
      </c>
      <c r="K263" s="172"/>
      <c r="L263" s="173"/>
      <c r="M263" s="174" t="s">
        <v>1</v>
      </c>
      <c r="N263" s="175" t="s">
        <v>38</v>
      </c>
      <c r="O263" s="55"/>
      <c r="P263" s="161">
        <f t="shared" si="76"/>
        <v>0</v>
      </c>
      <c r="Q263" s="161">
        <v>0</v>
      </c>
      <c r="R263" s="161">
        <f t="shared" si="77"/>
        <v>0</v>
      </c>
      <c r="S263" s="161">
        <v>0</v>
      </c>
      <c r="T263" s="162">
        <f t="shared" si="78"/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63" t="s">
        <v>145</v>
      </c>
      <c r="AT263" s="163" t="s">
        <v>182</v>
      </c>
      <c r="AU263" s="163" t="s">
        <v>107</v>
      </c>
      <c r="AY263" s="14" t="s">
        <v>129</v>
      </c>
      <c r="BE263" s="164">
        <f t="shared" si="79"/>
        <v>0</v>
      </c>
      <c r="BF263" s="164">
        <f t="shared" si="80"/>
        <v>0</v>
      </c>
      <c r="BG263" s="164">
        <f t="shared" si="81"/>
        <v>0</v>
      </c>
      <c r="BH263" s="164">
        <f t="shared" si="82"/>
        <v>0</v>
      </c>
      <c r="BI263" s="164">
        <f t="shared" si="83"/>
        <v>0</v>
      </c>
      <c r="BJ263" s="14" t="s">
        <v>107</v>
      </c>
      <c r="BK263" s="165">
        <f t="shared" si="84"/>
        <v>0</v>
      </c>
      <c r="BL263" s="14" t="s">
        <v>135</v>
      </c>
      <c r="BM263" s="163" t="s">
        <v>527</v>
      </c>
    </row>
    <row r="264" spans="1:65" s="2" customFormat="1" ht="16.5" customHeight="1">
      <c r="A264" s="29"/>
      <c r="B264" s="117"/>
      <c r="C264" s="166">
        <v>116</v>
      </c>
      <c r="D264" s="166" t="s">
        <v>182</v>
      </c>
      <c r="E264" s="167" t="s">
        <v>528</v>
      </c>
      <c r="F264" s="168" t="s">
        <v>529</v>
      </c>
      <c r="G264" s="169" t="s">
        <v>149</v>
      </c>
      <c r="H264" s="170">
        <v>680</v>
      </c>
      <c r="I264" s="170"/>
      <c r="J264" s="171">
        <f t="shared" si="75"/>
        <v>0</v>
      </c>
      <c r="K264" s="172"/>
      <c r="L264" s="173"/>
      <c r="M264" s="174" t="s">
        <v>1</v>
      </c>
      <c r="N264" s="175" t="s">
        <v>38</v>
      </c>
      <c r="O264" s="55"/>
      <c r="P264" s="161">
        <f t="shared" si="76"/>
        <v>0</v>
      </c>
      <c r="Q264" s="161">
        <v>0</v>
      </c>
      <c r="R264" s="161">
        <f t="shared" si="77"/>
        <v>0</v>
      </c>
      <c r="S264" s="161">
        <v>0</v>
      </c>
      <c r="T264" s="162">
        <f t="shared" si="78"/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63" t="s">
        <v>145</v>
      </c>
      <c r="AT264" s="163" t="s">
        <v>182</v>
      </c>
      <c r="AU264" s="163" t="s">
        <v>107</v>
      </c>
      <c r="AY264" s="14" t="s">
        <v>129</v>
      </c>
      <c r="BE264" s="164">
        <f t="shared" si="79"/>
        <v>0</v>
      </c>
      <c r="BF264" s="164">
        <f t="shared" si="80"/>
        <v>0</v>
      </c>
      <c r="BG264" s="164">
        <f t="shared" si="81"/>
        <v>0</v>
      </c>
      <c r="BH264" s="164">
        <f t="shared" si="82"/>
        <v>0</v>
      </c>
      <c r="BI264" s="164">
        <f t="shared" si="83"/>
        <v>0</v>
      </c>
      <c r="BJ264" s="14" t="s">
        <v>107</v>
      </c>
      <c r="BK264" s="165">
        <f t="shared" si="84"/>
        <v>0</v>
      </c>
      <c r="BL264" s="14" t="s">
        <v>135</v>
      </c>
      <c r="BM264" s="163" t="s">
        <v>530</v>
      </c>
    </row>
    <row r="265" spans="1:65" s="2" customFormat="1" ht="16.5" customHeight="1">
      <c r="A265" s="29"/>
      <c r="B265" s="117"/>
      <c r="C265" s="166">
        <v>117</v>
      </c>
      <c r="D265" s="166" t="s">
        <v>182</v>
      </c>
      <c r="E265" s="167" t="s">
        <v>531</v>
      </c>
      <c r="F265" s="168" t="s">
        <v>532</v>
      </c>
      <c r="G265" s="169" t="s">
        <v>253</v>
      </c>
      <c r="H265" s="170">
        <v>40</v>
      </c>
      <c r="I265" s="170"/>
      <c r="J265" s="171">
        <f t="shared" si="75"/>
        <v>0</v>
      </c>
      <c r="K265" s="172"/>
      <c r="L265" s="173"/>
      <c r="M265" s="174" t="s">
        <v>1</v>
      </c>
      <c r="N265" s="175" t="s">
        <v>38</v>
      </c>
      <c r="O265" s="55"/>
      <c r="P265" s="161">
        <f t="shared" si="76"/>
        <v>0</v>
      </c>
      <c r="Q265" s="161">
        <v>0</v>
      </c>
      <c r="R265" s="161">
        <f t="shared" si="77"/>
        <v>0</v>
      </c>
      <c r="S265" s="161">
        <v>0</v>
      </c>
      <c r="T265" s="162">
        <f t="shared" si="78"/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63" t="s">
        <v>145</v>
      </c>
      <c r="AT265" s="163" t="s">
        <v>182</v>
      </c>
      <c r="AU265" s="163" t="s">
        <v>107</v>
      </c>
      <c r="AY265" s="14" t="s">
        <v>129</v>
      </c>
      <c r="BE265" s="164">
        <f t="shared" si="79"/>
        <v>0</v>
      </c>
      <c r="BF265" s="164">
        <f t="shared" si="80"/>
        <v>0</v>
      </c>
      <c r="BG265" s="164">
        <f t="shared" si="81"/>
        <v>0</v>
      </c>
      <c r="BH265" s="164">
        <f t="shared" si="82"/>
        <v>0</v>
      </c>
      <c r="BI265" s="164">
        <f t="shared" si="83"/>
        <v>0</v>
      </c>
      <c r="BJ265" s="14" t="s">
        <v>107</v>
      </c>
      <c r="BK265" s="165">
        <f t="shared" si="84"/>
        <v>0</v>
      </c>
      <c r="BL265" s="14" t="s">
        <v>135</v>
      </c>
      <c r="BM265" s="163" t="s">
        <v>533</v>
      </c>
    </row>
    <row r="266" spans="1:65" s="2" customFormat="1" ht="16.5" customHeight="1">
      <c r="A266" s="29"/>
      <c r="B266" s="117"/>
      <c r="C266" s="166">
        <v>118</v>
      </c>
      <c r="D266" s="166" t="s">
        <v>182</v>
      </c>
      <c r="E266" s="167" t="s">
        <v>534</v>
      </c>
      <c r="F266" s="168" t="s">
        <v>535</v>
      </c>
      <c r="G266" s="169" t="s">
        <v>253</v>
      </c>
      <c r="H266" s="170">
        <v>8</v>
      </c>
      <c r="I266" s="170"/>
      <c r="J266" s="171">
        <f t="shared" si="75"/>
        <v>0</v>
      </c>
      <c r="K266" s="172"/>
      <c r="L266" s="173"/>
      <c r="M266" s="174" t="s">
        <v>1</v>
      </c>
      <c r="N266" s="175" t="s">
        <v>38</v>
      </c>
      <c r="O266" s="55"/>
      <c r="P266" s="161">
        <f t="shared" si="76"/>
        <v>0</v>
      </c>
      <c r="Q266" s="161">
        <v>0</v>
      </c>
      <c r="R266" s="161">
        <f t="shared" si="77"/>
        <v>0</v>
      </c>
      <c r="S266" s="161">
        <v>0</v>
      </c>
      <c r="T266" s="162">
        <f t="shared" si="78"/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63" t="s">
        <v>145</v>
      </c>
      <c r="AT266" s="163" t="s">
        <v>182</v>
      </c>
      <c r="AU266" s="163" t="s">
        <v>107</v>
      </c>
      <c r="AY266" s="14" t="s">
        <v>129</v>
      </c>
      <c r="BE266" s="164">
        <f t="shared" si="79"/>
        <v>0</v>
      </c>
      <c r="BF266" s="164">
        <f t="shared" si="80"/>
        <v>0</v>
      </c>
      <c r="BG266" s="164">
        <f t="shared" si="81"/>
        <v>0</v>
      </c>
      <c r="BH266" s="164">
        <f t="shared" si="82"/>
        <v>0</v>
      </c>
      <c r="BI266" s="164">
        <f t="shared" si="83"/>
        <v>0</v>
      </c>
      <c r="BJ266" s="14" t="s">
        <v>107</v>
      </c>
      <c r="BK266" s="165">
        <f t="shared" si="84"/>
        <v>0</v>
      </c>
      <c r="BL266" s="14" t="s">
        <v>135</v>
      </c>
      <c r="BM266" s="163" t="s">
        <v>536</v>
      </c>
    </row>
    <row r="267" spans="1:65" s="2" customFormat="1" ht="21.75" customHeight="1">
      <c r="A267" s="29"/>
      <c r="B267" s="117"/>
      <c r="C267" s="166">
        <v>119</v>
      </c>
      <c r="D267" s="166" t="s">
        <v>182</v>
      </c>
      <c r="E267" s="167" t="s">
        <v>537</v>
      </c>
      <c r="F267" s="168" t="s">
        <v>478</v>
      </c>
      <c r="G267" s="169" t="s">
        <v>253</v>
      </c>
      <c r="H267" s="170">
        <v>6</v>
      </c>
      <c r="I267" s="170"/>
      <c r="J267" s="171">
        <f t="shared" si="75"/>
        <v>0</v>
      </c>
      <c r="K267" s="172"/>
      <c r="L267" s="173"/>
      <c r="M267" s="174" t="s">
        <v>1</v>
      </c>
      <c r="N267" s="175" t="s">
        <v>38</v>
      </c>
      <c r="O267" s="55"/>
      <c r="P267" s="161">
        <f t="shared" si="76"/>
        <v>0</v>
      </c>
      <c r="Q267" s="161">
        <v>0</v>
      </c>
      <c r="R267" s="161">
        <f t="shared" si="77"/>
        <v>0</v>
      </c>
      <c r="S267" s="161">
        <v>0</v>
      </c>
      <c r="T267" s="162">
        <f t="shared" si="78"/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63" t="s">
        <v>145</v>
      </c>
      <c r="AT267" s="163" t="s">
        <v>182</v>
      </c>
      <c r="AU267" s="163" t="s">
        <v>107</v>
      </c>
      <c r="AY267" s="14" t="s">
        <v>129</v>
      </c>
      <c r="BE267" s="164">
        <f t="shared" si="79"/>
        <v>0</v>
      </c>
      <c r="BF267" s="164">
        <f t="shared" si="80"/>
        <v>0</v>
      </c>
      <c r="BG267" s="164">
        <f t="shared" si="81"/>
        <v>0</v>
      </c>
      <c r="BH267" s="164">
        <f t="shared" si="82"/>
        <v>0</v>
      </c>
      <c r="BI267" s="164">
        <f t="shared" si="83"/>
        <v>0</v>
      </c>
      <c r="BJ267" s="14" t="s">
        <v>107</v>
      </c>
      <c r="BK267" s="165">
        <f t="shared" si="84"/>
        <v>0</v>
      </c>
      <c r="BL267" s="14" t="s">
        <v>135</v>
      </c>
      <c r="BM267" s="163" t="s">
        <v>538</v>
      </c>
    </row>
    <row r="268" spans="1:65" s="2" customFormat="1" ht="16.5" customHeight="1">
      <c r="A268" s="29"/>
      <c r="B268" s="117"/>
      <c r="C268" s="166">
        <v>120</v>
      </c>
      <c r="D268" s="166" t="s">
        <v>182</v>
      </c>
      <c r="E268" s="167" t="s">
        <v>539</v>
      </c>
      <c r="F268" s="168" t="s">
        <v>540</v>
      </c>
      <c r="G268" s="169" t="s">
        <v>149</v>
      </c>
      <c r="H268" s="170">
        <v>120</v>
      </c>
      <c r="I268" s="170"/>
      <c r="J268" s="171">
        <f t="shared" si="75"/>
        <v>0</v>
      </c>
      <c r="K268" s="172"/>
      <c r="L268" s="173"/>
      <c r="M268" s="174" t="s">
        <v>1</v>
      </c>
      <c r="N268" s="175" t="s">
        <v>38</v>
      </c>
      <c r="O268" s="55"/>
      <c r="P268" s="161">
        <f t="shared" si="76"/>
        <v>0</v>
      </c>
      <c r="Q268" s="161">
        <v>0</v>
      </c>
      <c r="R268" s="161">
        <f t="shared" si="77"/>
        <v>0</v>
      </c>
      <c r="S268" s="161">
        <v>0</v>
      </c>
      <c r="T268" s="162">
        <f t="shared" si="78"/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63" t="s">
        <v>145</v>
      </c>
      <c r="AT268" s="163" t="s">
        <v>182</v>
      </c>
      <c r="AU268" s="163" t="s">
        <v>107</v>
      </c>
      <c r="AY268" s="14" t="s">
        <v>129</v>
      </c>
      <c r="BE268" s="164">
        <f t="shared" si="79"/>
        <v>0</v>
      </c>
      <c r="BF268" s="164">
        <f t="shared" si="80"/>
        <v>0</v>
      </c>
      <c r="BG268" s="164">
        <f t="shared" si="81"/>
        <v>0</v>
      </c>
      <c r="BH268" s="164">
        <f t="shared" si="82"/>
        <v>0</v>
      </c>
      <c r="BI268" s="164">
        <f t="shared" si="83"/>
        <v>0</v>
      </c>
      <c r="BJ268" s="14" t="s">
        <v>107</v>
      </c>
      <c r="BK268" s="165">
        <f t="shared" si="84"/>
        <v>0</v>
      </c>
      <c r="BL268" s="14" t="s">
        <v>135</v>
      </c>
      <c r="BM268" s="163" t="s">
        <v>541</v>
      </c>
    </row>
    <row r="269" spans="1:65" s="2" customFormat="1" ht="16.5" customHeight="1">
      <c r="A269" s="29"/>
      <c r="B269" s="117"/>
      <c r="C269" s="166">
        <v>121</v>
      </c>
      <c r="D269" s="166" t="s">
        <v>182</v>
      </c>
      <c r="E269" s="167" t="s">
        <v>542</v>
      </c>
      <c r="F269" s="168" t="s">
        <v>543</v>
      </c>
      <c r="G269" s="169" t="s">
        <v>501</v>
      </c>
      <c r="H269" s="170"/>
      <c r="I269" s="170"/>
      <c r="J269" s="171">
        <f t="shared" si="75"/>
        <v>0</v>
      </c>
      <c r="K269" s="172"/>
      <c r="L269" s="173"/>
      <c r="M269" s="174" t="s">
        <v>1</v>
      </c>
      <c r="N269" s="175" t="s">
        <v>38</v>
      </c>
      <c r="O269" s="55"/>
      <c r="P269" s="161">
        <f t="shared" si="76"/>
        <v>0</v>
      </c>
      <c r="Q269" s="161">
        <v>0</v>
      </c>
      <c r="R269" s="161">
        <f t="shared" si="77"/>
        <v>0</v>
      </c>
      <c r="S269" s="161">
        <v>0</v>
      </c>
      <c r="T269" s="162">
        <f t="shared" si="78"/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63" t="s">
        <v>145</v>
      </c>
      <c r="AT269" s="163" t="s">
        <v>182</v>
      </c>
      <c r="AU269" s="163" t="s">
        <v>107</v>
      </c>
      <c r="AY269" s="14" t="s">
        <v>129</v>
      </c>
      <c r="BE269" s="164">
        <f t="shared" si="79"/>
        <v>0</v>
      </c>
      <c r="BF269" s="164">
        <f t="shared" si="80"/>
        <v>0</v>
      </c>
      <c r="BG269" s="164">
        <f t="shared" si="81"/>
        <v>0</v>
      </c>
      <c r="BH269" s="164">
        <f t="shared" si="82"/>
        <v>0</v>
      </c>
      <c r="BI269" s="164">
        <f t="shared" si="83"/>
        <v>0</v>
      </c>
      <c r="BJ269" s="14" t="s">
        <v>107</v>
      </c>
      <c r="BK269" s="165">
        <f t="shared" si="84"/>
        <v>0</v>
      </c>
      <c r="BL269" s="14" t="s">
        <v>135</v>
      </c>
      <c r="BM269" s="163" t="s">
        <v>544</v>
      </c>
    </row>
    <row r="270" spans="1:65" s="12" customFormat="1" ht="22.9" customHeight="1">
      <c r="B270" s="139"/>
      <c r="D270" s="140" t="s">
        <v>71</v>
      </c>
      <c r="E270" s="150" t="s">
        <v>545</v>
      </c>
      <c r="F270" s="150" t="s">
        <v>545</v>
      </c>
      <c r="I270" s="142"/>
      <c r="J270" s="151">
        <f>BK270</f>
        <v>0</v>
      </c>
      <c r="L270" s="139"/>
      <c r="M270" s="144"/>
      <c r="N270" s="145"/>
      <c r="O270" s="145"/>
      <c r="P270" s="146">
        <f>SUM(P271:P278)</f>
        <v>0</v>
      </c>
      <c r="Q270" s="145"/>
      <c r="R270" s="146">
        <f>SUM(R271:R278)</f>
        <v>0</v>
      </c>
      <c r="S270" s="145"/>
      <c r="T270" s="147">
        <f>SUM(T271:T278)</f>
        <v>0</v>
      </c>
      <c r="AR270" s="140" t="s">
        <v>80</v>
      </c>
      <c r="AT270" s="148" t="s">
        <v>71</v>
      </c>
      <c r="AU270" s="148" t="s">
        <v>80</v>
      </c>
      <c r="AY270" s="140" t="s">
        <v>129</v>
      </c>
      <c r="BK270" s="149">
        <f>SUM(BK271:BK278)</f>
        <v>0</v>
      </c>
    </row>
    <row r="271" spans="1:65" s="2" customFormat="1" ht="27" customHeight="1">
      <c r="A271" s="29"/>
      <c r="B271" s="117"/>
      <c r="C271" s="152">
        <v>122</v>
      </c>
      <c r="D271" s="152" t="s">
        <v>131</v>
      </c>
      <c r="E271" s="153" t="s">
        <v>546</v>
      </c>
      <c r="F271" s="154" t="s">
        <v>547</v>
      </c>
      <c r="G271" s="155" t="s">
        <v>149</v>
      </c>
      <c r="H271" s="156">
        <v>790</v>
      </c>
      <c r="I271" s="156"/>
      <c r="J271" s="157">
        <f t="shared" ref="J271:J278" si="85">ROUND(I271*H271,3)</f>
        <v>0</v>
      </c>
      <c r="K271" s="158"/>
      <c r="L271" s="30"/>
      <c r="M271" s="159" t="s">
        <v>1</v>
      </c>
      <c r="N271" s="160" t="s">
        <v>38</v>
      </c>
      <c r="O271" s="55"/>
      <c r="P271" s="161">
        <f t="shared" ref="P271:P278" si="86">O271*H271</f>
        <v>0</v>
      </c>
      <c r="Q271" s="161">
        <v>0</v>
      </c>
      <c r="R271" s="161">
        <f t="shared" ref="R271:R278" si="87">Q271*H271</f>
        <v>0</v>
      </c>
      <c r="S271" s="161">
        <v>0</v>
      </c>
      <c r="T271" s="162">
        <f t="shared" ref="T271:T278" si="88">S271*H271</f>
        <v>0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63" t="s">
        <v>135</v>
      </c>
      <c r="AT271" s="163" t="s">
        <v>131</v>
      </c>
      <c r="AU271" s="163" t="s">
        <v>107</v>
      </c>
      <c r="AY271" s="14" t="s">
        <v>129</v>
      </c>
      <c r="BE271" s="164">
        <f t="shared" ref="BE271:BE278" si="89">IF(N271="základná",J271,0)</f>
        <v>0</v>
      </c>
      <c r="BF271" s="164">
        <f t="shared" ref="BF271:BF278" si="90">IF(N271="znížená",J271,0)</f>
        <v>0</v>
      </c>
      <c r="BG271" s="164">
        <f t="shared" ref="BG271:BG278" si="91">IF(N271="zákl. prenesená",J271,0)</f>
        <v>0</v>
      </c>
      <c r="BH271" s="164">
        <f t="shared" ref="BH271:BH278" si="92">IF(N271="zníž. prenesená",J271,0)</f>
        <v>0</v>
      </c>
      <c r="BI271" s="164">
        <f t="shared" ref="BI271:BI278" si="93">IF(N271="nulová",J271,0)</f>
        <v>0</v>
      </c>
      <c r="BJ271" s="14" t="s">
        <v>107</v>
      </c>
      <c r="BK271" s="165">
        <f t="shared" ref="BK271:BK278" si="94">ROUND(I271*H271,3)</f>
        <v>0</v>
      </c>
      <c r="BL271" s="14" t="s">
        <v>135</v>
      </c>
      <c r="BM271" s="163" t="s">
        <v>548</v>
      </c>
    </row>
    <row r="272" spans="1:65" s="2" customFormat="1" ht="33" customHeight="1">
      <c r="A272" s="29"/>
      <c r="B272" s="117"/>
      <c r="C272" s="152">
        <v>123</v>
      </c>
      <c r="D272" s="152" t="s">
        <v>131</v>
      </c>
      <c r="E272" s="153" t="s">
        <v>549</v>
      </c>
      <c r="F272" s="154" t="s">
        <v>550</v>
      </c>
      <c r="G272" s="155" t="s">
        <v>149</v>
      </c>
      <c r="H272" s="156">
        <v>790</v>
      </c>
      <c r="I272" s="156"/>
      <c r="J272" s="157">
        <f t="shared" si="85"/>
        <v>0</v>
      </c>
      <c r="K272" s="158"/>
      <c r="L272" s="30"/>
      <c r="M272" s="159" t="s">
        <v>1</v>
      </c>
      <c r="N272" s="160" t="s">
        <v>38</v>
      </c>
      <c r="O272" s="55"/>
      <c r="P272" s="161">
        <f t="shared" si="86"/>
        <v>0</v>
      </c>
      <c r="Q272" s="161">
        <v>0</v>
      </c>
      <c r="R272" s="161">
        <f t="shared" si="87"/>
        <v>0</v>
      </c>
      <c r="S272" s="161">
        <v>0</v>
      </c>
      <c r="T272" s="162">
        <f t="shared" si="88"/>
        <v>0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63" t="s">
        <v>135</v>
      </c>
      <c r="AT272" s="163" t="s">
        <v>131</v>
      </c>
      <c r="AU272" s="163" t="s">
        <v>107</v>
      </c>
      <c r="AY272" s="14" t="s">
        <v>129</v>
      </c>
      <c r="BE272" s="164">
        <f t="shared" si="89"/>
        <v>0</v>
      </c>
      <c r="BF272" s="164">
        <f t="shared" si="90"/>
        <v>0</v>
      </c>
      <c r="BG272" s="164">
        <f t="shared" si="91"/>
        <v>0</v>
      </c>
      <c r="BH272" s="164">
        <f t="shared" si="92"/>
        <v>0</v>
      </c>
      <c r="BI272" s="164">
        <f t="shared" si="93"/>
        <v>0</v>
      </c>
      <c r="BJ272" s="14" t="s">
        <v>107</v>
      </c>
      <c r="BK272" s="165">
        <f t="shared" si="94"/>
        <v>0</v>
      </c>
      <c r="BL272" s="14" t="s">
        <v>135</v>
      </c>
      <c r="BM272" s="163" t="s">
        <v>551</v>
      </c>
    </row>
    <row r="273" spans="1:65" s="2" customFormat="1" ht="29.25" customHeight="1">
      <c r="A273" s="29"/>
      <c r="B273" s="117"/>
      <c r="C273" s="152">
        <v>124</v>
      </c>
      <c r="D273" s="152" t="s">
        <v>131</v>
      </c>
      <c r="E273" s="153" t="s">
        <v>552</v>
      </c>
      <c r="F273" s="154" t="s">
        <v>553</v>
      </c>
      <c r="G273" s="155" t="s">
        <v>253</v>
      </c>
      <c r="H273" s="156">
        <v>6</v>
      </c>
      <c r="I273" s="156"/>
      <c r="J273" s="157">
        <f t="shared" si="85"/>
        <v>0</v>
      </c>
      <c r="K273" s="158"/>
      <c r="L273" s="30"/>
      <c r="M273" s="159" t="s">
        <v>1</v>
      </c>
      <c r="N273" s="160" t="s">
        <v>38</v>
      </c>
      <c r="O273" s="55"/>
      <c r="P273" s="161">
        <f t="shared" si="86"/>
        <v>0</v>
      </c>
      <c r="Q273" s="161">
        <v>0</v>
      </c>
      <c r="R273" s="161">
        <f t="shared" si="87"/>
        <v>0</v>
      </c>
      <c r="S273" s="161">
        <v>0</v>
      </c>
      <c r="T273" s="162">
        <f t="shared" si="88"/>
        <v>0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63" t="s">
        <v>135</v>
      </c>
      <c r="AT273" s="163" t="s">
        <v>131</v>
      </c>
      <c r="AU273" s="163" t="s">
        <v>107</v>
      </c>
      <c r="AY273" s="14" t="s">
        <v>129</v>
      </c>
      <c r="BE273" s="164">
        <f t="shared" si="89"/>
        <v>0</v>
      </c>
      <c r="BF273" s="164">
        <f t="shared" si="90"/>
        <v>0</v>
      </c>
      <c r="BG273" s="164">
        <f t="shared" si="91"/>
        <v>0</v>
      </c>
      <c r="BH273" s="164">
        <f t="shared" si="92"/>
        <v>0</v>
      </c>
      <c r="BI273" s="164">
        <f t="shared" si="93"/>
        <v>0</v>
      </c>
      <c r="BJ273" s="14" t="s">
        <v>107</v>
      </c>
      <c r="BK273" s="165">
        <f t="shared" si="94"/>
        <v>0</v>
      </c>
      <c r="BL273" s="14" t="s">
        <v>135</v>
      </c>
      <c r="BM273" s="163" t="s">
        <v>554</v>
      </c>
    </row>
    <row r="274" spans="1:65" s="2" customFormat="1" ht="33" customHeight="1">
      <c r="A274" s="29"/>
      <c r="B274" s="117"/>
      <c r="C274" s="152">
        <v>125</v>
      </c>
      <c r="D274" s="152" t="s">
        <v>131</v>
      </c>
      <c r="E274" s="153" t="s">
        <v>555</v>
      </c>
      <c r="F274" s="154" t="s">
        <v>556</v>
      </c>
      <c r="G274" s="155" t="s">
        <v>149</v>
      </c>
      <c r="H274" s="156">
        <v>790</v>
      </c>
      <c r="I274" s="156"/>
      <c r="J274" s="157">
        <f t="shared" si="85"/>
        <v>0</v>
      </c>
      <c r="K274" s="158"/>
      <c r="L274" s="30"/>
      <c r="M274" s="159" t="s">
        <v>1</v>
      </c>
      <c r="N274" s="160" t="s">
        <v>38</v>
      </c>
      <c r="O274" s="55"/>
      <c r="P274" s="161">
        <f t="shared" si="86"/>
        <v>0</v>
      </c>
      <c r="Q274" s="161">
        <v>0</v>
      </c>
      <c r="R274" s="161">
        <f t="shared" si="87"/>
        <v>0</v>
      </c>
      <c r="S274" s="161">
        <v>0</v>
      </c>
      <c r="T274" s="162">
        <f t="shared" si="88"/>
        <v>0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63" t="s">
        <v>135</v>
      </c>
      <c r="AT274" s="163" t="s">
        <v>131</v>
      </c>
      <c r="AU274" s="163" t="s">
        <v>107</v>
      </c>
      <c r="AY274" s="14" t="s">
        <v>129</v>
      </c>
      <c r="BE274" s="164">
        <f t="shared" si="89"/>
        <v>0</v>
      </c>
      <c r="BF274" s="164">
        <f t="shared" si="90"/>
        <v>0</v>
      </c>
      <c r="BG274" s="164">
        <f t="shared" si="91"/>
        <v>0</v>
      </c>
      <c r="BH274" s="164">
        <f t="shared" si="92"/>
        <v>0</v>
      </c>
      <c r="BI274" s="164">
        <f t="shared" si="93"/>
        <v>0</v>
      </c>
      <c r="BJ274" s="14" t="s">
        <v>107</v>
      </c>
      <c r="BK274" s="165">
        <f t="shared" si="94"/>
        <v>0</v>
      </c>
      <c r="BL274" s="14" t="s">
        <v>135</v>
      </c>
      <c r="BM274" s="163" t="s">
        <v>557</v>
      </c>
    </row>
    <row r="275" spans="1:65" s="2" customFormat="1" ht="16.5" customHeight="1">
      <c r="A275" s="29"/>
      <c r="B275" s="117"/>
      <c r="C275" s="166">
        <v>126</v>
      </c>
      <c r="D275" s="166" t="s">
        <v>182</v>
      </c>
      <c r="E275" s="167" t="s">
        <v>558</v>
      </c>
      <c r="F275" s="168" t="s">
        <v>559</v>
      </c>
      <c r="G275" s="169" t="s">
        <v>134</v>
      </c>
      <c r="H275" s="170">
        <v>85</v>
      </c>
      <c r="I275" s="170"/>
      <c r="J275" s="171">
        <f t="shared" si="85"/>
        <v>0</v>
      </c>
      <c r="K275" s="172"/>
      <c r="L275" s="173"/>
      <c r="M275" s="174" t="s">
        <v>1</v>
      </c>
      <c r="N275" s="175" t="s">
        <v>38</v>
      </c>
      <c r="O275" s="55"/>
      <c r="P275" s="161">
        <f t="shared" si="86"/>
        <v>0</v>
      </c>
      <c r="Q275" s="161">
        <v>0</v>
      </c>
      <c r="R275" s="161">
        <f t="shared" si="87"/>
        <v>0</v>
      </c>
      <c r="S275" s="161">
        <v>0</v>
      </c>
      <c r="T275" s="162">
        <f t="shared" si="88"/>
        <v>0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63" t="s">
        <v>145</v>
      </c>
      <c r="AT275" s="163" t="s">
        <v>182</v>
      </c>
      <c r="AU275" s="163" t="s">
        <v>107</v>
      </c>
      <c r="AY275" s="14" t="s">
        <v>129</v>
      </c>
      <c r="BE275" s="164">
        <f t="shared" si="89"/>
        <v>0</v>
      </c>
      <c r="BF275" s="164">
        <f t="shared" si="90"/>
        <v>0</v>
      </c>
      <c r="BG275" s="164">
        <f t="shared" si="91"/>
        <v>0</v>
      </c>
      <c r="BH275" s="164">
        <f t="shared" si="92"/>
        <v>0</v>
      </c>
      <c r="BI275" s="164">
        <f t="shared" si="93"/>
        <v>0</v>
      </c>
      <c r="BJ275" s="14" t="s">
        <v>107</v>
      </c>
      <c r="BK275" s="165">
        <f t="shared" si="94"/>
        <v>0</v>
      </c>
      <c r="BL275" s="14" t="s">
        <v>135</v>
      </c>
      <c r="BM275" s="163" t="s">
        <v>560</v>
      </c>
    </row>
    <row r="276" spans="1:65" s="2" customFormat="1" ht="16.5" customHeight="1">
      <c r="A276" s="29"/>
      <c r="B276" s="117"/>
      <c r="C276" s="166">
        <v>127</v>
      </c>
      <c r="D276" s="166" t="s">
        <v>182</v>
      </c>
      <c r="E276" s="167" t="s">
        <v>561</v>
      </c>
      <c r="F276" s="168" t="s">
        <v>562</v>
      </c>
      <c r="G276" s="169" t="s">
        <v>253</v>
      </c>
      <c r="H276" s="170">
        <v>820</v>
      </c>
      <c r="I276" s="170"/>
      <c r="J276" s="171">
        <f t="shared" si="85"/>
        <v>0</v>
      </c>
      <c r="K276" s="172"/>
      <c r="L276" s="173"/>
      <c r="M276" s="174" t="s">
        <v>1</v>
      </c>
      <c r="N276" s="175" t="s">
        <v>38</v>
      </c>
      <c r="O276" s="55"/>
      <c r="P276" s="161">
        <f t="shared" si="86"/>
        <v>0</v>
      </c>
      <c r="Q276" s="161">
        <v>0</v>
      </c>
      <c r="R276" s="161">
        <f t="shared" si="87"/>
        <v>0</v>
      </c>
      <c r="S276" s="161">
        <v>0</v>
      </c>
      <c r="T276" s="162">
        <f t="shared" si="88"/>
        <v>0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63" t="s">
        <v>145</v>
      </c>
      <c r="AT276" s="163" t="s">
        <v>182</v>
      </c>
      <c r="AU276" s="163" t="s">
        <v>107</v>
      </c>
      <c r="AY276" s="14" t="s">
        <v>129</v>
      </c>
      <c r="BE276" s="164">
        <f t="shared" si="89"/>
        <v>0</v>
      </c>
      <c r="BF276" s="164">
        <f t="shared" si="90"/>
        <v>0</v>
      </c>
      <c r="BG276" s="164">
        <f t="shared" si="91"/>
        <v>0</v>
      </c>
      <c r="BH276" s="164">
        <f t="shared" si="92"/>
        <v>0</v>
      </c>
      <c r="BI276" s="164">
        <f t="shared" si="93"/>
        <v>0</v>
      </c>
      <c r="BJ276" s="14" t="s">
        <v>107</v>
      </c>
      <c r="BK276" s="165">
        <f t="shared" si="94"/>
        <v>0</v>
      </c>
      <c r="BL276" s="14" t="s">
        <v>135</v>
      </c>
      <c r="BM276" s="163" t="s">
        <v>563</v>
      </c>
    </row>
    <row r="277" spans="1:65" s="2" customFormat="1" ht="26.25" customHeight="1">
      <c r="A277" s="29"/>
      <c r="B277" s="117"/>
      <c r="C277" s="152">
        <v>128</v>
      </c>
      <c r="D277" s="152" t="s">
        <v>131</v>
      </c>
      <c r="E277" s="153" t="s">
        <v>564</v>
      </c>
      <c r="F277" s="154" t="s">
        <v>565</v>
      </c>
      <c r="G277" s="155" t="s">
        <v>149</v>
      </c>
      <c r="H277" s="156">
        <v>790</v>
      </c>
      <c r="I277" s="156"/>
      <c r="J277" s="157">
        <f t="shared" si="85"/>
        <v>0</v>
      </c>
      <c r="K277" s="158"/>
      <c r="L277" s="30"/>
      <c r="M277" s="159" t="s">
        <v>1</v>
      </c>
      <c r="N277" s="160" t="s">
        <v>38</v>
      </c>
      <c r="O277" s="55"/>
      <c r="P277" s="161">
        <f t="shared" si="86"/>
        <v>0</v>
      </c>
      <c r="Q277" s="161">
        <v>0</v>
      </c>
      <c r="R277" s="161">
        <f t="shared" si="87"/>
        <v>0</v>
      </c>
      <c r="S277" s="161">
        <v>0</v>
      </c>
      <c r="T277" s="162">
        <f t="shared" si="88"/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63" t="s">
        <v>135</v>
      </c>
      <c r="AT277" s="163" t="s">
        <v>131</v>
      </c>
      <c r="AU277" s="163" t="s">
        <v>107</v>
      </c>
      <c r="AY277" s="14" t="s">
        <v>129</v>
      </c>
      <c r="BE277" s="164">
        <f t="shared" si="89"/>
        <v>0</v>
      </c>
      <c r="BF277" s="164">
        <f t="shared" si="90"/>
        <v>0</v>
      </c>
      <c r="BG277" s="164">
        <f t="shared" si="91"/>
        <v>0</v>
      </c>
      <c r="BH277" s="164">
        <f t="shared" si="92"/>
        <v>0</v>
      </c>
      <c r="BI277" s="164">
        <f t="shared" si="93"/>
        <v>0</v>
      </c>
      <c r="BJ277" s="14" t="s">
        <v>107</v>
      </c>
      <c r="BK277" s="165">
        <f t="shared" si="94"/>
        <v>0</v>
      </c>
      <c r="BL277" s="14" t="s">
        <v>135</v>
      </c>
      <c r="BM277" s="163" t="s">
        <v>566</v>
      </c>
    </row>
    <row r="278" spans="1:65" s="2" customFormat="1" ht="16.5" customHeight="1">
      <c r="A278" s="29"/>
      <c r="B278" s="117"/>
      <c r="C278" s="166">
        <v>129</v>
      </c>
      <c r="D278" s="166" t="s">
        <v>182</v>
      </c>
      <c r="E278" s="167" t="s">
        <v>567</v>
      </c>
      <c r="F278" s="168" t="s">
        <v>568</v>
      </c>
      <c r="G278" s="169" t="s">
        <v>149</v>
      </c>
      <c r="H278" s="170">
        <v>820</v>
      </c>
      <c r="I278" s="170"/>
      <c r="J278" s="171">
        <f t="shared" si="85"/>
        <v>0</v>
      </c>
      <c r="K278" s="172"/>
      <c r="L278" s="173"/>
      <c r="M278" s="174" t="s">
        <v>1</v>
      </c>
      <c r="N278" s="175" t="s">
        <v>38</v>
      </c>
      <c r="O278" s="55"/>
      <c r="P278" s="161">
        <f t="shared" si="86"/>
        <v>0</v>
      </c>
      <c r="Q278" s="161">
        <v>0</v>
      </c>
      <c r="R278" s="161">
        <f t="shared" si="87"/>
        <v>0</v>
      </c>
      <c r="S278" s="161">
        <v>0</v>
      </c>
      <c r="T278" s="162">
        <f t="shared" si="88"/>
        <v>0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63" t="s">
        <v>145</v>
      </c>
      <c r="AT278" s="163" t="s">
        <v>182</v>
      </c>
      <c r="AU278" s="163" t="s">
        <v>107</v>
      </c>
      <c r="AY278" s="14" t="s">
        <v>129</v>
      </c>
      <c r="BE278" s="164">
        <f t="shared" si="89"/>
        <v>0</v>
      </c>
      <c r="BF278" s="164">
        <f t="shared" si="90"/>
        <v>0</v>
      </c>
      <c r="BG278" s="164">
        <f t="shared" si="91"/>
        <v>0</v>
      </c>
      <c r="BH278" s="164">
        <f t="shared" si="92"/>
        <v>0</v>
      </c>
      <c r="BI278" s="164">
        <f t="shared" si="93"/>
        <v>0</v>
      </c>
      <c r="BJ278" s="14" t="s">
        <v>107</v>
      </c>
      <c r="BK278" s="165">
        <f t="shared" si="94"/>
        <v>0</v>
      </c>
      <c r="BL278" s="14" t="s">
        <v>135</v>
      </c>
      <c r="BM278" s="163" t="s">
        <v>569</v>
      </c>
    </row>
    <row r="279" spans="1:65" s="12" customFormat="1" ht="25.9" customHeight="1">
      <c r="B279" s="139"/>
      <c r="D279" s="140" t="s">
        <v>71</v>
      </c>
      <c r="E279" s="141" t="s">
        <v>570</v>
      </c>
      <c r="F279" s="141" t="s">
        <v>571</v>
      </c>
      <c r="I279" s="142"/>
      <c r="J279" s="143">
        <f>BK279</f>
        <v>0</v>
      </c>
      <c r="L279" s="139"/>
      <c r="M279" s="144"/>
      <c r="N279" s="145"/>
      <c r="O279" s="145"/>
      <c r="P279" s="146">
        <f>SUM(P280:P282)</f>
        <v>0</v>
      </c>
      <c r="Q279" s="145"/>
      <c r="R279" s="146">
        <f>SUM(R280:R282)</f>
        <v>0</v>
      </c>
      <c r="S279" s="145"/>
      <c r="T279" s="147">
        <f>SUM(T280:T282)</f>
        <v>0</v>
      </c>
      <c r="AR279" s="140" t="s">
        <v>135</v>
      </c>
      <c r="AT279" s="148" t="s">
        <v>71</v>
      </c>
      <c r="AU279" s="148" t="s">
        <v>72</v>
      </c>
      <c r="AY279" s="140" t="s">
        <v>129</v>
      </c>
      <c r="BK279" s="149">
        <f>SUM(BK280:BK282)</f>
        <v>0</v>
      </c>
    </row>
    <row r="280" spans="1:65" s="2" customFormat="1" ht="16.5" customHeight="1">
      <c r="A280" s="29"/>
      <c r="B280" s="117"/>
      <c r="C280" s="152">
        <v>130</v>
      </c>
      <c r="D280" s="152" t="s">
        <v>131</v>
      </c>
      <c r="E280" s="153" t="s">
        <v>572</v>
      </c>
      <c r="F280" s="154" t="s">
        <v>573</v>
      </c>
      <c r="G280" s="155" t="s">
        <v>574</v>
      </c>
      <c r="H280" s="156">
        <v>1</v>
      </c>
      <c r="I280" s="156"/>
      <c r="J280" s="157">
        <f>ROUND(I280*H280,3)</f>
        <v>0</v>
      </c>
      <c r="K280" s="158"/>
      <c r="L280" s="30"/>
      <c r="M280" s="159" t="s">
        <v>1</v>
      </c>
      <c r="N280" s="160" t="s">
        <v>38</v>
      </c>
      <c r="O280" s="55"/>
      <c r="P280" s="161">
        <f>O280*H280</f>
        <v>0</v>
      </c>
      <c r="Q280" s="161">
        <v>0</v>
      </c>
      <c r="R280" s="161">
        <f>Q280*H280</f>
        <v>0</v>
      </c>
      <c r="S280" s="161">
        <v>0</v>
      </c>
      <c r="T280" s="162">
        <f>S280*H280</f>
        <v>0</v>
      </c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R280" s="163" t="s">
        <v>575</v>
      </c>
      <c r="AT280" s="163" t="s">
        <v>131</v>
      </c>
      <c r="AU280" s="163" t="s">
        <v>80</v>
      </c>
      <c r="AY280" s="14" t="s">
        <v>129</v>
      </c>
      <c r="BE280" s="164">
        <f>IF(N280="základná",J280,0)</f>
        <v>0</v>
      </c>
      <c r="BF280" s="164">
        <f>IF(N280="znížená",J280,0)</f>
        <v>0</v>
      </c>
      <c r="BG280" s="164">
        <f>IF(N280="zákl. prenesená",J280,0)</f>
        <v>0</v>
      </c>
      <c r="BH280" s="164">
        <f>IF(N280="zníž. prenesená",J280,0)</f>
        <v>0</v>
      </c>
      <c r="BI280" s="164">
        <f>IF(N280="nulová",J280,0)</f>
        <v>0</v>
      </c>
      <c r="BJ280" s="14" t="s">
        <v>107</v>
      </c>
      <c r="BK280" s="165">
        <f>ROUND(I280*H280,3)</f>
        <v>0</v>
      </c>
      <c r="BL280" s="14" t="s">
        <v>575</v>
      </c>
      <c r="BM280" s="163" t="s">
        <v>576</v>
      </c>
    </row>
    <row r="281" spans="1:65" s="2" customFormat="1" ht="16.5" customHeight="1">
      <c r="A281" s="29"/>
      <c r="B281" s="117"/>
      <c r="C281" s="152">
        <v>131</v>
      </c>
      <c r="D281" s="152" t="s">
        <v>131</v>
      </c>
      <c r="E281" s="153" t="s">
        <v>577</v>
      </c>
      <c r="F281" s="154" t="s">
        <v>578</v>
      </c>
      <c r="G281" s="155" t="s">
        <v>574</v>
      </c>
      <c r="H281" s="156">
        <v>1</v>
      </c>
      <c r="I281" s="156"/>
      <c r="J281" s="157">
        <f>ROUND(I281*H281,3)</f>
        <v>0</v>
      </c>
      <c r="K281" s="158"/>
      <c r="L281" s="30"/>
      <c r="M281" s="159" t="s">
        <v>1</v>
      </c>
      <c r="N281" s="160" t="s">
        <v>38</v>
      </c>
      <c r="O281" s="55"/>
      <c r="P281" s="161">
        <f>O281*H281</f>
        <v>0</v>
      </c>
      <c r="Q281" s="161">
        <v>0</v>
      </c>
      <c r="R281" s="161">
        <f>Q281*H281</f>
        <v>0</v>
      </c>
      <c r="S281" s="161">
        <v>0</v>
      </c>
      <c r="T281" s="162">
        <f>S281*H281</f>
        <v>0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63" t="s">
        <v>575</v>
      </c>
      <c r="AT281" s="163" t="s">
        <v>131</v>
      </c>
      <c r="AU281" s="163" t="s">
        <v>80</v>
      </c>
      <c r="AY281" s="14" t="s">
        <v>129</v>
      </c>
      <c r="BE281" s="164">
        <f>IF(N281="základná",J281,0)</f>
        <v>0</v>
      </c>
      <c r="BF281" s="164">
        <f>IF(N281="znížená",J281,0)</f>
        <v>0</v>
      </c>
      <c r="BG281" s="164">
        <f>IF(N281="zákl. prenesená",J281,0)</f>
        <v>0</v>
      </c>
      <c r="BH281" s="164">
        <f>IF(N281="zníž. prenesená",J281,0)</f>
        <v>0</v>
      </c>
      <c r="BI281" s="164">
        <f>IF(N281="nulová",J281,0)</f>
        <v>0</v>
      </c>
      <c r="BJ281" s="14" t="s">
        <v>107</v>
      </c>
      <c r="BK281" s="165">
        <f>ROUND(I281*H281,3)</f>
        <v>0</v>
      </c>
      <c r="BL281" s="14" t="s">
        <v>575</v>
      </c>
      <c r="BM281" s="163" t="s">
        <v>579</v>
      </c>
    </row>
    <row r="282" spans="1:65" s="2" customFormat="1" ht="25.5" customHeight="1">
      <c r="A282" s="29"/>
      <c r="B282" s="117"/>
      <c r="C282" s="152">
        <v>132</v>
      </c>
      <c r="D282" s="152" t="s">
        <v>131</v>
      </c>
      <c r="E282" s="153" t="s">
        <v>580</v>
      </c>
      <c r="F282" s="154" t="s">
        <v>581</v>
      </c>
      <c r="G282" s="155" t="s">
        <v>574</v>
      </c>
      <c r="H282" s="156">
        <v>1</v>
      </c>
      <c r="I282" s="156"/>
      <c r="J282" s="157">
        <f>ROUND(I282*H282,3)</f>
        <v>0</v>
      </c>
      <c r="K282" s="158"/>
      <c r="L282" s="30"/>
      <c r="M282" s="176" t="s">
        <v>1</v>
      </c>
      <c r="N282" s="177" t="s">
        <v>38</v>
      </c>
      <c r="O282" s="178"/>
      <c r="P282" s="179">
        <f>O282*H282</f>
        <v>0</v>
      </c>
      <c r="Q282" s="179">
        <v>0</v>
      </c>
      <c r="R282" s="179">
        <f>Q282*H282</f>
        <v>0</v>
      </c>
      <c r="S282" s="179">
        <v>0</v>
      </c>
      <c r="T282" s="180">
        <f>S282*H282</f>
        <v>0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63" t="s">
        <v>575</v>
      </c>
      <c r="AT282" s="163" t="s">
        <v>131</v>
      </c>
      <c r="AU282" s="163" t="s">
        <v>80</v>
      </c>
      <c r="AY282" s="14" t="s">
        <v>129</v>
      </c>
      <c r="BE282" s="164">
        <f>IF(N282="základná",J282,0)</f>
        <v>0</v>
      </c>
      <c r="BF282" s="164">
        <f>IF(N282="znížená",J282,0)</f>
        <v>0</v>
      </c>
      <c r="BG282" s="164">
        <f>IF(N282="zákl. prenesená",J282,0)</f>
        <v>0</v>
      </c>
      <c r="BH282" s="164">
        <f>IF(N282="zníž. prenesená",J282,0)</f>
        <v>0</v>
      </c>
      <c r="BI282" s="164">
        <f>IF(N282="nulová",J282,0)</f>
        <v>0</v>
      </c>
      <c r="BJ282" s="14" t="s">
        <v>107</v>
      </c>
      <c r="BK282" s="165">
        <f>ROUND(I282*H282,3)</f>
        <v>0</v>
      </c>
      <c r="BL282" s="14" t="s">
        <v>575</v>
      </c>
      <c r="BM282" s="163" t="s">
        <v>582</v>
      </c>
    </row>
    <row r="283" spans="1:65" s="2" customFormat="1" ht="6.95" customHeight="1">
      <c r="A283" s="29"/>
      <c r="B283" s="44"/>
      <c r="C283" s="45"/>
      <c r="D283" s="45"/>
      <c r="E283" s="45"/>
      <c r="F283" s="45"/>
      <c r="G283" s="45"/>
      <c r="H283" s="45"/>
      <c r="I283" s="45"/>
      <c r="J283" s="45"/>
      <c r="K283" s="45"/>
      <c r="L283" s="30"/>
      <c r="M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</row>
  </sheetData>
  <autoFilter ref="C137:K282"/>
  <mergeCells count="14">
    <mergeCell ref="D116:F116"/>
    <mergeCell ref="E128:H128"/>
    <mergeCell ref="E130:H130"/>
    <mergeCell ref="L2:V2"/>
    <mergeCell ref="E87:H87"/>
    <mergeCell ref="D112:F112"/>
    <mergeCell ref="D113:F113"/>
    <mergeCell ref="D114:F114"/>
    <mergeCell ref="D115:F115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Rekapitulácia stavby</vt:lpstr>
      <vt:lpstr>01 - Atletický ovál a sek...</vt:lpstr>
      <vt:lpstr>'01 - Atletický ovál a sek...'!Názvy_tisku</vt:lpstr>
      <vt:lpstr>'Rekapitulácia stavby'!Názvy_tisku</vt:lpstr>
      <vt:lpstr>'01 - Atletický ovál a sek...'!Oblast_tisku</vt:lpstr>
      <vt:lpstr>'Rekapitulácia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DESKTOP-V5HLJSI\misko</dc:creator>
  <cp:lastModifiedBy>Miro</cp:lastModifiedBy>
  <dcterms:created xsi:type="dcterms:W3CDTF">2021-03-09T09:33:16Z</dcterms:created>
  <dcterms:modified xsi:type="dcterms:W3CDTF">2021-03-15T14:32:27Z</dcterms:modified>
</cp:coreProperties>
</file>