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ťažba 2020\DNS ťažba 2021 podklady\VO - ťažba - DNS - Rozsah a cenová ponuka\Tretie výzvy\LS 08\"/>
    </mc:Choice>
  </mc:AlternateContent>
  <bookViews>
    <workbookView xWindow="1950" yWindow="-30" windowWidth="21075" windowHeight="9780"/>
  </bookViews>
  <sheets>
    <sheet name="zákazka a cenová ponuka 1 " sheetId="1" r:id="rId1"/>
    <sheet name="zákazka a cenová ponuka 2" sheetId="4" r:id="rId2"/>
    <sheet name="zákazka a cenová ponuka 3" sheetId="5" state="hidden" r:id="rId3"/>
    <sheet name="zákazka a cenová ponuka 4" sheetId="6" state="hidden" r:id="rId4"/>
    <sheet name="zákazka a cenová ponuka 5" sheetId="7" state="hidden" r:id="rId5"/>
    <sheet name="zákazka a cenová ponuka 6" sheetId="8" state="hidden" r:id="rId6"/>
    <sheet name="zákazka a cenová ponuka 7" sheetId="9" state="hidden" r:id="rId7"/>
    <sheet name="zákazka a cenová ponuka 8" sheetId="10" state="hidden" r:id="rId8"/>
    <sheet name="zákazka a cenová ponuka 9" sheetId="11" state="hidden" r:id="rId9"/>
    <sheet name="Sumár" sheetId="17" r:id="rId10"/>
    <sheet name="Vysvetlívky" sheetId="3" r:id="rId11"/>
  </sheets>
  <definedNames>
    <definedName name="_xlnm.Print_Area" localSheetId="0">'zákazka a cenová ponuka 1 '!$A$1:$O$37</definedName>
    <definedName name="_xlnm.Print_Area" localSheetId="1">'zákazka a cenová ponuka 2'!$A$1:$O$33</definedName>
    <definedName name="_xlnm.Print_Area" localSheetId="2">'zákazka a cenová ponuka 3'!$A$1:$O$33</definedName>
    <definedName name="_xlnm.Print_Area" localSheetId="3">'zákazka a cenová ponuka 4'!$A$1:$O$33</definedName>
    <definedName name="_xlnm.Print_Area" localSheetId="4">'zákazka a cenová ponuka 5'!$A$1:$O$33</definedName>
    <definedName name="_xlnm.Print_Area" localSheetId="5">'zákazka a cenová ponuka 6'!$A$1:$O$33</definedName>
    <definedName name="_xlnm.Print_Area" localSheetId="6">'zákazka a cenová ponuka 7'!$A$1:$O$33</definedName>
    <definedName name="_xlnm.Print_Area" localSheetId="7">'zákazka a cenová ponuka 8'!$A$1:$O$33</definedName>
    <definedName name="_xlnm.Print_Area" localSheetId="8">'zákazka a cenová ponuka 9'!$A$1:$O$33</definedName>
  </definedNames>
  <calcPr calcId="152511"/>
</workbook>
</file>

<file path=xl/calcChain.xml><?xml version="1.0" encoding="utf-8"?>
<calcChain xmlns="http://schemas.openxmlformats.org/spreadsheetml/2006/main">
  <c r="H32" i="17" l="1"/>
  <c r="H31" i="17"/>
  <c r="H30" i="17"/>
  <c r="H29" i="17"/>
  <c r="H28" i="17"/>
  <c r="B4" i="17"/>
  <c r="C3" i="17"/>
  <c r="B4" i="11"/>
  <c r="C3" i="11"/>
  <c r="B4" i="10"/>
  <c r="C3" i="10"/>
  <c r="B4" i="9"/>
  <c r="C3" i="9"/>
  <c r="B4" i="8"/>
  <c r="C3" i="8"/>
  <c r="B4" i="7"/>
  <c r="C3" i="7"/>
  <c r="B4" i="6"/>
  <c r="C3" i="6"/>
  <c r="B4" i="5"/>
  <c r="C3" i="5"/>
  <c r="H32" i="11"/>
  <c r="H31" i="11"/>
  <c r="H30" i="11"/>
  <c r="H29" i="11"/>
  <c r="H28" i="11"/>
  <c r="H32" i="10"/>
  <c r="H31" i="10"/>
  <c r="H30" i="10"/>
  <c r="H29" i="10"/>
  <c r="H28" i="10"/>
  <c r="H32" i="9"/>
  <c r="H31" i="9"/>
  <c r="H30" i="9"/>
  <c r="H29" i="9"/>
  <c r="H28" i="9"/>
  <c r="H32" i="8"/>
  <c r="H31" i="8"/>
  <c r="H30" i="8"/>
  <c r="H29" i="8"/>
  <c r="H28" i="8"/>
  <c r="H32" i="7"/>
  <c r="H31" i="7"/>
  <c r="H30" i="7"/>
  <c r="H29" i="7"/>
  <c r="H28" i="7"/>
  <c r="H32" i="6"/>
  <c r="H31" i="6"/>
  <c r="H30" i="6"/>
  <c r="H29" i="6"/>
  <c r="H28" i="6"/>
  <c r="H32" i="5"/>
  <c r="H31" i="5"/>
  <c r="H30" i="5"/>
  <c r="H29" i="5"/>
  <c r="H28" i="5"/>
  <c r="A8" i="17"/>
  <c r="A8" i="11"/>
  <c r="A8" i="10"/>
  <c r="A8" i="9"/>
  <c r="A8" i="8"/>
  <c r="A8" i="7"/>
  <c r="A8" i="6"/>
  <c r="A8" i="5"/>
  <c r="H29" i="4"/>
  <c r="H30" i="4"/>
  <c r="H31" i="4"/>
  <c r="H32" i="4"/>
  <c r="H28" i="4"/>
  <c r="A8" i="4"/>
  <c r="A7" i="4"/>
  <c r="B4" i="4"/>
  <c r="C3" i="4"/>
  <c r="L19" i="17"/>
  <c r="L18" i="17"/>
  <c r="L15" i="17"/>
  <c r="L14" i="17"/>
  <c r="L11" i="17"/>
  <c r="L10" i="17"/>
  <c r="F19" i="17"/>
  <c r="E19" i="17"/>
  <c r="F18" i="17"/>
  <c r="E18" i="17"/>
  <c r="F15" i="17"/>
  <c r="E15" i="17"/>
  <c r="F14" i="17"/>
  <c r="E14" i="17"/>
  <c r="F11" i="17"/>
  <c r="E11" i="17"/>
  <c r="F10" i="17"/>
  <c r="E10" i="17"/>
  <c r="L20" i="4"/>
  <c r="F20" i="4"/>
  <c r="E20" i="4"/>
  <c r="G19" i="4"/>
  <c r="O19" i="4" s="1"/>
  <c r="P19" i="4" s="1"/>
  <c r="G18" i="4"/>
  <c r="P17" i="4"/>
  <c r="L16" i="4"/>
  <c r="F16" i="4"/>
  <c r="E16" i="4"/>
  <c r="G15" i="4"/>
  <c r="G14" i="4"/>
  <c r="O14" i="4" s="1"/>
  <c r="L12" i="4"/>
  <c r="F12" i="4"/>
  <c r="E12" i="4"/>
  <c r="G11" i="4"/>
  <c r="O11" i="4" s="1"/>
  <c r="P11" i="4" s="1"/>
  <c r="G10" i="4"/>
  <c r="P17" i="17"/>
  <c r="L20" i="11"/>
  <c r="F20" i="11"/>
  <c r="E20" i="11"/>
  <c r="G19" i="11"/>
  <c r="O19" i="11" s="1"/>
  <c r="P19" i="11" s="1"/>
  <c r="G18" i="11"/>
  <c r="P17" i="11"/>
  <c r="L16" i="11"/>
  <c r="F16" i="11"/>
  <c r="E16" i="11"/>
  <c r="G15" i="11"/>
  <c r="O15" i="11" s="1"/>
  <c r="G14" i="11"/>
  <c r="O14" i="11" s="1"/>
  <c r="L12" i="11"/>
  <c r="F12" i="11"/>
  <c r="E12" i="11"/>
  <c r="G11" i="11"/>
  <c r="O11" i="11" s="1"/>
  <c r="G10" i="11"/>
  <c r="G12" i="11" s="1"/>
  <c r="L20" i="10"/>
  <c r="F20" i="10"/>
  <c r="E20" i="10"/>
  <c r="G19" i="10"/>
  <c r="O19" i="10" s="1"/>
  <c r="P19" i="10" s="1"/>
  <c r="G18" i="10"/>
  <c r="G20" i="10" s="1"/>
  <c r="P17" i="10"/>
  <c r="L16" i="10"/>
  <c r="F16" i="10"/>
  <c r="E16" i="10"/>
  <c r="G15" i="10"/>
  <c r="G16" i="10" s="1"/>
  <c r="O14" i="10"/>
  <c r="G14" i="10"/>
  <c r="L12" i="10"/>
  <c r="F12" i="10"/>
  <c r="E12" i="10"/>
  <c r="G11" i="10"/>
  <c r="O11" i="10" s="1"/>
  <c r="O10" i="10"/>
  <c r="P10" i="10" s="1"/>
  <c r="G10" i="10"/>
  <c r="L20" i="9"/>
  <c r="F20" i="9"/>
  <c r="E20" i="9"/>
  <c r="G19" i="9"/>
  <c r="O19" i="9" s="1"/>
  <c r="P19" i="9" s="1"/>
  <c r="G18" i="9"/>
  <c r="G20" i="9" s="1"/>
  <c r="P17" i="9"/>
  <c r="L16" i="9"/>
  <c r="F16" i="9"/>
  <c r="E16" i="9"/>
  <c r="G15" i="9"/>
  <c r="G16" i="9" s="1"/>
  <c r="G14" i="9"/>
  <c r="O14" i="9" s="1"/>
  <c r="L12" i="9"/>
  <c r="L22" i="9" s="1"/>
  <c r="F12" i="9"/>
  <c r="E12" i="9"/>
  <c r="G11" i="9"/>
  <c r="O11" i="9" s="1"/>
  <c r="G10" i="9"/>
  <c r="G12" i="9" s="1"/>
  <c r="L20" i="8"/>
  <c r="F20" i="8"/>
  <c r="E20" i="8"/>
  <c r="G19" i="8"/>
  <c r="O19" i="8" s="1"/>
  <c r="P19" i="8" s="1"/>
  <c r="G18" i="8"/>
  <c r="P17" i="8"/>
  <c r="L16" i="8"/>
  <c r="F16" i="8"/>
  <c r="E16" i="8"/>
  <c r="G15" i="8"/>
  <c r="G14" i="8"/>
  <c r="O14" i="8" s="1"/>
  <c r="L12" i="8"/>
  <c r="F12" i="8"/>
  <c r="E12" i="8"/>
  <c r="G11" i="8"/>
  <c r="O11" i="8" s="1"/>
  <c r="G10" i="8"/>
  <c r="L20" i="7"/>
  <c r="F20" i="7"/>
  <c r="E20" i="7"/>
  <c r="G19" i="7"/>
  <c r="O19" i="7" s="1"/>
  <c r="P19" i="7" s="1"/>
  <c r="G18" i="7"/>
  <c r="P17" i="7"/>
  <c r="L16" i="7"/>
  <c r="F16" i="7"/>
  <c r="E16" i="7"/>
  <c r="G15" i="7"/>
  <c r="O15" i="7" s="1"/>
  <c r="G14" i="7"/>
  <c r="O14" i="7" s="1"/>
  <c r="L12" i="7"/>
  <c r="F12" i="7"/>
  <c r="E12" i="7"/>
  <c r="G11" i="7"/>
  <c r="O11" i="7" s="1"/>
  <c r="G10" i="7"/>
  <c r="O10" i="7" s="1"/>
  <c r="P10" i="7" s="1"/>
  <c r="L20" i="6"/>
  <c r="F20" i="6"/>
  <c r="E20" i="6"/>
  <c r="G19" i="6"/>
  <c r="O19" i="6" s="1"/>
  <c r="P19" i="6" s="1"/>
  <c r="G18" i="6"/>
  <c r="P17" i="6"/>
  <c r="L16" i="6"/>
  <c r="F16" i="6"/>
  <c r="E16" i="6"/>
  <c r="G15" i="6"/>
  <c r="G14" i="6"/>
  <c r="O14" i="6" s="1"/>
  <c r="L12" i="6"/>
  <c r="F12" i="6"/>
  <c r="E12" i="6"/>
  <c r="G11" i="6"/>
  <c r="O11" i="6" s="1"/>
  <c r="P11" i="6" s="1"/>
  <c r="G10" i="6"/>
  <c r="L20" i="5"/>
  <c r="F20" i="5"/>
  <c r="E20" i="5"/>
  <c r="G19" i="5"/>
  <c r="O19" i="5" s="1"/>
  <c r="P19" i="5" s="1"/>
  <c r="G18" i="5"/>
  <c r="G20" i="5" s="1"/>
  <c r="P17" i="5"/>
  <c r="L16" i="5"/>
  <c r="F16" i="5"/>
  <c r="E16" i="5"/>
  <c r="G15" i="5"/>
  <c r="O15" i="5" s="1"/>
  <c r="G14" i="5"/>
  <c r="O14" i="5" s="1"/>
  <c r="L12" i="5"/>
  <c r="F12" i="5"/>
  <c r="E12" i="5"/>
  <c r="G11" i="5"/>
  <c r="O11" i="5" s="1"/>
  <c r="P11" i="5" s="1"/>
  <c r="G10" i="5"/>
  <c r="L16" i="1"/>
  <c r="F16" i="1"/>
  <c r="E16" i="1"/>
  <c r="G15" i="1"/>
  <c r="O15" i="1" s="1"/>
  <c r="G14" i="1"/>
  <c r="G12" i="4" l="1"/>
  <c r="G20" i="8"/>
  <c r="G16" i="8"/>
  <c r="G12" i="8"/>
  <c r="O10" i="8"/>
  <c r="P10" i="8" s="1"/>
  <c r="L22" i="8"/>
  <c r="G20" i="7"/>
  <c r="G20" i="6"/>
  <c r="L22" i="6"/>
  <c r="G16" i="6"/>
  <c r="G12" i="6"/>
  <c r="O10" i="6"/>
  <c r="O12" i="6" s="1"/>
  <c r="L22" i="5"/>
  <c r="G12" i="5"/>
  <c r="O10" i="5"/>
  <c r="P10" i="5" s="1"/>
  <c r="L22" i="4"/>
  <c r="G20" i="4"/>
  <c r="G16" i="4"/>
  <c r="G16" i="1"/>
  <c r="O14" i="1"/>
  <c r="O16" i="1" s="1"/>
  <c r="L12" i="17"/>
  <c r="O10" i="9"/>
  <c r="P10" i="9" s="1"/>
  <c r="L20" i="17"/>
  <c r="L22" i="10"/>
  <c r="G19" i="17"/>
  <c r="F20" i="17"/>
  <c r="G15" i="17"/>
  <c r="G12" i="10"/>
  <c r="L22" i="11"/>
  <c r="G20" i="11"/>
  <c r="F16" i="17"/>
  <c r="O10" i="11"/>
  <c r="P10" i="11" s="1"/>
  <c r="G11" i="17"/>
  <c r="L16" i="17"/>
  <c r="L22" i="7"/>
  <c r="E20" i="17"/>
  <c r="G14" i="17"/>
  <c r="P11" i="7"/>
  <c r="G12" i="7"/>
  <c r="E12" i="17"/>
  <c r="G10" i="17"/>
  <c r="G18" i="17"/>
  <c r="E16" i="17"/>
  <c r="F12" i="17"/>
  <c r="O10" i="4"/>
  <c r="O12" i="4" s="1"/>
  <c r="O15" i="4"/>
  <c r="O16" i="4" s="1"/>
  <c r="O18" i="4"/>
  <c r="O20" i="4" s="1"/>
  <c r="P20" i="4" s="1"/>
  <c r="O16" i="11"/>
  <c r="P11" i="11"/>
  <c r="G16" i="11"/>
  <c r="O18" i="11"/>
  <c r="O20" i="11" s="1"/>
  <c r="P20" i="11" s="1"/>
  <c r="P11" i="10"/>
  <c r="O12" i="10"/>
  <c r="O15" i="10"/>
  <c r="O16" i="10" s="1"/>
  <c r="O18" i="10"/>
  <c r="O20" i="10" s="1"/>
  <c r="P20" i="10" s="1"/>
  <c r="P11" i="9"/>
  <c r="O15" i="9"/>
  <c r="O16" i="9" s="1"/>
  <c r="O18" i="9"/>
  <c r="O20" i="9" s="1"/>
  <c r="P20" i="9" s="1"/>
  <c r="P11" i="8"/>
  <c r="O15" i="8"/>
  <c r="O18" i="8"/>
  <c r="O20" i="8" s="1"/>
  <c r="O16" i="7"/>
  <c r="O12" i="7"/>
  <c r="G16" i="7"/>
  <c r="O18" i="7"/>
  <c r="O15" i="6"/>
  <c r="O16" i="6" s="1"/>
  <c r="O18" i="6"/>
  <c r="O20" i="6" s="1"/>
  <c r="P20" i="6" s="1"/>
  <c r="O16" i="5"/>
  <c r="G16" i="5"/>
  <c r="O18" i="5"/>
  <c r="O20" i="5" s="1"/>
  <c r="P20" i="5" s="1"/>
  <c r="L20" i="1"/>
  <c r="F20" i="1"/>
  <c r="E20" i="1"/>
  <c r="G19" i="1"/>
  <c r="G18" i="1"/>
  <c r="L12" i="1"/>
  <c r="F12" i="1"/>
  <c r="E12" i="1"/>
  <c r="G11" i="1"/>
  <c r="G10" i="1"/>
  <c r="O12" i="9" l="1"/>
  <c r="O22" i="9" s="1"/>
  <c r="O12" i="8"/>
  <c r="P12" i="8" s="1"/>
  <c r="P10" i="6"/>
  <c r="L22" i="1"/>
  <c r="P20" i="8"/>
  <c r="O22" i="6"/>
  <c r="P12" i="6"/>
  <c r="O12" i="5"/>
  <c r="O22" i="5" s="1"/>
  <c r="P10" i="4"/>
  <c r="P12" i="4"/>
  <c r="O22" i="4"/>
  <c r="G20" i="1"/>
  <c r="G20" i="17"/>
  <c r="O18" i="1"/>
  <c r="G16" i="17"/>
  <c r="O14" i="17"/>
  <c r="G12" i="1"/>
  <c r="L22" i="17"/>
  <c r="F21" i="17"/>
  <c r="O15" i="17"/>
  <c r="O22" i="10"/>
  <c r="G12" i="17"/>
  <c r="E21" i="17"/>
  <c r="O12" i="11"/>
  <c r="O22" i="11" s="1"/>
  <c r="O20" i="7"/>
  <c r="P20" i="7" s="1"/>
  <c r="P12" i="11"/>
  <c r="P12" i="10"/>
  <c r="O16" i="8"/>
  <c r="P12" i="7"/>
  <c r="O10" i="1"/>
  <c r="O10" i="17" s="1"/>
  <c r="P10" i="17" s="1"/>
  <c r="O22" i="8" l="1"/>
  <c r="O23" i="8" s="1"/>
  <c r="O24" i="8" s="1"/>
  <c r="P12" i="9"/>
  <c r="P12" i="5"/>
  <c r="O16" i="17"/>
  <c r="O18" i="17"/>
  <c r="G21" i="17"/>
  <c r="O22" i="7"/>
  <c r="O23" i="7" s="1"/>
  <c r="O24" i="7" s="1"/>
  <c r="O23" i="4"/>
  <c r="O24" i="4" s="1"/>
  <c r="P22" i="4"/>
  <c r="O23" i="11"/>
  <c r="O24" i="11" s="1"/>
  <c r="P22" i="11"/>
  <c r="O23" i="10"/>
  <c r="O24" i="10" s="1"/>
  <c r="P22" i="10"/>
  <c r="O23" i="9"/>
  <c r="O24" i="9" s="1"/>
  <c r="P22" i="9"/>
  <c r="O23" i="6"/>
  <c r="O24" i="6" s="1"/>
  <c r="P22" i="6"/>
  <c r="O23" i="5"/>
  <c r="O24" i="5" s="1"/>
  <c r="P22" i="5"/>
  <c r="P10" i="1"/>
  <c r="P22" i="8" l="1"/>
  <c r="P22" i="7"/>
  <c r="O19" i="1"/>
  <c r="P17" i="1"/>
  <c r="O11" i="1"/>
  <c r="O11" i="17" s="1"/>
  <c r="P19" i="1" l="1"/>
  <c r="O19" i="17"/>
  <c r="O20" i="1"/>
  <c r="P20" i="1" s="1"/>
  <c r="P11" i="17"/>
  <c r="O12" i="17"/>
  <c r="O12" i="1"/>
  <c r="P11" i="1"/>
  <c r="O22" i="1" l="1"/>
  <c r="P22" i="1" s="1"/>
  <c r="P19" i="17"/>
  <c r="O20" i="17"/>
  <c r="P20" i="17" s="1"/>
  <c r="P12" i="17"/>
  <c r="P12" i="1"/>
  <c r="O22" i="17" l="1"/>
  <c r="O23" i="17" s="1"/>
  <c r="O24" i="17" s="1"/>
  <c r="O23" i="1"/>
  <c r="O24" i="1" s="1"/>
  <c r="P22" i="17" l="1"/>
</calcChain>
</file>

<file path=xl/sharedStrings.xml><?xml version="1.0" encoding="utf-8"?>
<sst xmlns="http://schemas.openxmlformats.org/spreadsheetml/2006/main" count="599" uniqueCount="91">
  <si>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</si>
  <si>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</si>
  <si>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</si>
  <si>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</si>
  <si>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</si>
  <si>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</si>
  <si>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</si>
  <si>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</si>
  <si>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</si>
  <si>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</si>
  <si>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</si>
  <si>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</si>
  <si>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</si>
  <si>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</si>
  <si>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</si>
  <si>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</si>
  <si>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</si>
  <si>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</si>
  <si>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</si>
  <si>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</si>
  <si>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</si>
  <si>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</si>
  <si>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</si>
  <si>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</si>
  <si>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</si>
  <si>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</si>
  <si>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</si>
  <si>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</si>
  <si>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</si>
  <si>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</si>
  <si>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</si>
  <si>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</si>
  <si>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</si>
  <si>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</si>
  <si>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</si>
  <si>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</si>
  <si>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</si>
  <si>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</si>
  <si>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</si>
  <si>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</si>
  <si>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</si>
  <si>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</si>
  <si>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</si>
  <si>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</si>
  <si>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</si>
  <si>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</si>
  <si>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</si>
  <si>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</si>
  <si>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</si>
  <si>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</si>
  <si>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</si>
  <si>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</si>
  <si>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</si>
  <si>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</si>
  <si>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</si>
  <si>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</si>
  <si>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</si>
  <si>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</si>
  <si>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</si>
  <si>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</si>
  <si>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</si>
  <si>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</si>
  <si>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</si>
  <si>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</si>
  <si>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</si>
  <si>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</si>
  <si>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</si>
  <si>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</si>
  <si>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</si>
  <si>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</si>
  <si>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</si>
  <si>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Lesy SR š.p. OZ Vranov n/T</t>
  </si>
  <si>
    <t>LS/VC/LO</t>
  </si>
  <si>
    <t>spolu</t>
  </si>
  <si>
    <t>1,2,4a,6(skm),7</t>
  </si>
  <si>
    <t>1,2,4a,6(sort),7</t>
  </si>
  <si>
    <t>Cena bez DPH (ponuka dodávateľa) v €/m³ na dve desatiiné miesta</t>
  </si>
  <si>
    <t>Celkom cena bez DPH (ponuka dodávateľa)
v €</t>
  </si>
  <si>
    <t>listnaté (m³)</t>
  </si>
  <si>
    <t>spolu (m³)</t>
  </si>
  <si>
    <t xml:space="preserve">* Požiadavky </t>
  </si>
  <si>
    <t xml:space="preserve">Lesnícke služby v ťažbovom procese na OZ Vranov n/T, VC LS Turcovce VC 2   </t>
  </si>
  <si>
    <t>Vú+50</t>
  </si>
  <si>
    <t>Vú-50</t>
  </si>
  <si>
    <t>Turcovce VC 2 LO 03</t>
  </si>
  <si>
    <t>261 11</t>
  </si>
  <si>
    <t>273 11</t>
  </si>
  <si>
    <t>256 01</t>
  </si>
  <si>
    <t>234 00</t>
  </si>
  <si>
    <t>357 10</t>
  </si>
  <si>
    <t>357 20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</si>
</sst>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20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3" fillId="3" borderId="3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left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3" fillId="0" borderId="0" xfId="0" applyFont="1" applyProtection="1"/>
    <xf numFmtId="0" fontId="12" fillId="3" borderId="0" xfId="0" applyFont="1" applyFill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Protection="1"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</xf>
    <xf numFmtId="2" fontId="10" fillId="3" borderId="16" xfId="0" applyNumberFormat="1" applyFont="1" applyFill="1" applyBorder="1" applyAlignment="1" applyProtection="1">
      <alignment horizontal="center" vertical="center"/>
      <protection locked="0"/>
    </xf>
    <xf numFmtId="4" fontId="10" fillId="3" borderId="30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16" xfId="0" applyNumberFormat="1" applyFont="1" applyFill="1" applyBorder="1" applyAlignment="1" applyProtection="1">
      <alignment horizontal="center" vertical="center"/>
    </xf>
    <xf numFmtId="4" fontId="10" fillId="3" borderId="41" xfId="0" applyNumberFormat="1" applyFont="1" applyFill="1" applyBorder="1" applyAlignment="1" applyProtection="1">
      <alignment horizontal="center" vertical="center"/>
    </xf>
    <xf numFmtId="2" fontId="10" fillId="3" borderId="31" xfId="0" applyNumberFormat="1" applyFont="1" applyFill="1" applyBorder="1" applyAlignment="1" applyProtection="1">
      <alignment horizontal="center" vertical="center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10" fillId="3" borderId="15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2" fontId="3" fillId="3" borderId="31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2" fontId="10" fillId="3" borderId="35" xfId="0" applyNumberFormat="1" applyFont="1" applyFill="1" applyBorder="1" applyAlignment="1" applyProtection="1">
      <alignment horizontal="center" vertical="center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2" fontId="3" fillId="3" borderId="10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2" fontId="3" fillId="3" borderId="31" xfId="0" applyNumberFormat="1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3" fillId="3" borderId="39" xfId="0" applyFont="1" applyFill="1" applyBorder="1" applyProtection="1"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10" fillId="3" borderId="48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3" fontId="10" fillId="3" borderId="51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3" fontId="10" fillId="3" borderId="4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1" fontId="10" fillId="3" borderId="29" xfId="0" applyNumberFormat="1" applyFont="1" applyFill="1" applyBorder="1" applyAlignment="1" applyProtection="1">
      <alignment horizontal="center" vertical="center" wrapText="1"/>
    </xf>
    <xf numFmtId="1" fontId="10" fillId="3" borderId="21" xfId="0" applyNumberFormat="1" applyFont="1" applyFill="1" applyBorder="1" applyAlignment="1" applyProtection="1">
      <alignment horizontal="center" vertical="center" wrapText="1"/>
    </xf>
    <xf numFmtId="4" fontId="10" fillId="3" borderId="41" xfId="0" applyNumberFormat="1" applyFont="1" applyFill="1" applyBorder="1" applyAlignment="1" applyProtection="1">
      <alignment horizontal="center" vertical="center"/>
      <protection locked="0"/>
    </xf>
    <xf numFmtId="4" fontId="10" fillId="3" borderId="47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5" fillId="3" borderId="2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2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43" xfId="0" applyFill="1" applyBorder="1" applyAlignment="1" applyProtection="1">
      <alignment horizontal="center" vertical="top" wrapText="1"/>
    </xf>
    <xf numFmtId="0" fontId="0" fillId="3" borderId="4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44" xfId="0" applyFill="1" applyBorder="1" applyAlignment="1" applyProtection="1">
      <alignment horizontal="center" vertical="top" wrapText="1"/>
    </xf>
    <xf numFmtId="0" fontId="0" fillId="3" borderId="45" xfId="0" applyFill="1" applyBorder="1" applyAlignment="1" applyProtection="1">
      <alignment horizontal="center" vertical="top" wrapText="1"/>
    </xf>
    <xf numFmtId="0" fontId="0" fillId="3" borderId="41" xfId="0" applyFill="1" applyBorder="1" applyAlignment="1" applyProtection="1">
      <alignment horizontal="center" vertical="top" wrapText="1"/>
    </xf>
    <xf numFmtId="0" fontId="0" fillId="3" borderId="46" xfId="0" applyFill="1" applyBorder="1" applyAlignment="1" applyProtection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4" fillId="2" borderId="0" xfId="0" applyFont="1" applyFill="1" applyAlignment="1" applyProtection="1"/>
    <xf numFmtId="0" fontId="0" fillId="2" borderId="0" xfId="0" applyFill="1" applyAlignment="1" applyProtection="1"/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0" fillId="3" borderId="45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left"/>
    </xf>
    <xf numFmtId="0" fontId="5" fillId="2" borderId="26" xfId="0" applyFont="1" applyFill="1" applyBorder="1" applyAlignment="1" applyProtection="1">
      <alignment horizontal="left"/>
    </xf>
    <xf numFmtId="0" fontId="0" fillId="3" borderId="42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 vertical="top" wrapText="1"/>
      <protection locked="0"/>
    </xf>
    <xf numFmtId="0" fontId="0" fillId="3" borderId="40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44" xfId="0" applyFill="1" applyBorder="1" applyAlignment="1" applyProtection="1">
      <alignment horizontal="center" vertical="top" wrapText="1"/>
      <protection locked="0"/>
    </xf>
    <xf numFmtId="0" fontId="0" fillId="3" borderId="45" xfId="0" applyFill="1" applyBorder="1" applyAlignment="1" applyProtection="1">
      <alignment horizontal="center" vertical="top" wrapText="1"/>
      <protection locked="0"/>
    </xf>
    <xf numFmtId="0" fontId="0" fillId="3" borderId="41" xfId="0" applyFill="1" applyBorder="1" applyAlignment="1" applyProtection="1">
      <alignment horizontal="center" vertical="top" wrapText="1"/>
      <protection locked="0"/>
    </xf>
    <xf numFmtId="0" fontId="0" fillId="3" borderId="46" xfId="0" applyFill="1" applyBorder="1" applyAlignment="1" applyProtection="1">
      <alignment horizontal="center" vertical="top" wrapText="1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0" fillId="3" borderId="26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10" fillId="3" borderId="46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zoomScaleSheetLayoutView="100" workbookViewId="0">
      <selection activeCell="N10" sqref="N10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4" t="s">
        <v>70</v>
      </c>
      <c r="O2" s="13"/>
    </row>
    <row r="3" spans="1:16" ht="18" x14ac:dyDescent="0.25">
      <c r="A3" s="15" t="s">
        <v>0</v>
      </c>
      <c r="B3" s="122"/>
      <c r="C3" s="190" t="s">
        <v>81</v>
      </c>
      <c r="D3" s="191"/>
      <c r="E3" s="191"/>
      <c r="F3" s="191"/>
      <c r="G3" s="191"/>
      <c r="H3" s="191"/>
      <c r="I3" s="191"/>
      <c r="J3" s="191"/>
      <c r="K3" s="191"/>
      <c r="L3" s="122"/>
      <c r="N3" s="12"/>
      <c r="O3" s="13"/>
    </row>
    <row r="4" spans="1:16" x14ac:dyDescent="0.25">
      <c r="A4" s="18" t="s">
        <v>1</v>
      </c>
      <c r="B4" s="188" t="s">
        <v>71</v>
      </c>
      <c r="C4" s="188"/>
      <c r="D4" s="188"/>
      <c r="E4" s="188"/>
      <c r="F4" s="188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23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86" t="s">
        <v>66</v>
      </c>
      <c r="B6" s="187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170" t="s">
        <v>84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171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20"/>
      <c r="B10" s="98" t="s">
        <v>85</v>
      </c>
      <c r="C10" s="176" t="s">
        <v>75</v>
      </c>
      <c r="D10" s="177"/>
      <c r="E10" s="73">
        <v>0</v>
      </c>
      <c r="F10" s="73">
        <v>40</v>
      </c>
      <c r="G10" s="73">
        <f>SUM(E10:F10)</f>
        <v>40</v>
      </c>
      <c r="H10" s="73" t="s">
        <v>12</v>
      </c>
      <c r="I10" s="73">
        <v>40</v>
      </c>
      <c r="J10" s="73">
        <v>1.0900000000000001</v>
      </c>
      <c r="K10" s="124">
        <v>700</v>
      </c>
      <c r="L10" s="78">
        <v>581.6</v>
      </c>
      <c r="M10" s="131" t="s">
        <v>61</v>
      </c>
      <c r="N10" s="132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21"/>
      <c r="B11" s="22" t="s">
        <v>85</v>
      </c>
      <c r="C11" s="138" t="s">
        <v>74</v>
      </c>
      <c r="D11" s="139"/>
      <c r="E11" s="56">
        <v>0</v>
      </c>
      <c r="F11" s="56">
        <v>159.97999999999999</v>
      </c>
      <c r="G11" s="56">
        <f t="shared" ref="G11" si="0">SUM(E11:F11)</f>
        <v>159.97999999999999</v>
      </c>
      <c r="H11" s="23"/>
      <c r="I11" s="22"/>
      <c r="J11" s="22"/>
      <c r="K11" s="133"/>
      <c r="L11" s="82">
        <v>1881.36</v>
      </c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8"/>
      <c r="D12" s="145"/>
      <c r="E12" s="57">
        <f>SUM(E10:E11)</f>
        <v>0</v>
      </c>
      <c r="F12" s="57">
        <f t="shared" ref="F12:G12" si="2">SUM(F10:F11)</f>
        <v>199.98</v>
      </c>
      <c r="G12" s="57">
        <f t="shared" si="2"/>
        <v>199.98</v>
      </c>
      <c r="H12" s="26"/>
      <c r="I12" s="25"/>
      <c r="J12" s="25"/>
      <c r="K12" s="125"/>
      <c r="L12" s="82">
        <f>SUM(L10:L11)</f>
        <v>2462.96</v>
      </c>
      <c r="M12" s="80" t="s">
        <v>61</v>
      </c>
      <c r="N12" s="129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133"/>
      <c r="D13" s="134"/>
      <c r="E13" s="56"/>
      <c r="F13" s="56"/>
      <c r="G13" s="56"/>
      <c r="H13" s="23"/>
      <c r="I13" s="22"/>
      <c r="J13" s="22"/>
      <c r="K13" s="133"/>
      <c r="L13" s="82"/>
      <c r="M13" s="85"/>
      <c r="N13" s="81"/>
      <c r="O13" s="82"/>
      <c r="P13" s="64"/>
    </row>
    <row r="14" spans="1:16" x14ac:dyDescent="0.25">
      <c r="A14" s="24"/>
      <c r="B14" s="26" t="s">
        <v>86</v>
      </c>
      <c r="C14" s="196" t="s">
        <v>75</v>
      </c>
      <c r="D14" s="197"/>
      <c r="E14" s="25">
        <v>0</v>
      </c>
      <c r="F14" s="127">
        <v>96.11</v>
      </c>
      <c r="G14" s="127">
        <f>SUM(E14:F14)</f>
        <v>96.11</v>
      </c>
      <c r="H14" s="25" t="s">
        <v>12</v>
      </c>
      <c r="I14" s="25">
        <v>60</v>
      </c>
      <c r="J14" s="25">
        <v>1.49</v>
      </c>
      <c r="K14" s="125">
        <v>400</v>
      </c>
      <c r="L14" s="84">
        <v>1378.21</v>
      </c>
      <c r="M14" s="135" t="s">
        <v>61</v>
      </c>
      <c r="N14" s="136"/>
      <c r="O14" s="84">
        <f>SUM(N14*G14)</f>
        <v>0</v>
      </c>
      <c r="P14" s="64"/>
    </row>
    <row r="15" spans="1:16" x14ac:dyDescent="0.25">
      <c r="A15" s="24"/>
      <c r="B15" s="22" t="s">
        <v>86</v>
      </c>
      <c r="C15" s="138" t="s">
        <v>74</v>
      </c>
      <c r="D15" s="139"/>
      <c r="E15" s="56">
        <v>0</v>
      </c>
      <c r="F15" s="56">
        <v>384.46</v>
      </c>
      <c r="G15" s="56">
        <f t="shared" ref="G15" si="3">SUM(E15:F15)</f>
        <v>384.46</v>
      </c>
      <c r="H15" s="23"/>
      <c r="I15" s="22"/>
      <c r="J15" s="22"/>
      <c r="K15" s="133"/>
      <c r="L15" s="82">
        <v>4428.97</v>
      </c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138"/>
      <c r="D16" s="145"/>
      <c r="E16" s="57">
        <f>SUM(E14:E15)</f>
        <v>0</v>
      </c>
      <c r="F16" s="57">
        <f t="shared" ref="F16:G16" si="4">SUM(F14:F15)</f>
        <v>480.57</v>
      </c>
      <c r="G16" s="57">
        <f t="shared" si="4"/>
        <v>480.57</v>
      </c>
      <c r="H16" s="26"/>
      <c r="I16" s="25"/>
      <c r="J16" s="25"/>
      <c r="K16" s="125"/>
      <c r="L16" s="82">
        <f>SUM(L14:L15)</f>
        <v>5807.18</v>
      </c>
      <c r="M16" s="80" t="s">
        <v>61</v>
      </c>
      <c r="N16" s="129"/>
      <c r="O16" s="84">
        <f>SUM(O14:O15)</f>
        <v>0</v>
      </c>
      <c r="P16" s="64"/>
    </row>
    <row r="17" spans="1:16" x14ac:dyDescent="0.25">
      <c r="A17" s="21"/>
      <c r="B17" s="22"/>
      <c r="C17" s="138"/>
      <c r="D17" s="139"/>
      <c r="E17" s="56"/>
      <c r="F17" s="56"/>
      <c r="G17" s="56"/>
      <c r="H17" s="23"/>
      <c r="I17" s="22"/>
      <c r="J17" s="22"/>
      <c r="K17" s="133"/>
      <c r="L17" s="82"/>
      <c r="M17" s="85"/>
      <c r="N17" s="81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87</v>
      </c>
      <c r="C18" s="196" t="s">
        <v>75</v>
      </c>
      <c r="D18" s="197"/>
      <c r="E18" s="25">
        <v>0</v>
      </c>
      <c r="F18" s="127">
        <v>99.98</v>
      </c>
      <c r="G18" s="127">
        <f>SUM(E18:F18)</f>
        <v>99.98</v>
      </c>
      <c r="H18" s="23" t="s">
        <v>12</v>
      </c>
      <c r="I18" s="22">
        <v>40</v>
      </c>
      <c r="J18" s="22">
        <v>1.44</v>
      </c>
      <c r="K18" s="133">
        <v>600</v>
      </c>
      <c r="L18" s="82">
        <v>1362.72</v>
      </c>
      <c r="M18" s="85" t="s">
        <v>61</v>
      </c>
      <c r="N18" s="81"/>
      <c r="O18" s="82">
        <f>SUM(N18*G18)</f>
        <v>0</v>
      </c>
      <c r="P18" s="64"/>
    </row>
    <row r="19" spans="1:16" x14ac:dyDescent="0.25">
      <c r="A19" s="21"/>
      <c r="B19" s="22" t="s">
        <v>87</v>
      </c>
      <c r="C19" s="138" t="s">
        <v>74</v>
      </c>
      <c r="D19" s="139"/>
      <c r="E19" s="56">
        <v>0</v>
      </c>
      <c r="F19" s="56">
        <v>399.94</v>
      </c>
      <c r="G19" s="56">
        <f t="shared" ref="G19" si="6">SUM(E19:F19)</f>
        <v>399.94</v>
      </c>
      <c r="H19" s="23"/>
      <c r="I19" s="22"/>
      <c r="J19" s="22"/>
      <c r="K19" s="133"/>
      <c r="L19" s="82">
        <v>4495.32</v>
      </c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8"/>
      <c r="D20" s="145"/>
      <c r="E20" s="57">
        <f>SUM(E18:E19)</f>
        <v>0</v>
      </c>
      <c r="F20" s="57">
        <f t="shared" ref="F20" si="8">SUM(F18:F19)</f>
        <v>499.92</v>
      </c>
      <c r="G20" s="57">
        <f t="shared" ref="G20" si="9">SUM(G18:G19)</f>
        <v>499.92</v>
      </c>
      <c r="H20" s="29"/>
      <c r="I20" s="28"/>
      <c r="J20" s="28"/>
      <c r="K20" s="137"/>
      <c r="L20" s="93">
        <f>SUM(L18:L19)</f>
        <v>5858.04</v>
      </c>
      <c r="M20" s="94"/>
      <c r="N20" s="130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14128.18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118" t="s">
        <v>57</v>
      </c>
      <c r="B27" s="118"/>
      <c r="C27" s="118"/>
      <c r="D27" s="118"/>
      <c r="E27" s="118"/>
      <c r="F27" s="118"/>
      <c r="G27" s="121" t="s">
        <v>55</v>
      </c>
      <c r="H27" s="118"/>
      <c r="I27" s="118"/>
      <c r="J27" s="43"/>
      <c r="K27" s="43"/>
      <c r="L27" s="43"/>
      <c r="M27" s="43"/>
      <c r="N27" s="43"/>
      <c r="O27" s="43"/>
    </row>
    <row r="28" spans="1:16" ht="15" customHeight="1" x14ac:dyDescent="0.25">
      <c r="A28" s="154" t="s">
        <v>67</v>
      </c>
      <c r="B28" s="155"/>
      <c r="C28" s="155"/>
      <c r="D28" s="155"/>
      <c r="E28" s="156"/>
      <c r="F28" s="153" t="s">
        <v>56</v>
      </c>
      <c r="G28" s="44" t="s">
        <v>18</v>
      </c>
      <c r="H28" s="146"/>
      <c r="I28" s="147"/>
      <c r="J28" s="147"/>
      <c r="K28" s="147"/>
      <c r="L28" s="147"/>
      <c r="M28" s="147"/>
      <c r="N28" s="147"/>
      <c r="O28" s="148"/>
    </row>
    <row r="29" spans="1:16" x14ac:dyDescent="0.25">
      <c r="A29" s="157"/>
      <c r="B29" s="158"/>
      <c r="C29" s="158"/>
      <c r="D29" s="158"/>
      <c r="E29" s="159"/>
      <c r="F29" s="153"/>
      <c r="G29" s="44" t="s">
        <v>19</v>
      </c>
      <c r="H29" s="146"/>
      <c r="I29" s="147"/>
      <c r="J29" s="147"/>
      <c r="K29" s="147"/>
      <c r="L29" s="147"/>
      <c r="M29" s="147"/>
      <c r="N29" s="147"/>
      <c r="O29" s="148"/>
    </row>
    <row r="30" spans="1:16" ht="18" customHeight="1" x14ac:dyDescent="0.25">
      <c r="A30" s="157"/>
      <c r="B30" s="158"/>
      <c r="C30" s="158"/>
      <c r="D30" s="158"/>
      <c r="E30" s="159"/>
      <c r="F30" s="153"/>
      <c r="G30" s="44" t="s">
        <v>20</v>
      </c>
      <c r="H30" s="146"/>
      <c r="I30" s="147"/>
      <c r="J30" s="147"/>
      <c r="K30" s="147"/>
      <c r="L30" s="147"/>
      <c r="M30" s="147"/>
      <c r="N30" s="147"/>
      <c r="O30" s="148"/>
    </row>
    <row r="31" spans="1:16" x14ac:dyDescent="0.25">
      <c r="A31" s="157"/>
      <c r="B31" s="158"/>
      <c r="C31" s="158"/>
      <c r="D31" s="158"/>
      <c r="E31" s="159"/>
      <c r="F31" s="153"/>
      <c r="G31" s="44" t="s">
        <v>21</v>
      </c>
      <c r="H31" s="146"/>
      <c r="I31" s="147"/>
      <c r="J31" s="147"/>
      <c r="K31" s="147"/>
      <c r="L31" s="147"/>
      <c r="M31" s="147"/>
      <c r="N31" s="147"/>
      <c r="O31" s="148"/>
    </row>
    <row r="32" spans="1:16" x14ac:dyDescent="0.25">
      <c r="A32" s="157"/>
      <c r="B32" s="158"/>
      <c r="C32" s="158"/>
      <c r="D32" s="158"/>
      <c r="E32" s="159"/>
      <c r="F32" s="153"/>
      <c r="G32" s="44" t="s">
        <v>22</v>
      </c>
      <c r="H32" s="146"/>
      <c r="I32" s="147"/>
      <c r="J32" s="147"/>
      <c r="K32" s="147"/>
      <c r="L32" s="147"/>
      <c r="M32" s="147"/>
      <c r="N32" s="147"/>
      <c r="O32" s="148"/>
    </row>
    <row r="33" spans="1:15" x14ac:dyDescent="0.25">
      <c r="A33" s="157"/>
      <c r="B33" s="158"/>
      <c r="C33" s="158"/>
      <c r="D33" s="158"/>
      <c r="E33" s="159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57"/>
      <c r="B34" s="158"/>
      <c r="C34" s="158"/>
      <c r="D34" s="158"/>
      <c r="E34" s="159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60"/>
      <c r="B35" s="161"/>
      <c r="C35" s="161"/>
      <c r="D35" s="161"/>
      <c r="E35" s="162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Q7P/7Gq2/ecmPcTB4MjhBUunp5jNMLWw41/8yvCu/RTjciOBG6WJ+9hKri6FJV1DAYqy9B5/yulXhFNMdsbgQw==" saltValue="HqmZingKh5HRAFzdI0tBJQ==" spinCount="100000" sheet="1" objects="1" scenarios="1"/>
  <mergeCells count="44">
    <mergeCell ref="A8:A9"/>
    <mergeCell ref="C18:D18"/>
    <mergeCell ref="C14:D14"/>
    <mergeCell ref="C15:D15"/>
    <mergeCell ref="C16:D16"/>
    <mergeCell ref="A1:L1"/>
    <mergeCell ref="C10:D10"/>
    <mergeCell ref="C11:D11"/>
    <mergeCell ref="C12:D12"/>
    <mergeCell ref="C17:D17"/>
    <mergeCell ref="H7:H9"/>
    <mergeCell ref="I7:I9"/>
    <mergeCell ref="J7:J9"/>
    <mergeCell ref="K7:K9"/>
    <mergeCell ref="A6:B6"/>
    <mergeCell ref="B4:F4"/>
    <mergeCell ref="B5:F5"/>
    <mergeCell ref="L7:L9"/>
    <mergeCell ref="C3:K3"/>
    <mergeCell ref="B7:B9"/>
    <mergeCell ref="C7:D7"/>
    <mergeCell ref="N7:N9"/>
    <mergeCell ref="O7:O9"/>
    <mergeCell ref="C8:D9"/>
    <mergeCell ref="E8:E9"/>
    <mergeCell ref="F8:F9"/>
    <mergeCell ref="G8:G9"/>
    <mergeCell ref="M7:M9"/>
    <mergeCell ref="E7:G7"/>
    <mergeCell ref="H32:O32"/>
    <mergeCell ref="L35:N35"/>
    <mergeCell ref="A25:C25"/>
    <mergeCell ref="F28:F32"/>
    <mergeCell ref="H28:O28"/>
    <mergeCell ref="H29:O29"/>
    <mergeCell ref="H30:O30"/>
    <mergeCell ref="H31:O31"/>
    <mergeCell ref="A28:E35"/>
    <mergeCell ref="C19:D19"/>
    <mergeCell ref="J22:K22"/>
    <mergeCell ref="A23:N23"/>
    <mergeCell ref="A24:N24"/>
    <mergeCell ref="A26:O26"/>
    <mergeCell ref="C20:D20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3" zoomScaleNormal="100" zoomScaleSheetLayoutView="100" workbookViewId="0">
      <selection activeCell="H28" sqref="H28:O28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4" t="s">
        <v>70</v>
      </c>
      <c r="O2" s="13"/>
    </row>
    <row r="3" spans="1:16" ht="18" x14ac:dyDescent="0.25">
      <c r="A3" s="15" t="s">
        <v>0</v>
      </c>
      <c r="B3" s="122"/>
      <c r="C3" s="190" t="str">
        <f>'zákazka a cenová ponuka 1 '!C3:K3</f>
        <v xml:space="preserve">Lesnícke služby v ťažbovom procese na OZ Vranov n/T, VC LS Turcovce VC 2   </v>
      </c>
      <c r="D3" s="191"/>
      <c r="E3" s="191"/>
      <c r="F3" s="191"/>
      <c r="G3" s="191"/>
      <c r="H3" s="191"/>
      <c r="I3" s="191"/>
      <c r="J3" s="191"/>
      <c r="K3" s="191"/>
      <c r="L3" s="122"/>
      <c r="N3" s="12"/>
      <c r="O3" s="13"/>
    </row>
    <row r="4" spans="1:16" x14ac:dyDescent="0.25">
      <c r="A4" s="18" t="s">
        <v>1</v>
      </c>
      <c r="B4" s="188" t="str">
        <f>'zákazka a cenová ponuka 1 '!B4:F4</f>
        <v>Lesy SR š.p. OZ Vranov n/T</v>
      </c>
      <c r="C4" s="188"/>
      <c r="D4" s="188"/>
      <c r="E4" s="188"/>
      <c r="F4" s="188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23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86" t="s">
        <v>66</v>
      </c>
      <c r="B6" s="187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tr">
        <f>'zákazka a cenová ponuka 1 '!A7</f>
        <v>LS/VC/LO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76</v>
      </c>
      <c r="O7" s="165" t="s">
        <v>77</v>
      </c>
    </row>
    <row r="8" spans="1:16" ht="21.75" customHeight="1" x14ac:dyDescent="0.25">
      <c r="A8" s="170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78</v>
      </c>
      <c r="G8" s="170" t="s">
        <v>79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171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20"/>
      <c r="B10" s="98" t="s">
        <v>88</v>
      </c>
      <c r="C10" s="176" t="s">
        <v>75</v>
      </c>
      <c r="D10" s="177"/>
      <c r="E10" s="73"/>
      <c r="F10" s="128">
        <v>80.06</v>
      </c>
      <c r="G10" s="128">
        <f>SUM(E10:F10)</f>
        <v>80.06</v>
      </c>
      <c r="H10" s="73" t="s">
        <v>12</v>
      </c>
      <c r="I10" s="73">
        <v>40</v>
      </c>
      <c r="J10" s="73">
        <v>1.41</v>
      </c>
      <c r="K10" s="124">
        <v>1400</v>
      </c>
      <c r="L10" s="78">
        <v>1293.76</v>
      </c>
      <c r="M10" s="131" t="s">
        <v>61</v>
      </c>
      <c r="N10" s="132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21"/>
      <c r="B11" s="22" t="s">
        <v>88</v>
      </c>
      <c r="C11" s="138" t="s">
        <v>74</v>
      </c>
      <c r="D11" s="139"/>
      <c r="E11" s="56"/>
      <c r="F11" s="56">
        <v>320.23</v>
      </c>
      <c r="G11" s="56">
        <f t="shared" ref="G11" si="0">SUM(E11:F11)</f>
        <v>320.23</v>
      </c>
      <c r="H11" s="23"/>
      <c r="I11" s="22"/>
      <c r="J11" s="22"/>
      <c r="K11" s="133"/>
      <c r="L11" s="82">
        <v>4300.68</v>
      </c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138"/>
      <c r="D12" s="145"/>
      <c r="E12" s="57">
        <f>SUM(E10:E11)</f>
        <v>0</v>
      </c>
      <c r="F12" s="57">
        <f t="shared" ref="F12:G12" si="2">SUM(F10:F11)</f>
        <v>400.29</v>
      </c>
      <c r="G12" s="57">
        <f t="shared" si="2"/>
        <v>400.29</v>
      </c>
      <c r="H12" s="26"/>
      <c r="I12" s="25"/>
      <c r="J12" s="25"/>
      <c r="K12" s="125"/>
      <c r="L12" s="82">
        <f>SUM(L10:L11)</f>
        <v>5594.4400000000005</v>
      </c>
      <c r="M12" s="80" t="s">
        <v>61</v>
      </c>
      <c r="N12" s="129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133"/>
      <c r="D13" s="134"/>
      <c r="E13" s="56"/>
      <c r="F13" s="56"/>
      <c r="G13" s="56"/>
      <c r="H13" s="23"/>
      <c r="I13" s="22"/>
      <c r="J13" s="22"/>
      <c r="K13" s="133"/>
      <c r="L13" s="82"/>
      <c r="M13" s="85"/>
      <c r="N13" s="81"/>
      <c r="O13" s="82"/>
      <c r="P13" s="64"/>
    </row>
    <row r="14" spans="1:16" x14ac:dyDescent="0.25">
      <c r="A14" s="24"/>
      <c r="B14" s="26" t="s">
        <v>89</v>
      </c>
      <c r="C14" s="196" t="s">
        <v>75</v>
      </c>
      <c r="D14" s="197"/>
      <c r="E14" s="25"/>
      <c r="F14" s="127">
        <v>115.63</v>
      </c>
      <c r="G14" s="127">
        <f>SUM(E14:F14)</f>
        <v>115.63</v>
      </c>
      <c r="H14" s="25" t="s">
        <v>82</v>
      </c>
      <c r="I14" s="25">
        <v>35</v>
      </c>
      <c r="J14" s="25">
        <v>0.35</v>
      </c>
      <c r="K14" s="125">
        <v>1700</v>
      </c>
      <c r="L14" s="84">
        <v>2529.98</v>
      </c>
      <c r="M14" s="135" t="s">
        <v>61</v>
      </c>
      <c r="N14" s="136"/>
      <c r="O14" s="84">
        <f>SUM(N14*G14)</f>
        <v>0</v>
      </c>
      <c r="P14" s="64"/>
    </row>
    <row r="15" spans="1:16" x14ac:dyDescent="0.25">
      <c r="A15" s="24"/>
      <c r="B15" s="22" t="s">
        <v>89</v>
      </c>
      <c r="C15" s="138" t="s">
        <v>74</v>
      </c>
      <c r="D15" s="139"/>
      <c r="E15" s="56"/>
      <c r="F15" s="56">
        <v>77.08</v>
      </c>
      <c r="G15" s="56">
        <f t="shared" ref="G15" si="3">SUM(E15:F15)</f>
        <v>77.08</v>
      </c>
      <c r="H15" s="23"/>
      <c r="I15" s="22"/>
      <c r="J15" s="22"/>
      <c r="K15" s="133"/>
      <c r="L15" s="82">
        <v>1446.02</v>
      </c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138"/>
      <c r="D16" s="145"/>
      <c r="E16" s="57">
        <f>SUM(E14:E15)</f>
        <v>0</v>
      </c>
      <c r="F16" s="57">
        <f t="shared" ref="F16:G16" si="4">SUM(F14:F15)</f>
        <v>192.70999999999998</v>
      </c>
      <c r="G16" s="57">
        <f t="shared" si="4"/>
        <v>192.70999999999998</v>
      </c>
      <c r="H16" s="26"/>
      <c r="I16" s="25"/>
      <c r="J16" s="25"/>
      <c r="K16" s="125"/>
      <c r="L16" s="82">
        <f>SUM(L14:L15)</f>
        <v>3976</v>
      </c>
      <c r="M16" s="80" t="s">
        <v>61</v>
      </c>
      <c r="N16" s="129"/>
      <c r="O16" s="84">
        <f>SUM(O14:O15)</f>
        <v>0</v>
      </c>
      <c r="P16" s="64"/>
    </row>
    <row r="17" spans="1:16" x14ac:dyDescent="0.25">
      <c r="A17" s="21"/>
      <c r="B17" s="22"/>
      <c r="C17" s="138"/>
      <c r="D17" s="139"/>
      <c r="E17" s="56"/>
      <c r="F17" s="56"/>
      <c r="G17" s="56"/>
      <c r="H17" s="23"/>
      <c r="I17" s="22"/>
      <c r="J17" s="22"/>
      <c r="K17" s="133"/>
      <c r="L17" s="82"/>
      <c r="M17" s="85"/>
      <c r="N17" s="81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 t="s">
        <v>90</v>
      </c>
      <c r="C18" s="196" t="s">
        <v>75</v>
      </c>
      <c r="D18" s="197"/>
      <c r="E18" s="25"/>
      <c r="F18" s="127">
        <v>6.56</v>
      </c>
      <c r="G18" s="127">
        <f>SUM(E18:F18)</f>
        <v>6.56</v>
      </c>
      <c r="H18" s="23" t="s">
        <v>83</v>
      </c>
      <c r="I18" s="22">
        <v>35</v>
      </c>
      <c r="J18" s="22">
        <v>0.14000000000000001</v>
      </c>
      <c r="K18" s="133">
        <v>1700</v>
      </c>
      <c r="L18" s="82">
        <v>196.07</v>
      </c>
      <c r="M18" s="85" t="s">
        <v>61</v>
      </c>
      <c r="N18" s="81"/>
      <c r="O18" s="82">
        <f>SUM(N18*G18)</f>
        <v>0</v>
      </c>
      <c r="P18" s="64"/>
    </row>
    <row r="19" spans="1:16" x14ac:dyDescent="0.25">
      <c r="A19" s="21"/>
      <c r="B19" s="22" t="s">
        <v>90</v>
      </c>
      <c r="C19" s="138" t="s">
        <v>74</v>
      </c>
      <c r="D19" s="139"/>
      <c r="E19" s="56"/>
      <c r="F19" s="56">
        <v>6.56</v>
      </c>
      <c r="G19" s="56">
        <f t="shared" ref="G19" si="6">SUM(E19:F19)</f>
        <v>6.56</v>
      </c>
      <c r="H19" s="23"/>
      <c r="I19" s="22"/>
      <c r="J19" s="22"/>
      <c r="K19" s="133"/>
      <c r="L19" s="82">
        <v>167.14</v>
      </c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138"/>
      <c r="D20" s="145"/>
      <c r="E20" s="57">
        <f>SUM(E18:E19)</f>
        <v>0</v>
      </c>
      <c r="F20" s="57">
        <f t="shared" ref="F20:G20" si="8">SUM(F18:F19)</f>
        <v>13.12</v>
      </c>
      <c r="G20" s="57">
        <f t="shared" si="8"/>
        <v>13.12</v>
      </c>
      <c r="H20" s="29"/>
      <c r="I20" s="28"/>
      <c r="J20" s="28"/>
      <c r="K20" s="137"/>
      <c r="L20" s="93">
        <f>SUM(L18:L19)</f>
        <v>363.21</v>
      </c>
      <c r="M20" s="94"/>
      <c r="N20" s="130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9933.65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118" t="s">
        <v>57</v>
      </c>
      <c r="B27" s="118"/>
      <c r="C27" s="118"/>
      <c r="D27" s="118"/>
      <c r="E27" s="118"/>
      <c r="F27" s="118"/>
      <c r="G27" s="121" t="s">
        <v>55</v>
      </c>
      <c r="H27" s="118"/>
      <c r="I27" s="118"/>
      <c r="J27" s="43"/>
      <c r="K27" s="43"/>
      <c r="L27" s="43"/>
      <c r="M27" s="43"/>
      <c r="N27" s="43"/>
      <c r="O27" s="43"/>
    </row>
    <row r="28" spans="1:16" ht="15" customHeight="1" x14ac:dyDescent="0.25">
      <c r="A28" s="154" t="s">
        <v>80</v>
      </c>
      <c r="B28" s="155"/>
      <c r="C28" s="155"/>
      <c r="D28" s="155"/>
      <c r="E28" s="156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157"/>
      <c r="B29" s="158"/>
      <c r="C29" s="158"/>
      <c r="D29" s="158"/>
      <c r="E29" s="159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157"/>
      <c r="B30" s="158"/>
      <c r="C30" s="158"/>
      <c r="D30" s="158"/>
      <c r="E30" s="159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157"/>
      <c r="B31" s="158"/>
      <c r="C31" s="158"/>
      <c r="D31" s="158"/>
      <c r="E31" s="159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157"/>
      <c r="B32" s="158"/>
      <c r="C32" s="158"/>
      <c r="D32" s="158"/>
      <c r="E32" s="159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157"/>
      <c r="B33" s="158"/>
      <c r="C33" s="158"/>
      <c r="D33" s="158"/>
      <c r="E33" s="159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57"/>
      <c r="B34" s="158"/>
      <c r="C34" s="158"/>
      <c r="D34" s="158"/>
      <c r="E34" s="159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60"/>
      <c r="B35" s="161"/>
      <c r="C35" s="161"/>
      <c r="D35" s="161"/>
      <c r="E35" s="162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FNLPLkcpQ3IQQN7T3QPkvNgUp5QY4s4OEczNR5SUhHiKsQzsY1oON9Yxt9xBPoSqujKbAjlwZSfS4XGjwiGmTQ==" saltValue="LzJ26qZI0yzYm9Ybpau7K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H18" sqref="H18:L19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65" t="s">
        <v>0</v>
      </c>
      <c r="B3" s="66"/>
      <c r="C3" s="214" t="str">
        <f>'zákazka a cenová ponuka 1 '!C3:K3</f>
        <v xml:space="preserve">Lesnícke služby v ťažbovom procese na OZ Vranov n/T, VC LS Turcovce VC 2   </v>
      </c>
      <c r="D3" s="215"/>
      <c r="E3" s="215"/>
      <c r="F3" s="215"/>
      <c r="G3" s="215"/>
      <c r="H3" s="215"/>
      <c r="I3" s="215"/>
      <c r="J3" s="215"/>
      <c r="K3" s="215"/>
      <c r="L3" s="53"/>
      <c r="N3" s="12"/>
      <c r="O3" s="13"/>
    </row>
    <row r="4" spans="1:16" x14ac:dyDescent="0.25">
      <c r="A4" s="67" t="s">
        <v>1</v>
      </c>
      <c r="B4" s="216" t="str">
        <f>'zákazka a cenová ponuka 1 '!B4:F4</f>
        <v>Lesy SR š.p. OZ Vranov n/T</v>
      </c>
      <c r="C4" s="216"/>
      <c r="D4" s="216"/>
      <c r="E4" s="216"/>
      <c r="F4" s="216"/>
      <c r="G4" s="68"/>
      <c r="H4" s="69"/>
      <c r="I4" s="69"/>
      <c r="J4" s="70"/>
      <c r="K4" s="69"/>
      <c r="L4" s="16"/>
      <c r="M4" s="16"/>
      <c r="N4" s="16"/>
      <c r="O4" s="16"/>
    </row>
    <row r="5" spans="1:16" ht="6" customHeight="1" thickBot="1" x14ac:dyDescent="0.3">
      <c r="A5" s="55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17" t="s">
        <v>66</v>
      </c>
      <c r="B6" s="218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170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171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96"/>
      <c r="B10" s="71"/>
      <c r="C10" s="222" t="s">
        <v>75</v>
      </c>
      <c r="D10" s="223"/>
      <c r="E10" s="72"/>
      <c r="F10" s="72"/>
      <c r="G10" s="73">
        <f>SUM(E10:F10)</f>
        <v>0</v>
      </c>
      <c r="H10" s="72"/>
      <c r="I10" s="72"/>
      <c r="J10" s="72"/>
      <c r="K10" s="74"/>
      <c r="L10" s="75"/>
      <c r="M10" s="76" t="s">
        <v>61</v>
      </c>
      <c r="N10" s="77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97"/>
      <c r="B11" s="58"/>
      <c r="C11" s="210" t="s">
        <v>74</v>
      </c>
      <c r="D11" s="211"/>
      <c r="E11" s="59"/>
      <c r="F11" s="59"/>
      <c r="G11" s="56">
        <f t="shared" ref="G11" si="0">SUM(E11:F11)</f>
        <v>0</v>
      </c>
      <c r="H11" s="60"/>
      <c r="I11" s="58"/>
      <c r="J11" s="58"/>
      <c r="K11" s="61"/>
      <c r="L11" s="79"/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0</v>
      </c>
      <c r="G12" s="57">
        <f t="shared" si="2"/>
        <v>0</v>
      </c>
      <c r="H12" s="26"/>
      <c r="I12" s="25"/>
      <c r="J12" s="25"/>
      <c r="K12" s="46"/>
      <c r="L12" s="82">
        <f>SUM(L10:L11)</f>
        <v>0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82"/>
      <c r="M13" s="85"/>
      <c r="N13" s="86"/>
      <c r="O13" s="82"/>
      <c r="P13" s="64"/>
    </row>
    <row r="14" spans="1:16" x14ac:dyDescent="0.25">
      <c r="A14" s="105"/>
      <c r="B14" s="87"/>
      <c r="C14" s="220" t="s">
        <v>75</v>
      </c>
      <c r="D14" s="221"/>
      <c r="E14" s="88"/>
      <c r="F14" s="88"/>
      <c r="G14" s="25">
        <f>SUM(E14:F14)</f>
        <v>0</v>
      </c>
      <c r="H14" s="88"/>
      <c r="I14" s="88"/>
      <c r="J14" s="88"/>
      <c r="K14" s="89"/>
      <c r="L14" s="90"/>
      <c r="M14" s="91" t="s">
        <v>61</v>
      </c>
      <c r="N14" s="92"/>
      <c r="O14" s="84">
        <f>SUM(N14*G14)</f>
        <v>0</v>
      </c>
      <c r="P14" s="64"/>
    </row>
    <row r="15" spans="1:16" x14ac:dyDescent="0.25">
      <c r="A15" s="105"/>
      <c r="B15" s="58"/>
      <c r="C15" s="210" t="s">
        <v>74</v>
      </c>
      <c r="D15" s="211"/>
      <c r="E15" s="59"/>
      <c r="F15" s="59"/>
      <c r="G15" s="56">
        <f t="shared" ref="G15" si="3">SUM(E15:F15)</f>
        <v>0</v>
      </c>
      <c r="H15" s="60"/>
      <c r="I15" s="58"/>
      <c r="J15" s="58"/>
      <c r="K15" s="61"/>
      <c r="L15" s="79"/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0</v>
      </c>
      <c r="G16" s="57">
        <f t="shared" si="4"/>
        <v>0</v>
      </c>
      <c r="H16" s="26"/>
      <c r="I16" s="25"/>
      <c r="J16" s="25"/>
      <c r="K16" s="46"/>
      <c r="L16" s="82">
        <f>SUM(L14:L15)</f>
        <v>0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52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97"/>
      <c r="B18" s="58"/>
      <c r="C18" s="220" t="s">
        <v>75</v>
      </c>
      <c r="D18" s="221"/>
      <c r="E18" s="88"/>
      <c r="F18" s="88"/>
      <c r="G18" s="25">
        <f>SUM(E18:F18)</f>
        <v>0</v>
      </c>
      <c r="H18" s="60"/>
      <c r="I18" s="58"/>
      <c r="J18" s="58"/>
      <c r="K18" s="61"/>
      <c r="L18" s="79"/>
      <c r="M18" s="85" t="s">
        <v>61</v>
      </c>
      <c r="N18" s="81"/>
      <c r="O18" s="82">
        <f>SUM(N18*G18)</f>
        <v>0</v>
      </c>
      <c r="P18" s="64"/>
    </row>
    <row r="19" spans="1:16" x14ac:dyDescent="0.25">
      <c r="A19" s="97"/>
      <c r="B19" s="58"/>
      <c r="C19" s="210" t="s">
        <v>74</v>
      </c>
      <c r="D19" s="211"/>
      <c r="E19" s="59"/>
      <c r="F19" s="59"/>
      <c r="G19" s="56">
        <f t="shared" ref="G19" si="6">SUM(E19:F19)</f>
        <v>0</v>
      </c>
      <c r="H19" s="60"/>
      <c r="I19" s="58"/>
      <c r="J19" s="58"/>
      <c r="K19" s="61"/>
      <c r="L19" s="79"/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2"/>
      <c r="D20" s="213"/>
      <c r="E20" s="57">
        <f>SUM(E18:E19)</f>
        <v>0</v>
      </c>
      <c r="F20" s="57">
        <f t="shared" ref="F20:G20" si="8">SUM(F18:F19)</f>
        <v>0</v>
      </c>
      <c r="G20" s="57">
        <f t="shared" si="8"/>
        <v>0</v>
      </c>
      <c r="H20" s="29"/>
      <c r="I20" s="28"/>
      <c r="J20" s="28"/>
      <c r="K20" s="49"/>
      <c r="L20" s="93">
        <f>SUM(L18:L19)</f>
        <v>0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0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201" t="s">
        <v>67</v>
      </c>
      <c r="B28" s="202"/>
      <c r="C28" s="202"/>
      <c r="D28" s="202"/>
      <c r="E28" s="203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204"/>
      <c r="B29" s="205"/>
      <c r="C29" s="205"/>
      <c r="D29" s="205"/>
      <c r="E29" s="206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204"/>
      <c r="B30" s="205"/>
      <c r="C30" s="205"/>
      <c r="D30" s="205"/>
      <c r="E30" s="206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204"/>
      <c r="B31" s="205"/>
      <c r="C31" s="205"/>
      <c r="D31" s="205"/>
      <c r="E31" s="206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204"/>
      <c r="B32" s="205"/>
      <c r="C32" s="205"/>
      <c r="D32" s="205"/>
      <c r="E32" s="206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204"/>
      <c r="B33" s="205"/>
      <c r="C33" s="205"/>
      <c r="D33" s="205"/>
      <c r="E33" s="20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4"/>
      <c r="B34" s="205"/>
      <c r="C34" s="205"/>
      <c r="D34" s="205"/>
      <c r="E34" s="20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7"/>
      <c r="B35" s="208"/>
      <c r="C35" s="208"/>
      <c r="D35" s="208"/>
      <c r="E35" s="209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hvluHbsf/BidY8QY0b+XQkc4WoKP30Vvp8yr3zxGOb1qANNrs63+xuX5FHRcK94ziMCQT3AVZlLCB6SPF8K01g==" saltValue="9ej4na01Zh1iVH76WWwQ4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H18" sqref="H18:L19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15" t="s">
        <v>0</v>
      </c>
      <c r="B3" s="53"/>
      <c r="C3" s="190" t="str">
        <f>'zákazka a cenová ponuka 1 '!C3:K3</f>
        <v xml:space="preserve">Lesnícke služby v ťažbovom procese na OZ Vranov n/T, VC LS Turcovce VC 2   </v>
      </c>
      <c r="D3" s="191"/>
      <c r="E3" s="191"/>
      <c r="F3" s="191"/>
      <c r="G3" s="191"/>
      <c r="H3" s="191"/>
      <c r="I3" s="191"/>
      <c r="J3" s="191"/>
      <c r="K3" s="191"/>
      <c r="L3" s="53"/>
      <c r="N3" s="12"/>
      <c r="O3" s="13"/>
    </row>
    <row r="4" spans="1:16" x14ac:dyDescent="0.25">
      <c r="A4" s="18" t="s">
        <v>1</v>
      </c>
      <c r="B4" s="188" t="str">
        <f>'zákazka a cenová ponuka 1 '!B4:F4</f>
        <v>Lesy SR š.p. OZ Vranov n/T</v>
      </c>
      <c r="C4" s="188"/>
      <c r="D4" s="188"/>
      <c r="E4" s="188"/>
      <c r="F4" s="188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55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17" t="s">
        <v>66</v>
      </c>
      <c r="B6" s="218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224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225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96"/>
      <c r="B10" s="71"/>
      <c r="C10" s="222" t="s">
        <v>75</v>
      </c>
      <c r="D10" s="223"/>
      <c r="E10" s="72"/>
      <c r="F10" s="72"/>
      <c r="G10" s="73">
        <f>SUM(E10:F10)</f>
        <v>0</v>
      </c>
      <c r="H10" s="72"/>
      <c r="I10" s="72"/>
      <c r="J10" s="72"/>
      <c r="K10" s="74"/>
      <c r="L10" s="75"/>
      <c r="M10" s="76" t="s">
        <v>61</v>
      </c>
      <c r="N10" s="77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97"/>
      <c r="B11" s="58"/>
      <c r="C11" s="210" t="s">
        <v>74</v>
      </c>
      <c r="D11" s="211"/>
      <c r="E11" s="59"/>
      <c r="F11" s="59"/>
      <c r="G11" s="56">
        <f t="shared" ref="G11" si="0">SUM(E11:F11)</f>
        <v>0</v>
      </c>
      <c r="H11" s="60"/>
      <c r="I11" s="58"/>
      <c r="J11" s="58"/>
      <c r="K11" s="61"/>
      <c r="L11" s="79"/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0</v>
      </c>
      <c r="G12" s="57">
        <f t="shared" si="2"/>
        <v>0</v>
      </c>
      <c r="H12" s="26"/>
      <c r="I12" s="25"/>
      <c r="J12" s="25"/>
      <c r="K12" s="46"/>
      <c r="L12" s="82">
        <f>SUM(L10:L11)</f>
        <v>0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82"/>
      <c r="M13" s="85"/>
      <c r="N13" s="86"/>
      <c r="O13" s="82"/>
      <c r="P13" s="64"/>
    </row>
    <row r="14" spans="1:16" x14ac:dyDescent="0.25">
      <c r="A14" s="105"/>
      <c r="B14" s="87"/>
      <c r="C14" s="220" t="s">
        <v>75</v>
      </c>
      <c r="D14" s="221"/>
      <c r="E14" s="88"/>
      <c r="F14" s="88"/>
      <c r="G14" s="25">
        <f>SUM(E14:F14)</f>
        <v>0</v>
      </c>
      <c r="H14" s="88"/>
      <c r="I14" s="88"/>
      <c r="J14" s="88"/>
      <c r="K14" s="89"/>
      <c r="L14" s="90"/>
      <c r="M14" s="91" t="s">
        <v>61</v>
      </c>
      <c r="N14" s="92"/>
      <c r="O14" s="84">
        <f>SUM(N14*G14)</f>
        <v>0</v>
      </c>
      <c r="P14" s="64"/>
    </row>
    <row r="15" spans="1:16" x14ac:dyDescent="0.25">
      <c r="A15" s="105"/>
      <c r="B15" s="58"/>
      <c r="C15" s="210" t="s">
        <v>74</v>
      </c>
      <c r="D15" s="211"/>
      <c r="E15" s="59"/>
      <c r="F15" s="59"/>
      <c r="G15" s="56">
        <f t="shared" ref="G15" si="3">SUM(E15:F15)</f>
        <v>0</v>
      </c>
      <c r="H15" s="60"/>
      <c r="I15" s="58"/>
      <c r="J15" s="58"/>
      <c r="K15" s="61"/>
      <c r="L15" s="79"/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0</v>
      </c>
      <c r="G16" s="57">
        <f t="shared" si="4"/>
        <v>0</v>
      </c>
      <c r="H16" s="26"/>
      <c r="I16" s="25"/>
      <c r="J16" s="25"/>
      <c r="K16" s="46"/>
      <c r="L16" s="82">
        <f>SUM(L14:L15)</f>
        <v>0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52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97"/>
      <c r="B18" s="58"/>
      <c r="C18" s="220" t="s">
        <v>75</v>
      </c>
      <c r="D18" s="221"/>
      <c r="E18" s="88"/>
      <c r="F18" s="88"/>
      <c r="G18" s="25">
        <f>SUM(E18:F18)</f>
        <v>0</v>
      </c>
      <c r="H18" s="60"/>
      <c r="I18" s="58"/>
      <c r="J18" s="58"/>
      <c r="K18" s="61"/>
      <c r="L18" s="79"/>
      <c r="M18" s="85" t="s">
        <v>61</v>
      </c>
      <c r="N18" s="81"/>
      <c r="O18" s="82">
        <f>SUM(N18*G18)</f>
        <v>0</v>
      </c>
      <c r="P18" s="64"/>
    </row>
    <row r="19" spans="1:16" x14ac:dyDescent="0.25">
      <c r="A19" s="97"/>
      <c r="B19" s="58"/>
      <c r="C19" s="210" t="s">
        <v>74</v>
      </c>
      <c r="D19" s="211"/>
      <c r="E19" s="59"/>
      <c r="F19" s="59"/>
      <c r="G19" s="56">
        <f t="shared" ref="G19" si="6">SUM(E19:F19)</f>
        <v>0</v>
      </c>
      <c r="H19" s="60"/>
      <c r="I19" s="58"/>
      <c r="J19" s="58"/>
      <c r="K19" s="61"/>
      <c r="L19" s="79"/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2"/>
      <c r="D20" s="213"/>
      <c r="E20" s="57">
        <f>SUM(E18:E19)</f>
        <v>0</v>
      </c>
      <c r="F20" s="57">
        <f t="shared" ref="F20:G20" si="8">SUM(F18:F19)</f>
        <v>0</v>
      </c>
      <c r="G20" s="57">
        <f t="shared" si="8"/>
        <v>0</v>
      </c>
      <c r="H20" s="29"/>
      <c r="I20" s="28"/>
      <c r="J20" s="28"/>
      <c r="K20" s="49"/>
      <c r="L20" s="93">
        <f>SUM(L18:L19)</f>
        <v>0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0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201" t="s">
        <v>67</v>
      </c>
      <c r="B28" s="202"/>
      <c r="C28" s="202"/>
      <c r="D28" s="202"/>
      <c r="E28" s="203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204"/>
      <c r="B29" s="205"/>
      <c r="C29" s="205"/>
      <c r="D29" s="205"/>
      <c r="E29" s="206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204"/>
      <c r="B30" s="205"/>
      <c r="C30" s="205"/>
      <c r="D30" s="205"/>
      <c r="E30" s="206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204"/>
      <c r="B31" s="205"/>
      <c r="C31" s="205"/>
      <c r="D31" s="205"/>
      <c r="E31" s="206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204"/>
      <c r="B32" s="205"/>
      <c r="C32" s="205"/>
      <c r="D32" s="205"/>
      <c r="E32" s="206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204"/>
      <c r="B33" s="205"/>
      <c r="C33" s="205"/>
      <c r="D33" s="205"/>
      <c r="E33" s="20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4"/>
      <c r="B34" s="205"/>
      <c r="C34" s="205"/>
      <c r="D34" s="205"/>
      <c r="E34" s="20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7"/>
      <c r="B35" s="208"/>
      <c r="C35" s="208"/>
      <c r="D35" s="208"/>
      <c r="E35" s="209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cHSbKWTLYprdcTOiBig6sIcuXay3sRsCieDtK7fFijS5yIPQ3Z0m4JQ4mkDuispQ5+2qpYQSDpJFMQSJMqIl0w==" saltValue="Vksyvd2tmc6fsSdwqr15RA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H18" sqref="H18:L19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65" t="s">
        <v>0</v>
      </c>
      <c r="B3" s="66"/>
      <c r="C3" s="214" t="str">
        <f>'zákazka a cenová ponuka 1 '!C3:K3</f>
        <v xml:space="preserve">Lesnícke služby v ťažbovom procese na OZ Vranov n/T, VC LS Turcovce VC 2   </v>
      </c>
      <c r="D3" s="215"/>
      <c r="E3" s="215"/>
      <c r="F3" s="215"/>
      <c r="G3" s="215"/>
      <c r="H3" s="215"/>
      <c r="I3" s="215"/>
      <c r="J3" s="215"/>
      <c r="K3" s="215"/>
      <c r="L3" s="53"/>
      <c r="N3" s="12"/>
      <c r="O3" s="13"/>
    </row>
    <row r="4" spans="1:16" x14ac:dyDescent="0.25">
      <c r="A4" s="67" t="s">
        <v>1</v>
      </c>
      <c r="B4" s="216" t="str">
        <f>'zákazka a cenová ponuka 1 '!B4:F4</f>
        <v>Lesy SR š.p. OZ Vranov n/T</v>
      </c>
      <c r="C4" s="216"/>
      <c r="D4" s="216"/>
      <c r="E4" s="216"/>
      <c r="F4" s="216"/>
      <c r="G4" s="68"/>
      <c r="H4" s="69"/>
      <c r="I4" s="69"/>
      <c r="J4" s="70"/>
      <c r="K4" s="69"/>
      <c r="L4" s="16"/>
      <c r="M4" s="16"/>
      <c r="N4" s="16"/>
      <c r="O4" s="16"/>
    </row>
    <row r="5" spans="1:16" ht="6" customHeight="1" thickBot="1" x14ac:dyDescent="0.3">
      <c r="A5" s="55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17" t="s">
        <v>66</v>
      </c>
      <c r="B6" s="218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224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225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96"/>
      <c r="B10" s="71"/>
      <c r="C10" s="222" t="s">
        <v>75</v>
      </c>
      <c r="D10" s="223"/>
      <c r="E10" s="72">
        <v>0</v>
      </c>
      <c r="F10" s="72"/>
      <c r="G10" s="73">
        <f>SUM(E10:F10)</f>
        <v>0</v>
      </c>
      <c r="H10" s="72"/>
      <c r="I10" s="72"/>
      <c r="J10" s="72"/>
      <c r="K10" s="74"/>
      <c r="L10" s="75"/>
      <c r="M10" s="76" t="s">
        <v>61</v>
      </c>
      <c r="N10" s="77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97"/>
      <c r="B11" s="58"/>
      <c r="C11" s="210" t="s">
        <v>74</v>
      </c>
      <c r="D11" s="211"/>
      <c r="E11" s="59">
        <v>0</v>
      </c>
      <c r="F11" s="59"/>
      <c r="G11" s="56">
        <f t="shared" ref="G11" si="0">SUM(E11:F11)</f>
        <v>0</v>
      </c>
      <c r="H11" s="60"/>
      <c r="I11" s="58"/>
      <c r="J11" s="58"/>
      <c r="K11" s="61"/>
      <c r="L11" s="79"/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0</v>
      </c>
      <c r="G12" s="57">
        <f t="shared" si="2"/>
        <v>0</v>
      </c>
      <c r="H12" s="26"/>
      <c r="I12" s="25"/>
      <c r="J12" s="25"/>
      <c r="K12" s="46"/>
      <c r="L12" s="82">
        <f>SUM(L10:L11)</f>
        <v>0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82"/>
      <c r="M13" s="85"/>
      <c r="N13" s="86"/>
      <c r="O13" s="82"/>
      <c r="P13" s="64"/>
    </row>
    <row r="14" spans="1:16" x14ac:dyDescent="0.25">
      <c r="A14" s="105"/>
      <c r="B14" s="87"/>
      <c r="C14" s="220" t="s">
        <v>75</v>
      </c>
      <c r="D14" s="221"/>
      <c r="E14" s="88">
        <v>0</v>
      </c>
      <c r="F14" s="88"/>
      <c r="G14" s="25">
        <f>SUM(E14:F14)</f>
        <v>0</v>
      </c>
      <c r="H14" s="88"/>
      <c r="I14" s="88"/>
      <c r="J14" s="88"/>
      <c r="K14" s="89"/>
      <c r="L14" s="90"/>
      <c r="M14" s="91" t="s">
        <v>61</v>
      </c>
      <c r="N14" s="92"/>
      <c r="O14" s="84">
        <f>SUM(N14*G14)</f>
        <v>0</v>
      </c>
      <c r="P14" s="64"/>
    </row>
    <row r="15" spans="1:16" x14ac:dyDescent="0.25">
      <c r="A15" s="105"/>
      <c r="B15" s="58"/>
      <c r="C15" s="210" t="s">
        <v>74</v>
      </c>
      <c r="D15" s="211"/>
      <c r="E15" s="59">
        <v>0</v>
      </c>
      <c r="F15" s="59"/>
      <c r="G15" s="56">
        <f t="shared" ref="G15" si="3">SUM(E15:F15)</f>
        <v>0</v>
      </c>
      <c r="H15" s="60"/>
      <c r="I15" s="58"/>
      <c r="J15" s="58"/>
      <c r="K15" s="61"/>
      <c r="L15" s="79"/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0</v>
      </c>
      <c r="G16" s="57">
        <f t="shared" si="4"/>
        <v>0</v>
      </c>
      <c r="H16" s="26"/>
      <c r="I16" s="25"/>
      <c r="J16" s="25"/>
      <c r="K16" s="46"/>
      <c r="L16" s="82">
        <f>SUM(L14:L15)</f>
        <v>0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52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97"/>
      <c r="B18" s="58"/>
      <c r="C18" s="220" t="s">
        <v>75</v>
      </c>
      <c r="D18" s="221"/>
      <c r="E18" s="88">
        <v>0</v>
      </c>
      <c r="F18" s="88"/>
      <c r="G18" s="25">
        <f>SUM(E18:F18)</f>
        <v>0</v>
      </c>
      <c r="H18" s="60"/>
      <c r="I18" s="58"/>
      <c r="J18" s="58"/>
      <c r="K18" s="61"/>
      <c r="L18" s="79"/>
      <c r="M18" s="85" t="s">
        <v>61</v>
      </c>
      <c r="N18" s="81"/>
      <c r="O18" s="82">
        <f>SUM(N18*G18)</f>
        <v>0</v>
      </c>
      <c r="P18" s="64"/>
    </row>
    <row r="19" spans="1:16" x14ac:dyDescent="0.25">
      <c r="A19" s="97"/>
      <c r="B19" s="58"/>
      <c r="C19" s="210" t="s">
        <v>74</v>
      </c>
      <c r="D19" s="211"/>
      <c r="E19" s="59">
        <v>0</v>
      </c>
      <c r="F19" s="59"/>
      <c r="G19" s="56">
        <f t="shared" ref="G19" si="6">SUM(E19:F19)</f>
        <v>0</v>
      </c>
      <c r="H19" s="60"/>
      <c r="I19" s="58"/>
      <c r="J19" s="58"/>
      <c r="K19" s="61"/>
      <c r="L19" s="79"/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2"/>
      <c r="D20" s="213"/>
      <c r="E20" s="57">
        <f>SUM(E18:E19)</f>
        <v>0</v>
      </c>
      <c r="F20" s="57">
        <f t="shared" ref="F20:G20" si="8">SUM(F18:F19)</f>
        <v>0</v>
      </c>
      <c r="G20" s="57">
        <f t="shared" si="8"/>
        <v>0</v>
      </c>
      <c r="H20" s="29"/>
      <c r="I20" s="28"/>
      <c r="J20" s="28"/>
      <c r="K20" s="49"/>
      <c r="L20" s="93">
        <f>SUM(L18:L19)</f>
        <v>0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0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201" t="s">
        <v>67</v>
      </c>
      <c r="B28" s="202"/>
      <c r="C28" s="202"/>
      <c r="D28" s="202"/>
      <c r="E28" s="203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204"/>
      <c r="B29" s="205"/>
      <c r="C29" s="205"/>
      <c r="D29" s="205"/>
      <c r="E29" s="206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204"/>
      <c r="B30" s="205"/>
      <c r="C30" s="205"/>
      <c r="D30" s="205"/>
      <c r="E30" s="206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204"/>
      <c r="B31" s="205"/>
      <c r="C31" s="205"/>
      <c r="D31" s="205"/>
      <c r="E31" s="206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204"/>
      <c r="B32" s="205"/>
      <c r="C32" s="205"/>
      <c r="D32" s="205"/>
      <c r="E32" s="206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204"/>
      <c r="B33" s="205"/>
      <c r="C33" s="205"/>
      <c r="D33" s="205"/>
      <c r="E33" s="20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4"/>
      <c r="B34" s="205"/>
      <c r="C34" s="205"/>
      <c r="D34" s="205"/>
      <c r="E34" s="20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7"/>
      <c r="B35" s="208"/>
      <c r="C35" s="208"/>
      <c r="D35" s="208"/>
      <c r="E35" s="209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9/bJxg2jdt2A7Y5vk1No+7rJNAR2/ln4hhdvBlbzKPfHtZiY+pbfIgLAIygj3Fqt5gvpadtzeCr19ERaBkJ4cg==" saltValue="rVgCWHDLVxjbMZbzuJClX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B4" zoomScaleNormal="100" zoomScaleSheetLayoutView="100" workbookViewId="0">
      <selection activeCell="H18" sqref="H18:L19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65" t="s">
        <v>0</v>
      </c>
      <c r="B3" s="66"/>
      <c r="C3" s="214" t="str">
        <f>'zákazka a cenová ponuka 1 '!C3:K3</f>
        <v xml:space="preserve">Lesnícke služby v ťažbovom procese na OZ Vranov n/T, VC LS Turcovce VC 2   </v>
      </c>
      <c r="D3" s="215"/>
      <c r="E3" s="215"/>
      <c r="F3" s="215"/>
      <c r="G3" s="215"/>
      <c r="H3" s="215"/>
      <c r="I3" s="215"/>
      <c r="J3" s="215"/>
      <c r="K3" s="215"/>
      <c r="L3" s="53"/>
      <c r="N3" s="12"/>
      <c r="O3" s="13"/>
    </row>
    <row r="4" spans="1:16" x14ac:dyDescent="0.25">
      <c r="A4" s="67" t="s">
        <v>1</v>
      </c>
      <c r="B4" s="216" t="str">
        <f>'zákazka a cenová ponuka 1 '!B4:F4</f>
        <v>Lesy SR š.p. OZ Vranov n/T</v>
      </c>
      <c r="C4" s="216"/>
      <c r="D4" s="216"/>
      <c r="E4" s="216"/>
      <c r="F4" s="216"/>
      <c r="G4" s="68"/>
      <c r="H4" s="69"/>
      <c r="I4" s="69"/>
      <c r="J4" s="70"/>
      <c r="K4" s="69"/>
      <c r="L4" s="16"/>
      <c r="M4" s="16"/>
      <c r="N4" s="16"/>
      <c r="O4" s="16"/>
    </row>
    <row r="5" spans="1:16" ht="6" customHeight="1" thickBot="1" x14ac:dyDescent="0.3">
      <c r="A5" s="55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17" t="s">
        <v>66</v>
      </c>
      <c r="B6" s="218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224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225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96"/>
      <c r="B10" s="71"/>
      <c r="C10" s="222" t="s">
        <v>75</v>
      </c>
      <c r="D10" s="223"/>
      <c r="E10" s="72"/>
      <c r="F10" s="72"/>
      <c r="G10" s="73">
        <f>SUM(E10:F10)</f>
        <v>0</v>
      </c>
      <c r="H10" s="72"/>
      <c r="I10" s="72"/>
      <c r="J10" s="72"/>
      <c r="K10" s="74"/>
      <c r="L10" s="75"/>
      <c r="M10" s="76" t="s">
        <v>61</v>
      </c>
      <c r="N10" s="77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97"/>
      <c r="B11" s="58"/>
      <c r="C11" s="210" t="s">
        <v>74</v>
      </c>
      <c r="D11" s="211"/>
      <c r="E11" s="59"/>
      <c r="F11" s="59"/>
      <c r="G11" s="56">
        <f t="shared" ref="G11" si="0">SUM(E11:F11)</f>
        <v>0</v>
      </c>
      <c r="H11" s="60"/>
      <c r="I11" s="58"/>
      <c r="J11" s="58"/>
      <c r="K11" s="61"/>
      <c r="L11" s="79"/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0</v>
      </c>
      <c r="G12" s="57">
        <f t="shared" si="2"/>
        <v>0</v>
      </c>
      <c r="H12" s="26"/>
      <c r="I12" s="25"/>
      <c r="J12" s="25"/>
      <c r="K12" s="46"/>
      <c r="L12" s="82">
        <f>SUM(L10:L11)</f>
        <v>0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82"/>
      <c r="M13" s="85"/>
      <c r="N13" s="86"/>
      <c r="O13" s="82"/>
      <c r="P13" s="64"/>
    </row>
    <row r="14" spans="1:16" x14ac:dyDescent="0.25">
      <c r="A14" s="105"/>
      <c r="B14" s="87"/>
      <c r="C14" s="220" t="s">
        <v>75</v>
      </c>
      <c r="D14" s="221"/>
      <c r="E14" s="88"/>
      <c r="F14" s="88"/>
      <c r="G14" s="25">
        <f>SUM(E14:F14)</f>
        <v>0</v>
      </c>
      <c r="H14" s="88"/>
      <c r="I14" s="88"/>
      <c r="J14" s="88"/>
      <c r="K14" s="89"/>
      <c r="L14" s="90"/>
      <c r="M14" s="91" t="s">
        <v>61</v>
      </c>
      <c r="N14" s="92"/>
      <c r="O14" s="84">
        <f>SUM(N14*G14)</f>
        <v>0</v>
      </c>
      <c r="P14" s="64"/>
    </row>
    <row r="15" spans="1:16" x14ac:dyDescent="0.25">
      <c r="A15" s="105"/>
      <c r="B15" s="58"/>
      <c r="C15" s="210" t="s">
        <v>74</v>
      </c>
      <c r="D15" s="211"/>
      <c r="E15" s="59"/>
      <c r="F15" s="59"/>
      <c r="G15" s="56">
        <f t="shared" ref="G15" si="3">SUM(E15:F15)</f>
        <v>0</v>
      </c>
      <c r="H15" s="60"/>
      <c r="I15" s="58"/>
      <c r="J15" s="58"/>
      <c r="K15" s="61"/>
      <c r="L15" s="79"/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0</v>
      </c>
      <c r="G16" s="57">
        <f t="shared" si="4"/>
        <v>0</v>
      </c>
      <c r="H16" s="26"/>
      <c r="I16" s="25"/>
      <c r="J16" s="25"/>
      <c r="K16" s="46"/>
      <c r="L16" s="82">
        <f>SUM(L14:L15)</f>
        <v>0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52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97"/>
      <c r="B18" s="58"/>
      <c r="C18" s="220" t="s">
        <v>75</v>
      </c>
      <c r="D18" s="221"/>
      <c r="E18" s="88"/>
      <c r="F18" s="88"/>
      <c r="G18" s="25">
        <f>SUM(E18:F18)</f>
        <v>0</v>
      </c>
      <c r="H18" s="60"/>
      <c r="I18" s="58"/>
      <c r="J18" s="58"/>
      <c r="K18" s="61"/>
      <c r="L18" s="79"/>
      <c r="M18" s="85" t="s">
        <v>61</v>
      </c>
      <c r="N18" s="81"/>
      <c r="O18" s="82">
        <f>SUM(N18*G18)</f>
        <v>0</v>
      </c>
      <c r="P18" s="64"/>
    </row>
    <row r="19" spans="1:16" x14ac:dyDescent="0.25">
      <c r="A19" s="97"/>
      <c r="B19" s="58"/>
      <c r="C19" s="210" t="s">
        <v>74</v>
      </c>
      <c r="D19" s="211"/>
      <c r="E19" s="59"/>
      <c r="F19" s="59"/>
      <c r="G19" s="56">
        <f t="shared" ref="G19" si="6">SUM(E19:F19)</f>
        <v>0</v>
      </c>
      <c r="H19" s="60"/>
      <c r="I19" s="58"/>
      <c r="J19" s="58"/>
      <c r="K19" s="61"/>
      <c r="L19" s="79"/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2"/>
      <c r="D20" s="213"/>
      <c r="E20" s="57">
        <f>SUM(E18:E19)</f>
        <v>0</v>
      </c>
      <c r="F20" s="57">
        <f t="shared" ref="F20:G20" si="8">SUM(F18:F19)</f>
        <v>0</v>
      </c>
      <c r="G20" s="57">
        <f t="shared" si="8"/>
        <v>0</v>
      </c>
      <c r="H20" s="29"/>
      <c r="I20" s="28"/>
      <c r="J20" s="28"/>
      <c r="K20" s="49"/>
      <c r="L20" s="93">
        <f>SUM(L18:L19)</f>
        <v>0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0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201" t="s">
        <v>67</v>
      </c>
      <c r="B28" s="202"/>
      <c r="C28" s="202"/>
      <c r="D28" s="202"/>
      <c r="E28" s="203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204"/>
      <c r="B29" s="205"/>
      <c r="C29" s="205"/>
      <c r="D29" s="205"/>
      <c r="E29" s="206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204"/>
      <c r="B30" s="205"/>
      <c r="C30" s="205"/>
      <c r="D30" s="205"/>
      <c r="E30" s="206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204"/>
      <c r="B31" s="205"/>
      <c r="C31" s="205"/>
      <c r="D31" s="205"/>
      <c r="E31" s="206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204"/>
      <c r="B32" s="205"/>
      <c r="C32" s="205"/>
      <c r="D32" s="205"/>
      <c r="E32" s="206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204"/>
      <c r="B33" s="205"/>
      <c r="C33" s="205"/>
      <c r="D33" s="205"/>
      <c r="E33" s="20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4"/>
      <c r="B34" s="205"/>
      <c r="C34" s="205"/>
      <c r="D34" s="205"/>
      <c r="E34" s="20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7"/>
      <c r="B35" s="208"/>
      <c r="C35" s="208"/>
      <c r="D35" s="208"/>
      <c r="E35" s="209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/Udw/Vdz34kPVlg7k3BUaZ4Yp4oJWIIjMI2WrqcmSOz9/XYAy/mcWSWIp97SVfLHB1C7XnF5key+NtLSD6lwHg==" saltValue="hY+xeuA/SATs7w1zFU9YzA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zoomScaleNormal="100" zoomScaleSheetLayoutView="100" workbookViewId="0">
      <selection activeCell="H10" sqref="H10:L11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65" t="s">
        <v>0</v>
      </c>
      <c r="B3" s="66"/>
      <c r="C3" s="214" t="str">
        <f>'zákazka a cenová ponuka 1 '!C3:K3</f>
        <v xml:space="preserve">Lesnícke služby v ťažbovom procese na OZ Vranov n/T, VC LS Turcovce VC 2   </v>
      </c>
      <c r="D3" s="215"/>
      <c r="E3" s="215"/>
      <c r="F3" s="215"/>
      <c r="G3" s="215"/>
      <c r="H3" s="215"/>
      <c r="I3" s="215"/>
      <c r="J3" s="215"/>
      <c r="K3" s="215"/>
      <c r="L3" s="53"/>
      <c r="N3" s="12"/>
      <c r="O3" s="13"/>
    </row>
    <row r="4" spans="1:16" x14ac:dyDescent="0.25">
      <c r="A4" s="67" t="s">
        <v>1</v>
      </c>
      <c r="B4" s="216" t="str">
        <f>'zákazka a cenová ponuka 1 '!B4:F4</f>
        <v>Lesy SR š.p. OZ Vranov n/T</v>
      </c>
      <c r="C4" s="216"/>
      <c r="D4" s="216"/>
      <c r="E4" s="216"/>
      <c r="F4" s="216"/>
      <c r="G4" s="68"/>
      <c r="H4" s="69"/>
      <c r="I4" s="69"/>
      <c r="J4" s="70"/>
      <c r="K4" s="69"/>
      <c r="L4" s="16"/>
      <c r="M4" s="16"/>
      <c r="N4" s="16"/>
      <c r="O4" s="16"/>
    </row>
    <row r="5" spans="1:16" ht="6" customHeight="1" thickBot="1" x14ac:dyDescent="0.3">
      <c r="A5" s="55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17" t="s">
        <v>66</v>
      </c>
      <c r="B6" s="218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224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225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96"/>
      <c r="B10" s="71"/>
      <c r="C10" s="222" t="s">
        <v>75</v>
      </c>
      <c r="D10" s="223"/>
      <c r="E10" s="72">
        <v>0</v>
      </c>
      <c r="F10" s="72"/>
      <c r="G10" s="73">
        <f>SUM(E10:F10)</f>
        <v>0</v>
      </c>
      <c r="H10" s="72"/>
      <c r="I10" s="72"/>
      <c r="J10" s="72"/>
      <c r="K10" s="74"/>
      <c r="L10" s="75"/>
      <c r="M10" s="76" t="s">
        <v>61</v>
      </c>
      <c r="N10" s="77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97"/>
      <c r="B11" s="58"/>
      <c r="C11" s="210" t="s">
        <v>74</v>
      </c>
      <c r="D11" s="211"/>
      <c r="E11" s="59">
        <v>0</v>
      </c>
      <c r="F11" s="59"/>
      <c r="G11" s="56">
        <f t="shared" ref="G11" si="0">SUM(E11:F11)</f>
        <v>0</v>
      </c>
      <c r="H11" s="60"/>
      <c r="I11" s="58"/>
      <c r="J11" s="58"/>
      <c r="K11" s="61"/>
      <c r="L11" s="79"/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0</v>
      </c>
      <c r="G12" s="57">
        <f t="shared" si="2"/>
        <v>0</v>
      </c>
      <c r="H12" s="26"/>
      <c r="I12" s="25"/>
      <c r="J12" s="25"/>
      <c r="K12" s="46"/>
      <c r="L12" s="82">
        <f>SUM(L10:L11)</f>
        <v>0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82"/>
      <c r="M13" s="85"/>
      <c r="N13" s="86"/>
      <c r="O13" s="82"/>
      <c r="P13" s="64"/>
    </row>
    <row r="14" spans="1:16" x14ac:dyDescent="0.25">
      <c r="A14" s="105"/>
      <c r="B14" s="87"/>
      <c r="C14" s="220" t="s">
        <v>75</v>
      </c>
      <c r="D14" s="221"/>
      <c r="E14" s="88"/>
      <c r="F14" s="88"/>
      <c r="G14" s="25">
        <f>SUM(E14:F14)</f>
        <v>0</v>
      </c>
      <c r="H14" s="88"/>
      <c r="I14" s="88"/>
      <c r="J14" s="88"/>
      <c r="K14" s="89"/>
      <c r="L14" s="90"/>
      <c r="M14" s="91" t="s">
        <v>61</v>
      </c>
      <c r="N14" s="92"/>
      <c r="O14" s="84">
        <f>SUM(N14*G14)</f>
        <v>0</v>
      </c>
      <c r="P14" s="64"/>
    </row>
    <row r="15" spans="1:16" x14ac:dyDescent="0.25">
      <c r="A15" s="105"/>
      <c r="B15" s="58"/>
      <c r="C15" s="210" t="s">
        <v>74</v>
      </c>
      <c r="D15" s="211"/>
      <c r="E15" s="59"/>
      <c r="F15" s="59"/>
      <c r="G15" s="56">
        <f t="shared" ref="G15" si="3">SUM(E15:F15)</f>
        <v>0</v>
      </c>
      <c r="H15" s="60"/>
      <c r="I15" s="58"/>
      <c r="J15" s="58"/>
      <c r="K15" s="61"/>
      <c r="L15" s="79"/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0</v>
      </c>
      <c r="G16" s="57">
        <f t="shared" si="4"/>
        <v>0</v>
      </c>
      <c r="H16" s="26"/>
      <c r="I16" s="25"/>
      <c r="J16" s="25"/>
      <c r="K16" s="46"/>
      <c r="L16" s="82">
        <f>SUM(L14:L15)</f>
        <v>0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52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97"/>
      <c r="B18" s="58"/>
      <c r="C18" s="220" t="s">
        <v>75</v>
      </c>
      <c r="D18" s="221"/>
      <c r="E18" s="88"/>
      <c r="F18" s="88"/>
      <c r="G18" s="25">
        <f>SUM(E18:F18)</f>
        <v>0</v>
      </c>
      <c r="H18" s="60"/>
      <c r="I18" s="58"/>
      <c r="J18" s="58"/>
      <c r="K18" s="61"/>
      <c r="L18" s="79"/>
      <c r="M18" s="85" t="s">
        <v>61</v>
      </c>
      <c r="N18" s="81"/>
      <c r="O18" s="82">
        <f>SUM(N18*G18)</f>
        <v>0</v>
      </c>
      <c r="P18" s="64"/>
    </row>
    <row r="19" spans="1:16" x14ac:dyDescent="0.25">
      <c r="A19" s="97"/>
      <c r="B19" s="58"/>
      <c r="C19" s="210" t="s">
        <v>74</v>
      </c>
      <c r="D19" s="211"/>
      <c r="E19" s="59"/>
      <c r="F19" s="59"/>
      <c r="G19" s="56">
        <f t="shared" ref="G19" si="6">SUM(E19:F19)</f>
        <v>0</v>
      </c>
      <c r="H19" s="60"/>
      <c r="I19" s="58"/>
      <c r="J19" s="58"/>
      <c r="K19" s="61"/>
      <c r="L19" s="79"/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2"/>
      <c r="D20" s="213"/>
      <c r="E20" s="57">
        <f>SUM(E18:E19)</f>
        <v>0</v>
      </c>
      <c r="F20" s="57">
        <f t="shared" ref="F20:G20" si="8">SUM(F18:F19)</f>
        <v>0</v>
      </c>
      <c r="G20" s="57">
        <f t="shared" si="8"/>
        <v>0</v>
      </c>
      <c r="H20" s="29"/>
      <c r="I20" s="28"/>
      <c r="J20" s="28"/>
      <c r="K20" s="49"/>
      <c r="L20" s="93">
        <f>SUM(L18:L19)</f>
        <v>0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0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201" t="s">
        <v>67</v>
      </c>
      <c r="B28" s="202"/>
      <c r="C28" s="202"/>
      <c r="D28" s="202"/>
      <c r="E28" s="203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204"/>
      <c r="B29" s="205"/>
      <c r="C29" s="205"/>
      <c r="D29" s="205"/>
      <c r="E29" s="206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204"/>
      <c r="B30" s="205"/>
      <c r="C30" s="205"/>
      <c r="D30" s="205"/>
      <c r="E30" s="206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204"/>
      <c r="B31" s="205"/>
      <c r="C31" s="205"/>
      <c r="D31" s="205"/>
      <c r="E31" s="206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204"/>
      <c r="B32" s="205"/>
      <c r="C32" s="205"/>
      <c r="D32" s="205"/>
      <c r="E32" s="206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204"/>
      <c r="B33" s="205"/>
      <c r="C33" s="205"/>
      <c r="D33" s="205"/>
      <c r="E33" s="20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4"/>
      <c r="B34" s="205"/>
      <c r="C34" s="205"/>
      <c r="D34" s="205"/>
      <c r="E34" s="20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7"/>
      <c r="B35" s="208"/>
      <c r="C35" s="208"/>
      <c r="D35" s="208"/>
      <c r="E35" s="209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3GoJNlKLpx2nWruQD52V8rYXWjqDB3bR+MsLEjr/sqBAqVswzhYyXnZw5+4aM7fdBSUhF3VRn1sN9O7ty897hA==" saltValue="hwFr3qusNLO+5fFB7pOkt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B18" sqref="B18:B19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65" t="s">
        <v>0</v>
      </c>
      <c r="B3" s="66"/>
      <c r="C3" s="214" t="str">
        <f>'zákazka a cenová ponuka 1 '!C3:K3</f>
        <v xml:space="preserve">Lesnícke služby v ťažbovom procese na OZ Vranov n/T, VC LS Turcovce VC 2   </v>
      </c>
      <c r="D3" s="215"/>
      <c r="E3" s="215"/>
      <c r="F3" s="215"/>
      <c r="G3" s="215"/>
      <c r="H3" s="215"/>
      <c r="I3" s="215"/>
      <c r="J3" s="215"/>
      <c r="K3" s="215"/>
      <c r="L3" s="53"/>
      <c r="N3" s="12"/>
      <c r="O3" s="13"/>
    </row>
    <row r="4" spans="1:16" x14ac:dyDescent="0.25">
      <c r="A4" s="67" t="s">
        <v>1</v>
      </c>
      <c r="B4" s="216" t="str">
        <f>'zákazka a cenová ponuka 1 '!B4:F4</f>
        <v>Lesy SR š.p. OZ Vranov n/T</v>
      </c>
      <c r="C4" s="216"/>
      <c r="D4" s="216"/>
      <c r="E4" s="216"/>
      <c r="F4" s="216"/>
      <c r="G4" s="68"/>
      <c r="H4" s="69"/>
      <c r="I4" s="69"/>
      <c r="J4" s="70"/>
      <c r="K4" s="69"/>
      <c r="L4" s="16"/>
      <c r="M4" s="16"/>
      <c r="N4" s="16"/>
      <c r="O4" s="16"/>
    </row>
    <row r="5" spans="1:16" ht="6" customHeight="1" thickBot="1" x14ac:dyDescent="0.3">
      <c r="A5" s="55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17" t="s">
        <v>66</v>
      </c>
      <c r="B6" s="218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224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225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96"/>
      <c r="B10" s="71"/>
      <c r="C10" s="222" t="s">
        <v>75</v>
      </c>
      <c r="D10" s="223"/>
      <c r="E10" s="72"/>
      <c r="F10" s="72"/>
      <c r="G10" s="73">
        <f>SUM(E10:F10)</f>
        <v>0</v>
      </c>
      <c r="H10" s="72"/>
      <c r="I10" s="72"/>
      <c r="J10" s="72"/>
      <c r="K10" s="74"/>
      <c r="L10" s="75"/>
      <c r="M10" s="76" t="s">
        <v>61</v>
      </c>
      <c r="N10" s="77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97"/>
      <c r="B11" s="58"/>
      <c r="C11" s="210" t="s">
        <v>74</v>
      </c>
      <c r="D11" s="211"/>
      <c r="E11" s="59"/>
      <c r="F11" s="59"/>
      <c r="G11" s="56">
        <f t="shared" ref="G11" si="0">SUM(E11:F11)</f>
        <v>0</v>
      </c>
      <c r="H11" s="60"/>
      <c r="I11" s="58"/>
      <c r="J11" s="58"/>
      <c r="K11" s="61"/>
      <c r="L11" s="79"/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0</v>
      </c>
      <c r="G12" s="57">
        <f t="shared" si="2"/>
        <v>0</v>
      </c>
      <c r="H12" s="26"/>
      <c r="I12" s="25"/>
      <c r="J12" s="25"/>
      <c r="K12" s="46"/>
      <c r="L12" s="82">
        <f>SUM(L10:L11)</f>
        <v>0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82"/>
      <c r="M13" s="85"/>
      <c r="N13" s="86"/>
      <c r="O13" s="82"/>
      <c r="P13" s="64"/>
    </row>
    <row r="14" spans="1:16" x14ac:dyDescent="0.25">
      <c r="A14" s="105"/>
      <c r="B14" s="87"/>
      <c r="C14" s="220" t="s">
        <v>75</v>
      </c>
      <c r="D14" s="221"/>
      <c r="E14" s="88"/>
      <c r="F14" s="88"/>
      <c r="G14" s="25">
        <f>SUM(E14:F14)</f>
        <v>0</v>
      </c>
      <c r="H14" s="88"/>
      <c r="I14" s="88"/>
      <c r="J14" s="88"/>
      <c r="K14" s="89"/>
      <c r="L14" s="90"/>
      <c r="M14" s="91" t="s">
        <v>61</v>
      </c>
      <c r="N14" s="92"/>
      <c r="O14" s="84">
        <f>SUM(N14*G14)</f>
        <v>0</v>
      </c>
      <c r="P14" s="64"/>
    </row>
    <row r="15" spans="1:16" x14ac:dyDescent="0.25">
      <c r="A15" s="105"/>
      <c r="B15" s="58"/>
      <c r="C15" s="210" t="s">
        <v>74</v>
      </c>
      <c r="D15" s="211"/>
      <c r="E15" s="59"/>
      <c r="F15" s="59"/>
      <c r="G15" s="56">
        <f t="shared" ref="G15" si="3">SUM(E15:F15)</f>
        <v>0</v>
      </c>
      <c r="H15" s="60"/>
      <c r="I15" s="58"/>
      <c r="J15" s="58"/>
      <c r="K15" s="61"/>
      <c r="L15" s="79"/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0</v>
      </c>
      <c r="G16" s="57">
        <f t="shared" si="4"/>
        <v>0</v>
      </c>
      <c r="H16" s="26"/>
      <c r="I16" s="25"/>
      <c r="J16" s="25"/>
      <c r="K16" s="46"/>
      <c r="L16" s="82">
        <f>SUM(L14:L15)</f>
        <v>0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52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97"/>
      <c r="B18" s="58"/>
      <c r="C18" s="220" t="s">
        <v>75</v>
      </c>
      <c r="D18" s="221"/>
      <c r="E18" s="88"/>
      <c r="F18" s="88"/>
      <c r="G18" s="25">
        <f>SUM(E18:F18)</f>
        <v>0</v>
      </c>
      <c r="H18" s="60"/>
      <c r="I18" s="58"/>
      <c r="J18" s="58"/>
      <c r="K18" s="61"/>
      <c r="L18" s="79"/>
      <c r="M18" s="85" t="s">
        <v>61</v>
      </c>
      <c r="N18" s="81"/>
      <c r="O18" s="82">
        <f>SUM(N18*G18)</f>
        <v>0</v>
      </c>
      <c r="P18" s="64"/>
    </row>
    <row r="19" spans="1:16" x14ac:dyDescent="0.25">
      <c r="A19" s="97"/>
      <c r="B19" s="58"/>
      <c r="C19" s="210" t="s">
        <v>74</v>
      </c>
      <c r="D19" s="211"/>
      <c r="E19" s="59"/>
      <c r="F19" s="59"/>
      <c r="G19" s="56">
        <f t="shared" ref="G19" si="6">SUM(E19:F19)</f>
        <v>0</v>
      </c>
      <c r="H19" s="60"/>
      <c r="I19" s="58"/>
      <c r="J19" s="58"/>
      <c r="K19" s="61"/>
      <c r="L19" s="79"/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2"/>
      <c r="D20" s="213"/>
      <c r="E20" s="57">
        <f>SUM(E18:E19)</f>
        <v>0</v>
      </c>
      <c r="F20" s="57">
        <f t="shared" ref="F20:G20" si="8">SUM(F18:F19)</f>
        <v>0</v>
      </c>
      <c r="G20" s="57">
        <f t="shared" si="8"/>
        <v>0</v>
      </c>
      <c r="H20" s="29"/>
      <c r="I20" s="28"/>
      <c r="J20" s="28"/>
      <c r="K20" s="49"/>
      <c r="L20" s="93">
        <f>SUM(L18:L19)</f>
        <v>0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0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201" t="s">
        <v>67</v>
      </c>
      <c r="B28" s="202"/>
      <c r="C28" s="202"/>
      <c r="D28" s="202"/>
      <c r="E28" s="203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204"/>
      <c r="B29" s="205"/>
      <c r="C29" s="205"/>
      <c r="D29" s="205"/>
      <c r="E29" s="206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204"/>
      <c r="B30" s="205"/>
      <c r="C30" s="205"/>
      <c r="D30" s="205"/>
      <c r="E30" s="206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204"/>
      <c r="B31" s="205"/>
      <c r="C31" s="205"/>
      <c r="D31" s="205"/>
      <c r="E31" s="206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204"/>
      <c r="B32" s="205"/>
      <c r="C32" s="205"/>
      <c r="D32" s="205"/>
      <c r="E32" s="206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204"/>
      <c r="B33" s="205"/>
      <c r="C33" s="205"/>
      <c r="D33" s="205"/>
      <c r="E33" s="20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4"/>
      <c r="B34" s="205"/>
      <c r="C34" s="205"/>
      <c r="D34" s="205"/>
      <c r="E34" s="20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7"/>
      <c r="B35" s="208"/>
      <c r="C35" s="208"/>
      <c r="D35" s="208"/>
      <c r="E35" s="209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XSlMU78YWBYf5po3ztQ69KXxaf/MMjBlJDkjuFoKacDdv3Ze4VfwL7MFsbN6VGNAbF7Y2LXBflsEJ2EghOKoiQ==" saltValue="EPLj4IqPAHtmiNmBiVOX1g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zoomScaleSheetLayoutView="100" workbookViewId="0">
      <selection activeCell="B18" sqref="B18:B19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14" t="s">
        <v>70</v>
      </c>
      <c r="O2" s="13"/>
    </row>
    <row r="3" spans="1:16" ht="18" x14ac:dyDescent="0.25">
      <c r="A3" s="65" t="s">
        <v>0</v>
      </c>
      <c r="B3" s="66"/>
      <c r="C3" s="214" t="str">
        <f>'zákazka a cenová ponuka 1 '!C3:K3</f>
        <v xml:space="preserve">Lesnícke služby v ťažbovom procese na OZ Vranov n/T, VC LS Turcovce VC 2   </v>
      </c>
      <c r="D3" s="215"/>
      <c r="E3" s="215"/>
      <c r="F3" s="215"/>
      <c r="G3" s="215"/>
      <c r="H3" s="215"/>
      <c r="I3" s="215"/>
      <c r="J3" s="215"/>
      <c r="K3" s="215"/>
      <c r="L3" s="53"/>
      <c r="N3" s="12"/>
      <c r="O3" s="13"/>
    </row>
    <row r="4" spans="1:16" x14ac:dyDescent="0.25">
      <c r="A4" s="67" t="s">
        <v>1</v>
      </c>
      <c r="B4" s="216" t="str">
        <f>'zákazka a cenová ponuka 1 '!B4:F4</f>
        <v>Lesy SR š.p. OZ Vranov n/T</v>
      </c>
      <c r="C4" s="216"/>
      <c r="D4" s="216"/>
      <c r="E4" s="216"/>
      <c r="F4" s="216"/>
      <c r="G4" s="68"/>
      <c r="H4" s="69"/>
      <c r="I4" s="69"/>
      <c r="J4" s="70"/>
      <c r="K4" s="69"/>
      <c r="L4" s="16"/>
      <c r="M4" s="16"/>
      <c r="N4" s="16"/>
      <c r="O4" s="16"/>
    </row>
    <row r="5" spans="1:16" ht="6" customHeight="1" thickBot="1" x14ac:dyDescent="0.3">
      <c r="A5" s="55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217" t="s">
        <v>66</v>
      </c>
      <c r="B6" s="218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104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224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225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96"/>
      <c r="B10" s="71"/>
      <c r="C10" s="222" t="s">
        <v>75</v>
      </c>
      <c r="D10" s="223"/>
      <c r="E10" s="72"/>
      <c r="F10" s="72"/>
      <c r="G10" s="73">
        <f>SUM(E10:F10)</f>
        <v>0</v>
      </c>
      <c r="H10" s="72"/>
      <c r="I10" s="72"/>
      <c r="J10" s="72"/>
      <c r="K10" s="74"/>
      <c r="L10" s="75"/>
      <c r="M10" s="76" t="s">
        <v>61</v>
      </c>
      <c r="N10" s="77"/>
      <c r="O10" s="78">
        <f>SUM(N10*G10)</f>
        <v>0</v>
      </c>
      <c r="P10" s="64" t="str">
        <f>IF( O10=0," ", IF(100-((L10/O10)*100)&gt;20,"viac ako 20%",0))</f>
        <v xml:space="preserve"> </v>
      </c>
    </row>
    <row r="11" spans="1:16" x14ac:dyDescent="0.25">
      <c r="A11" s="97"/>
      <c r="B11" s="58"/>
      <c r="C11" s="210" t="s">
        <v>74</v>
      </c>
      <c r="D11" s="211"/>
      <c r="E11" s="59"/>
      <c r="F11" s="59"/>
      <c r="G11" s="56">
        <f t="shared" ref="G11" si="0">SUM(E11:F11)</f>
        <v>0</v>
      </c>
      <c r="H11" s="60"/>
      <c r="I11" s="58"/>
      <c r="J11" s="58"/>
      <c r="K11" s="61"/>
      <c r="L11" s="79"/>
      <c r="M11" s="80" t="s">
        <v>61</v>
      </c>
      <c r="N11" s="81"/>
      <c r="O11" s="82">
        <f>SUM(N11*G11)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0</v>
      </c>
      <c r="G12" s="57">
        <f t="shared" si="2"/>
        <v>0</v>
      </c>
      <c r="H12" s="26"/>
      <c r="I12" s="25"/>
      <c r="J12" s="25"/>
      <c r="K12" s="46"/>
      <c r="L12" s="82">
        <f>SUM(L10:L11)</f>
        <v>0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52"/>
      <c r="D13" s="54"/>
      <c r="E13" s="56"/>
      <c r="F13" s="56"/>
      <c r="G13" s="56"/>
      <c r="H13" s="23"/>
      <c r="I13" s="22"/>
      <c r="J13" s="22"/>
      <c r="K13" s="52"/>
      <c r="L13" s="82"/>
      <c r="M13" s="85"/>
      <c r="N13" s="86"/>
      <c r="O13" s="82"/>
      <c r="P13" s="64"/>
    </row>
    <row r="14" spans="1:16" x14ac:dyDescent="0.25">
      <c r="A14" s="105"/>
      <c r="B14" s="87"/>
      <c r="C14" s="220" t="s">
        <v>75</v>
      </c>
      <c r="D14" s="221"/>
      <c r="E14" s="88"/>
      <c r="F14" s="88"/>
      <c r="G14" s="25">
        <f>SUM(E14:F14)</f>
        <v>0</v>
      </c>
      <c r="H14" s="88"/>
      <c r="I14" s="88"/>
      <c r="J14" s="88"/>
      <c r="K14" s="89"/>
      <c r="L14" s="90"/>
      <c r="M14" s="91" t="s">
        <v>61</v>
      </c>
      <c r="N14" s="92"/>
      <c r="O14" s="84">
        <f>SUM(N14*G14)</f>
        <v>0</v>
      </c>
      <c r="P14" s="64"/>
    </row>
    <row r="15" spans="1:16" x14ac:dyDescent="0.25">
      <c r="A15" s="105"/>
      <c r="B15" s="58"/>
      <c r="C15" s="210" t="s">
        <v>74</v>
      </c>
      <c r="D15" s="211"/>
      <c r="E15" s="59"/>
      <c r="F15" s="59"/>
      <c r="G15" s="56">
        <f t="shared" ref="G15" si="3">SUM(E15:F15)</f>
        <v>0</v>
      </c>
      <c r="H15" s="60"/>
      <c r="I15" s="58"/>
      <c r="J15" s="58"/>
      <c r="K15" s="61"/>
      <c r="L15" s="79"/>
      <c r="M15" s="80" t="s">
        <v>61</v>
      </c>
      <c r="N15" s="81"/>
      <c r="O15" s="82">
        <f>SUM(N15*G15)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0</v>
      </c>
      <c r="G16" s="57">
        <f t="shared" si="4"/>
        <v>0</v>
      </c>
      <c r="H16" s="26"/>
      <c r="I16" s="25"/>
      <c r="J16" s="25"/>
      <c r="K16" s="46"/>
      <c r="L16" s="82">
        <f>SUM(L14:L15)</f>
        <v>0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52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97"/>
      <c r="B18" s="58"/>
      <c r="C18" s="220" t="s">
        <v>75</v>
      </c>
      <c r="D18" s="221"/>
      <c r="E18" s="88"/>
      <c r="F18" s="88"/>
      <c r="G18" s="25">
        <f>SUM(E18:F18)</f>
        <v>0</v>
      </c>
      <c r="H18" s="60"/>
      <c r="I18" s="58"/>
      <c r="J18" s="58"/>
      <c r="K18" s="61"/>
      <c r="L18" s="79"/>
      <c r="M18" s="85" t="s">
        <v>61</v>
      </c>
      <c r="N18" s="81"/>
      <c r="O18" s="82">
        <f>SUM(N18*G18)</f>
        <v>0</v>
      </c>
      <c r="P18" s="64"/>
    </row>
    <row r="19" spans="1:16" x14ac:dyDescent="0.25">
      <c r="A19" s="97"/>
      <c r="B19" s="58"/>
      <c r="C19" s="210" t="s">
        <v>74</v>
      </c>
      <c r="D19" s="211"/>
      <c r="E19" s="59"/>
      <c r="F19" s="59"/>
      <c r="G19" s="56">
        <f t="shared" ref="G19" si="6">SUM(E19:F19)</f>
        <v>0</v>
      </c>
      <c r="H19" s="60"/>
      <c r="I19" s="58"/>
      <c r="J19" s="58"/>
      <c r="K19" s="61"/>
      <c r="L19" s="79"/>
      <c r="M19" s="85" t="s">
        <v>61</v>
      </c>
      <c r="N19" s="81"/>
      <c r="O19" s="82">
        <f t="shared" ref="O19" si="7">SUM(N19*G19)</f>
        <v>0</v>
      </c>
      <c r="P19" s="64" t="str">
        <f t="shared" si="5"/>
        <v xml:space="preserve"> </v>
      </c>
    </row>
    <row r="20" spans="1:16" ht="15.75" thickBot="1" x14ac:dyDescent="0.3">
      <c r="A20" s="27"/>
      <c r="B20" s="28" t="s">
        <v>73</v>
      </c>
      <c r="C20" s="212"/>
      <c r="D20" s="213"/>
      <c r="E20" s="57">
        <f>SUM(E18:E19)</f>
        <v>0</v>
      </c>
      <c r="F20" s="57">
        <f t="shared" ref="F20:G20" si="8">SUM(F18:F19)</f>
        <v>0</v>
      </c>
      <c r="G20" s="57">
        <f t="shared" si="8"/>
        <v>0</v>
      </c>
      <c r="H20" s="29"/>
      <c r="I20" s="28"/>
      <c r="J20" s="28"/>
      <c r="K20" s="49"/>
      <c r="L20" s="93">
        <f>SUM(L18:L19)</f>
        <v>0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30"/>
      <c r="B21" s="31"/>
      <c r="C21" s="32"/>
      <c r="D21" s="33"/>
      <c r="E21" s="34"/>
      <c r="F21" s="34"/>
      <c r="G21" s="34"/>
      <c r="H21" s="35"/>
      <c r="I21" s="31"/>
      <c r="J21" s="31"/>
      <c r="K21" s="32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0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51" t="s">
        <v>57</v>
      </c>
      <c r="B27" s="51"/>
      <c r="C27" s="51"/>
      <c r="D27" s="51"/>
      <c r="E27" s="51"/>
      <c r="F27" s="51"/>
      <c r="G27" s="50" t="s">
        <v>55</v>
      </c>
      <c r="H27" s="51"/>
      <c r="I27" s="51"/>
      <c r="J27" s="43"/>
      <c r="K27" s="43"/>
      <c r="L27" s="43"/>
      <c r="M27" s="43"/>
      <c r="N27" s="43"/>
      <c r="O27" s="43"/>
    </row>
    <row r="28" spans="1:16" ht="15" customHeight="1" x14ac:dyDescent="0.25">
      <c r="A28" s="201" t="s">
        <v>67</v>
      </c>
      <c r="B28" s="202"/>
      <c r="C28" s="202"/>
      <c r="D28" s="202"/>
      <c r="E28" s="203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204"/>
      <c r="B29" s="205"/>
      <c r="C29" s="205"/>
      <c r="D29" s="205"/>
      <c r="E29" s="206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204"/>
      <c r="B30" s="205"/>
      <c r="C30" s="205"/>
      <c r="D30" s="205"/>
      <c r="E30" s="206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204"/>
      <c r="B31" s="205"/>
      <c r="C31" s="205"/>
      <c r="D31" s="205"/>
      <c r="E31" s="206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204"/>
      <c r="B32" s="205"/>
      <c r="C32" s="205"/>
      <c r="D32" s="205"/>
      <c r="E32" s="206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204"/>
      <c r="B33" s="205"/>
      <c r="C33" s="205"/>
      <c r="D33" s="205"/>
      <c r="E33" s="20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204"/>
      <c r="B34" s="205"/>
      <c r="C34" s="205"/>
      <c r="D34" s="205"/>
      <c r="E34" s="20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207"/>
      <c r="B35" s="208"/>
      <c r="C35" s="208"/>
      <c r="D35" s="208"/>
      <c r="E35" s="209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HqkXFUbckSeBdPEh/ukw9sXHQgJLBNOLP8OqXXEIJgKBudCljIU8ixmksPxKYPlUuBo1oRnCSM4rj8Zl8GDz2Q==" saltValue="RVh7iqHYJdq4fPNIFAmKAQ==" spinCount="100000" sheet="1" objects="1" scenarios="1"/>
  <mergeCells count="44">
    <mergeCell ref="A23:N23"/>
    <mergeCell ref="J7:J9"/>
    <mergeCell ref="K7:K9"/>
    <mergeCell ref="C17:D17"/>
    <mergeCell ref="C18:D18"/>
    <mergeCell ref="C12:D12"/>
    <mergeCell ref="C14:D14"/>
    <mergeCell ref="C15:D15"/>
    <mergeCell ref="C16:D16"/>
    <mergeCell ref="E8:E9"/>
    <mergeCell ref="F8:F9"/>
    <mergeCell ref="G8:G9"/>
    <mergeCell ref="C10:D10"/>
    <mergeCell ref="A8:A9"/>
    <mergeCell ref="C8:D9"/>
    <mergeCell ref="A1:L1"/>
    <mergeCell ref="C3:K3"/>
    <mergeCell ref="B4:F4"/>
    <mergeCell ref="B5:F5"/>
    <mergeCell ref="A6:B6"/>
    <mergeCell ref="A24:N24"/>
    <mergeCell ref="A25:C25"/>
    <mergeCell ref="A26:O26"/>
    <mergeCell ref="B7:B9"/>
    <mergeCell ref="C7:D7"/>
    <mergeCell ref="E7:G7"/>
    <mergeCell ref="H7:H9"/>
    <mergeCell ref="I7:I9"/>
    <mergeCell ref="C11:D11"/>
    <mergeCell ref="L7:L9"/>
    <mergeCell ref="M7:M9"/>
    <mergeCell ref="N7:N9"/>
    <mergeCell ref="O7:O9"/>
    <mergeCell ref="C19:D19"/>
    <mergeCell ref="C20:D20"/>
    <mergeCell ref="J22:K22"/>
    <mergeCell ref="A28:E35"/>
    <mergeCell ref="F28:F32"/>
    <mergeCell ref="H29:O29"/>
    <mergeCell ref="H30:O30"/>
    <mergeCell ref="H31:O31"/>
    <mergeCell ref="H32:O32"/>
    <mergeCell ref="L35:N35"/>
    <mergeCell ref="H28:O28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workbookViewId="0">
      <selection activeCell="N11" sqref="N11"/>
    </sheetView>
  </sheetViews>
  <sheetFormatPr defaultRowHeight="15" x14ac:dyDescent="0.25"/>
  <cols>
    <col min="1" max="1" width="13.7109375" style="62" customWidth="1"/>
    <col min="2" max="2" width="12" style="62" customWidth="1"/>
    <col min="3" max="3" width="14.85546875" style="62" customWidth="1"/>
    <col min="4" max="4" width="14.5703125" style="62" customWidth="1"/>
    <col min="5" max="6" width="9.140625" style="62"/>
    <col min="7" max="7" width="11.85546875" style="62" customWidth="1"/>
    <col min="8" max="10" width="9.140625" style="62"/>
    <col min="11" max="11" width="11.42578125" style="62" customWidth="1"/>
    <col min="12" max="12" width="16.140625" style="62" customWidth="1"/>
    <col min="13" max="13" width="6.140625" style="62" customWidth="1"/>
    <col min="14" max="14" width="13.85546875" style="62" customWidth="1"/>
    <col min="15" max="15" width="15.85546875" style="62" customWidth="1"/>
    <col min="16" max="16" width="14.5703125" style="62" customWidth="1"/>
    <col min="17" max="17" width="9.42578125" style="62" bestFit="1" customWidth="1"/>
    <col min="18" max="16384" width="9.140625" style="62"/>
  </cols>
  <sheetData>
    <row r="1" spans="1:16" ht="18" x14ac:dyDescent="0.25">
      <c r="A1" s="175" t="s">
        <v>64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4" t="s">
        <v>69</v>
      </c>
      <c r="O1" s="13"/>
    </row>
    <row r="2" spans="1:16" ht="11.25" customHeight="1" x14ac:dyDescent="0.2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4" t="s">
        <v>70</v>
      </c>
      <c r="O2" s="13"/>
    </row>
    <row r="3" spans="1:16" ht="18" x14ac:dyDescent="0.25">
      <c r="A3" s="15" t="s">
        <v>0</v>
      </c>
      <c r="B3" s="122"/>
      <c r="C3" s="190" t="str">
        <f>'zákazka a cenová ponuka 1 '!C3:K3</f>
        <v xml:space="preserve">Lesnícke služby v ťažbovom procese na OZ Vranov n/T, VC LS Turcovce VC 2   </v>
      </c>
      <c r="D3" s="191"/>
      <c r="E3" s="191"/>
      <c r="F3" s="191"/>
      <c r="G3" s="191"/>
      <c r="H3" s="191"/>
      <c r="I3" s="191"/>
      <c r="J3" s="191"/>
      <c r="K3" s="191"/>
      <c r="L3" s="122"/>
      <c r="N3" s="12"/>
      <c r="O3" s="13"/>
    </row>
    <row r="4" spans="1:16" x14ac:dyDescent="0.25">
      <c r="A4" s="18" t="s">
        <v>1</v>
      </c>
      <c r="B4" s="188" t="str">
        <f>'zákazka a cenová ponuka 1 '!B4:F4</f>
        <v>Lesy SR š.p. OZ Vranov n/T</v>
      </c>
      <c r="C4" s="188"/>
      <c r="D4" s="188"/>
      <c r="E4" s="188"/>
      <c r="F4" s="188"/>
      <c r="G4" s="17"/>
      <c r="H4" s="16"/>
      <c r="I4" s="16"/>
      <c r="J4" s="19"/>
      <c r="K4" s="16"/>
      <c r="L4" s="16"/>
      <c r="M4" s="16"/>
      <c r="N4" s="16"/>
      <c r="O4" s="16"/>
    </row>
    <row r="5" spans="1:16" ht="6" customHeight="1" thickBot="1" x14ac:dyDescent="0.3">
      <c r="A5" s="123"/>
      <c r="B5" s="189"/>
      <c r="C5" s="189"/>
      <c r="D5" s="189"/>
      <c r="E5" s="189"/>
      <c r="F5" s="189"/>
      <c r="G5" s="17"/>
      <c r="H5" s="16"/>
      <c r="I5" s="16"/>
      <c r="J5" s="16"/>
      <c r="K5" s="16"/>
      <c r="L5" s="16"/>
      <c r="M5" s="16"/>
      <c r="N5" s="16"/>
      <c r="O5" s="16"/>
    </row>
    <row r="6" spans="1:16" ht="16.5" customHeight="1" thickBot="1" x14ac:dyDescent="0.3">
      <c r="A6" s="186" t="s">
        <v>66</v>
      </c>
      <c r="B6" s="187"/>
      <c r="C6" s="63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6"/>
    </row>
    <row r="7" spans="1:16" ht="21" customHeight="1" thickBot="1" x14ac:dyDescent="0.3">
      <c r="A7" s="47" t="s">
        <v>72</v>
      </c>
      <c r="B7" s="192" t="s">
        <v>2</v>
      </c>
      <c r="C7" s="194" t="s">
        <v>53</v>
      </c>
      <c r="D7" s="195"/>
      <c r="E7" s="172" t="s">
        <v>3</v>
      </c>
      <c r="F7" s="173"/>
      <c r="G7" s="174"/>
      <c r="H7" s="178" t="s">
        <v>4</v>
      </c>
      <c r="I7" s="170" t="s">
        <v>5</v>
      </c>
      <c r="J7" s="181" t="s">
        <v>6</v>
      </c>
      <c r="K7" s="184" t="s">
        <v>7</v>
      </c>
      <c r="L7" s="170" t="s">
        <v>54</v>
      </c>
      <c r="M7" s="170" t="s">
        <v>60</v>
      </c>
      <c r="N7" s="163" t="s">
        <v>58</v>
      </c>
      <c r="O7" s="165" t="s">
        <v>59</v>
      </c>
    </row>
    <row r="8" spans="1:16" ht="21.75" customHeight="1" x14ac:dyDescent="0.25">
      <c r="A8" s="170" t="str">
        <f>'zákazka a cenová ponuka 1 '!A8:A9</f>
        <v>Turcovce VC 2 LO 03</v>
      </c>
      <c r="B8" s="193"/>
      <c r="C8" s="167" t="s">
        <v>68</v>
      </c>
      <c r="D8" s="168"/>
      <c r="E8" s="167" t="s">
        <v>9</v>
      </c>
      <c r="F8" s="169" t="s">
        <v>10</v>
      </c>
      <c r="G8" s="170" t="s">
        <v>11</v>
      </c>
      <c r="H8" s="179"/>
      <c r="I8" s="169"/>
      <c r="J8" s="182"/>
      <c r="K8" s="185"/>
      <c r="L8" s="169"/>
      <c r="M8" s="169"/>
      <c r="N8" s="164"/>
      <c r="O8" s="166"/>
    </row>
    <row r="9" spans="1:16" ht="50.25" customHeight="1" thickBot="1" x14ac:dyDescent="0.3">
      <c r="A9" s="171"/>
      <c r="B9" s="193"/>
      <c r="C9" s="167"/>
      <c r="D9" s="168"/>
      <c r="E9" s="167"/>
      <c r="F9" s="169"/>
      <c r="G9" s="169"/>
      <c r="H9" s="180"/>
      <c r="I9" s="169"/>
      <c r="J9" s="183"/>
      <c r="K9" s="185"/>
      <c r="L9" s="171"/>
      <c r="M9" s="171"/>
      <c r="N9" s="164"/>
      <c r="O9" s="166"/>
    </row>
    <row r="10" spans="1:16" x14ac:dyDescent="0.25">
      <c r="A10" s="20"/>
      <c r="B10" s="98"/>
      <c r="C10" s="176"/>
      <c r="D10" s="177"/>
      <c r="E10" s="73">
        <f>'zákazka a cenová ponuka 1 '!E10+'zákazka a cenová ponuka 2'!E10+'zákazka a cenová ponuka 3'!E10+'zákazka a cenová ponuka 4'!E10+'zákazka a cenová ponuka 5'!E10+'zákazka a cenová ponuka 6'!E10+'zákazka a cenová ponuka 7'!E10+'zákazka a cenová ponuka 8'!E10+'zákazka a cenová ponuka 9'!E10</f>
        <v>0</v>
      </c>
      <c r="F10" s="128">
        <f>'zákazka a cenová ponuka 1 '!F10+'zákazka a cenová ponuka 2'!F10+'zákazka a cenová ponuka 3'!F10+'zákazka a cenová ponuka 4'!F10+'zákazka a cenová ponuka 5'!F10+'zákazka a cenová ponuka 6'!F10+'zákazka a cenová ponuka 7'!F10+'zákazka a cenová ponuka 8'!F10+'zákazka a cenová ponuka 9'!F10</f>
        <v>120.06</v>
      </c>
      <c r="G10" s="128">
        <f>SUM(E10:F10)</f>
        <v>120.06</v>
      </c>
      <c r="H10" s="73"/>
      <c r="I10" s="73"/>
      <c r="J10" s="73"/>
      <c r="K10" s="99"/>
      <c r="L10" s="100">
        <f>'zákazka a cenová ponuka 1 '!L10+'zákazka a cenová ponuka 2'!L10+'zákazka a cenová ponuka 3'!L10+'zákazka a cenová ponuka 4'!L10+'zákazka a cenová ponuka 5'!L10+'zákazka a cenová ponuka 6'!L10+'zákazka a cenová ponuka 7'!L10+'zákazka a cenová ponuka 8'!L10+'zákazka a cenová ponuka 9'!L10</f>
        <v>1875.3600000000001</v>
      </c>
      <c r="M10" s="76" t="s">
        <v>61</v>
      </c>
      <c r="N10" s="101"/>
      <c r="O10" s="78">
        <f>'zákazka a cenová ponuka 1 '!O10+'zákazka a cenová ponuka 2'!O10+'zákazka a cenová ponuka 3'!O10+'zákazka a cenová ponuka 4'!O10+'zákazka a cenová ponuka 5'!O10+'zákazka a cenová ponuka 6'!O10+'zákazka a cenová ponuka 7'!O10+'zákazka a cenová ponuka 8'!O10+'zákazka a cenová ponuka 9'!O10</f>
        <v>0</v>
      </c>
      <c r="P10" s="64" t="str">
        <f>IF( O10=0," ", IF(100-((L10/O10)*100)&gt;20,"viac ako 20%",0))</f>
        <v xml:space="preserve"> </v>
      </c>
    </row>
    <row r="11" spans="1:16" x14ac:dyDescent="0.25">
      <c r="A11" s="21"/>
      <c r="B11" s="22"/>
      <c r="C11" s="212"/>
      <c r="D11" s="219"/>
      <c r="E11" s="56">
        <f>'zákazka a cenová ponuka 1 '!E11+'zákazka a cenová ponuka 2'!E11+'zákazka a cenová ponuka 3'!E11+'zákazka a cenová ponuka 4'!E11+'zákazka a cenová ponuka 5'!E11+'zákazka a cenová ponuka 6'!E11+'zákazka a cenová ponuka 7'!E11+'zákazka a cenová ponuka 8'!E11+'zákazka a cenová ponuka 9'!E11</f>
        <v>0</v>
      </c>
      <c r="F11" s="56">
        <f>'zákazka a cenová ponuka 1 '!F11+'zákazka a cenová ponuka 2'!F11+'zákazka a cenová ponuka 3'!F11+'zákazka a cenová ponuka 4'!F11+'zákazka a cenová ponuka 5'!F11+'zákazka a cenová ponuka 6'!F11+'zákazka a cenová ponuka 7'!F11+'zákazka a cenová ponuka 8'!F11+'zákazka a cenová ponuka 9'!F11</f>
        <v>480.21000000000004</v>
      </c>
      <c r="G11" s="56">
        <f t="shared" ref="G11" si="0">SUM(E11:F11)</f>
        <v>480.21000000000004</v>
      </c>
      <c r="H11" s="23"/>
      <c r="I11" s="22"/>
      <c r="J11" s="22"/>
      <c r="K11" s="119"/>
      <c r="L11" s="82">
        <f>'zákazka a cenová ponuka 1 '!L11+'zákazka a cenová ponuka 2'!L11+'zákazka a cenová ponuka 3'!L11+'zákazka a cenová ponuka 4'!L11+'zákazka a cenová ponuka 5'!L11+'zákazka a cenová ponuka 6'!L11+'zákazka a cenová ponuka 7'!L11+'zákazka a cenová ponuka 8'!L11+'zákazka a cenová ponuka 9'!L11</f>
        <v>6182.04</v>
      </c>
      <c r="M11" s="80" t="s">
        <v>61</v>
      </c>
      <c r="N11" s="86"/>
      <c r="O11" s="82">
        <f>'zákazka a cenová ponuka 1 '!O11+'zákazka a cenová ponuka 2'!O11+'zákazka a cenová ponuka 3'!O11+'zákazka a cenová ponuka 4'!O11+'zákazka a cenová ponuka 5'!O11+'zákazka a cenová ponuka 6'!O11+'zákazka a cenová ponuka 7'!O11+'zákazka a cenová ponuka 8'!O11+'zákazka a cenová ponuka 9'!O11</f>
        <v>0</v>
      </c>
      <c r="P11" s="64" t="str">
        <f t="shared" ref="P11" si="1">IF( O11=0," ", IF(100-((L11/O11)*100)&gt;20,"viac ako 20%",0))</f>
        <v xml:space="preserve"> </v>
      </c>
    </row>
    <row r="12" spans="1:16" x14ac:dyDescent="0.25">
      <c r="A12" s="24"/>
      <c r="B12" s="25" t="s">
        <v>73</v>
      </c>
      <c r="C12" s="212"/>
      <c r="D12" s="213"/>
      <c r="E12" s="57">
        <f>SUM(E10:E11)</f>
        <v>0</v>
      </c>
      <c r="F12" s="57">
        <f t="shared" ref="F12:G12" si="2">SUM(F10:F11)</f>
        <v>600.27</v>
      </c>
      <c r="G12" s="57">
        <f t="shared" si="2"/>
        <v>600.27</v>
      </c>
      <c r="H12" s="26"/>
      <c r="I12" s="25"/>
      <c r="J12" s="25"/>
      <c r="K12" s="46"/>
      <c r="L12" s="82">
        <f>SUM(L10:L11)</f>
        <v>8057.4</v>
      </c>
      <c r="M12" s="80" t="s">
        <v>61</v>
      </c>
      <c r="N12" s="83"/>
      <c r="O12" s="84">
        <f>SUM(O10:O11)</f>
        <v>0</v>
      </c>
      <c r="P12" s="64" t="str">
        <f>IF( O12=0," ", IF(100-((L12/O12)*100)&gt;20,"viac ako 20%",0))</f>
        <v xml:space="preserve"> </v>
      </c>
    </row>
    <row r="13" spans="1:16" x14ac:dyDescent="0.25">
      <c r="A13" s="24"/>
      <c r="B13" s="22"/>
      <c r="C13" s="119"/>
      <c r="D13" s="120"/>
      <c r="E13" s="56"/>
      <c r="F13" s="56"/>
      <c r="G13" s="56"/>
      <c r="H13" s="23"/>
      <c r="I13" s="22"/>
      <c r="J13" s="22"/>
      <c r="K13" s="119"/>
      <c r="L13" s="82"/>
      <c r="M13" s="85"/>
      <c r="N13" s="86"/>
      <c r="O13" s="82"/>
      <c r="P13" s="64"/>
    </row>
    <row r="14" spans="1:16" x14ac:dyDescent="0.25">
      <c r="A14" s="24"/>
      <c r="B14" s="26"/>
      <c r="C14" s="196"/>
      <c r="D14" s="197"/>
      <c r="E14" s="25">
        <f>'zákazka a cenová ponuka 1 '!E14+'zákazka a cenová ponuka 2'!E14+'zákazka a cenová ponuka 3'!E14+'zákazka a cenová ponuka 4'!E14+'zákazka a cenová ponuka 5'!E14+'zákazka a cenová ponuka 6'!E14+'zákazka a cenová ponuka 7'!E14+'zákazka a cenová ponuka 8'!E14+'zákazka a cenová ponuka 9'!E14</f>
        <v>0</v>
      </c>
      <c r="F14" s="127">
        <f>'zákazka a cenová ponuka 1 '!F14+'zákazka a cenová ponuka 2'!F14+'zákazka a cenová ponuka 3'!F14+'zákazka a cenová ponuka 4'!F14+'zákazka a cenová ponuka 5'!F14+'zákazka a cenová ponuka 6'!F14+'zákazka a cenová ponuka 7'!F14+'zákazka a cenová ponuka 8'!F14+'zákazka a cenová ponuka 9'!F14</f>
        <v>211.74</v>
      </c>
      <c r="G14" s="127">
        <f>SUM(E14:F14)</f>
        <v>211.74</v>
      </c>
      <c r="H14" s="25"/>
      <c r="I14" s="25"/>
      <c r="J14" s="25"/>
      <c r="K14" s="46"/>
      <c r="L14" s="102">
        <f>'zákazka a cenová ponuka 1 '!L14+'zákazka a cenová ponuka 2'!L14+'zákazka a cenová ponuka 3'!L14+'zákazka a cenová ponuka 4'!L14+'zákazka a cenová ponuka 5'!L14+'zákazka a cenová ponuka 6'!L14+'zákazka a cenová ponuka 7'!L14+'zákazka a cenová ponuka 8'!L14+'zákazka a cenová ponuka 9'!L14</f>
        <v>3908.19</v>
      </c>
      <c r="M14" s="91" t="s">
        <v>61</v>
      </c>
      <c r="N14" s="103"/>
      <c r="O14" s="84">
        <f>'zákazka a cenová ponuka 1 '!O14+'zákazka a cenová ponuka 2'!O14+'zákazka a cenová ponuka 3'!O14+'zákazka a cenová ponuka 4'!O14+'zákazka a cenová ponuka 5'!O14+'zákazka a cenová ponuka 6'!O14+'zákazka a cenová ponuka 7'!O14+'zákazka a cenová ponuka 8'!O14+'zákazka a cenová ponuka 9'!O14</f>
        <v>0</v>
      </c>
      <c r="P14" s="64"/>
    </row>
    <row r="15" spans="1:16" x14ac:dyDescent="0.25">
      <c r="A15" s="24"/>
      <c r="B15" s="22"/>
      <c r="C15" s="212"/>
      <c r="D15" s="219"/>
      <c r="E15" s="56">
        <f>'zákazka a cenová ponuka 1 '!E15+'zákazka a cenová ponuka 2'!E15+'zákazka a cenová ponuka 3'!E15+'zákazka a cenová ponuka 4'!E15+'zákazka a cenová ponuka 5'!E15+'zákazka a cenová ponuka 6'!E15+'zákazka a cenová ponuka 7'!E15+'zákazka a cenová ponuka 8'!E15+'zákazka a cenová ponuka 9'!E15</f>
        <v>0</v>
      </c>
      <c r="F15" s="56">
        <f>'zákazka a cenová ponuka 1 '!F15+'zákazka a cenová ponuka 2'!F15+'zákazka a cenová ponuka 3'!F15+'zákazka a cenová ponuka 4'!F15+'zákazka a cenová ponuka 5'!F15+'zákazka a cenová ponuka 6'!F15+'zákazka a cenová ponuka 7'!F15+'zákazka a cenová ponuka 8'!F15+'zákazka a cenová ponuka 9'!F15</f>
        <v>461.53999999999996</v>
      </c>
      <c r="G15" s="56">
        <f t="shared" ref="G15" si="3">SUM(E15:F15)</f>
        <v>461.53999999999996</v>
      </c>
      <c r="H15" s="23"/>
      <c r="I15" s="22"/>
      <c r="J15" s="22"/>
      <c r="K15" s="119"/>
      <c r="L15" s="82">
        <f>'zákazka a cenová ponuka 1 '!L15+'zákazka a cenová ponuka 2'!L15+'zákazka a cenová ponuka 3'!L15+'zákazka a cenová ponuka 4'!L15+'zákazka a cenová ponuka 5'!L15+'zákazka a cenová ponuka 6'!L15+'zákazka a cenová ponuka 7'!L15+'zákazka a cenová ponuka 8'!L15+'zákazka a cenová ponuka 9'!L15</f>
        <v>5874.99</v>
      </c>
      <c r="M15" s="80" t="s">
        <v>61</v>
      </c>
      <c r="N15" s="86"/>
      <c r="O15" s="82">
        <f>'zákazka a cenová ponuka 1 '!O15+'zákazka a cenová ponuka 2'!O15+'zákazka a cenová ponuka 3'!O15+'zákazka a cenová ponuka 4'!O15+'zákazka a cenová ponuka 5'!O15+'zákazka a cenová ponuka 6'!O15+'zákazka a cenová ponuka 7'!O15+'zákazka a cenová ponuka 8'!O15+'zákazka a cenová ponuka 9'!O15</f>
        <v>0</v>
      </c>
      <c r="P15" s="64"/>
    </row>
    <row r="16" spans="1:16" x14ac:dyDescent="0.25">
      <c r="A16" s="24"/>
      <c r="B16" s="25" t="s">
        <v>73</v>
      </c>
      <c r="C16" s="212"/>
      <c r="D16" s="213"/>
      <c r="E16" s="57">
        <f>SUM(E14:E15)</f>
        <v>0</v>
      </c>
      <c r="F16" s="57">
        <f t="shared" ref="F16:G16" si="4">SUM(F14:F15)</f>
        <v>673.28</v>
      </c>
      <c r="G16" s="57">
        <f t="shared" si="4"/>
        <v>673.28</v>
      </c>
      <c r="H16" s="26"/>
      <c r="I16" s="25"/>
      <c r="J16" s="25"/>
      <c r="K16" s="46"/>
      <c r="L16" s="82">
        <f>SUM(L14:L15)</f>
        <v>9783.18</v>
      </c>
      <c r="M16" s="80" t="s">
        <v>61</v>
      </c>
      <c r="N16" s="83"/>
      <c r="O16" s="84">
        <f>SUM(O14:O15)</f>
        <v>0</v>
      </c>
      <c r="P16" s="64"/>
    </row>
    <row r="17" spans="1:16" x14ac:dyDescent="0.25">
      <c r="A17" s="21"/>
      <c r="B17" s="22"/>
      <c r="C17" s="212"/>
      <c r="D17" s="219"/>
      <c r="E17" s="56"/>
      <c r="F17" s="56"/>
      <c r="G17" s="56"/>
      <c r="H17" s="23"/>
      <c r="I17" s="22"/>
      <c r="J17" s="22"/>
      <c r="K17" s="119"/>
      <c r="L17" s="82"/>
      <c r="M17" s="85"/>
      <c r="N17" s="86"/>
      <c r="O17" s="82"/>
      <c r="P17" s="64" t="str">
        <f t="shared" ref="P17:P20" si="5">IF( O17=0," ", IF(100-((L17/O17)*100)&gt;20,"viac ako 20%",0))</f>
        <v xml:space="preserve"> </v>
      </c>
    </row>
    <row r="18" spans="1:16" x14ac:dyDescent="0.25">
      <c r="A18" s="21"/>
      <c r="B18" s="22"/>
      <c r="C18" s="196"/>
      <c r="D18" s="197"/>
      <c r="E18" s="25">
        <f>'zákazka a cenová ponuka 1 '!E18+'zákazka a cenová ponuka 2'!E18+'zákazka a cenová ponuka 3'!E18+'zákazka a cenová ponuka 4'!E18+'zákazka a cenová ponuka 5'!E18+'zákazka a cenová ponuka 6'!E18+'zákazka a cenová ponuka 7'!E18+'zákazka a cenová ponuka 8'!E18+'zákazka a cenová ponuka 9'!E18</f>
        <v>0</v>
      </c>
      <c r="F18" s="127">
        <f>'zákazka a cenová ponuka 1 '!F18+'zákazka a cenová ponuka 2'!F18+'zákazka a cenová ponuka 3'!F18+'zákazka a cenová ponuka 4'!F18+'zákazka a cenová ponuka 5'!F18+'zákazka a cenová ponuka 6'!F18+'zákazka a cenová ponuka 7'!F18+'zákazka a cenová ponuka 8'!F18+'zákazka a cenová ponuka 9'!F18</f>
        <v>106.54</v>
      </c>
      <c r="G18" s="127">
        <f>SUM(E18:F18)</f>
        <v>106.54</v>
      </c>
      <c r="H18" s="23"/>
      <c r="I18" s="22"/>
      <c r="J18" s="22"/>
      <c r="K18" s="119"/>
      <c r="L18" s="82">
        <f>'zákazka a cenová ponuka 1 '!L18+'zákazka a cenová ponuka 2'!L18+'zákazka a cenová ponuka 3'!L18+'zákazka a cenová ponuka 4'!L18+'zákazka a cenová ponuka 5'!L18+'zákazka a cenová ponuka 6'!L18+'zákazka a cenová ponuka 7'!L18+'zákazka a cenová ponuka 8'!L18+'zákazka a cenová ponuka 9'!L18</f>
        <v>1558.79</v>
      </c>
      <c r="M18" s="85" t="s">
        <v>61</v>
      </c>
      <c r="N18" s="86"/>
      <c r="O18" s="82">
        <f>'zákazka a cenová ponuka 1 '!O18+'zákazka a cenová ponuka 2'!O18+'zákazka a cenová ponuka 3'!O18+'zákazka a cenová ponuka 4'!O18+'zákazka a cenová ponuka 5'!O18+'zákazka a cenová ponuka 6'!O18+'zákazka a cenová ponuka 7'!O18+'zákazka a cenová ponuka 8'!O18+'zákazka a cenová ponuka 9'!O18</f>
        <v>0</v>
      </c>
      <c r="P18" s="64"/>
    </row>
    <row r="19" spans="1:16" x14ac:dyDescent="0.25">
      <c r="A19" s="21"/>
      <c r="B19" s="22"/>
      <c r="C19" s="212"/>
      <c r="D19" s="219"/>
      <c r="E19" s="56">
        <f>'zákazka a cenová ponuka 1 '!E19+'zákazka a cenová ponuka 2'!E19+'zákazka a cenová ponuka 3'!E19+'zákazka a cenová ponuka 4'!E19+'zákazka a cenová ponuka 5'!E19+'zákazka a cenová ponuka 6'!E19+'zákazka a cenová ponuka 7'!E19+'zákazka a cenová ponuka 8'!E19+'zákazka a cenová ponuka 9'!E19</f>
        <v>0</v>
      </c>
      <c r="F19" s="56">
        <f>'zákazka a cenová ponuka 1 '!F19+'zákazka a cenová ponuka 2'!F19+'zákazka a cenová ponuka 3'!F19+'zákazka a cenová ponuka 4'!F19+'zákazka a cenová ponuka 5'!F19+'zákazka a cenová ponuka 6'!F19+'zákazka a cenová ponuka 7'!F19+'zákazka a cenová ponuka 8'!F19+'zákazka a cenová ponuka 9'!F19</f>
        <v>406.5</v>
      </c>
      <c r="G19" s="56">
        <f t="shared" ref="G19" si="6">SUM(E19:F19)</f>
        <v>406.5</v>
      </c>
      <c r="H19" s="23"/>
      <c r="I19" s="22"/>
      <c r="J19" s="22"/>
      <c r="K19" s="119"/>
      <c r="L19" s="82">
        <f>'zákazka a cenová ponuka 1 '!L19+'zákazka a cenová ponuka 2'!L19+'zákazka a cenová ponuka 3'!L19+'zákazka a cenová ponuka 4'!L19+'zákazka a cenová ponuka 5'!L19+'zákazka a cenová ponuka 6'!L19+'zákazka a cenová ponuka 7'!L19+'zákazka a cenová ponuka 8'!L19+'zákazka a cenová ponuka 9'!L19</f>
        <v>4662.46</v>
      </c>
      <c r="M19" s="85" t="s">
        <v>61</v>
      </c>
      <c r="N19" s="86"/>
      <c r="O19" s="82">
        <f>'zákazka a cenová ponuka 1 '!O19+'zákazka a cenová ponuka 2'!O19+'zákazka a cenová ponuka 3'!O19+'zákazka a cenová ponuka 4'!O19+'zákazka a cenová ponuka 5'!O19+'zákazka a cenová ponuka 6'!O19+'zákazka a cenová ponuka 7'!O19+'zákazka a cenová ponuka 8'!O19+'zákazka a cenová ponuka 9'!O19</f>
        <v>0</v>
      </c>
      <c r="P19" s="64" t="str">
        <f t="shared" si="5"/>
        <v xml:space="preserve"> </v>
      </c>
    </row>
    <row r="20" spans="1:16" ht="15.75" thickBot="1" x14ac:dyDescent="0.3">
      <c r="A20" s="107"/>
      <c r="B20" s="108" t="s">
        <v>73</v>
      </c>
      <c r="C20" s="226"/>
      <c r="D20" s="227"/>
      <c r="E20" s="109">
        <f>SUM(E18:E19)</f>
        <v>0</v>
      </c>
      <c r="F20" s="109">
        <f t="shared" ref="F20:G20" si="7">SUM(F18:F19)</f>
        <v>513.04</v>
      </c>
      <c r="G20" s="109">
        <f t="shared" si="7"/>
        <v>513.04</v>
      </c>
      <c r="H20" s="110"/>
      <c r="I20" s="108"/>
      <c r="J20" s="108"/>
      <c r="K20" s="126"/>
      <c r="L20" s="93">
        <f>SUM(L18:L19)</f>
        <v>6221.25</v>
      </c>
      <c r="M20" s="94"/>
      <c r="N20" s="95"/>
      <c r="O20" s="93">
        <f>SUM(O18:O19)</f>
        <v>0</v>
      </c>
      <c r="P20" s="64" t="str">
        <f t="shared" si="5"/>
        <v xml:space="preserve"> </v>
      </c>
    </row>
    <row r="21" spans="1:16" ht="15.75" thickBot="1" x14ac:dyDescent="0.3">
      <c r="A21" s="111"/>
      <c r="B21" s="112"/>
      <c r="C21" s="113"/>
      <c r="D21" s="114"/>
      <c r="E21" s="115">
        <f>E12+E16+E20</f>
        <v>0</v>
      </c>
      <c r="F21" s="117">
        <f t="shared" ref="F21:G21" si="8">F12+F16+F20</f>
        <v>1786.59</v>
      </c>
      <c r="G21" s="117">
        <f t="shared" si="8"/>
        <v>1786.59</v>
      </c>
      <c r="H21" s="106"/>
      <c r="I21" s="112"/>
      <c r="J21" s="112"/>
      <c r="K21" s="116"/>
      <c r="L21" s="36"/>
      <c r="M21" s="37"/>
      <c r="N21" s="37"/>
      <c r="O21" s="40"/>
      <c r="P21" s="64"/>
    </row>
    <row r="22" spans="1:16" ht="15.75" thickBot="1" x14ac:dyDescent="0.3">
      <c r="A22" s="48"/>
      <c r="B22" s="38"/>
      <c r="C22" s="38"/>
      <c r="D22" s="38"/>
      <c r="E22" s="38"/>
      <c r="F22" s="38"/>
      <c r="G22" s="38"/>
      <c r="H22" s="38"/>
      <c r="I22" s="38"/>
      <c r="J22" s="140" t="s">
        <v>13</v>
      </c>
      <c r="K22" s="140"/>
      <c r="L22" s="36">
        <f>L12+L16+L20</f>
        <v>24061.83</v>
      </c>
      <c r="M22" s="39"/>
      <c r="N22" s="41" t="s">
        <v>14</v>
      </c>
      <c r="O22" s="36">
        <f>O12+O16+O20</f>
        <v>0</v>
      </c>
      <c r="P22" s="64" t="str">
        <f>IF(O22&gt;L22,"prekročená cena","nižšia ako stanovená")</f>
        <v>nižšia ako stanovená</v>
      </c>
    </row>
    <row r="23" spans="1:16" ht="15.75" thickBot="1" x14ac:dyDescent="0.3">
      <c r="A23" s="141" t="s">
        <v>15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36">
        <f>O22*0.2</f>
        <v>0</v>
      </c>
    </row>
    <row r="24" spans="1:16" ht="15.75" thickBot="1" x14ac:dyDescent="0.3">
      <c r="A24" s="141" t="s">
        <v>16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36">
        <f>O22+O23</f>
        <v>0</v>
      </c>
    </row>
    <row r="25" spans="1:16" x14ac:dyDescent="0.25">
      <c r="A25" s="152" t="s">
        <v>17</v>
      </c>
      <c r="B25" s="152"/>
      <c r="C25" s="15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1:16" x14ac:dyDescent="0.25">
      <c r="A26" s="144" t="s">
        <v>65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spans="1:16" ht="25.5" customHeight="1" x14ac:dyDescent="0.25">
      <c r="A27" s="118" t="s">
        <v>57</v>
      </c>
      <c r="B27" s="118"/>
      <c r="C27" s="118"/>
      <c r="D27" s="118"/>
      <c r="E27" s="118"/>
      <c r="F27" s="118"/>
      <c r="G27" s="121" t="s">
        <v>55</v>
      </c>
      <c r="H27" s="118"/>
      <c r="I27" s="118"/>
      <c r="J27" s="43"/>
      <c r="K27" s="43"/>
      <c r="L27" s="43"/>
      <c r="M27" s="43"/>
      <c r="N27" s="43"/>
      <c r="O27" s="43"/>
    </row>
    <row r="28" spans="1:16" ht="15" customHeight="1" x14ac:dyDescent="0.25">
      <c r="A28" s="154" t="s">
        <v>67</v>
      </c>
      <c r="B28" s="155"/>
      <c r="C28" s="155"/>
      <c r="D28" s="155"/>
      <c r="E28" s="156"/>
      <c r="F28" s="153" t="s">
        <v>56</v>
      </c>
      <c r="G28" s="44" t="s">
        <v>18</v>
      </c>
      <c r="H28" s="198">
        <f>'zákazka a cenová ponuka 1 '!H28:O28</f>
        <v>0</v>
      </c>
      <c r="I28" s="199"/>
      <c r="J28" s="199"/>
      <c r="K28" s="199"/>
      <c r="L28" s="199"/>
      <c r="M28" s="199"/>
      <c r="N28" s="199"/>
      <c r="O28" s="200"/>
    </row>
    <row r="29" spans="1:16" x14ac:dyDescent="0.25">
      <c r="A29" s="157"/>
      <c r="B29" s="158"/>
      <c r="C29" s="158"/>
      <c r="D29" s="158"/>
      <c r="E29" s="159"/>
      <c r="F29" s="153"/>
      <c r="G29" s="44" t="s">
        <v>19</v>
      </c>
      <c r="H29" s="198">
        <f>'zákazka a cenová ponuka 1 '!H29:O29</f>
        <v>0</v>
      </c>
      <c r="I29" s="199"/>
      <c r="J29" s="199"/>
      <c r="K29" s="199"/>
      <c r="L29" s="199"/>
      <c r="M29" s="199"/>
      <c r="N29" s="199"/>
      <c r="O29" s="200"/>
    </row>
    <row r="30" spans="1:16" ht="18" customHeight="1" x14ac:dyDescent="0.25">
      <c r="A30" s="157"/>
      <c r="B30" s="158"/>
      <c r="C30" s="158"/>
      <c r="D30" s="158"/>
      <c r="E30" s="159"/>
      <c r="F30" s="153"/>
      <c r="G30" s="44" t="s">
        <v>20</v>
      </c>
      <c r="H30" s="198">
        <f>'zákazka a cenová ponuka 1 '!H30:O30</f>
        <v>0</v>
      </c>
      <c r="I30" s="199"/>
      <c r="J30" s="199"/>
      <c r="K30" s="199"/>
      <c r="L30" s="199"/>
      <c r="M30" s="199"/>
      <c r="N30" s="199"/>
      <c r="O30" s="200"/>
    </row>
    <row r="31" spans="1:16" x14ac:dyDescent="0.25">
      <c r="A31" s="157"/>
      <c r="B31" s="158"/>
      <c r="C31" s="158"/>
      <c r="D31" s="158"/>
      <c r="E31" s="159"/>
      <c r="F31" s="153"/>
      <c r="G31" s="44" t="s">
        <v>21</v>
      </c>
      <c r="H31" s="198">
        <f>'zákazka a cenová ponuka 1 '!H31:O31</f>
        <v>0</v>
      </c>
      <c r="I31" s="199"/>
      <c r="J31" s="199"/>
      <c r="K31" s="199"/>
      <c r="L31" s="199"/>
      <c r="M31" s="199"/>
      <c r="N31" s="199"/>
      <c r="O31" s="200"/>
    </row>
    <row r="32" spans="1:16" x14ac:dyDescent="0.25">
      <c r="A32" s="157"/>
      <c r="B32" s="158"/>
      <c r="C32" s="158"/>
      <c r="D32" s="158"/>
      <c r="E32" s="159"/>
      <c r="F32" s="153"/>
      <c r="G32" s="44" t="s">
        <v>22</v>
      </c>
      <c r="H32" s="198">
        <f>'zákazka a cenová ponuka 1 '!H32:O32</f>
        <v>0</v>
      </c>
      <c r="I32" s="199"/>
      <c r="J32" s="199"/>
      <c r="K32" s="199"/>
      <c r="L32" s="199"/>
      <c r="M32" s="199"/>
      <c r="N32" s="199"/>
      <c r="O32" s="200"/>
    </row>
    <row r="33" spans="1:15" x14ac:dyDescent="0.25">
      <c r="A33" s="157"/>
      <c r="B33" s="158"/>
      <c r="C33" s="158"/>
      <c r="D33" s="158"/>
      <c r="E33" s="159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57"/>
      <c r="B34" s="158"/>
      <c r="C34" s="158"/>
      <c r="D34" s="158"/>
      <c r="E34" s="159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x14ac:dyDescent="0.25">
      <c r="A35" s="160"/>
      <c r="B35" s="161"/>
      <c r="C35" s="161"/>
      <c r="D35" s="161"/>
      <c r="E35" s="162"/>
      <c r="F35" s="43"/>
      <c r="G35" s="16"/>
      <c r="H35" s="16"/>
      <c r="I35" s="16"/>
      <c r="J35" s="16" t="s">
        <v>23</v>
      </c>
      <c r="K35" s="16"/>
      <c r="L35" s="149"/>
      <c r="M35" s="150"/>
      <c r="N35" s="151"/>
      <c r="O35" s="16"/>
    </row>
    <row r="36" spans="1:15" x14ac:dyDescent="0.25">
      <c r="A36" s="43"/>
      <c r="B36" s="43"/>
      <c r="C36" s="43"/>
      <c r="D36" s="43"/>
      <c r="E36" s="43"/>
      <c r="F36" s="43"/>
      <c r="G36" s="16"/>
      <c r="H36" s="16"/>
      <c r="I36" s="16"/>
      <c r="J36" s="16"/>
      <c r="K36" s="16"/>
      <c r="L36" s="16"/>
      <c r="M36" s="16"/>
      <c r="N36" s="16"/>
      <c r="O36" s="16"/>
    </row>
    <row r="37" spans="1:15" x14ac:dyDescent="0.25">
      <c r="A37" s="19"/>
      <c r="B37" s="19"/>
      <c r="C37" s="19"/>
      <c r="D37" s="19"/>
      <c r="E37" s="19"/>
      <c r="F37" s="19"/>
      <c r="G37" s="16"/>
      <c r="H37" s="16"/>
      <c r="I37" s="16"/>
      <c r="J37" s="16"/>
      <c r="K37" s="16"/>
      <c r="L37" s="16"/>
      <c r="M37" s="16"/>
      <c r="N37" s="16"/>
      <c r="O37" s="16"/>
    </row>
  </sheetData>
  <sheetProtection algorithmName="SHA-512" hashValue="GBg0tZAHEAdCqbDsJbVRjB/L/+ZMx0F7gN6XR/QkrtLrwwKM2gdw/bLt2+FMPmevFKVFUTgXn1qQ+neF0maNoQ==" saltValue="kZoijFmw3Xe3SlQBOZGtzA==" spinCount="100000" sheet="1" objects="1" scenarios="1"/>
  <mergeCells count="44">
    <mergeCell ref="H28:O28"/>
    <mergeCell ref="C19:D19"/>
    <mergeCell ref="C20:D20"/>
    <mergeCell ref="J22:K22"/>
    <mergeCell ref="A23:N23"/>
    <mergeCell ref="C18:D18"/>
    <mergeCell ref="C12:D12"/>
    <mergeCell ref="C14:D14"/>
    <mergeCell ref="C15:D15"/>
    <mergeCell ref="C16:D16"/>
    <mergeCell ref="C10:D10"/>
    <mergeCell ref="C11:D11"/>
    <mergeCell ref="J7:J9"/>
    <mergeCell ref="K7:K9"/>
    <mergeCell ref="C17:D17"/>
    <mergeCell ref="C7:D7"/>
    <mergeCell ref="E7:G7"/>
    <mergeCell ref="H7:H9"/>
    <mergeCell ref="I7:I9"/>
    <mergeCell ref="C8:D9"/>
    <mergeCell ref="E8:E9"/>
    <mergeCell ref="F8:F9"/>
    <mergeCell ref="G8:G9"/>
    <mergeCell ref="A1:L1"/>
    <mergeCell ref="C3:K3"/>
    <mergeCell ref="B4:F4"/>
    <mergeCell ref="B5:F5"/>
    <mergeCell ref="A6:B6"/>
    <mergeCell ref="A8:A9"/>
    <mergeCell ref="A24:N24"/>
    <mergeCell ref="A25:C25"/>
    <mergeCell ref="A26:O26"/>
    <mergeCell ref="A28:E35"/>
    <mergeCell ref="F28:F32"/>
    <mergeCell ref="H29:O29"/>
    <mergeCell ref="H30:O30"/>
    <mergeCell ref="H31:O31"/>
    <mergeCell ref="H32:O32"/>
    <mergeCell ref="L35:N35"/>
    <mergeCell ref="L7:L9"/>
    <mergeCell ref="M7:M9"/>
    <mergeCell ref="N7:N9"/>
    <mergeCell ref="O7:O9"/>
    <mergeCell ref="B7:B9"/>
  </mergeCells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230" t="s">
        <v>51</v>
      </c>
      <c r="M2" s="230"/>
    </row>
    <row r="3" spans="1:14" x14ac:dyDescent="0.25">
      <c r="A3" s="5" t="s">
        <v>25</v>
      </c>
      <c r="B3" s="231" t="s">
        <v>26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4" x14ac:dyDescent="0.25">
      <c r="A4" s="5" t="s">
        <v>27</v>
      </c>
      <c r="B4" s="231" t="s">
        <v>28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</row>
    <row r="5" spans="1:14" x14ac:dyDescent="0.25">
      <c r="A5" s="5" t="s">
        <v>8</v>
      </c>
      <c r="B5" s="231" t="s">
        <v>29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</row>
    <row r="6" spans="1:14" x14ac:dyDescent="0.25">
      <c r="A6" s="5" t="s">
        <v>2</v>
      </c>
      <c r="B6" s="231" t="s">
        <v>30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</row>
    <row r="7" spans="1:14" x14ac:dyDescent="0.25">
      <c r="A7" s="6" t="s">
        <v>31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9"/>
    </row>
    <row r="8" spans="1:14" x14ac:dyDescent="0.25">
      <c r="A8" s="5" t="s">
        <v>12</v>
      </c>
      <c r="B8" s="231" t="s">
        <v>32</v>
      </c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</row>
    <row r="9" spans="1:14" x14ac:dyDescent="0.25">
      <c r="A9" s="7" t="s">
        <v>33</v>
      </c>
      <c r="B9" s="231" t="s">
        <v>34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</row>
    <row r="10" spans="1:14" x14ac:dyDescent="0.25">
      <c r="A10" s="7" t="s">
        <v>35</v>
      </c>
      <c r="B10" s="231" t="s">
        <v>36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</row>
    <row r="11" spans="1:14" x14ac:dyDescent="0.25">
      <c r="A11" s="8" t="s">
        <v>37</v>
      </c>
      <c r="B11" s="231" t="s">
        <v>38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</row>
    <row r="12" spans="1:14" x14ac:dyDescent="0.25">
      <c r="A12" s="9" t="s">
        <v>39</v>
      </c>
      <c r="B12" s="231" t="s">
        <v>40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</row>
    <row r="13" spans="1:14" ht="24" customHeight="1" x14ac:dyDescent="0.25">
      <c r="A13" s="8" t="s">
        <v>41</v>
      </c>
      <c r="B13" s="231" t="s">
        <v>42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</row>
    <row r="14" spans="1:14" ht="16.5" customHeight="1" x14ac:dyDescent="0.25">
      <c r="A14" s="8" t="s">
        <v>5</v>
      </c>
      <c r="B14" s="231" t="s">
        <v>52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</row>
    <row r="15" spans="1:14" x14ac:dyDescent="0.25">
      <c r="A15" s="8" t="s">
        <v>43</v>
      </c>
      <c r="B15" s="231" t="s">
        <v>44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</row>
    <row r="16" spans="1:14" ht="38.25" x14ac:dyDescent="0.25">
      <c r="A16" s="10" t="s">
        <v>45</v>
      </c>
      <c r="B16" s="231" t="s">
        <v>46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</row>
    <row r="17" spans="1:14" ht="28.5" customHeight="1" x14ac:dyDescent="0.25">
      <c r="A17" s="10" t="s">
        <v>47</v>
      </c>
      <c r="B17" s="231" t="s">
        <v>48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</row>
    <row r="18" spans="1:14" ht="27" customHeight="1" x14ac:dyDescent="0.25">
      <c r="A18" s="11" t="s">
        <v>49</v>
      </c>
      <c r="B18" s="231" t="s">
        <v>50</v>
      </c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</row>
    <row r="19" spans="1:14" ht="75" customHeight="1" x14ac:dyDescent="0.25">
      <c r="A19" s="45" t="s">
        <v>62</v>
      </c>
      <c r="B19" s="232" t="s">
        <v>63</v>
      </c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9</vt:i4>
      </vt:variant>
    </vt:vector>
  </HeadingPairs>
  <TitlesOfParts>
    <vt:vector size="20" baseType="lpstr">
      <vt:lpstr>zákazka a cenová ponuka 1 </vt:lpstr>
      <vt:lpstr>zákazka a cenová ponuka 2</vt:lpstr>
      <vt:lpstr>zákazka a cenová ponuka 3</vt:lpstr>
      <vt:lpstr>zákazka a cenová ponuka 4</vt:lpstr>
      <vt:lpstr>zákazka a cenová ponuka 5</vt:lpstr>
      <vt:lpstr>zákazka a cenová ponuka 6</vt:lpstr>
      <vt:lpstr>zákazka a cenová ponuka 7</vt:lpstr>
      <vt:lpstr>zákazka a cenová ponuka 8</vt:lpstr>
      <vt:lpstr>zákazka a cenová ponuka 9</vt:lpstr>
      <vt:lpstr>Sumár</vt:lpstr>
      <vt:lpstr>Vysvetlívky</vt:lpstr>
      <vt:lpstr>'zákazka a cenová ponuka 1 '!Oblasť_tlače</vt:lpstr>
      <vt:lpstr>'zákazka a cenová ponuka 2'!Oblasť_tlače</vt:lpstr>
      <vt:lpstr>'zákazka a cenová ponuka 3'!Oblasť_tlače</vt:lpstr>
      <vt:lpstr>'zákazka a cenová ponuka 4'!Oblasť_tlače</vt:lpstr>
      <vt:lpstr>'zákazka a cenová ponuka 5'!Oblasť_tlače</vt:lpstr>
      <vt:lpstr>'zákazka a cenová ponuka 6'!Oblasť_tlače</vt:lpstr>
      <vt:lpstr>'zákazka a cenová ponuka 7'!Oblasť_tlače</vt:lpstr>
      <vt:lpstr>'zákazka a cenová ponuka 8'!Oblasť_tlače</vt:lpstr>
      <vt:lpstr>'zákazka a cenová ponuka 9'!Oblasť_tlače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miroslav.baca</cp:lastModifiedBy>
  <cp:lastPrinted>2021-03-23T07:01:12Z</cp:lastPrinted>
  <dcterms:created xsi:type="dcterms:W3CDTF">2012-08-13T12:29:09Z</dcterms:created>
  <dcterms:modified xsi:type="dcterms:W3CDTF">2021-08-26T05:18:45Z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