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0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01 Živé\GASPOL STOLÁRSTVO BARLIK PAVOL\Plot 2020\Rozpočet\UPRAVENÝ 15.04.2020\"/>
    </mc:Choice>
  </mc:AlternateContent>
  <xr:revisionPtr revIDLastSave="0" documentId="11_E52120D199DFA669CBE8C9D9FC1972CF29561CD9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kapitulácia stavby" sheetId="1" r:id="rId1"/>
    <sheet name="ASR -  PROJEKTOVÁ NÁKLAD" sheetId="2" r:id="rId2"/>
    <sheet name="ASR - NEOPRÁVNENÝ -  PROJ..." sheetId="3" r:id="rId3"/>
    <sheet name="UK - ÚSTREDNE VYKUROVANIE" sheetId="4" r:id="rId4"/>
    <sheet name="ELI - ELEKTROINŠTALÁCIA +..." sheetId="5" r:id="rId5"/>
  </sheets>
  <definedNames>
    <definedName name="_xlnm._FilterDatabase" localSheetId="1" hidden="1">'ASR -  PROJEKTOVÁ NÁKLAD'!$C$127:$K$189</definedName>
    <definedName name="_xlnm._FilterDatabase" localSheetId="2" hidden="1">'ASR - NEOPRÁVNENÝ -  PROJ...'!$C$123:$K$161</definedName>
    <definedName name="_xlnm._FilterDatabase" localSheetId="3" hidden="1">'UK - ÚSTREDNE VYKUROVANIE'!$C$125:$K$211</definedName>
    <definedName name="_xlnm._FilterDatabase" localSheetId="4" hidden="1">'ELI - ELEKTROINŠTALÁCIA +...'!$C$119:$K$179</definedName>
    <definedName name="_xlnm.Print_Titles" localSheetId="0">'Rekapitulácia stavby'!$92:$92</definedName>
    <definedName name="_xlnm.Print_Titles" localSheetId="1">'ASR -  PROJEKTOVÁ NÁKLAD'!$127:$127</definedName>
    <definedName name="_xlnm.Print_Titles" localSheetId="2">'ASR - NEOPRÁVNENÝ -  PROJ...'!$123:$123</definedName>
    <definedName name="_xlnm.Print_Titles" localSheetId="3">'UK - ÚSTREDNE VYKUROVANIE'!$125:$125</definedName>
    <definedName name="_xlnm.Print_Titles" localSheetId="4">'ELI - ELEKTROINŠTALÁCIA +...'!$119:$119</definedName>
    <definedName name="_xlnm.Print_Area" localSheetId="0">'Rekapitulácia stavby'!$D$4:$AO$76,'Rekapitulácia stavby'!$C$82:$AQ$99</definedName>
    <definedName name="_xlnm.Print_Area" localSheetId="1">'ASR -  PROJEKTOVÁ NÁKLAD'!$C$4:$J$76,'ASR -  PROJEKTOVÁ NÁKLAD'!$C$82:$J$109,'ASR -  PROJEKTOVÁ NÁKLAD'!$C$115:$K$189</definedName>
    <definedName name="_xlnm.Print_Area" localSheetId="2">'ASR - NEOPRÁVNENÝ -  PROJ...'!$C$4:$J$76,'ASR - NEOPRÁVNENÝ -  PROJ...'!$C$82:$J$105,'ASR - NEOPRÁVNENÝ -  PROJ...'!$C$111:$K$161</definedName>
    <definedName name="_xlnm.Print_Area" localSheetId="3">'UK - ÚSTREDNE VYKUROVANIE'!$C$4:$J$76,'UK - ÚSTREDNE VYKUROVANIE'!$C$82:$J$107,'UK - ÚSTREDNE VYKUROVANIE'!$C$113:$K$211</definedName>
    <definedName name="_xlnm.Print_Area" localSheetId="4">'ELI - ELEKTROINŠTALÁCIA +...'!$C$4:$J$76,'ELI - ELEKTROINŠTALÁCIA +...'!$C$82:$J$101,'ELI - ELEKTROINŠTALÁCIA +...'!$C$107:$K$179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98" i="1"/>
  <c r="J35" i="5"/>
  <c r="AX98" i="1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J117" i="5"/>
  <c r="F116" i="5"/>
  <c r="F114" i="5"/>
  <c r="E112" i="5"/>
  <c r="J92" i="5"/>
  <c r="F91" i="5"/>
  <c r="F89" i="5"/>
  <c r="E87" i="5"/>
  <c r="J21" i="5"/>
  <c r="E21" i="5"/>
  <c r="J116" i="5"/>
  <c r="J20" i="5"/>
  <c r="J18" i="5"/>
  <c r="E18" i="5"/>
  <c r="F92" i="5"/>
  <c r="J17" i="5"/>
  <c r="J12" i="5"/>
  <c r="J114" i="5"/>
  <c r="E7" i="5"/>
  <c r="E85" i="5"/>
  <c r="J127" i="4"/>
  <c r="J37" i="4"/>
  <c r="J36" i="4"/>
  <c r="AY97" i="1"/>
  <c r="J35" i="4"/>
  <c r="AX97" i="1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J97" i="4"/>
  <c r="J123" i="4"/>
  <c r="F122" i="4"/>
  <c r="F120" i="4"/>
  <c r="E118" i="4"/>
  <c r="J92" i="4"/>
  <c r="F91" i="4"/>
  <c r="F89" i="4"/>
  <c r="E87" i="4"/>
  <c r="J21" i="4"/>
  <c r="E21" i="4"/>
  <c r="J122" i="4"/>
  <c r="J20" i="4"/>
  <c r="J18" i="4"/>
  <c r="E18" i="4"/>
  <c r="F92" i="4"/>
  <c r="J17" i="4"/>
  <c r="J12" i="4"/>
  <c r="J120" i="4"/>
  <c r="E7" i="4"/>
  <c r="E116" i="4"/>
  <c r="J37" i="3"/>
  <c r="J36" i="3"/>
  <c r="AY96" i="1"/>
  <c r="J35" i="3"/>
  <c r="AX96" i="1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J121" i="3"/>
  <c r="F120" i="3"/>
  <c r="F118" i="3"/>
  <c r="E116" i="3"/>
  <c r="J92" i="3"/>
  <c r="F91" i="3"/>
  <c r="F89" i="3"/>
  <c r="E87" i="3"/>
  <c r="J21" i="3"/>
  <c r="E21" i="3"/>
  <c r="J120" i="3"/>
  <c r="J20" i="3"/>
  <c r="J18" i="3"/>
  <c r="E18" i="3"/>
  <c r="F121" i="3"/>
  <c r="J17" i="3"/>
  <c r="J12" i="3"/>
  <c r="J118" i="3"/>
  <c r="E7" i="3"/>
  <c r="E114" i="3"/>
  <c r="J37" i="2"/>
  <c r="J36" i="2"/>
  <c r="AY95" i="1"/>
  <c r="J35" i="2"/>
  <c r="AX95" i="1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T185" i="2"/>
  <c r="R186" i="2"/>
  <c r="R185" i="2"/>
  <c r="P186" i="2"/>
  <c r="P185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J125" i="2"/>
  <c r="F124" i="2"/>
  <c r="F122" i="2"/>
  <c r="E120" i="2"/>
  <c r="J92" i="2"/>
  <c r="F91" i="2"/>
  <c r="F89" i="2"/>
  <c r="E87" i="2"/>
  <c r="J21" i="2"/>
  <c r="E21" i="2"/>
  <c r="J124" i="2"/>
  <c r="J20" i="2"/>
  <c r="J18" i="2"/>
  <c r="E18" i="2"/>
  <c r="F125" i="2"/>
  <c r="J17" i="2"/>
  <c r="J12" i="2"/>
  <c r="J89" i="2"/>
  <c r="E7" i="2"/>
  <c r="E85" i="2"/>
  <c r="L90" i="1"/>
  <c r="AM90" i="1"/>
  <c r="AM89" i="1"/>
  <c r="L89" i="1"/>
  <c r="AM87" i="1"/>
  <c r="L87" i="1"/>
  <c r="L85" i="1"/>
  <c r="L84" i="1"/>
  <c r="J179" i="5"/>
  <c r="J178" i="5"/>
  <c r="J176" i="5"/>
  <c r="J175" i="5"/>
  <c r="J174" i="5"/>
  <c r="J173" i="5"/>
  <c r="J172" i="5"/>
  <c r="BK171" i="5"/>
  <c r="BK170" i="5"/>
  <c r="BK169" i="5"/>
  <c r="J168" i="5"/>
  <c r="J167" i="5"/>
  <c r="BK166" i="5"/>
  <c r="BK165" i="5"/>
  <c r="BK164" i="5"/>
  <c r="BK163" i="5"/>
  <c r="BK162" i="5"/>
  <c r="BK161" i="5"/>
  <c r="J160" i="5"/>
  <c r="BK159" i="5"/>
  <c r="BK158" i="5"/>
  <c r="BK157" i="5"/>
  <c r="BK156" i="5"/>
  <c r="BK155" i="5"/>
  <c r="J154" i="5"/>
  <c r="BK153" i="5"/>
  <c r="BK152" i="5"/>
  <c r="BK150" i="5"/>
  <c r="BK149" i="5"/>
  <c r="J148" i="5"/>
  <c r="BK147" i="5"/>
  <c r="J146" i="5"/>
  <c r="BK145" i="5"/>
  <c r="BK144" i="5"/>
  <c r="J142" i="5"/>
  <c r="BK141" i="5"/>
  <c r="J139" i="5"/>
  <c r="BK138" i="5"/>
  <c r="J137" i="5"/>
  <c r="BK135" i="5"/>
  <c r="BK134" i="5"/>
  <c r="BK132" i="5"/>
  <c r="J131" i="5"/>
  <c r="J123" i="5"/>
  <c r="J211" i="4"/>
  <c r="BK210" i="4"/>
  <c r="BK207" i="4"/>
  <c r="BK201" i="4"/>
  <c r="J199" i="4"/>
  <c r="J196" i="4"/>
  <c r="J194" i="4"/>
  <c r="J191" i="4"/>
  <c r="BK188" i="4"/>
  <c r="J179" i="4"/>
  <c r="BK178" i="4"/>
  <c r="BK169" i="4"/>
  <c r="J165" i="4"/>
  <c r="J159" i="4"/>
  <c r="BK158" i="4"/>
  <c r="J154" i="4"/>
  <c r="BK148" i="4"/>
  <c r="J145" i="4"/>
  <c r="J141" i="4"/>
  <c r="BK138" i="4"/>
  <c r="BK137" i="4"/>
  <c r="J131" i="4"/>
  <c r="BK151" i="3"/>
  <c r="BK146" i="3"/>
  <c r="BK137" i="3"/>
  <c r="BK178" i="2"/>
  <c r="J174" i="2"/>
  <c r="J169" i="2"/>
  <c r="BK166" i="2"/>
  <c r="BK163" i="2"/>
  <c r="BK157" i="2"/>
  <c r="J155" i="2"/>
  <c r="BK151" i="2"/>
  <c r="J149" i="2"/>
  <c r="J145" i="2"/>
  <c r="BK140" i="2"/>
  <c r="J136" i="2"/>
  <c r="J134" i="2"/>
  <c r="BK131" i="2"/>
  <c r="AS94" i="1"/>
  <c r="BK179" i="5"/>
  <c r="BK178" i="5"/>
  <c r="BK176" i="5"/>
  <c r="BK175" i="5"/>
  <c r="BK174" i="5"/>
  <c r="BK173" i="5"/>
  <c r="BK172" i="5"/>
  <c r="J171" i="5"/>
  <c r="J170" i="5"/>
  <c r="J169" i="5"/>
  <c r="BK168" i="5"/>
  <c r="BK167" i="5"/>
  <c r="J166" i="5"/>
  <c r="J165" i="5"/>
  <c r="J164" i="5"/>
  <c r="J163" i="5"/>
  <c r="J162" i="5"/>
  <c r="J161" i="5"/>
  <c r="BK160" i="5"/>
  <c r="J159" i="5"/>
  <c r="J158" i="5"/>
  <c r="J157" i="5"/>
  <c r="J156" i="5"/>
  <c r="J155" i="5"/>
  <c r="BK154" i="5"/>
  <c r="J153" i="5"/>
  <c r="J152" i="5"/>
  <c r="BK151" i="5"/>
  <c r="J150" i="5"/>
  <c r="BK148" i="5"/>
  <c r="J144" i="5"/>
  <c r="BK143" i="5"/>
  <c r="J141" i="5"/>
  <c r="J140" i="5"/>
  <c r="BK139" i="5"/>
  <c r="J133" i="5"/>
  <c r="BK129" i="5"/>
  <c r="BK128" i="5"/>
  <c r="BK125" i="5"/>
  <c r="J124" i="5"/>
  <c r="BK151" i="4"/>
  <c r="BK146" i="4"/>
  <c r="BK145" i="4"/>
  <c r="J144" i="4"/>
  <c r="BK141" i="4"/>
  <c r="J138" i="4"/>
  <c r="J137" i="4"/>
  <c r="BK160" i="3"/>
  <c r="J148" i="3"/>
  <c r="BK147" i="3"/>
  <c r="BK145" i="3"/>
  <c r="BK140" i="3"/>
  <c r="BK139" i="3"/>
  <c r="J137" i="3"/>
  <c r="J134" i="3"/>
  <c r="J128" i="3"/>
  <c r="J189" i="2"/>
  <c r="J186" i="2"/>
  <c r="BK181" i="2"/>
  <c r="J178" i="2"/>
  <c r="BK177" i="2"/>
  <c r="BK174" i="2"/>
  <c r="J170" i="2"/>
  <c r="BK169" i="2"/>
  <c r="J166" i="2"/>
  <c r="BK164" i="2"/>
  <c r="BK153" i="2"/>
  <c r="J151" i="2"/>
  <c r="J146" i="2"/>
  <c r="BK138" i="2"/>
  <c r="BK136" i="2"/>
  <c r="BK132" i="2"/>
  <c r="J151" i="5"/>
  <c r="J149" i="5"/>
  <c r="J147" i="5"/>
  <c r="BK146" i="5"/>
  <c r="J145" i="5"/>
  <c r="J143" i="5"/>
  <c r="BK142" i="5"/>
  <c r="BK140" i="5"/>
  <c r="J138" i="5"/>
  <c r="BK137" i="5"/>
  <c r="BK136" i="5"/>
  <c r="J135" i="5"/>
  <c r="J134" i="5"/>
  <c r="BK133" i="5"/>
  <c r="J132" i="5"/>
  <c r="BK131" i="5"/>
  <c r="J128" i="5"/>
  <c r="BK127" i="5"/>
  <c r="BK126" i="5"/>
  <c r="J125" i="5"/>
  <c r="BK124" i="5"/>
  <c r="BK209" i="4"/>
  <c r="J207" i="4"/>
  <c r="J206" i="4"/>
  <c r="J205" i="4"/>
  <c r="J200" i="4"/>
  <c r="BK199" i="4"/>
  <c r="J198" i="4"/>
  <c r="J193" i="4"/>
  <c r="BK191" i="4"/>
  <c r="BK189" i="4"/>
  <c r="J188" i="4"/>
  <c r="BK187" i="4"/>
  <c r="BK184" i="4"/>
  <c r="BK183" i="4"/>
  <c r="BK182" i="4"/>
  <c r="J180" i="4"/>
  <c r="BK179" i="4"/>
  <c r="BK175" i="4"/>
  <c r="BK174" i="4"/>
  <c r="BK173" i="4"/>
  <c r="BK172" i="4"/>
  <c r="BK171" i="4"/>
  <c r="J169" i="4"/>
  <c r="J168" i="4"/>
  <c r="J166" i="4"/>
  <c r="BK164" i="4"/>
  <c r="J163" i="4"/>
  <c r="BK162" i="4"/>
  <c r="BK161" i="4"/>
  <c r="BK159" i="4"/>
  <c r="BK157" i="4"/>
  <c r="BK155" i="4"/>
  <c r="J150" i="4"/>
  <c r="J143" i="4"/>
  <c r="J142" i="4"/>
  <c r="J139" i="4"/>
  <c r="J136" i="4"/>
  <c r="J134" i="4"/>
  <c r="BK131" i="4"/>
  <c r="BK157" i="3"/>
  <c r="J155" i="3"/>
  <c r="J147" i="3"/>
  <c r="J144" i="3"/>
  <c r="J142" i="3"/>
  <c r="J141" i="3"/>
  <c r="BK135" i="3"/>
  <c r="BK131" i="3"/>
  <c r="BK127" i="3"/>
  <c r="BK188" i="2"/>
  <c r="BK180" i="2"/>
  <c r="BK179" i="2"/>
  <c r="J171" i="2"/>
  <c r="BK170" i="2"/>
  <c r="J162" i="2"/>
  <c r="BK161" i="2"/>
  <c r="BK156" i="2"/>
  <c r="J154" i="2"/>
  <c r="BK150" i="2"/>
  <c r="J148" i="2"/>
  <c r="BK145" i="2"/>
  <c r="BK142" i="2"/>
  <c r="BK139" i="2"/>
  <c r="J138" i="2"/>
  <c r="BK137" i="2"/>
  <c r="J133" i="2"/>
  <c r="J132" i="2"/>
  <c r="J136" i="5"/>
  <c r="J127" i="5"/>
  <c r="J126" i="5"/>
  <c r="BK123" i="5"/>
  <c r="BK211" i="4"/>
  <c r="J201" i="4"/>
  <c r="BK198" i="4"/>
  <c r="BK192" i="4"/>
  <c r="J187" i="4"/>
  <c r="J184" i="4"/>
  <c r="J182" i="4"/>
  <c r="J172" i="4"/>
  <c r="BK170" i="4"/>
  <c r="BK166" i="4"/>
  <c r="J162" i="4"/>
  <c r="BK160" i="4"/>
  <c r="BK153" i="4"/>
  <c r="BK152" i="4"/>
  <c r="BK150" i="4"/>
  <c r="BK140" i="4"/>
  <c r="BK130" i="4"/>
  <c r="BK161" i="3"/>
  <c r="J158" i="3"/>
  <c r="BK152" i="3"/>
  <c r="J145" i="3"/>
  <c r="J139" i="3"/>
  <c r="BK136" i="3"/>
  <c r="BK134" i="3"/>
  <c r="BK133" i="3"/>
  <c r="J129" i="3"/>
  <c r="BK189" i="2"/>
  <c r="J179" i="2"/>
  <c r="BK175" i="2"/>
  <c r="J172" i="2"/>
  <c r="J164" i="2"/>
  <c r="J163" i="2"/>
  <c r="BK162" i="2"/>
  <c r="BK158" i="2"/>
  <c r="BK154" i="2"/>
  <c r="J153" i="2"/>
  <c r="BK149" i="2"/>
  <c r="J141" i="2"/>
  <c r="J137" i="2"/>
  <c r="BK134" i="2"/>
  <c r="J210" i="4"/>
  <c r="BK208" i="4"/>
  <c r="J202" i="4"/>
  <c r="BK197" i="4"/>
  <c r="J195" i="4"/>
  <c r="BK194" i="4"/>
  <c r="BK193" i="4"/>
  <c r="J189" i="4"/>
  <c r="J186" i="4"/>
  <c r="BK185" i="4"/>
  <c r="J185" i="4"/>
  <c r="J178" i="4"/>
  <c r="BK177" i="4"/>
  <c r="J176" i="4"/>
  <c r="J171" i="4"/>
  <c r="J170" i="4"/>
  <c r="BK168" i="4"/>
  <c r="J167" i="4"/>
  <c r="BK165" i="4"/>
  <c r="J160" i="4"/>
  <c r="J158" i="4"/>
  <c r="BK154" i="4"/>
  <c r="BK149" i="4"/>
  <c r="BK142" i="4"/>
  <c r="J140" i="4"/>
  <c r="BK136" i="4"/>
  <c r="BK133" i="4"/>
  <c r="J161" i="3"/>
  <c r="J154" i="3"/>
  <c r="J151" i="3"/>
  <c r="BK148" i="3"/>
  <c r="BK143" i="3"/>
  <c r="J131" i="3"/>
  <c r="BK128" i="3"/>
  <c r="J183" i="2"/>
  <c r="J181" i="2"/>
  <c r="J180" i="2"/>
  <c r="J175" i="2"/>
  <c r="BK173" i="2"/>
  <c r="J167" i="2"/>
  <c r="J161" i="2"/>
  <c r="J152" i="2"/>
  <c r="J150" i="2"/>
  <c r="BK148" i="2"/>
  <c r="BK144" i="2"/>
  <c r="BK141" i="2"/>
  <c r="J129" i="5"/>
  <c r="J209" i="4"/>
  <c r="J208" i="4"/>
  <c r="BK206" i="4"/>
  <c r="BK205" i="4"/>
  <c r="BK202" i="4"/>
  <c r="BK200" i="4"/>
  <c r="J197" i="4"/>
  <c r="BK196" i="4"/>
  <c r="BK195" i="4"/>
  <c r="J192" i="4"/>
  <c r="BK186" i="4"/>
  <c r="J183" i="4"/>
  <c r="J175" i="4"/>
  <c r="J174" i="4"/>
  <c r="BK167" i="4"/>
  <c r="J164" i="4"/>
  <c r="J152" i="4"/>
  <c r="BK147" i="4"/>
  <c r="BK144" i="4"/>
  <c r="BK139" i="4"/>
  <c r="BK158" i="3"/>
  <c r="BK156" i="3"/>
  <c r="BK154" i="3"/>
  <c r="J146" i="3"/>
  <c r="BK144" i="3"/>
  <c r="J143" i="3"/>
  <c r="BK142" i="3"/>
  <c r="J136" i="3"/>
  <c r="J133" i="3"/>
  <c r="J132" i="3"/>
  <c r="J127" i="3"/>
  <c r="J188" i="2"/>
  <c r="J182" i="2"/>
  <c r="J177" i="2"/>
  <c r="BK172" i="2"/>
  <c r="BK171" i="2"/>
  <c r="BK167" i="2"/>
  <c r="BK155" i="2"/>
  <c r="BK152" i="2"/>
  <c r="J147" i="2"/>
  <c r="BK146" i="2"/>
  <c r="J140" i="2"/>
  <c r="BK180" i="4"/>
  <c r="J177" i="4"/>
  <c r="BK176" i="4"/>
  <c r="J173" i="4"/>
  <c r="BK163" i="4"/>
  <c r="J161" i="4"/>
  <c r="J157" i="4"/>
  <c r="J155" i="4"/>
  <c r="J153" i="4"/>
  <c r="J151" i="4"/>
  <c r="J149" i="4"/>
  <c r="J148" i="4"/>
  <c r="J147" i="4"/>
  <c r="J146" i="4"/>
  <c r="BK143" i="4"/>
  <c r="BK134" i="4"/>
  <c r="J133" i="4"/>
  <c r="J130" i="4"/>
  <c r="J160" i="3"/>
  <c r="J157" i="3"/>
  <c r="J156" i="3"/>
  <c r="BK155" i="3"/>
  <c r="J152" i="3"/>
  <c r="BK141" i="3"/>
  <c r="J140" i="3"/>
  <c r="J135" i="3"/>
  <c r="BK132" i="3"/>
  <c r="BK129" i="3"/>
  <c r="BK186" i="2"/>
  <c r="BK183" i="2"/>
  <c r="BK182" i="2"/>
  <c r="J173" i="2"/>
  <c r="J158" i="2"/>
  <c r="J157" i="2"/>
  <c r="J156" i="2"/>
  <c r="BK147" i="2"/>
  <c r="J144" i="2"/>
  <c r="J142" i="2"/>
  <c r="J139" i="2"/>
  <c r="BK133" i="2"/>
  <c r="J131" i="2"/>
  <c r="BK135" i="2" l="1"/>
  <c r="J135" i="2"/>
  <c r="J99" i="2"/>
  <c r="T135" i="2"/>
  <c r="BK160" i="2"/>
  <c r="J160" i="2"/>
  <c r="J102" i="2"/>
  <c r="P165" i="2"/>
  <c r="T176" i="2"/>
  <c r="T187" i="2"/>
  <c r="T184" i="2"/>
  <c r="BK126" i="3"/>
  <c r="J126" i="3"/>
  <c r="J98" i="3"/>
  <c r="R138" i="3"/>
  <c r="T153" i="3"/>
  <c r="R135" i="4"/>
  <c r="P130" i="2"/>
  <c r="R143" i="2"/>
  <c r="R160" i="2"/>
  <c r="P168" i="2"/>
  <c r="BK187" i="2"/>
  <c r="J187" i="2"/>
  <c r="J108" i="2"/>
  <c r="R126" i="3"/>
  <c r="T138" i="3"/>
  <c r="R150" i="3"/>
  <c r="P159" i="3"/>
  <c r="R130" i="2"/>
  <c r="P135" i="2"/>
  <c r="BK165" i="2"/>
  <c r="J165" i="2"/>
  <c r="J103" i="2"/>
  <c r="R168" i="2"/>
  <c r="P130" i="3"/>
  <c r="R153" i="3"/>
  <c r="R129" i="4"/>
  <c r="P132" i="4"/>
  <c r="T135" i="4"/>
  <c r="P181" i="4"/>
  <c r="P143" i="2"/>
  <c r="BK168" i="2"/>
  <c r="J168" i="2"/>
  <c r="J104" i="2"/>
  <c r="R176" i="2"/>
  <c r="T126" i="3"/>
  <c r="T130" i="3"/>
  <c r="BK153" i="3"/>
  <c r="J153" i="3"/>
  <c r="J103" i="3"/>
  <c r="T159" i="3"/>
  <c r="BK129" i="4"/>
  <c r="J129" i="4"/>
  <c r="J99" i="4"/>
  <c r="BK135" i="4"/>
  <c r="J135" i="4"/>
  <c r="J101" i="4"/>
  <c r="R156" i="4"/>
  <c r="BK190" i="4"/>
  <c r="J190" i="4"/>
  <c r="J104" i="4"/>
  <c r="BK204" i="4"/>
  <c r="BK203" i="4"/>
  <c r="J203" i="4"/>
  <c r="J105" i="4"/>
  <c r="BK130" i="2"/>
  <c r="J130" i="2"/>
  <c r="J98" i="2"/>
  <c r="T130" i="2"/>
  <c r="R135" i="2"/>
  <c r="T160" i="2"/>
  <c r="T168" i="2"/>
  <c r="R187" i="2"/>
  <c r="R184" i="2"/>
  <c r="R130" i="3"/>
  <c r="P150" i="3"/>
  <c r="R159" i="3"/>
  <c r="P129" i="4"/>
  <c r="BK132" i="4"/>
  <c r="J132" i="4"/>
  <c r="J100" i="4"/>
  <c r="T132" i="4"/>
  <c r="T156" i="4"/>
  <c r="T181" i="4"/>
  <c r="T190" i="4"/>
  <c r="P204" i="4"/>
  <c r="P203" i="4"/>
  <c r="BK143" i="2"/>
  <c r="J143" i="2"/>
  <c r="J100" i="2"/>
  <c r="P160" i="2"/>
  <c r="R165" i="2"/>
  <c r="P176" i="2"/>
  <c r="P187" i="2"/>
  <c r="P184" i="2"/>
  <c r="BK130" i="3"/>
  <c r="J130" i="3"/>
  <c r="J99" i="3"/>
  <c r="P138" i="3"/>
  <c r="BK150" i="3"/>
  <c r="P153" i="3"/>
  <c r="P135" i="4"/>
  <c r="P156" i="4"/>
  <c r="R181" i="4"/>
  <c r="R190" i="4"/>
  <c r="T204" i="4"/>
  <c r="T203" i="4"/>
  <c r="R122" i="5"/>
  <c r="T122" i="5"/>
  <c r="P130" i="5"/>
  <c r="T143" i="2"/>
  <c r="T165" i="2"/>
  <c r="BK176" i="2"/>
  <c r="J176" i="2"/>
  <c r="J105" i="2"/>
  <c r="P126" i="3"/>
  <c r="P125" i="3"/>
  <c r="BK138" i="3"/>
  <c r="J138" i="3"/>
  <c r="J100" i="3"/>
  <c r="T150" i="3"/>
  <c r="T149" i="3"/>
  <c r="BK159" i="3"/>
  <c r="J159" i="3"/>
  <c r="J104" i="3"/>
  <c r="T129" i="4"/>
  <c r="T128" i="4"/>
  <c r="T126" i="4"/>
  <c r="R132" i="4"/>
  <c r="BK156" i="4"/>
  <c r="J156" i="4"/>
  <c r="J102" i="4"/>
  <c r="BK181" i="4"/>
  <c r="J181" i="4"/>
  <c r="J103" i="4"/>
  <c r="P190" i="4"/>
  <c r="R204" i="4"/>
  <c r="R203" i="4"/>
  <c r="BK122" i="5"/>
  <c r="P122" i="5"/>
  <c r="P121" i="5"/>
  <c r="BK130" i="5"/>
  <c r="J130" i="5"/>
  <c r="J99" i="5"/>
  <c r="R130" i="5"/>
  <c r="T130" i="5"/>
  <c r="BK177" i="5"/>
  <c r="J177" i="5"/>
  <c r="J100" i="5"/>
  <c r="P177" i="5"/>
  <c r="R177" i="5"/>
  <c r="T177" i="5"/>
  <c r="J91" i="2"/>
  <c r="BF137" i="2"/>
  <c r="BF140" i="2"/>
  <c r="BF149" i="2"/>
  <c r="BF152" i="2"/>
  <c r="BF153" i="2"/>
  <c r="BF164" i="2"/>
  <c r="BF166" i="2"/>
  <c r="BF167" i="2"/>
  <c r="BF174" i="2"/>
  <c r="BF177" i="2"/>
  <c r="BF180" i="2"/>
  <c r="BF181" i="2"/>
  <c r="J89" i="3"/>
  <c r="F92" i="3"/>
  <c r="BF143" i="3"/>
  <c r="BF144" i="3"/>
  <c r="BF145" i="3"/>
  <c r="BF139" i="4"/>
  <c r="BF165" i="4"/>
  <c r="BF170" i="4"/>
  <c r="BF174" i="4"/>
  <c r="BF178" i="4"/>
  <c r="J122" i="2"/>
  <c r="BF134" i="2"/>
  <c r="BF138" i="2"/>
  <c r="BF144" i="2"/>
  <c r="BF148" i="2"/>
  <c r="BF162" i="2"/>
  <c r="BF163" i="2"/>
  <c r="BF169" i="2"/>
  <c r="BF173" i="2"/>
  <c r="BF139" i="3"/>
  <c r="BF141" i="3"/>
  <c r="BF160" i="3"/>
  <c r="J91" i="4"/>
  <c r="BF136" i="4"/>
  <c r="BF137" i="4"/>
  <c r="BF140" i="4"/>
  <c r="BF141" i="4"/>
  <c r="BF145" i="4"/>
  <c r="BF150" i="4"/>
  <c r="BF153" i="4"/>
  <c r="BF154" i="4"/>
  <c r="BF155" i="4"/>
  <c r="BF158" i="4"/>
  <c r="BF159" i="4"/>
  <c r="BF160" i="4"/>
  <c r="BF169" i="4"/>
  <c r="BF175" i="4"/>
  <c r="BF176" i="4"/>
  <c r="BF180" i="4"/>
  <c r="BF185" i="4"/>
  <c r="BF188" i="4"/>
  <c r="BF194" i="4"/>
  <c r="BF199" i="4"/>
  <c r="BF201" i="4"/>
  <c r="BF207" i="4"/>
  <c r="BF127" i="5"/>
  <c r="F92" i="2"/>
  <c r="BF131" i="2"/>
  <c r="BF132" i="2"/>
  <c r="BF139" i="2"/>
  <c r="BF142" i="2"/>
  <c r="BF178" i="2"/>
  <c r="BF189" i="2"/>
  <c r="BF134" i="3"/>
  <c r="BF135" i="3"/>
  <c r="BF136" i="3"/>
  <c r="BF137" i="3"/>
  <c r="BF147" i="3"/>
  <c r="BF151" i="4"/>
  <c r="BF161" i="4"/>
  <c r="BF183" i="4"/>
  <c r="BF189" i="4"/>
  <c r="BF192" i="4"/>
  <c r="BF196" i="4"/>
  <c r="BF206" i="4"/>
  <c r="BF144" i="5"/>
  <c r="E118" i="2"/>
  <c r="BF145" i="2"/>
  <c r="BF146" i="2"/>
  <c r="BF147" i="2"/>
  <c r="BF151" i="2"/>
  <c r="BF183" i="2"/>
  <c r="BK185" i="2"/>
  <c r="J185" i="2"/>
  <c r="J107" i="2"/>
  <c r="E85" i="3"/>
  <c r="BF142" i="3"/>
  <c r="BF148" i="3"/>
  <c r="BF151" i="3"/>
  <c r="E85" i="4"/>
  <c r="BF138" i="4"/>
  <c r="BF142" i="4"/>
  <c r="BF143" i="4"/>
  <c r="BF144" i="4"/>
  <c r="BF146" i="4"/>
  <c r="BF164" i="4"/>
  <c r="BF177" i="4"/>
  <c r="BF182" i="4"/>
  <c r="BF191" i="4"/>
  <c r="BF193" i="4"/>
  <c r="BF209" i="4"/>
  <c r="BF210" i="4"/>
  <c r="BF211" i="4"/>
  <c r="J91" i="5"/>
  <c r="F117" i="5"/>
  <c r="BF124" i="5"/>
  <c r="BF125" i="5"/>
  <c r="BF133" i="5"/>
  <c r="BF134" i="5"/>
  <c r="BF136" i="2"/>
  <c r="BF141" i="2"/>
  <c r="BF150" i="2"/>
  <c r="BF155" i="2"/>
  <c r="BF175" i="2"/>
  <c r="BF186" i="2"/>
  <c r="J91" i="3"/>
  <c r="BF129" i="3"/>
  <c r="BF146" i="3"/>
  <c r="BF154" i="3"/>
  <c r="BF158" i="3"/>
  <c r="J89" i="4"/>
  <c r="F123" i="4"/>
  <c r="BF130" i="4"/>
  <c r="BF147" i="4"/>
  <c r="BF148" i="4"/>
  <c r="BF162" i="4"/>
  <c r="BF167" i="4"/>
  <c r="BF173" i="4"/>
  <c r="BF179" i="4"/>
  <c r="BF186" i="4"/>
  <c r="BF187" i="4"/>
  <c r="BF197" i="4"/>
  <c r="BF198" i="4"/>
  <c r="BF202" i="4"/>
  <c r="BF205" i="4"/>
  <c r="BF208" i="4"/>
  <c r="J89" i="5"/>
  <c r="E110" i="5"/>
  <c r="BF128" i="5"/>
  <c r="BF131" i="5"/>
  <c r="BF137" i="5"/>
  <c r="BF141" i="5"/>
  <c r="BF142" i="5"/>
  <c r="BF149" i="5"/>
  <c r="BF150" i="5"/>
  <c r="BF133" i="2"/>
  <c r="BF154" i="2"/>
  <c r="BF156" i="2"/>
  <c r="BF157" i="2"/>
  <c r="BF158" i="2"/>
  <c r="BF171" i="2"/>
  <c r="BF179" i="2"/>
  <c r="BF152" i="3"/>
  <c r="BF131" i="4"/>
  <c r="BF134" i="4"/>
  <c r="BF123" i="5"/>
  <c r="BF132" i="5"/>
  <c r="BF138" i="5"/>
  <c r="BF139" i="5"/>
  <c r="BF140" i="5"/>
  <c r="BF145" i="5"/>
  <c r="BF151" i="5"/>
  <c r="BF153" i="5"/>
  <c r="BF160" i="5"/>
  <c r="BF161" i="5"/>
  <c r="BF162" i="5"/>
  <c r="BF163" i="5"/>
  <c r="BF164" i="5"/>
  <c r="BF165" i="5"/>
  <c r="BF166" i="5"/>
  <c r="BF168" i="5"/>
  <c r="BF169" i="5"/>
  <c r="BF170" i="5"/>
  <c r="BF172" i="5"/>
  <c r="BF161" i="2"/>
  <c r="BF170" i="2"/>
  <c r="BF172" i="2"/>
  <c r="BF182" i="2"/>
  <c r="BF188" i="2"/>
  <c r="BF127" i="3"/>
  <c r="BF128" i="3"/>
  <c r="BF131" i="3"/>
  <c r="BF132" i="3"/>
  <c r="BF133" i="3"/>
  <c r="BF140" i="3"/>
  <c r="BF155" i="3"/>
  <c r="BF156" i="3"/>
  <c r="BF157" i="3"/>
  <c r="BF161" i="3"/>
  <c r="BF133" i="4"/>
  <c r="BF149" i="4"/>
  <c r="BF152" i="4"/>
  <c r="BF157" i="4"/>
  <c r="BF163" i="4"/>
  <c r="BF166" i="4"/>
  <c r="BF168" i="4"/>
  <c r="BF171" i="4"/>
  <c r="BF172" i="4"/>
  <c r="BF184" i="4"/>
  <c r="BF195" i="4"/>
  <c r="BF200" i="4"/>
  <c r="BF126" i="5"/>
  <c r="BF129" i="5"/>
  <c r="BF135" i="5"/>
  <c r="BF136" i="5"/>
  <c r="BF143" i="5"/>
  <c r="BF146" i="5"/>
  <c r="BF147" i="5"/>
  <c r="BF148" i="5"/>
  <c r="BF152" i="5"/>
  <c r="BF154" i="5"/>
  <c r="BF155" i="5"/>
  <c r="BF156" i="5"/>
  <c r="BF157" i="5"/>
  <c r="BF158" i="5"/>
  <c r="BF159" i="5"/>
  <c r="BF167" i="5"/>
  <c r="BF171" i="5"/>
  <c r="BF173" i="5"/>
  <c r="BF174" i="5"/>
  <c r="BF175" i="5"/>
  <c r="BF176" i="5"/>
  <c r="BF178" i="5"/>
  <c r="BF179" i="5"/>
  <c r="F33" i="2"/>
  <c r="AZ95" i="1"/>
  <c r="F36" i="2"/>
  <c r="BC95" i="1"/>
  <c r="F37" i="2"/>
  <c r="BD95" i="1"/>
  <c r="F35" i="5"/>
  <c r="BB98" i="1"/>
  <c r="J33" i="3"/>
  <c r="AV96" i="1"/>
  <c r="F33" i="3"/>
  <c r="AZ96" i="1"/>
  <c r="F33" i="5"/>
  <c r="AZ98" i="1"/>
  <c r="J33" i="5"/>
  <c r="AV98" i="1"/>
  <c r="F35" i="4"/>
  <c r="BB97" i="1"/>
  <c r="F37" i="3"/>
  <c r="BD96" i="1"/>
  <c r="F36" i="5"/>
  <c r="BC98" i="1"/>
  <c r="F35" i="2"/>
  <c r="BB95" i="1"/>
  <c r="F36" i="3"/>
  <c r="BC96" i="1"/>
  <c r="J33" i="2"/>
  <c r="AV95" i="1"/>
  <c r="F37" i="4"/>
  <c r="BD97" i="1"/>
  <c r="J33" i="4"/>
  <c r="AV97" i="1"/>
  <c r="F35" i="3"/>
  <c r="BB96" i="1"/>
  <c r="F33" i="4"/>
  <c r="AZ97" i="1"/>
  <c r="F37" i="5"/>
  <c r="BD98" i="1"/>
  <c r="F36" i="4"/>
  <c r="BC97" i="1"/>
  <c r="P128" i="4" l="1"/>
  <c r="P126" i="4"/>
  <c r="AU97" i="1"/>
  <c r="R129" i="2"/>
  <c r="R121" i="5"/>
  <c r="R120" i="5"/>
  <c r="T159" i="2"/>
  <c r="T129" i="2"/>
  <c r="T128" i="2"/>
  <c r="T125" i="3"/>
  <c r="T124" i="3"/>
  <c r="R128" i="4"/>
  <c r="R126" i="4"/>
  <c r="R125" i="3"/>
  <c r="R159" i="2"/>
  <c r="BK121" i="5"/>
  <c r="J121" i="5"/>
  <c r="J97" i="5"/>
  <c r="P129" i="2"/>
  <c r="T121" i="5"/>
  <c r="T120" i="5"/>
  <c r="BK149" i="3"/>
  <c r="J149" i="3"/>
  <c r="J101" i="3"/>
  <c r="P149" i="3"/>
  <c r="P124" i="3"/>
  <c r="AU96" i="1"/>
  <c r="R149" i="3"/>
  <c r="P120" i="5"/>
  <c r="AU98" i="1"/>
  <c r="P159" i="2"/>
  <c r="J150" i="3"/>
  <c r="J102" i="3"/>
  <c r="BK159" i="2"/>
  <c r="J159" i="2"/>
  <c r="J101" i="2"/>
  <c r="BK184" i="2"/>
  <c r="J184" i="2"/>
  <c r="J106" i="2"/>
  <c r="BK125" i="3"/>
  <c r="J125" i="3"/>
  <c r="J97" i="3"/>
  <c r="BK129" i="2"/>
  <c r="BK128" i="2"/>
  <c r="J128" i="2"/>
  <c r="J96" i="2"/>
  <c r="J204" i="4"/>
  <c r="J106" i="4"/>
  <c r="BK128" i="4"/>
  <c r="J128" i="4"/>
  <c r="J98" i="4"/>
  <c r="J122" i="5"/>
  <c r="J98" i="5"/>
  <c r="F34" i="2"/>
  <c r="BA95" i="1"/>
  <c r="J34" i="3"/>
  <c r="AW96" i="1"/>
  <c r="AT96" i="1"/>
  <c r="J34" i="2"/>
  <c r="AW95" i="1"/>
  <c r="AT95" i="1"/>
  <c r="BB94" i="1"/>
  <c r="W31" i="1"/>
  <c r="J34" i="4"/>
  <c r="AW97" i="1"/>
  <c r="AT97" i="1"/>
  <c r="F34" i="3"/>
  <c r="BA96" i="1"/>
  <c r="BC94" i="1"/>
  <c r="W32" i="1"/>
  <c r="F34" i="4"/>
  <c r="BA97" i="1"/>
  <c r="BD94" i="1"/>
  <c r="W33" i="1"/>
  <c r="F34" i="5"/>
  <c r="BA98" i="1"/>
  <c r="AZ94" i="1"/>
  <c r="W29" i="1"/>
  <c r="J34" i="5"/>
  <c r="AW98" i="1"/>
  <c r="AT98" i="1"/>
  <c r="R124" i="3" l="1"/>
  <c r="P128" i="2"/>
  <c r="AU95" i="1"/>
  <c r="R128" i="2"/>
  <c r="J129" i="2"/>
  <c r="J97" i="2"/>
  <c r="BK124" i="3"/>
  <c r="J124" i="3"/>
  <c r="J96" i="3"/>
  <c r="BK126" i="4"/>
  <c r="J126" i="4"/>
  <c r="BK120" i="5"/>
  <c r="J120" i="5"/>
  <c r="J96" i="5"/>
  <c r="AU94" i="1"/>
  <c r="AY94" i="1"/>
  <c r="J30" i="2"/>
  <c r="AG95" i="1"/>
  <c r="AN95" i="1"/>
  <c r="AV94" i="1"/>
  <c r="AK29" i="1"/>
  <c r="AX94" i="1"/>
  <c r="J30" i="4"/>
  <c r="AG97" i="1"/>
  <c r="AN97" i="1"/>
  <c r="BA94" i="1"/>
  <c r="W30" i="1"/>
  <c r="J39" i="2" l="1"/>
  <c r="J96" i="4"/>
  <c r="J39" i="4"/>
  <c r="AW94" i="1"/>
  <c r="AK30" i="1"/>
  <c r="J30" i="3"/>
  <c r="AG96" i="1"/>
  <c r="AN96" i="1"/>
  <c r="J30" i="5"/>
  <c r="AG98" i="1"/>
  <c r="AN98" i="1"/>
  <c r="J39" i="5" l="1"/>
  <c r="J39" i="3"/>
  <c r="AG94" i="1"/>
  <c r="AT94" i="1"/>
  <c r="AN94" i="1" l="1"/>
  <c r="AK26" i="1"/>
  <c r="AK35" i="1"/>
</calcChain>
</file>

<file path=xl/sharedStrings.xml><?xml version="1.0" encoding="utf-8"?>
<sst xmlns="http://schemas.openxmlformats.org/spreadsheetml/2006/main" count="3768" uniqueCount="821">
  <si>
    <t>Export Komplet</t>
  </si>
  <si>
    <t/>
  </si>
  <si>
    <t>2.0</t>
  </si>
  <si>
    <t>False</t>
  </si>
  <si>
    <t>{744e3bf6-50e6-4811-89f0-1e44a64fe4f6}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</si>
  <si>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</si>
  <si>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</si>
  <si>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</si>
  <si>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</si>
  <si>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</si>
  <si>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</si>
  <si>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</si>
  <si>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</si>
  <si>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01/03/2020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</si>
  <si>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</si>
  <si>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</si>
  <si>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Rekonštrukcie stolárskej dielne</t>
  </si>
  <si>
    <t>JKSO:</t>
  </si>
  <si>
    <t>KS:</t>
  </si>
  <si>
    <t>Miesto:</t>
  </si>
  <si>
    <t>Stará Ľubovňa</t>
  </si>
  <si>
    <t>Dátum:</t>
  </si>
  <si>
    <t>26. 3. 2020</t>
  </si>
  <si>
    <t>Objednávateľ:</t>
  </si>
  <si>
    <t>IČO:</t>
  </si>
  <si>
    <t>36 492 779</t>
  </si>
  <si>
    <t>GLASPOL, s. r. o.</t>
  </si>
  <si>
    <t>IČ DPH:</t>
  </si>
  <si>
    <t xml:space="preserve"> SK2021829414</t>
  </si>
  <si>
    <t>Zhotoviteľ:</t>
  </si>
  <si>
    <t>Vyplň údaj</t>
  </si>
  <si>
    <t>Projektant:</t>
  </si>
  <si>
    <t xml:space="preserve"> </t>
  </si>
  <si>
    <t>True</t>
  </si>
  <si>
    <t>Spracovateľ:</t>
  </si>
  <si>
    <t>37682075</t>
  </si>
  <si>
    <t>Ing. Pavel Fedorko</t>
  </si>
  <si>
    <t>SK1045067012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</si>
  <si>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</si>
  <si>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</si>
  <si>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</si>
  <si>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</si>
  <si>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</si>
  <si>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</si>
  <si>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</si>
  <si>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</si>
  <si>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</si>
  <si>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</si>
  <si>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</si>
  <si>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</si>
  <si>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</si>
  <si>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</si>
  <si>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</si>
  <si>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</si>
  <si>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</si>
  <si>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</si>
  <si>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</si>
  <si>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</si>
  <si>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</si>
  <si>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</si>
  <si>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</si>
  <si>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</si>
  <si>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</si>
  <si>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</si>
  <si>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</si>
  <si>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</si>
  <si>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</si>
  <si>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</si>
  <si>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</si>
  <si>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</si>
  <si>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</si>
  <si>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</si>
  <si>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</si>
  <si>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</si>
  <si>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</si>
  <si>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</si>
  <si>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</si>
  <si>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</si>
  <si>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</si>
  <si>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</si>
  <si>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</si>
  <si>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</si>
  <si>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</si>
  <si>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</si>
  <si>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ASR</t>
  </si>
  <si>
    <t xml:space="preserve"> PROJEKTOVÁ NÁKLAD</t>
  </si>
  <si>
    <t>STA</t>
  </si>
  <si>
    <t>1</t>
  </si>
  <si>
    <t>{cfef6627-1c07-4256-8eaa-327af2fedf57}</t>
  </si>
  <si>
    <t>ASR - NEOPRÁVNENÝ</t>
  </si>
  <si>
    <t>{26c6c65f-f9de-42e2-b2e7-360ee0131980}</t>
  </si>
  <si>
    <t>UK</t>
  </si>
  <si>
    <t>ÚSTREDNE VYKUROVANIE</t>
  </si>
  <si>
    <t>{765eba05-28db-4bd8-b65f-8414d0127224}</t>
  </si>
  <si>
    <t>ELI</t>
  </si>
  <si>
    <t>ELEKTROINŠTALÁCIA + BLESKOZVOD</t>
  </si>
  <si>
    <t>{b601f7dc-96af-4d21-a25c-2f9b5c6bc678}</t>
  </si>
  <si>
    <t>KRYCÍ LIST ROZPOČTU</t>
  </si>
  <si>
    <t>Objekt:</t>
  </si>
  <si>
    <t>ASR -  PROJEKTOVÁ NÁKLAD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</si>
  <si>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</si>
  <si>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</si>
  <si>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</si>
  <si>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</si>
  <si>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</si>
  <si>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</si>
  <si>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</si>
  <si>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</si>
  <si>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</si>
  <si>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</si>
  <si>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711 - Izolácie proti vode a vlhkosti</t>
  </si>
  <si>
    <t xml:space="preserve">    764 - Konštrukcie klampiarske</t>
  </si>
  <si>
    <t xml:space="preserve">    766 - Konštrukcie stolárske</t>
  </si>
  <si>
    <t xml:space="preserve">    767 - Konštrukcie doplnkové kovové</t>
  </si>
  <si>
    <t>M - Práce a dodávky M</t>
  </si>
  <si>
    <t xml:space="preserve">    33-M - Montáže dopr.zariad.sklad.zar.a váh</t>
  </si>
  <si>
    <t xml:space="preserve">    43-M - Montáž oceľových konštrukcií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</si>
  <si>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</si>
  <si>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</si>
  <si>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</si>
  <si>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</si>
  <si>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</si>
  <si>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</si>
  <si>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</si>
  <si>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</si>
  <si>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</si>
  <si>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</si>
  <si>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</si>
  <si>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</si>
  <si>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</si>
  <si>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</si>
  <si>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</si>
  <si>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</si>
  <si>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</si>
  <si>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</si>
  <si>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312275703</t>
  </si>
  <si>
    <t>Murivo výplňové (m3) z tvárnic PORFIX hr. 375 mm P4-600 HL, na MVC a lepidlo PORFIX (375x250x500)</t>
  </si>
  <si>
    <t>m3</t>
  </si>
  <si>
    <t>4</t>
  </si>
  <si>
    <t>2</t>
  </si>
  <si>
    <t>-1790015420</t>
  </si>
  <si>
    <t>317161713.S</t>
  </si>
  <si>
    <t>Pórobetónový armovaný UPA profil (stratené debnenie) výšky 249 mm, dĺžky 3000 mm, šírky 375 mm</t>
  </si>
  <si>
    <t>ks</t>
  </si>
  <si>
    <t>1174277202</t>
  </si>
  <si>
    <t>317166112</t>
  </si>
  <si>
    <t>Nosný preklad PORFIX, šírky 125 mm, výšky 250 mm, dĺžky 1500 mm</t>
  </si>
  <si>
    <t>-542483373</t>
  </si>
  <si>
    <t>317166116</t>
  </si>
  <si>
    <t>Nosný preklad PORFIX, šírky 125 mm, výšky 250 mm, dĺžky 2700 mm</t>
  </si>
  <si>
    <t>-1120625772</t>
  </si>
  <si>
    <t>6</t>
  </si>
  <si>
    <t>Úpravy povrchov, podlahy, osadenie</t>
  </si>
  <si>
    <t>5</t>
  </si>
  <si>
    <t>622464232</t>
  </si>
  <si>
    <t xml:space="preserve">Vonkajšia omietka stien tenkovrstvová BAUMIT, silikónová, Silikónová omietka (Baumit SilikonTop), škrabaná, hr. 2 mm </t>
  </si>
  <si>
    <t>m2</t>
  </si>
  <si>
    <t>-1963308390</t>
  </si>
  <si>
    <t>622464310</t>
  </si>
  <si>
    <t>Vonkajšia omietka stien mozaiková BAUMIT, ručné miešanie a nanášanie, Baumit Mozaiková omietka (Baumit MosaikTop)</t>
  </si>
  <si>
    <t>-1359304350</t>
  </si>
  <si>
    <t>7</t>
  </si>
  <si>
    <t>622466118</t>
  </si>
  <si>
    <t>Príprava vonkajšieho podkladu stien BAUMIT, Uzatvárací základ (Baumit SperrGrund)</t>
  </si>
  <si>
    <t>-703418612</t>
  </si>
  <si>
    <t>8</t>
  </si>
  <si>
    <t>622481119</t>
  </si>
  <si>
    <t>Potiahnutie vonkajších stien, sklotextílnou mriežkou</t>
  </si>
  <si>
    <t>1753359820</t>
  </si>
  <si>
    <t>9</t>
  </si>
  <si>
    <t>625251435</t>
  </si>
  <si>
    <t>Kontaktný zatepľovací systém podzemných stien hr. 100 mm BAUMIT STAR (EPS-PERIMETER), skrutkovacie kotvy</t>
  </si>
  <si>
    <t>-132872215</t>
  </si>
  <si>
    <t>10</t>
  </si>
  <si>
    <t>625251580</t>
  </si>
  <si>
    <t>Kontaktný zatepľovací systém hr. 160 mm BAUMIT PRO - minerálne riešenie, skrutkovacie kotvy</t>
  </si>
  <si>
    <t>893572060</t>
  </si>
  <si>
    <t>11</t>
  </si>
  <si>
    <t>625251612</t>
  </si>
  <si>
    <t>Kontaktný zatepľovací systém ostenia hr. 30 mm BAUMIT PRO - minerálne riešenie</t>
  </si>
  <si>
    <t>-714449442</t>
  </si>
  <si>
    <t>Ostatné konštrukcie a práce-búranie</t>
  </si>
  <si>
    <t>12</t>
  </si>
  <si>
    <t>941942011</t>
  </si>
  <si>
    <t>Montáž lešenia rámového systémového (napr. typ Layher, Sprint) s podlahami šírky do 1,10 m a výšky do 10 m</t>
  </si>
  <si>
    <t>-1048936541</t>
  </si>
  <si>
    <t>13</t>
  </si>
  <si>
    <t>941942811</t>
  </si>
  <si>
    <t>Demontáž lešenia rámového systémového (napr. typ Layher, Sprint) s podlahami, šírky do 1,10 m a výšky do 10m</t>
  </si>
  <si>
    <t>-575426873</t>
  </si>
  <si>
    <t>14</t>
  </si>
  <si>
    <t>941942911</t>
  </si>
  <si>
    <t>Príplatok za prvý a každý ďalší i začatý týždeň použitia lešenia šírky nad 0,75 m do 1,10 m, výšky do 10 m</t>
  </si>
  <si>
    <t>-576746243</t>
  </si>
  <si>
    <t>15</t>
  </si>
  <si>
    <t>949941101</t>
  </si>
  <si>
    <t>Výsuvná šplhacia plošina s motorickým zdvihom a príslušenstvom výšky do 80 m</t>
  </si>
  <si>
    <t>deň</t>
  </si>
  <si>
    <t>-99060840</t>
  </si>
  <si>
    <t>16</t>
  </si>
  <si>
    <t>952902110</t>
  </si>
  <si>
    <t>Čistenie budov zametaním v miestnostiach, chodbách, na schodišti a na povalách</t>
  </si>
  <si>
    <t>-281968167</t>
  </si>
  <si>
    <t>17</t>
  </si>
  <si>
    <t>953945102</t>
  </si>
  <si>
    <t>BAUMIT Soklový profil SL 16 (hliníkový)</t>
  </si>
  <si>
    <t>m</t>
  </si>
  <si>
    <t>-1166090814</t>
  </si>
  <si>
    <t>18</t>
  </si>
  <si>
    <t>953995115</t>
  </si>
  <si>
    <t>BAUMIT Nadokenná lišta s odkvapovým nosom (PVC)</t>
  </si>
  <si>
    <t>259134308</t>
  </si>
  <si>
    <t>19</t>
  </si>
  <si>
    <t>953995181</t>
  </si>
  <si>
    <t>BAUMIT Okenný a dverový dilatačný profil Flex (plastový)</t>
  </si>
  <si>
    <t>1658435960</t>
  </si>
  <si>
    <t>953995201</t>
  </si>
  <si>
    <t>BAUMIT Rohová lišta flexibilná (plastová)</t>
  </si>
  <si>
    <t>-2117995029</t>
  </si>
  <si>
    <t>21</t>
  </si>
  <si>
    <t>968061137</t>
  </si>
  <si>
    <t>Vyvesenie alebo zavesenie dreveného krídla vrát nad 4 m2</t>
  </si>
  <si>
    <t>-1619114313</t>
  </si>
  <si>
    <t>22</t>
  </si>
  <si>
    <t>968071115</t>
  </si>
  <si>
    <t>Demontáž okien kovových, 1 bm obvodu - 0,005t</t>
  </si>
  <si>
    <t>-673615956</t>
  </si>
  <si>
    <t>23</t>
  </si>
  <si>
    <t>968071116</t>
  </si>
  <si>
    <t>Demontáž dverí kovových vchodových, 1 bm obvodu - 0,005t</t>
  </si>
  <si>
    <t>2114299992</t>
  </si>
  <si>
    <t>24</t>
  </si>
  <si>
    <t>968071126</t>
  </si>
  <si>
    <t>Vyvesenie kovového dverného krídla do suti plochy nad 2 m2</t>
  </si>
  <si>
    <t>-931960414</t>
  </si>
  <si>
    <t>25</t>
  </si>
  <si>
    <t>968071137</t>
  </si>
  <si>
    <t>Vyvesenie kovového krídla vrát do suti plochy nad 4 m2</t>
  </si>
  <si>
    <t>1525183463</t>
  </si>
  <si>
    <t>26</t>
  </si>
  <si>
    <t>971033651</t>
  </si>
  <si>
    <t>Vybúranie otvorov v murive tehl. plochy do 4 m2 hr.do 600 mm,  -1,87500t</t>
  </si>
  <si>
    <t>-1681740627</t>
  </si>
  <si>
    <t>PSV</t>
  </si>
  <si>
    <t>Práce a dodávky PSV</t>
  </si>
  <si>
    <t>711</t>
  </si>
  <si>
    <t>Izolácie proti vode a vlhkosti</t>
  </si>
  <si>
    <t>27</t>
  </si>
  <si>
    <t>711111001</t>
  </si>
  <si>
    <t>Zhotovenie izolácie proti zemnej vlhkosti vodorovná náterom penetračným za studena</t>
  </si>
  <si>
    <t>1992090768</t>
  </si>
  <si>
    <t>28</t>
  </si>
  <si>
    <t>M</t>
  </si>
  <si>
    <t>111630002700</t>
  </si>
  <si>
    <t>Penetračný náter ENKE PRIMER 933</t>
  </si>
  <si>
    <t>kg</t>
  </si>
  <si>
    <t>32</t>
  </si>
  <si>
    <t>2111037598</t>
  </si>
  <si>
    <t>29</t>
  </si>
  <si>
    <t>711141559</t>
  </si>
  <si>
    <t>Zhotovenie  izolácie proti zemnej vlhkosti a tlakovej vode vodorovná NAIP pritavením</t>
  </si>
  <si>
    <t>713105861</t>
  </si>
  <si>
    <t>30</t>
  </si>
  <si>
    <t>628310001000</t>
  </si>
  <si>
    <t>Pás asfaltový HYDROBIT V 60 S 35 pre spodné vrstvy hydroizolačných systémov, ICOPAL</t>
  </si>
  <si>
    <t>-2227589</t>
  </si>
  <si>
    <t>764</t>
  </si>
  <si>
    <t>Konštrukcie klampiarske</t>
  </si>
  <si>
    <t>31</t>
  </si>
  <si>
    <t>764410250</t>
  </si>
  <si>
    <t>Oplechovanie parapetov z pozinkovaného PZ plechu, vrátane rohov r.š. 330 mm</t>
  </si>
  <si>
    <t>2104097823</t>
  </si>
  <si>
    <t>764410850</t>
  </si>
  <si>
    <t>Demontáž oplechovania parapetov rš od 100 do 330 mm,  -0,00135t</t>
  </si>
  <si>
    <t>-2058133189</t>
  </si>
  <si>
    <t>766</t>
  </si>
  <si>
    <t>Konštrukcie stolárske</t>
  </si>
  <si>
    <t>33</t>
  </si>
  <si>
    <t>766621267</t>
  </si>
  <si>
    <t>Montáž okien drevených s hydroizolačnými páskami paropriepustnými, s variabilným difúznym odporom</t>
  </si>
  <si>
    <t>-165205627</t>
  </si>
  <si>
    <t>34</t>
  </si>
  <si>
    <t>283290006900</t>
  </si>
  <si>
    <t>Tesniaca fólia Winflex VARIO, š. 150 mm, dĺ. 40 m, s 20 mm, širokým samolepiacim pásikom pre lepenie fólie na rám okna, tesnenie pripájacej škáry okenného rámu a muriva, polymér, ALLMEDIA</t>
  </si>
  <si>
    <t>-2118099876</t>
  </si>
  <si>
    <t>35</t>
  </si>
  <si>
    <t>611110006600X1</t>
  </si>
  <si>
    <t xml:space="preserve">Drevené okno OS, vxš 3000x2400 mm, izolačné trojsklo Ug=0,7, materiál drevina smrek nadpájaný, eurohranol </t>
  </si>
  <si>
    <t>55773694</t>
  </si>
  <si>
    <t>36</t>
  </si>
  <si>
    <t>611110006600X3</t>
  </si>
  <si>
    <t xml:space="preserve">Drevené okno OS, vxš 3000x3600 mm, izolačné trojsklo Ug=0,7, materiál drevina smrek nadpájaný, eurohranol </t>
  </si>
  <si>
    <t>-1842969563</t>
  </si>
  <si>
    <t>37</t>
  </si>
  <si>
    <t>611110006600X5</t>
  </si>
  <si>
    <t>Drevené okno OS, vxš 1000x3600 mm, izolačné trojsklo Ug=0,7 materiál drevina smrek napájaný, eurohranol</t>
  </si>
  <si>
    <t>-1902669621</t>
  </si>
  <si>
    <t>38</t>
  </si>
  <si>
    <t>611110006600X4</t>
  </si>
  <si>
    <t>Drevené zasklená stena okno+ dvere (plné) OS, vxš 3000x3600 mm, izolačné trojsklo Ug=0,7, dvere plné vxš 2100x1250  materiál drevina smrek napájaný, eurohranol</t>
  </si>
  <si>
    <t>-144811690</t>
  </si>
  <si>
    <t>39</t>
  </si>
  <si>
    <t>611110006600X2</t>
  </si>
  <si>
    <t xml:space="preserve">Drevené okno OS, vxš 2000x1200 mm, izolačné trojsklo Ug=0,7, materiál drevina smrek nadpájaný, eurohranol </t>
  </si>
  <si>
    <t>1418641641</t>
  </si>
  <si>
    <t>767</t>
  </si>
  <si>
    <t>Konštrukcie doplnkové kovové</t>
  </si>
  <si>
    <t>40</t>
  </si>
  <si>
    <t>767411113</t>
  </si>
  <si>
    <t>Montáž opláštenia sendvičovými stenovými panelmi so skrytým zámkom na OK, hrúbky nad 150</t>
  </si>
  <si>
    <t>1195011293</t>
  </si>
  <si>
    <t>41</t>
  </si>
  <si>
    <t>553250001400 X1</t>
  </si>
  <si>
    <t>Panel sendvičový s jadrom z minerálnej vlny stenový so skrytým spojom SPB WE WNRGI oceľový plášť  hr. jadra 230 mm</t>
  </si>
  <si>
    <t>-1163959912</t>
  </si>
  <si>
    <t>42</t>
  </si>
  <si>
    <t>767651240</t>
  </si>
  <si>
    <t>Montáž vrát otočných, osadených do oceľovej zárubne z dielov, s plochou nad 13 m2</t>
  </si>
  <si>
    <t>-740048736</t>
  </si>
  <si>
    <t>43</t>
  </si>
  <si>
    <t>767658114</t>
  </si>
  <si>
    <t>Montáž vrát sekčných sklopných pod strop plochy nad 13 m2</t>
  </si>
  <si>
    <t>935747072</t>
  </si>
  <si>
    <t>44</t>
  </si>
  <si>
    <t>767658125</t>
  </si>
  <si>
    <t>Montáž vrát sekčných - elektrického stropného pohonu</t>
  </si>
  <si>
    <t>1161431841</t>
  </si>
  <si>
    <t>45</t>
  </si>
  <si>
    <t>553410056600 X</t>
  </si>
  <si>
    <t>Vráta sekčné vxš 3000x4100 mm vodorovne rebrované resp. kazetové s dvierkami</t>
  </si>
  <si>
    <t>-89518808</t>
  </si>
  <si>
    <t>46</t>
  </si>
  <si>
    <t>553410056600 X2</t>
  </si>
  <si>
    <t>Vráta sekčné vxš 2600x4100 mm vodorovne rebrované resp. kazetové s dvierkami</t>
  </si>
  <si>
    <t>-1444159534</t>
  </si>
  <si>
    <t>Práce a dodávky M</t>
  </si>
  <si>
    <t>33-M</t>
  </si>
  <si>
    <t>Montáže dopr.zariad.sklad.zar.a váh</t>
  </si>
  <si>
    <t>47</t>
  </si>
  <si>
    <t>330560096</t>
  </si>
  <si>
    <t>Oprava oceľovej konštrukcie zariadenia skladu vyrovnávanie strešného väzníka 3 prvky</t>
  </si>
  <si>
    <t>64</t>
  </si>
  <si>
    <t>-809636514</t>
  </si>
  <si>
    <t>43-M</t>
  </si>
  <si>
    <t>Montáž oceľových konštrukcií</t>
  </si>
  <si>
    <t>48</t>
  </si>
  <si>
    <t>430861008</t>
  </si>
  <si>
    <t>Montáž rôznych dielov OK - prvá cenová krivka do 10 000 kg vrátane</t>
  </si>
  <si>
    <t>756058376</t>
  </si>
  <si>
    <t>49</t>
  </si>
  <si>
    <t>134830000200.S</t>
  </si>
  <si>
    <t>Tyč oceľová prierezu IPE 160 mm, ozn. 11 373, podľa EN ISO S235JRG1</t>
  </si>
  <si>
    <t>t</t>
  </si>
  <si>
    <t>128</t>
  </si>
  <si>
    <t>-99271697</t>
  </si>
  <si>
    <t>ASR - NEOPRÁVNENÝ -  PROJEKTOVÁ NÁKLAD</t>
  </si>
  <si>
    <t>-208002593</t>
  </si>
  <si>
    <t>317166114</t>
  </si>
  <si>
    <t>Nosný preklad PORFIX, šírky 125 mm, výšky 250 mm, dĺžky 2100 mm</t>
  </si>
  <si>
    <t>-1811258333</t>
  </si>
  <si>
    <t>1409089016</t>
  </si>
  <si>
    <t xml:space="preserve">Drevené okno OS, vxš 2000x3600 mm, izolačné trojsklo Ug=0,7, materiál drevina smrek nadpájaný, eurohranol </t>
  </si>
  <si>
    <t xml:space="preserve">Drevené okno OS, vxš 2000x2400 mm, izolačné trojsklo Ug=0,7, materiál drevina smrek nadpájaný, eurohranol </t>
  </si>
  <si>
    <t>611720001200.S</t>
  </si>
  <si>
    <t>Dvere vstupné atypických rozmerov plné, hrúbka 68 mm, z masívneho smrekového dreva lepeného,dvojité tesnenie, hliníkový prah, závesy, trojbodový bezpečnostný zámok, zárubňa</t>
  </si>
  <si>
    <t>-1148682216</t>
  </si>
  <si>
    <t>1891171580</t>
  </si>
  <si>
    <t>1796481861</t>
  </si>
  <si>
    <t>UK - ÚSTREDNE VYKUROVANIE</t>
  </si>
  <si>
    <t xml:space="preserve">    721 - Zdravotech. vnútorná kanalizácia</t>
  </si>
  <si>
    <t xml:space="preserve">    725 - Zdravotechnika - zariaď. predmety</t>
  </si>
  <si>
    <t xml:space="preserve">    731 - Ústredné kúrenie, kotolne</t>
  </si>
  <si>
    <t xml:space="preserve">    734 - Ústredné kúrenie, armatúry.</t>
  </si>
  <si>
    <t xml:space="preserve">    735 - Ústredné kúrenie, vykurov. telesá</t>
  </si>
  <si>
    <t xml:space="preserve">    732 - Ústredné kúrenie, strojovne</t>
  </si>
  <si>
    <t xml:space="preserve">    24-M - Montáže vzduchotechnických zariad.</t>
  </si>
  <si>
    <t>721</t>
  </si>
  <si>
    <t>Zdravotech. vnútorná kanalizácia</t>
  </si>
  <si>
    <t>721173204</t>
  </si>
  <si>
    <t>Potrubie z PVC - U odpadné pripájacie D 40x1, 8</t>
  </si>
  <si>
    <t>-187745033</t>
  </si>
  <si>
    <t>721194104</t>
  </si>
  <si>
    <t>Zriadenie prípojky na potrubí vyvedenie a upevnenie odpadových výpustiek D 40x1, 8</t>
  </si>
  <si>
    <t>-337938549</t>
  </si>
  <si>
    <t>725</t>
  </si>
  <si>
    <t>Zdravotechnika - zariaď. predmety</t>
  </si>
  <si>
    <t>725869381</t>
  </si>
  <si>
    <t>Montáž zápachovej uzávierky pre zariaďovacie predmety, ostatných typov do D 40</t>
  </si>
  <si>
    <t>2049894709</t>
  </si>
  <si>
    <t>2863120253x</t>
  </si>
  <si>
    <t>G-TA vypúšťací lievik so sifónom</t>
  </si>
  <si>
    <t>47269268</t>
  </si>
  <si>
    <t>731</t>
  </si>
  <si>
    <t>Ústredné kúrenie, kotolne</t>
  </si>
  <si>
    <t>731200826</t>
  </si>
  <si>
    <t>Demontáž kotla oceľového na kvapalné alebo plynné palivá s výkonom nad 40 do 60 kW,  -0,35625t</t>
  </si>
  <si>
    <t>-2038300005</t>
  </si>
  <si>
    <t>73124108201</t>
  </si>
  <si>
    <t>Uvedenie do prevádzky - kondenzačný kotol</t>
  </si>
  <si>
    <t>súb</t>
  </si>
  <si>
    <t>1121949420</t>
  </si>
  <si>
    <t>010003.1</t>
  </si>
  <si>
    <t>MaR</t>
  </si>
  <si>
    <t>sub</t>
  </si>
  <si>
    <t>-1805043535</t>
  </si>
  <si>
    <t>731241082021</t>
  </si>
  <si>
    <t>Montáž regulácie</t>
  </si>
  <si>
    <t>-1298202234</t>
  </si>
  <si>
    <t>010003</t>
  </si>
  <si>
    <t>Regulácia Logamatic RC310 s FA snímačom</t>
  </si>
  <si>
    <t>1584935731</t>
  </si>
  <si>
    <t>731241082025x1</t>
  </si>
  <si>
    <t>Montáž odvodu spalín</t>
  </si>
  <si>
    <t>671290119</t>
  </si>
  <si>
    <t>01006512</t>
  </si>
  <si>
    <t>Rúra odvodu spalin a prívodu vzduchu DN80/125 - 2000mm</t>
  </si>
  <si>
    <t>687882036</t>
  </si>
  <si>
    <t>01006512x1</t>
  </si>
  <si>
    <t>Rúra odvodu spalin a prívodu vzduchu DN80/125 - 1000mm</t>
  </si>
  <si>
    <t>23761790</t>
  </si>
  <si>
    <t>01006512x2</t>
  </si>
  <si>
    <t>Rúra odvodu spalin a prívodu vzduchu DN80/125 - 500mm</t>
  </si>
  <si>
    <t>1563462350</t>
  </si>
  <si>
    <t>01006513</t>
  </si>
  <si>
    <t>Koleno odvodu spalin a prívodu vzduchu DN80/125 87°</t>
  </si>
  <si>
    <t>815751344</t>
  </si>
  <si>
    <t>01006513x1</t>
  </si>
  <si>
    <t>Koleno konc. s podpornou lištou, PP</t>
  </si>
  <si>
    <t>-1740863742</t>
  </si>
  <si>
    <t>01006514</t>
  </si>
  <si>
    <t>Koncentr.rev.koleno odvodu spalin a prívodu vzduchu DN80/125</t>
  </si>
  <si>
    <t>997404156</t>
  </si>
  <si>
    <t>01006515</t>
  </si>
  <si>
    <t>Konc. prechod cez strechu DN 80/125</t>
  </si>
  <si>
    <t>-1918141630</t>
  </si>
  <si>
    <t>01006516</t>
  </si>
  <si>
    <t>Strešná príruba DN 80/125</t>
  </si>
  <si>
    <t>1638260473</t>
  </si>
  <si>
    <t>731249126</t>
  </si>
  <si>
    <t>Montáž kotla oceľ. násten. na plyn kondenzačného vyhotovenie turbo s výkonom nad 35 do 70 kW</t>
  </si>
  <si>
    <t>súb.</t>
  </si>
  <si>
    <t>1940832393</t>
  </si>
  <si>
    <t>040001</t>
  </si>
  <si>
    <t>Plynový kondenzačný kotol Buderus GB 192-50kW</t>
  </si>
  <si>
    <t>-1370951228</t>
  </si>
  <si>
    <t>731291070</t>
  </si>
  <si>
    <t>Montáž rýchlomontážnej sady s 3-cestným zmiešavačom DN 25</t>
  </si>
  <si>
    <t>21844860</t>
  </si>
  <si>
    <t>48403</t>
  </si>
  <si>
    <t>Rýchlomontážna sada s 3- cestným zmiešavačom HSM 25/6, Buderus</t>
  </si>
  <si>
    <t>-12311738</t>
  </si>
  <si>
    <t>48404</t>
  </si>
  <si>
    <t>pripojovacia sada ES0 HSM 25/6, Buderus</t>
  </si>
  <si>
    <t>1985072007</t>
  </si>
  <si>
    <t>731391811</t>
  </si>
  <si>
    <t>Vypúšťanie vody z kotla</t>
  </si>
  <si>
    <t>704875564</t>
  </si>
  <si>
    <t>734</t>
  </si>
  <si>
    <t>Ústredné kúrenie, armatúry.</t>
  </si>
  <si>
    <t>734209101</t>
  </si>
  <si>
    <t>Montáž závitovej armatúry s 1 závitom do G 1/2</t>
  </si>
  <si>
    <t>515712232</t>
  </si>
  <si>
    <t>4848906400X</t>
  </si>
  <si>
    <t xml:space="preserve"> Automatický odvzduš ventil, zvislý, so spätným ventilom, 1/2</t>
  </si>
  <si>
    <t>51831992</t>
  </si>
  <si>
    <t>4223050300</t>
  </si>
  <si>
    <t>Kohút plniaci a vypúšťací K 310, PN 10, D 15 mm</t>
  </si>
  <si>
    <t>-39792027</t>
  </si>
  <si>
    <t>734209112</t>
  </si>
  <si>
    <t>Montáž závitovej armatúry s 2 závitmi do G 1/2</t>
  </si>
  <si>
    <t>-1917249743</t>
  </si>
  <si>
    <t>4840001</t>
  </si>
  <si>
    <t>HERZ ventil spiatočkový RL-5, priamy DN20</t>
  </si>
  <si>
    <t>-1355880235</t>
  </si>
  <si>
    <t>4840002</t>
  </si>
  <si>
    <t>HERZ ventil spiatočkový RL-5, priamy DN15</t>
  </si>
  <si>
    <t>-409952421</t>
  </si>
  <si>
    <t>4840003</t>
  </si>
  <si>
    <t>HERZ ventil spiatočkový RL-5, priamy DN10</t>
  </si>
  <si>
    <t>1697692975</t>
  </si>
  <si>
    <t>4840004</t>
  </si>
  <si>
    <t>HERZ ventil priamy AS-T-90 DN10</t>
  </si>
  <si>
    <t>-1561991768</t>
  </si>
  <si>
    <t>4840006</t>
  </si>
  <si>
    <t>HERZ ventil priamy AS-T-90 DN20</t>
  </si>
  <si>
    <t>1485085970</t>
  </si>
  <si>
    <t>734209112x</t>
  </si>
  <si>
    <t>-618088892</t>
  </si>
  <si>
    <t>4840007</t>
  </si>
  <si>
    <t>HKA GB 112/142/162 - sada guľových ventilov</t>
  </si>
  <si>
    <t>-1652595016</t>
  </si>
  <si>
    <t>734209115</t>
  </si>
  <si>
    <t>Montáž závitovej armatúry s 2 závitmi G 1</t>
  </si>
  <si>
    <t>1841262373</t>
  </si>
  <si>
    <t>48489064501.1</t>
  </si>
  <si>
    <t>Filter Flamco vent clean smart 1"</t>
  </si>
  <si>
    <t>650491149</t>
  </si>
  <si>
    <t>4848906260X</t>
  </si>
  <si>
    <t>Guľový ventil s rukoväťou, chróm, 1"</t>
  </si>
  <si>
    <t>1557337713</t>
  </si>
  <si>
    <t>484890643078</t>
  </si>
  <si>
    <t>Bezpečnostna armatúra k expanzomatu Reflex DN25</t>
  </si>
  <si>
    <t>1465086423</t>
  </si>
  <si>
    <t>734209117</t>
  </si>
  <si>
    <t>Montáž závitovej armatúry s 2 závitmi G 6/4</t>
  </si>
  <si>
    <t>-120791973</t>
  </si>
  <si>
    <t>4848906280X1</t>
  </si>
  <si>
    <t xml:space="preserve"> Guľový ventil s rukoväťou, chróm, 1 1/2"</t>
  </si>
  <si>
    <t>-836248517</t>
  </si>
  <si>
    <t>734209118</t>
  </si>
  <si>
    <t>Montáž závitovej armatúry s 2 závitmi G 2</t>
  </si>
  <si>
    <t>-941208674</t>
  </si>
  <si>
    <t>4848906290X1</t>
  </si>
  <si>
    <t xml:space="preserve"> Guľový ventil s rukoväťou, chróm, 2"</t>
  </si>
  <si>
    <t>-1365287613</t>
  </si>
  <si>
    <t>48489062702X1</t>
  </si>
  <si>
    <t>Spätná klapka 2"</t>
  </si>
  <si>
    <t>1300462515</t>
  </si>
  <si>
    <t>48400007</t>
  </si>
  <si>
    <t>Filter 2"</t>
  </si>
  <si>
    <t>1422110714</t>
  </si>
  <si>
    <t>734209126</t>
  </si>
  <si>
    <t>Montáž závitovej armatúry s 3 závitmi G 5/4</t>
  </si>
  <si>
    <t>1907458744</t>
  </si>
  <si>
    <t>484890644188</t>
  </si>
  <si>
    <t>3-cestný zmieš.ventil Herz DN32</t>
  </si>
  <si>
    <t>1154766350</t>
  </si>
  <si>
    <t>484890644189</t>
  </si>
  <si>
    <t>Pohon na 3-cestný zmieš.ventil Herz</t>
  </si>
  <si>
    <t>-1884364923</t>
  </si>
  <si>
    <t>735</t>
  </si>
  <si>
    <t>Ústredné kúrenie, vykurov. telesá</t>
  </si>
  <si>
    <t>735154042</t>
  </si>
  <si>
    <t>Montáž vykurovacieho telesa panelového jednoradového 600 mm/ dĺžky 1000-1200 mm</t>
  </si>
  <si>
    <t>-1037861883</t>
  </si>
  <si>
    <t>50</t>
  </si>
  <si>
    <t>484530057100</t>
  </si>
  <si>
    <t>Teleso vykurovacie doskové dvojpanelové oceľové KORAD 21K, vxl 600x1200 mm s bočným pripojením a konvektorom, U.S.STEEL KOSICE</t>
  </si>
  <si>
    <t>1090603163</t>
  </si>
  <si>
    <t>51</t>
  </si>
  <si>
    <t>735154254</t>
  </si>
  <si>
    <t>Montáž vykurovacieho telesa panelového trojradového výšky 900 mm/ dĺžky 2000-2600 mm</t>
  </si>
  <si>
    <t>-569199461</t>
  </si>
  <si>
    <t>52</t>
  </si>
  <si>
    <t>484530078000</t>
  </si>
  <si>
    <t>Teleso vykurovacie doskové trojpanelové oceľové KORAD 33K, vxl 900x2000 mm s bočným pripojením a troma konvektormi, U.S.STEEL KOSICE</t>
  </si>
  <si>
    <t>1424051271</t>
  </si>
  <si>
    <t>53</t>
  </si>
  <si>
    <t>735154255</t>
  </si>
  <si>
    <t>Montáž vykurovacieho telesa panelového trojradového výšky 900 mm/ dĺžky 3000 mm</t>
  </si>
  <si>
    <t>1529546486</t>
  </si>
  <si>
    <t>54</t>
  </si>
  <si>
    <t>484530078000x</t>
  </si>
  <si>
    <t>Teleso vykurovacie doskové trojpanelové oceľové KORAD 33K, vxl 900x2800 mm s bočným pripojením a troma konvektormi, U.S.STEEL KOSICE</t>
  </si>
  <si>
    <t>-379668578</t>
  </si>
  <si>
    <t>55</t>
  </si>
  <si>
    <t>484540025001</t>
  </si>
  <si>
    <t>Konzola korad</t>
  </si>
  <si>
    <t>462679668</t>
  </si>
  <si>
    <t>56</t>
  </si>
  <si>
    <t>7351595245</t>
  </si>
  <si>
    <t>Pripojka k rad.</t>
  </si>
  <si>
    <t>2092332063</t>
  </si>
  <si>
    <t>732</t>
  </si>
  <si>
    <t>Ústredné kúrenie, strojovne</t>
  </si>
  <si>
    <t>57</t>
  </si>
  <si>
    <t>732111401</t>
  </si>
  <si>
    <t>Montáž rozdeľovača a zberača združeného prietok Q 5 m3/h (modul 80)</t>
  </si>
  <si>
    <t>-862592241</t>
  </si>
  <si>
    <t>58</t>
  </si>
  <si>
    <t>48401</t>
  </si>
  <si>
    <t>Rozdeľovač a zberač Buderus  HKV 3/32/40</t>
  </si>
  <si>
    <t>311877515</t>
  </si>
  <si>
    <t>59</t>
  </si>
  <si>
    <t>48402</t>
  </si>
  <si>
    <t xml:space="preserve">Buderus WMS 3 držiak rýchlomont. skupín </t>
  </si>
  <si>
    <t>1166049770</t>
  </si>
  <si>
    <t>60</t>
  </si>
  <si>
    <t>732219315</t>
  </si>
  <si>
    <t>Montáž ohrievača vody zásobníkového stojatého kombinovaného do PN 2, 5/1,0 objemu 1 000 l</t>
  </si>
  <si>
    <t>1114531163</t>
  </si>
  <si>
    <t>61</t>
  </si>
  <si>
    <t>05003</t>
  </si>
  <si>
    <t>Zásobník chladu TXE-AEN 300, 291l</t>
  </si>
  <si>
    <t>413465561</t>
  </si>
  <si>
    <t>62</t>
  </si>
  <si>
    <t>7322193151</t>
  </si>
  <si>
    <t>Montáž hydraulického vyr.tlakov</t>
  </si>
  <si>
    <t>1661670838</t>
  </si>
  <si>
    <t>63</t>
  </si>
  <si>
    <t>42606001</t>
  </si>
  <si>
    <t>Buderus WHY 120/80 Hydraulická výhybka + snímač</t>
  </si>
  <si>
    <t>-543259042</t>
  </si>
  <si>
    <t>732331003</t>
  </si>
  <si>
    <t>Montáž expanznej nádoby tlak 3 bary s membránou 12l</t>
  </si>
  <si>
    <t>-1821203712</t>
  </si>
  <si>
    <t>65</t>
  </si>
  <si>
    <t>484630005200x</t>
  </si>
  <si>
    <t>Nádoba expanzná s membránou typ NG 12 l, D 280 mm, v 295 mm, pripojenie R 3/4", 3 bar</t>
  </si>
  <si>
    <t>1704168758</t>
  </si>
  <si>
    <t>66</t>
  </si>
  <si>
    <t>732331012</t>
  </si>
  <si>
    <t>Montáž expanznej nádoby tlak 3 bary s membránou 35 l</t>
  </si>
  <si>
    <t>-309651820</t>
  </si>
  <si>
    <t>67</t>
  </si>
  <si>
    <t>484630005500X</t>
  </si>
  <si>
    <t>Nádoba expanzná s membránou typ NG 35 l, , 3 bar</t>
  </si>
  <si>
    <t>114543237</t>
  </si>
  <si>
    <t>68</t>
  </si>
  <si>
    <t>998732201</t>
  </si>
  <si>
    <t>Presun hmôt pre strojovne v objektoch výšky do 6 m</t>
  </si>
  <si>
    <t>%</t>
  </si>
  <si>
    <t>1244804921</t>
  </si>
  <si>
    <t>24-M</t>
  </si>
  <si>
    <t>Montáže vzduchotechnických zariad.</t>
  </si>
  <si>
    <t>69</t>
  </si>
  <si>
    <t>2400460121</t>
  </si>
  <si>
    <t>Montáž tepelného čerpadla výkon 36 kW</t>
  </si>
  <si>
    <t>1678560307</t>
  </si>
  <si>
    <t>70</t>
  </si>
  <si>
    <t>42900183171</t>
  </si>
  <si>
    <t>TČ vonkajšia jednotka plynového tepelného čerpadla 10HP-AWS-HOTKIT</t>
  </si>
  <si>
    <t>256</t>
  </si>
  <si>
    <t>-260587085</t>
  </si>
  <si>
    <t>71</t>
  </si>
  <si>
    <t>42900183172</t>
  </si>
  <si>
    <t>TČ vnútorná jednotka YOSHI vnútorná jednotka 10HP</t>
  </si>
  <si>
    <t>189014544</t>
  </si>
  <si>
    <t>72</t>
  </si>
  <si>
    <t>42900183172 X</t>
  </si>
  <si>
    <t>Príslušenstvo GEHP,AWS Rekuperátor tepla z motora (W-KIT)</t>
  </si>
  <si>
    <t>-256378986</t>
  </si>
  <si>
    <t>73</t>
  </si>
  <si>
    <t>42900183174</t>
  </si>
  <si>
    <t>TČ - doprava, výkladka</t>
  </si>
  <si>
    <t>-1463996773</t>
  </si>
  <si>
    <t>74</t>
  </si>
  <si>
    <t>42900183175</t>
  </si>
  <si>
    <t>Oživenie tepelného čerpadla</t>
  </si>
  <si>
    <t>-1382594967</t>
  </si>
  <si>
    <t>75</t>
  </si>
  <si>
    <t>42900183176</t>
  </si>
  <si>
    <t>Doprava servisného technika</t>
  </si>
  <si>
    <t>-103725890</t>
  </si>
  <si>
    <t>ELI - ELEKTROINŠTALÁCIA + BLESKOZVOD</t>
  </si>
  <si>
    <t>M - M</t>
  </si>
  <si>
    <t xml:space="preserve">    21-M-1.1 - Rozvádzače</t>
  </si>
  <si>
    <t xml:space="preserve">    21-M - Elektromontáže</t>
  </si>
  <si>
    <t>HZS - Hodinové zúčtovacie sadzby</t>
  </si>
  <si>
    <t>21-M-1.1</t>
  </si>
  <si>
    <t>Rozvádzače</t>
  </si>
  <si>
    <t>210190002</t>
  </si>
  <si>
    <t>Montáž oceľolechovej rozvodnice do váhy 50 kg</t>
  </si>
  <si>
    <t>kus</t>
  </si>
  <si>
    <t>358709773</t>
  </si>
  <si>
    <t>3570192750</t>
  </si>
  <si>
    <t>RSM</t>
  </si>
  <si>
    <t>90944681</t>
  </si>
  <si>
    <t>M345600225.1</t>
  </si>
  <si>
    <t>RH - úprava FLP B+c maxi (T1+T2), v RSM SLP 275 V/3 (T2), 5x PCHB 1N, B10 A, 30 mA, úprava krytia</t>
  </si>
  <si>
    <t>1200150981</t>
  </si>
  <si>
    <t>PD</t>
  </si>
  <si>
    <t>Presun dodávok</t>
  </si>
  <si>
    <t>-1577869123</t>
  </si>
  <si>
    <t>PM</t>
  </si>
  <si>
    <t>Podružný materiál</t>
  </si>
  <si>
    <t>31337443</t>
  </si>
  <si>
    <t>PPV</t>
  </si>
  <si>
    <t>Podiel pridružených výkonov</t>
  </si>
  <si>
    <t>1757007304</t>
  </si>
  <si>
    <t>R_RH-1</t>
  </si>
  <si>
    <t>MNT, vr. spoj. materiálu, vodičov a prepoj. líšt rozvádzača, atesty</t>
  </si>
  <si>
    <t>551467211</t>
  </si>
  <si>
    <t>21-M</t>
  </si>
  <si>
    <t>Elektromontáže</t>
  </si>
  <si>
    <t>210010022</t>
  </si>
  <si>
    <t>Rúrka tuhá elektroinštalačná z PVC typ 1523-23, uložená pevne</t>
  </si>
  <si>
    <t>1967918793</t>
  </si>
  <si>
    <t>2869100400</t>
  </si>
  <si>
    <t>Príchytka plastová PPR 25 mm</t>
  </si>
  <si>
    <t>-428533019</t>
  </si>
  <si>
    <t>3450726300</t>
  </si>
  <si>
    <t>Rúrka tuhá PVC 1523</t>
  </si>
  <si>
    <t>1929172099</t>
  </si>
  <si>
    <t>210010023</t>
  </si>
  <si>
    <t>Rúrka tuhá elektroinštalačná z PVC typ 1529-29, uložená pevne</t>
  </si>
  <si>
    <t>1306697627</t>
  </si>
  <si>
    <t>2869100500</t>
  </si>
  <si>
    <t>Príchytka plastová PPR 32 mm</t>
  </si>
  <si>
    <t>677376971</t>
  </si>
  <si>
    <t>3450726400</t>
  </si>
  <si>
    <t>Rúrka tuhá PVC 1529</t>
  </si>
  <si>
    <t>-1875411762</t>
  </si>
  <si>
    <t>210010351</t>
  </si>
  <si>
    <t>Krabicová rozvodka z lisov. izolantu vrátane ukončenia káblov a zapojenia vodičov typ 6455-11 do 4 m</t>
  </si>
  <si>
    <t>670129183</t>
  </si>
  <si>
    <t>3450927000</t>
  </si>
  <si>
    <t>Krabica 6455-11 acid</t>
  </si>
  <si>
    <t>1763705533</t>
  </si>
  <si>
    <t>210020651</t>
  </si>
  <si>
    <t>Oceľová nosná konštrukcia pre prístroje a elektrické zariadenia hmotnosti do 5 kg</t>
  </si>
  <si>
    <t>-1766934947</t>
  </si>
  <si>
    <t>1321122400</t>
  </si>
  <si>
    <t>Tyč oceľová jemná kruhová D 8 mm, ozn. 11 373, podľa EN alebo EN ISO S235JRG1</t>
  </si>
  <si>
    <t>760089527</t>
  </si>
  <si>
    <t>1322325000</t>
  </si>
  <si>
    <t>Tyč oceľová  plochá, š.25xhr.5 mm, ozn.11 523, podľa EN ISO S355J0</t>
  </si>
  <si>
    <t>-647812120</t>
  </si>
  <si>
    <t>1323103000</t>
  </si>
  <si>
    <t>Tyč oceľová prierezu L  30x30x4 mm, ozn. 11 373, podľa EN ISO S235JRG1</t>
  </si>
  <si>
    <t>1467821425</t>
  </si>
  <si>
    <t>2462153500</t>
  </si>
  <si>
    <t>Farba syntetická  suríková S 2005</t>
  </si>
  <si>
    <t>767924214</t>
  </si>
  <si>
    <t>2464203000</t>
  </si>
  <si>
    <t>Riedidlo do olejovo-syntetickej farby S 6006</t>
  </si>
  <si>
    <t>1446339</t>
  </si>
  <si>
    <t>3121081300</t>
  </si>
  <si>
    <t>Elektróda E-R117 D 2,5 mm - elektródy zváracie z neušlachtilých ocelí</t>
  </si>
  <si>
    <t>tks</t>
  </si>
  <si>
    <t>1226467420</t>
  </si>
  <si>
    <t>210100001</t>
  </si>
  <si>
    <t>Ukončenie vodičov v rozvádzač. vč. zapojenia a vodičovej koncovky do 2.5 mm2</t>
  </si>
  <si>
    <t>524543944</t>
  </si>
  <si>
    <t>210100002</t>
  </si>
  <si>
    <t>Ukončenie vodičov v rozvádzač. vč. zapojenia a vodičovej koncovky do 6 mm2</t>
  </si>
  <si>
    <t>390845591</t>
  </si>
  <si>
    <t>210100003</t>
  </si>
  <si>
    <t>Ukončenie vodičov v rozvádzač. vč. zapojenia a vodičovej koncovky do 16 mm2</t>
  </si>
  <si>
    <t>1311451037</t>
  </si>
  <si>
    <t>210100005</t>
  </si>
  <si>
    <t>Ukončenie vodičov v rozvádzač. vrátane zapojenia a vodičovej koncovky do 10 mm2</t>
  </si>
  <si>
    <t>-276717576</t>
  </si>
  <si>
    <t>210100005.1</t>
  </si>
  <si>
    <t>1937826180</t>
  </si>
  <si>
    <t>210110021</t>
  </si>
  <si>
    <t>Spínač nástenný pre prostredie vonkajšie a mokré, vrátane zapojenia jednopólový - radenie 1</t>
  </si>
  <si>
    <t>-1263675805</t>
  </si>
  <si>
    <t>3450201330</t>
  </si>
  <si>
    <t>Spínač 1 vodotesný 3553-01750</t>
  </si>
  <si>
    <t>1467597278</t>
  </si>
  <si>
    <t>210110023</t>
  </si>
  <si>
    <t>Spínač nástenný pre prostredie vonkajšie a mokré, vrátane zapojenia sériový prepínač-radenie 5</t>
  </si>
  <si>
    <t>-1968644855</t>
  </si>
  <si>
    <t>3450201490</t>
  </si>
  <si>
    <t>Prepínač 5 vodotesný 3553-05750</t>
  </si>
  <si>
    <t>-722374872</t>
  </si>
  <si>
    <t>210110024</t>
  </si>
  <si>
    <t>Spínač nástenný pre prostredie vonkajšie a mokré, vrátane zapojenia striedavý prep.- radenie 6</t>
  </si>
  <si>
    <t>-1015940160</t>
  </si>
  <si>
    <t>3450201580</t>
  </si>
  <si>
    <t>Prepínač 6 vodotesný 3553-06750</t>
  </si>
  <si>
    <t>2062520616</t>
  </si>
  <si>
    <t>3450201580.1</t>
  </si>
  <si>
    <t>Prepínač 6+1 vodotesný 3553-061750</t>
  </si>
  <si>
    <t>-564507731</t>
  </si>
  <si>
    <t>210110025</t>
  </si>
  <si>
    <t>Spínač nástenný pre prostredie vonkajšie a mokré, vrátane zapojenia krížový prepínač-radenie 7</t>
  </si>
  <si>
    <t>1525636384</t>
  </si>
  <si>
    <t>3450201670</t>
  </si>
  <si>
    <t>Prepínač 7 vodotesný 3553-07750</t>
  </si>
  <si>
    <t>-1404024352</t>
  </si>
  <si>
    <t>210200012-2</t>
  </si>
  <si>
    <t>Mnt - svietidiel</t>
  </si>
  <si>
    <t>-71651286</t>
  </si>
  <si>
    <t>3470133600/03</t>
  </si>
  <si>
    <t>A - typ sv. stropné, závesné, PL 10000 L2W 3ND, LED 75 W, 9500 lm, IP65</t>
  </si>
  <si>
    <t>587072391</t>
  </si>
  <si>
    <t>210800140</t>
  </si>
  <si>
    <t>Kábel medený uložený pevne CYKY 450/750 V 2x1,5</t>
  </si>
  <si>
    <t>1528566007</t>
  </si>
  <si>
    <t>3410350079</t>
  </si>
  <si>
    <t>CYKY 2x1,5    Kábel pre pevné uloženie, medený STN</t>
  </si>
  <si>
    <t>802838699</t>
  </si>
  <si>
    <t>210800146</t>
  </si>
  <si>
    <t>Kábel medený uložený pevne CYKY 450/750 V 3x1,5</t>
  </si>
  <si>
    <t>1925247727</t>
  </si>
  <si>
    <t>3410350085</t>
  </si>
  <si>
    <t>CYKY 3x1,5    Kábel pre pevné uloženie, medený ČSN, STN</t>
  </si>
  <si>
    <t>1315993771</t>
  </si>
  <si>
    <t>210800152</t>
  </si>
  <si>
    <t>Kábel medený uložený pevne CYKY 450/750 V 4x1,5</t>
  </si>
  <si>
    <t>-1782315394</t>
  </si>
  <si>
    <t>3410350091</t>
  </si>
  <si>
    <t>CYKY 4x1,5    Kábel pre pevné uloženie, medený STN</t>
  </si>
  <si>
    <t>-1265100012</t>
  </si>
  <si>
    <t>210800158</t>
  </si>
  <si>
    <t>Kábel medený uložený pevne CYKY 450/750 V 5x1,5</t>
  </si>
  <si>
    <t>-1314930548</t>
  </si>
  <si>
    <t>3410350097</t>
  </si>
  <si>
    <t>CYKY 5x1,5    Kábel pre pevné uloženie, medený STN</t>
  </si>
  <si>
    <t>-419478563</t>
  </si>
  <si>
    <t>210810061</t>
  </si>
  <si>
    <t>Kábel medený silový uložený pevne 1-CYKY 0,6/1 kV 4x35</t>
  </si>
  <si>
    <t>-828418089</t>
  </si>
  <si>
    <t>3410350140</t>
  </si>
  <si>
    <t>1-CYKY 4x35    Kábel pre pevné uloženie, medený STN</t>
  </si>
  <si>
    <t>-1942979547</t>
  </si>
  <si>
    <t>211010010</t>
  </si>
  <si>
    <t>Osadenie polyamidovej príchytky do muriva z tvrdého kameňa, jednoduchého betónu a železobetónu HM 8</t>
  </si>
  <si>
    <t>-2038179542</t>
  </si>
  <si>
    <t>2830403500</t>
  </si>
  <si>
    <t>hmoždinka klasická 8 mm T8  typ:  T8-PA</t>
  </si>
  <si>
    <t>514590595</t>
  </si>
  <si>
    <t>PM1</t>
  </si>
  <si>
    <t>Podružmý materiál</t>
  </si>
  <si>
    <t>-371934133</t>
  </si>
  <si>
    <t>1493508667</t>
  </si>
  <si>
    <t>R1</t>
  </si>
  <si>
    <t>Revízia</t>
  </si>
  <si>
    <t>-1964458067</t>
  </si>
  <si>
    <t>HZS</t>
  </si>
  <si>
    <t>Hodinové zúčtovacie sadzby</t>
  </si>
  <si>
    <t>HZS000111</t>
  </si>
  <si>
    <t>Sekacie práce - stavebno montážne práce menej náročne, pomocné alebo manupulačné (Tr 1) v rozsahu viac ako 8 hodín</t>
  </si>
  <si>
    <t>hod</t>
  </si>
  <si>
    <t>262144</t>
  </si>
  <si>
    <t>737878836</t>
  </si>
  <si>
    <t>HZS000111.1</t>
  </si>
  <si>
    <t>SMT práce - stavebno montážne práce menej náročne, pomocné alebo manupulačné (Tr 1) v rozsahu viac ako 8 hodín</t>
  </si>
  <si>
    <t>1613290033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</si>
</sst>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31" fillId="3" borderId="19" xfId="0" applyFont="1" applyFill="1" applyBorder="1" applyAlignment="1" applyProtection="1">
      <alignment horizontal="left" vertical="center"/>
      <protection locked="0"/>
    </xf>
    <xf numFmtId="0" fontId="3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29" t="s">
        <v>5</v>
      </c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14" t="s">
        <v>13</v>
      </c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R5" s="17"/>
      <c r="BE5" s="211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215" t="s">
        <v>16</v>
      </c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R6" s="17"/>
      <c r="BE6" s="212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212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212"/>
      <c r="BS8" s="14" t="s">
        <v>6</v>
      </c>
    </row>
    <row r="9" spans="1:74" s="1" customFormat="1" ht="14.45" customHeight="1">
      <c r="B9" s="17"/>
      <c r="AR9" s="17"/>
      <c r="BE9" s="212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25</v>
      </c>
      <c r="AR10" s="17"/>
      <c r="BE10" s="212"/>
      <c r="BS10" s="14" t="s">
        <v>6</v>
      </c>
    </row>
    <row r="11" spans="1:74" s="1" customFormat="1" ht="18.399999999999999" customHeight="1">
      <c r="B11" s="17"/>
      <c r="E11" s="22" t="s">
        <v>26</v>
      </c>
      <c r="AK11" s="24" t="s">
        <v>27</v>
      </c>
      <c r="AN11" s="22" t="s">
        <v>28</v>
      </c>
      <c r="AR11" s="17"/>
      <c r="BE11" s="212"/>
      <c r="BS11" s="14" t="s">
        <v>6</v>
      </c>
    </row>
    <row r="12" spans="1:74" s="1" customFormat="1" ht="6.95" customHeight="1">
      <c r="B12" s="17"/>
      <c r="AR12" s="17"/>
      <c r="BE12" s="212"/>
      <c r="BS12" s="14" t="s">
        <v>6</v>
      </c>
    </row>
    <row r="13" spans="1:74" s="1" customFormat="1" ht="12" customHeight="1">
      <c r="B13" s="17"/>
      <c r="D13" s="24" t="s">
        <v>29</v>
      </c>
      <c r="AK13" s="24" t="s">
        <v>24</v>
      </c>
      <c r="AN13" s="26" t="s">
        <v>30</v>
      </c>
      <c r="AR13" s="17"/>
      <c r="BE13" s="212"/>
      <c r="BS13" s="14" t="s">
        <v>6</v>
      </c>
    </row>
    <row r="14" spans="1:74">
      <c r="B14" s="17"/>
      <c r="E14" s="216" t="s">
        <v>30</v>
      </c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4" t="s">
        <v>27</v>
      </c>
      <c r="AN14" s="26" t="s">
        <v>30</v>
      </c>
      <c r="AR14" s="17"/>
      <c r="BE14" s="212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4" t="s">
        <v>6</v>
      </c>
    </row>
    <row r="15" spans="1:74" s="1" customFormat="1" ht="6.95" customHeight="1">
      <c r="B15" s="17"/>
      <c r="AR15" s="17"/>
      <c r="BE15" s="212"/>
      <c r="BS15" s="14" t="s">
        <v>3</v>
      </c>
    </row>
    <row r="16" spans="1:74" s="1" customFormat="1" ht="12" customHeight="1">
      <c r="B16" s="17"/>
      <c r="D16" s="24" t="s">
        <v>31</v>
      </c>
      <c r="AK16" s="24" t="s">
        <v>24</v>
      </c>
      <c r="AN16" s="22" t="s">
        <v>1</v>
      </c>
      <c r="AR16" s="17"/>
      <c r="BE16" s="212"/>
      <c r="BS16" s="14" t="s">
        <v>3</v>
      </c>
    </row>
    <row r="17" spans="1:71" s="1" customFormat="1" ht="18.399999999999999" customHeight="1">
      <c r="B17" s="17"/>
      <c r="E17" s="22" t="s">
        <v>32</v>
      </c>
      <c r="AK17" s="24" t="s">
        <v>27</v>
      </c>
      <c r="AN17" s="22" t="s">
        <v>1</v>
      </c>
      <c r="AR17" s="17"/>
      <c r="BE17" s="212"/>
      <c r="BS17" s="14" t="s">
        <v>33</v>
      </c>
    </row>
    <row r="18" spans="1:71" s="1" customFormat="1" ht="6.95" customHeight="1">
      <c r="B18" s="17"/>
      <c r="AR18" s="17"/>
      <c r="BE18" s="212"/>
      <c r="BS18" s="14" t="s">
        <v>6</v>
      </c>
    </row>
    <row r="19" spans="1:71" s="1" customFormat="1" ht="12" customHeight="1">
      <c r="B19" s="17"/>
      <c r="D19" s="24" t="s">
        <v>34</v>
      </c>
      <c r="AK19" s="24" t="s">
        <v>24</v>
      </c>
      <c r="AN19" s="22" t="s">
        <v>35</v>
      </c>
      <c r="AR19" s="17"/>
      <c r="BE19" s="212"/>
      <c r="BS19" s="14" t="s">
        <v>6</v>
      </c>
    </row>
    <row r="20" spans="1:71" s="1" customFormat="1" ht="18.399999999999999" customHeight="1">
      <c r="B20" s="17"/>
      <c r="E20" s="22" t="s">
        <v>36</v>
      </c>
      <c r="AK20" s="24" t="s">
        <v>27</v>
      </c>
      <c r="AN20" s="22" t="s">
        <v>37</v>
      </c>
      <c r="AR20" s="17"/>
      <c r="BE20" s="212"/>
      <c r="BS20" s="14" t="s">
        <v>33</v>
      </c>
    </row>
    <row r="21" spans="1:71" s="1" customFormat="1" ht="6.95" customHeight="1">
      <c r="B21" s="17"/>
      <c r="AR21" s="17"/>
      <c r="BE21" s="212"/>
    </row>
    <row r="22" spans="1:71" s="1" customFormat="1" ht="12" customHeight="1">
      <c r="B22" s="17"/>
      <c r="D22" s="24" t="s">
        <v>38</v>
      </c>
      <c r="AR22" s="17"/>
      <c r="BE22" s="212"/>
    </row>
    <row r="23" spans="1:71" s="1" customFormat="1" ht="16.5" customHeight="1">
      <c r="B23" s="17"/>
      <c r="E23" s="218" t="s">
        <v>1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R23" s="17"/>
      <c r="BE23" s="212"/>
    </row>
    <row r="24" spans="1:71" s="1" customFormat="1" ht="6.95" customHeight="1">
      <c r="B24" s="17"/>
      <c r="AR24" s="17"/>
      <c r="BE24" s="212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12"/>
    </row>
    <row r="26" spans="1:71" s="2" customFormat="1" ht="25.9" customHeight="1">
      <c r="A26" s="29"/>
      <c r="B26" s="30"/>
      <c r="C26" s="29"/>
      <c r="D26" s="31" t="s">
        <v>39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9">
        <f>ROUND(AG94,2)</f>
        <v>0</v>
      </c>
      <c r="AL26" s="220"/>
      <c r="AM26" s="220"/>
      <c r="AN26" s="220"/>
      <c r="AO26" s="220"/>
      <c r="AP26" s="29"/>
      <c r="AQ26" s="29"/>
      <c r="AR26" s="30"/>
      <c r="BE26" s="212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12"/>
    </row>
    <row r="28" spans="1:71" s="2" customForma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21" t="s">
        <v>40</v>
      </c>
      <c r="M28" s="221"/>
      <c r="N28" s="221"/>
      <c r="O28" s="221"/>
      <c r="P28" s="221"/>
      <c r="Q28" s="29"/>
      <c r="R28" s="29"/>
      <c r="S28" s="29"/>
      <c r="T28" s="29"/>
      <c r="U28" s="29"/>
      <c r="V28" s="29"/>
      <c r="W28" s="221" t="s">
        <v>41</v>
      </c>
      <c r="X28" s="221"/>
      <c r="Y28" s="221"/>
      <c r="Z28" s="221"/>
      <c r="AA28" s="221"/>
      <c r="AB28" s="221"/>
      <c r="AC28" s="221"/>
      <c r="AD28" s="221"/>
      <c r="AE28" s="221"/>
      <c r="AF28" s="29"/>
      <c r="AG28" s="29"/>
      <c r="AH28" s="29"/>
      <c r="AI28" s="29"/>
      <c r="AJ28" s="29"/>
      <c r="AK28" s="221" t="s">
        <v>42</v>
      </c>
      <c r="AL28" s="221"/>
      <c r="AM28" s="221"/>
      <c r="AN28" s="221"/>
      <c r="AO28" s="221"/>
      <c r="AP28" s="29"/>
      <c r="AQ28" s="29"/>
      <c r="AR28" s="30"/>
      <c r="BE28" s="212"/>
    </row>
    <row r="29" spans="1:71" s="3" customFormat="1" ht="14.45" customHeight="1">
      <c r="B29" s="34"/>
      <c r="D29" s="24" t="s">
        <v>43</v>
      </c>
      <c r="F29" s="24" t="s">
        <v>44</v>
      </c>
      <c r="L29" s="224">
        <v>0.2</v>
      </c>
      <c r="M29" s="223"/>
      <c r="N29" s="223"/>
      <c r="O29" s="223"/>
      <c r="P29" s="223"/>
      <c r="W29" s="222">
        <f>ROUND(AZ94, 2)</f>
        <v>0</v>
      </c>
      <c r="X29" s="223"/>
      <c r="Y29" s="223"/>
      <c r="Z29" s="223"/>
      <c r="AA29" s="223"/>
      <c r="AB29" s="223"/>
      <c r="AC29" s="223"/>
      <c r="AD29" s="223"/>
      <c r="AE29" s="223"/>
      <c r="AK29" s="222">
        <f>ROUND(AV94, 2)</f>
        <v>0</v>
      </c>
      <c r="AL29" s="223"/>
      <c r="AM29" s="223"/>
      <c r="AN29" s="223"/>
      <c r="AO29" s="223"/>
      <c r="AR29" s="34"/>
      <c r="BE29" s="213"/>
    </row>
    <row r="30" spans="1:71" s="3" customFormat="1" ht="14.45" customHeight="1">
      <c r="B30" s="34"/>
      <c r="F30" s="24" t="s">
        <v>45</v>
      </c>
      <c r="L30" s="224">
        <v>0.2</v>
      </c>
      <c r="M30" s="223"/>
      <c r="N30" s="223"/>
      <c r="O30" s="223"/>
      <c r="P30" s="223"/>
      <c r="W30" s="222">
        <f>ROUND(BA94, 2)</f>
        <v>0</v>
      </c>
      <c r="X30" s="223"/>
      <c r="Y30" s="223"/>
      <c r="Z30" s="223"/>
      <c r="AA30" s="223"/>
      <c r="AB30" s="223"/>
      <c r="AC30" s="223"/>
      <c r="AD30" s="223"/>
      <c r="AE30" s="223"/>
      <c r="AK30" s="222">
        <f>ROUND(AW94, 2)</f>
        <v>0</v>
      </c>
      <c r="AL30" s="223"/>
      <c r="AM30" s="223"/>
      <c r="AN30" s="223"/>
      <c r="AO30" s="223"/>
      <c r="AR30" s="34"/>
      <c r="BE30" s="213"/>
    </row>
    <row r="31" spans="1:71" s="3" customFormat="1" ht="14.45" hidden="1" customHeight="1">
      <c r="B31" s="34"/>
      <c r="F31" s="24" t="s">
        <v>46</v>
      </c>
      <c r="L31" s="224">
        <v>0.2</v>
      </c>
      <c r="M31" s="223"/>
      <c r="N31" s="223"/>
      <c r="O31" s="223"/>
      <c r="P31" s="223"/>
      <c r="W31" s="222">
        <f>ROUND(BB94, 2)</f>
        <v>0</v>
      </c>
      <c r="X31" s="223"/>
      <c r="Y31" s="223"/>
      <c r="Z31" s="223"/>
      <c r="AA31" s="223"/>
      <c r="AB31" s="223"/>
      <c r="AC31" s="223"/>
      <c r="AD31" s="223"/>
      <c r="AE31" s="223"/>
      <c r="AK31" s="222">
        <v>0</v>
      </c>
      <c r="AL31" s="223"/>
      <c r="AM31" s="223"/>
      <c r="AN31" s="223"/>
      <c r="AO31" s="223"/>
      <c r="AR31" s="34"/>
      <c r="BE31" s="213"/>
    </row>
    <row r="32" spans="1:71" s="3" customFormat="1" ht="14.45" hidden="1" customHeight="1">
      <c r="B32" s="34"/>
      <c r="F32" s="24" t="s">
        <v>47</v>
      </c>
      <c r="L32" s="224">
        <v>0.2</v>
      </c>
      <c r="M32" s="223"/>
      <c r="N32" s="223"/>
      <c r="O32" s="223"/>
      <c r="P32" s="223"/>
      <c r="W32" s="222">
        <f>ROUND(BC94, 2)</f>
        <v>0</v>
      </c>
      <c r="X32" s="223"/>
      <c r="Y32" s="223"/>
      <c r="Z32" s="223"/>
      <c r="AA32" s="223"/>
      <c r="AB32" s="223"/>
      <c r="AC32" s="223"/>
      <c r="AD32" s="223"/>
      <c r="AE32" s="223"/>
      <c r="AK32" s="222">
        <v>0</v>
      </c>
      <c r="AL32" s="223"/>
      <c r="AM32" s="223"/>
      <c r="AN32" s="223"/>
      <c r="AO32" s="223"/>
      <c r="AR32" s="34"/>
      <c r="BE32" s="213"/>
    </row>
    <row r="33" spans="1:57" s="3" customFormat="1" ht="14.45" hidden="1" customHeight="1">
      <c r="B33" s="34"/>
      <c r="F33" s="24" t="s">
        <v>48</v>
      </c>
      <c r="L33" s="224">
        <v>0</v>
      </c>
      <c r="M33" s="223"/>
      <c r="N33" s="223"/>
      <c r="O33" s="223"/>
      <c r="P33" s="223"/>
      <c r="W33" s="222">
        <f>ROUND(BD94, 2)</f>
        <v>0</v>
      </c>
      <c r="X33" s="223"/>
      <c r="Y33" s="223"/>
      <c r="Z33" s="223"/>
      <c r="AA33" s="223"/>
      <c r="AB33" s="223"/>
      <c r="AC33" s="223"/>
      <c r="AD33" s="223"/>
      <c r="AE33" s="223"/>
      <c r="AK33" s="222">
        <v>0</v>
      </c>
      <c r="AL33" s="223"/>
      <c r="AM33" s="223"/>
      <c r="AN33" s="223"/>
      <c r="AO33" s="223"/>
      <c r="AR33" s="34"/>
      <c r="BE33" s="213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12"/>
    </row>
    <row r="35" spans="1:57" s="2" customFormat="1" ht="25.9" customHeight="1">
      <c r="A35" s="29"/>
      <c r="B35" s="30"/>
      <c r="C35" s="35"/>
      <c r="D35" s="36" t="s">
        <v>49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50</v>
      </c>
      <c r="U35" s="37"/>
      <c r="V35" s="37"/>
      <c r="W35" s="37"/>
      <c r="X35" s="228" t="s">
        <v>51</v>
      </c>
      <c r="Y35" s="226"/>
      <c r="Z35" s="226"/>
      <c r="AA35" s="226"/>
      <c r="AB35" s="226"/>
      <c r="AC35" s="37"/>
      <c r="AD35" s="37"/>
      <c r="AE35" s="37"/>
      <c r="AF35" s="37"/>
      <c r="AG35" s="37"/>
      <c r="AH35" s="37"/>
      <c r="AI35" s="37"/>
      <c r="AJ35" s="37"/>
      <c r="AK35" s="225">
        <f>SUM(AK26:AK33)</f>
        <v>0</v>
      </c>
      <c r="AL35" s="226"/>
      <c r="AM35" s="226"/>
      <c r="AN35" s="226"/>
      <c r="AO35" s="227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52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53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>
      <c r="A60" s="29"/>
      <c r="B60" s="30"/>
      <c r="C60" s="29"/>
      <c r="D60" s="42" t="s">
        <v>54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55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54</v>
      </c>
      <c r="AI60" s="32"/>
      <c r="AJ60" s="32"/>
      <c r="AK60" s="32"/>
      <c r="AL60" s="32"/>
      <c r="AM60" s="42" t="s">
        <v>55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>
      <c r="A64" s="29"/>
      <c r="B64" s="30"/>
      <c r="C64" s="29"/>
      <c r="D64" s="40" t="s">
        <v>56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57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>
      <c r="A75" s="29"/>
      <c r="B75" s="30"/>
      <c r="C75" s="29"/>
      <c r="D75" s="42" t="s">
        <v>54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55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54</v>
      </c>
      <c r="AI75" s="32"/>
      <c r="AJ75" s="32"/>
      <c r="AK75" s="32"/>
      <c r="AL75" s="32"/>
      <c r="AM75" s="42" t="s">
        <v>55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58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12</v>
      </c>
      <c r="L84" s="4" t="str">
        <f>K5</f>
        <v>01/03/2020</v>
      </c>
      <c r="AR84" s="48"/>
    </row>
    <row r="85" spans="1:91" s="5" customFormat="1" ht="36.950000000000003" customHeight="1">
      <c r="B85" s="49"/>
      <c r="C85" s="50" t="s">
        <v>15</v>
      </c>
      <c r="L85" s="192" t="str">
        <f>K6</f>
        <v>Rekonštrukcie stolárskej dielne</v>
      </c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K85" s="193"/>
      <c r="AL85" s="193"/>
      <c r="AM85" s="193"/>
      <c r="AN85" s="193"/>
      <c r="AO85" s="193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>Stará Ľubovňa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94" t="str">
        <f>IF(AN8= "","",AN8)</f>
        <v>26. 3. 2020</v>
      </c>
      <c r="AN87" s="194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GLASPOL, s. r. o.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31</v>
      </c>
      <c r="AJ89" s="29"/>
      <c r="AK89" s="29"/>
      <c r="AL89" s="29"/>
      <c r="AM89" s="195" t="str">
        <f>IF(E17="","",E17)</f>
        <v xml:space="preserve"> </v>
      </c>
      <c r="AN89" s="196"/>
      <c r="AO89" s="196"/>
      <c r="AP89" s="196"/>
      <c r="AQ89" s="29"/>
      <c r="AR89" s="30"/>
      <c r="AS89" s="197" t="s">
        <v>59</v>
      </c>
      <c r="AT89" s="198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29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34</v>
      </c>
      <c r="AJ90" s="29"/>
      <c r="AK90" s="29"/>
      <c r="AL90" s="29"/>
      <c r="AM90" s="195" t="str">
        <f>IF(E20="","",E20)</f>
        <v>Ing. Pavel Fedorko</v>
      </c>
      <c r="AN90" s="196"/>
      <c r="AO90" s="196"/>
      <c r="AP90" s="196"/>
      <c r="AQ90" s="29"/>
      <c r="AR90" s="30"/>
      <c r="AS90" s="199"/>
      <c r="AT90" s="200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9"/>
      <c r="AT91" s="200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01" t="s">
        <v>60</v>
      </c>
      <c r="D92" s="202"/>
      <c r="E92" s="202"/>
      <c r="F92" s="202"/>
      <c r="G92" s="202"/>
      <c r="H92" s="57"/>
      <c r="I92" s="204" t="s">
        <v>61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3" t="s">
        <v>62</v>
      </c>
      <c r="AH92" s="202"/>
      <c r="AI92" s="202"/>
      <c r="AJ92" s="202"/>
      <c r="AK92" s="202"/>
      <c r="AL92" s="202"/>
      <c r="AM92" s="202"/>
      <c r="AN92" s="204" t="s">
        <v>63</v>
      </c>
      <c r="AO92" s="202"/>
      <c r="AP92" s="205"/>
      <c r="AQ92" s="58" t="s">
        <v>64</v>
      </c>
      <c r="AR92" s="30"/>
      <c r="AS92" s="59" t="s">
        <v>65</v>
      </c>
      <c r="AT92" s="60" t="s">
        <v>66</v>
      </c>
      <c r="AU92" s="60" t="s">
        <v>67</v>
      </c>
      <c r="AV92" s="60" t="s">
        <v>68</v>
      </c>
      <c r="AW92" s="60" t="s">
        <v>69</v>
      </c>
      <c r="AX92" s="60" t="s">
        <v>70</v>
      </c>
      <c r="AY92" s="60" t="s">
        <v>71</v>
      </c>
      <c r="AZ92" s="60" t="s">
        <v>72</v>
      </c>
      <c r="BA92" s="60" t="s">
        <v>73</v>
      </c>
      <c r="BB92" s="60" t="s">
        <v>74</v>
      </c>
      <c r="BC92" s="60" t="s">
        <v>75</v>
      </c>
      <c r="BD92" s="61" t="s">
        <v>76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77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9">
        <f>ROUND(SUM(AG95:AG98),2)</f>
        <v>0</v>
      </c>
      <c r="AH94" s="209"/>
      <c r="AI94" s="209"/>
      <c r="AJ94" s="209"/>
      <c r="AK94" s="209"/>
      <c r="AL94" s="209"/>
      <c r="AM94" s="209"/>
      <c r="AN94" s="210">
        <f>SUM(AG94,AT94)</f>
        <v>0</v>
      </c>
      <c r="AO94" s="210"/>
      <c r="AP94" s="210"/>
      <c r="AQ94" s="69" t="s">
        <v>1</v>
      </c>
      <c r="AR94" s="65"/>
      <c r="AS94" s="70">
        <f>ROUND(SUM(AS95:AS98),2)</f>
        <v>0</v>
      </c>
      <c r="AT94" s="71">
        <f>ROUND(SUM(AV94:AW94),2)</f>
        <v>0</v>
      </c>
      <c r="AU94" s="72">
        <f>ROUND(SUM(AU95:AU98),5)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ROUND(SUM(AZ95:AZ98),2)</f>
        <v>0</v>
      </c>
      <c r="BA94" s="71">
        <f>ROUND(SUM(BA95:BA98),2)</f>
        <v>0</v>
      </c>
      <c r="BB94" s="71">
        <f>ROUND(SUM(BB95:BB98),2)</f>
        <v>0</v>
      </c>
      <c r="BC94" s="71">
        <f>ROUND(SUM(BC95:BC98),2)</f>
        <v>0</v>
      </c>
      <c r="BD94" s="73">
        <f>ROUND(SUM(BD95:BD98),2)</f>
        <v>0</v>
      </c>
      <c r="BS94" s="74" t="s">
        <v>78</v>
      </c>
      <c r="BT94" s="74" t="s">
        <v>79</v>
      </c>
      <c r="BU94" s="75" t="s">
        <v>80</v>
      </c>
      <c r="BV94" s="74" t="s">
        <v>81</v>
      </c>
      <c r="BW94" s="74" t="s">
        <v>4</v>
      </c>
      <c r="BX94" s="74" t="s">
        <v>82</v>
      </c>
      <c r="CL94" s="74" t="s">
        <v>1</v>
      </c>
    </row>
    <row r="95" spans="1:91" s="7" customFormat="1" ht="16.5" customHeight="1">
      <c r="A95" s="76" t="s">
        <v>83</v>
      </c>
      <c r="B95" s="77"/>
      <c r="C95" s="78"/>
      <c r="D95" s="206" t="s">
        <v>84</v>
      </c>
      <c r="E95" s="206"/>
      <c r="F95" s="206"/>
      <c r="G95" s="206"/>
      <c r="H95" s="206"/>
      <c r="I95" s="79"/>
      <c r="J95" s="206" t="s">
        <v>85</v>
      </c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7">
        <f>'ASR -  PROJEKTOVÁ NÁKLAD'!J30</f>
        <v>0</v>
      </c>
      <c r="AH95" s="208"/>
      <c r="AI95" s="208"/>
      <c r="AJ95" s="208"/>
      <c r="AK95" s="208"/>
      <c r="AL95" s="208"/>
      <c r="AM95" s="208"/>
      <c r="AN95" s="207">
        <f>SUM(AG95,AT95)</f>
        <v>0</v>
      </c>
      <c r="AO95" s="208"/>
      <c r="AP95" s="208"/>
      <c r="AQ95" s="80" t="s">
        <v>86</v>
      </c>
      <c r="AR95" s="77"/>
      <c r="AS95" s="81">
        <v>0</v>
      </c>
      <c r="AT95" s="82">
        <f>ROUND(SUM(AV95:AW95),2)</f>
        <v>0</v>
      </c>
      <c r="AU95" s="83">
        <f>'ASR -  PROJEKTOVÁ NÁKLAD'!P128</f>
        <v>0</v>
      </c>
      <c r="AV95" s="82">
        <f>'ASR -  PROJEKTOVÁ NÁKLAD'!J33</f>
        <v>0</v>
      </c>
      <c r="AW95" s="82">
        <f>'ASR -  PROJEKTOVÁ NÁKLAD'!J34</f>
        <v>0</v>
      </c>
      <c r="AX95" s="82">
        <f>'ASR -  PROJEKTOVÁ NÁKLAD'!J35</f>
        <v>0</v>
      </c>
      <c r="AY95" s="82">
        <f>'ASR -  PROJEKTOVÁ NÁKLAD'!J36</f>
        <v>0</v>
      </c>
      <c r="AZ95" s="82">
        <f>'ASR -  PROJEKTOVÁ NÁKLAD'!F33</f>
        <v>0</v>
      </c>
      <c r="BA95" s="82">
        <f>'ASR -  PROJEKTOVÁ NÁKLAD'!F34</f>
        <v>0</v>
      </c>
      <c r="BB95" s="82">
        <f>'ASR -  PROJEKTOVÁ NÁKLAD'!F35</f>
        <v>0</v>
      </c>
      <c r="BC95" s="82">
        <f>'ASR -  PROJEKTOVÁ NÁKLAD'!F36</f>
        <v>0</v>
      </c>
      <c r="BD95" s="84">
        <f>'ASR -  PROJEKTOVÁ NÁKLAD'!F37</f>
        <v>0</v>
      </c>
      <c r="BT95" s="85" t="s">
        <v>87</v>
      </c>
      <c r="BV95" s="85" t="s">
        <v>81</v>
      </c>
      <c r="BW95" s="85" t="s">
        <v>88</v>
      </c>
      <c r="BX95" s="85" t="s">
        <v>4</v>
      </c>
      <c r="CL95" s="85" t="s">
        <v>1</v>
      </c>
      <c r="CM95" s="85" t="s">
        <v>79</v>
      </c>
    </row>
    <row r="96" spans="1:91" s="7" customFormat="1" ht="50.25" customHeight="1">
      <c r="A96" s="76" t="s">
        <v>83</v>
      </c>
      <c r="B96" s="77"/>
      <c r="C96" s="78"/>
      <c r="D96" s="206" t="s">
        <v>89</v>
      </c>
      <c r="E96" s="206"/>
      <c r="F96" s="206"/>
      <c r="G96" s="206"/>
      <c r="H96" s="206"/>
      <c r="I96" s="79"/>
      <c r="J96" s="206" t="s">
        <v>85</v>
      </c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7">
        <f>'ASR - NEOPRÁVNENÝ -  PROJ...'!J30</f>
        <v>0</v>
      </c>
      <c r="AH96" s="208"/>
      <c r="AI96" s="208"/>
      <c r="AJ96" s="208"/>
      <c r="AK96" s="208"/>
      <c r="AL96" s="208"/>
      <c r="AM96" s="208"/>
      <c r="AN96" s="207">
        <f>SUM(AG96,AT96)</f>
        <v>0</v>
      </c>
      <c r="AO96" s="208"/>
      <c r="AP96" s="208"/>
      <c r="AQ96" s="80" t="s">
        <v>86</v>
      </c>
      <c r="AR96" s="77"/>
      <c r="AS96" s="81">
        <v>0</v>
      </c>
      <c r="AT96" s="82">
        <f>ROUND(SUM(AV96:AW96),2)</f>
        <v>0</v>
      </c>
      <c r="AU96" s="83">
        <f>'ASR - NEOPRÁVNENÝ -  PROJ...'!P124</f>
        <v>0</v>
      </c>
      <c r="AV96" s="82">
        <f>'ASR - NEOPRÁVNENÝ -  PROJ...'!J33</f>
        <v>0</v>
      </c>
      <c r="AW96" s="82">
        <f>'ASR - NEOPRÁVNENÝ -  PROJ...'!J34</f>
        <v>0</v>
      </c>
      <c r="AX96" s="82">
        <f>'ASR - NEOPRÁVNENÝ -  PROJ...'!J35</f>
        <v>0</v>
      </c>
      <c r="AY96" s="82">
        <f>'ASR - NEOPRÁVNENÝ -  PROJ...'!J36</f>
        <v>0</v>
      </c>
      <c r="AZ96" s="82">
        <f>'ASR - NEOPRÁVNENÝ -  PROJ...'!F33</f>
        <v>0</v>
      </c>
      <c r="BA96" s="82">
        <f>'ASR - NEOPRÁVNENÝ -  PROJ...'!F34</f>
        <v>0</v>
      </c>
      <c r="BB96" s="82">
        <f>'ASR - NEOPRÁVNENÝ -  PROJ...'!F35</f>
        <v>0</v>
      </c>
      <c r="BC96" s="82">
        <f>'ASR - NEOPRÁVNENÝ -  PROJ...'!F36</f>
        <v>0</v>
      </c>
      <c r="BD96" s="84">
        <f>'ASR - NEOPRÁVNENÝ -  PROJ...'!F37</f>
        <v>0</v>
      </c>
      <c r="BT96" s="85" t="s">
        <v>87</v>
      </c>
      <c r="BV96" s="85" t="s">
        <v>81</v>
      </c>
      <c r="BW96" s="85" t="s">
        <v>90</v>
      </c>
      <c r="BX96" s="85" t="s">
        <v>4</v>
      </c>
      <c r="CL96" s="85" t="s">
        <v>1</v>
      </c>
      <c r="CM96" s="85" t="s">
        <v>79</v>
      </c>
    </row>
    <row r="97" spans="1:91" s="7" customFormat="1" ht="16.5" customHeight="1">
      <c r="A97" s="76" t="s">
        <v>83</v>
      </c>
      <c r="B97" s="77"/>
      <c r="C97" s="78"/>
      <c r="D97" s="206" t="s">
        <v>91</v>
      </c>
      <c r="E97" s="206"/>
      <c r="F97" s="206"/>
      <c r="G97" s="206"/>
      <c r="H97" s="206"/>
      <c r="I97" s="79"/>
      <c r="J97" s="206" t="s">
        <v>92</v>
      </c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  <c r="AA97" s="206"/>
      <c r="AB97" s="206"/>
      <c r="AC97" s="206"/>
      <c r="AD97" s="206"/>
      <c r="AE97" s="206"/>
      <c r="AF97" s="206"/>
      <c r="AG97" s="207">
        <f>'UK - ÚSTREDNE VYKUROVANIE'!J30</f>
        <v>0</v>
      </c>
      <c r="AH97" s="208"/>
      <c r="AI97" s="208"/>
      <c r="AJ97" s="208"/>
      <c r="AK97" s="208"/>
      <c r="AL97" s="208"/>
      <c r="AM97" s="208"/>
      <c r="AN97" s="207">
        <f>SUM(AG97,AT97)</f>
        <v>0</v>
      </c>
      <c r="AO97" s="208"/>
      <c r="AP97" s="208"/>
      <c r="AQ97" s="80" t="s">
        <v>86</v>
      </c>
      <c r="AR97" s="77"/>
      <c r="AS97" s="81">
        <v>0</v>
      </c>
      <c r="AT97" s="82">
        <f>ROUND(SUM(AV97:AW97),2)</f>
        <v>0</v>
      </c>
      <c r="AU97" s="83">
        <f>'UK - ÚSTREDNE VYKUROVANIE'!P126</f>
        <v>0</v>
      </c>
      <c r="AV97" s="82">
        <f>'UK - ÚSTREDNE VYKUROVANIE'!J33</f>
        <v>0</v>
      </c>
      <c r="AW97" s="82">
        <f>'UK - ÚSTREDNE VYKUROVANIE'!J34</f>
        <v>0</v>
      </c>
      <c r="AX97" s="82">
        <f>'UK - ÚSTREDNE VYKUROVANIE'!J35</f>
        <v>0</v>
      </c>
      <c r="AY97" s="82">
        <f>'UK - ÚSTREDNE VYKUROVANIE'!J36</f>
        <v>0</v>
      </c>
      <c r="AZ97" s="82">
        <f>'UK - ÚSTREDNE VYKUROVANIE'!F33</f>
        <v>0</v>
      </c>
      <c r="BA97" s="82">
        <f>'UK - ÚSTREDNE VYKUROVANIE'!F34</f>
        <v>0</v>
      </c>
      <c r="BB97" s="82">
        <f>'UK - ÚSTREDNE VYKUROVANIE'!F35</f>
        <v>0</v>
      </c>
      <c r="BC97" s="82">
        <f>'UK - ÚSTREDNE VYKUROVANIE'!F36</f>
        <v>0</v>
      </c>
      <c r="BD97" s="84">
        <f>'UK - ÚSTREDNE VYKUROVANIE'!F37</f>
        <v>0</v>
      </c>
      <c r="BT97" s="85" t="s">
        <v>87</v>
      </c>
      <c r="BV97" s="85" t="s">
        <v>81</v>
      </c>
      <c r="BW97" s="85" t="s">
        <v>93</v>
      </c>
      <c r="BX97" s="85" t="s">
        <v>4</v>
      </c>
      <c r="CL97" s="85" t="s">
        <v>1</v>
      </c>
      <c r="CM97" s="85" t="s">
        <v>79</v>
      </c>
    </row>
    <row r="98" spans="1:91" s="7" customFormat="1" ht="16.5" customHeight="1">
      <c r="A98" s="76" t="s">
        <v>83</v>
      </c>
      <c r="B98" s="77"/>
      <c r="C98" s="78"/>
      <c r="D98" s="206" t="s">
        <v>94</v>
      </c>
      <c r="E98" s="206"/>
      <c r="F98" s="206"/>
      <c r="G98" s="206"/>
      <c r="H98" s="206"/>
      <c r="I98" s="79"/>
      <c r="J98" s="206" t="s">
        <v>95</v>
      </c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206"/>
      <c r="AB98" s="206"/>
      <c r="AC98" s="206"/>
      <c r="AD98" s="206"/>
      <c r="AE98" s="206"/>
      <c r="AF98" s="206"/>
      <c r="AG98" s="207">
        <f>'ELI - ELEKTROINŠTALÁCIA +...'!J30</f>
        <v>0</v>
      </c>
      <c r="AH98" s="208"/>
      <c r="AI98" s="208"/>
      <c r="AJ98" s="208"/>
      <c r="AK98" s="208"/>
      <c r="AL98" s="208"/>
      <c r="AM98" s="208"/>
      <c r="AN98" s="207">
        <f>SUM(AG98,AT98)</f>
        <v>0</v>
      </c>
      <c r="AO98" s="208"/>
      <c r="AP98" s="208"/>
      <c r="AQ98" s="80" t="s">
        <v>86</v>
      </c>
      <c r="AR98" s="77"/>
      <c r="AS98" s="86">
        <v>0</v>
      </c>
      <c r="AT98" s="87">
        <f>ROUND(SUM(AV98:AW98),2)</f>
        <v>0</v>
      </c>
      <c r="AU98" s="88">
        <f>'ELI - ELEKTROINŠTALÁCIA +...'!P120</f>
        <v>0</v>
      </c>
      <c r="AV98" s="87">
        <f>'ELI - ELEKTROINŠTALÁCIA +...'!J33</f>
        <v>0</v>
      </c>
      <c r="AW98" s="87">
        <f>'ELI - ELEKTROINŠTALÁCIA +...'!J34</f>
        <v>0</v>
      </c>
      <c r="AX98" s="87">
        <f>'ELI - ELEKTROINŠTALÁCIA +...'!J35</f>
        <v>0</v>
      </c>
      <c r="AY98" s="87">
        <f>'ELI - ELEKTROINŠTALÁCIA +...'!J36</f>
        <v>0</v>
      </c>
      <c r="AZ98" s="87">
        <f>'ELI - ELEKTROINŠTALÁCIA +...'!F33</f>
        <v>0</v>
      </c>
      <c r="BA98" s="87">
        <f>'ELI - ELEKTROINŠTALÁCIA +...'!F34</f>
        <v>0</v>
      </c>
      <c r="BB98" s="87">
        <f>'ELI - ELEKTROINŠTALÁCIA +...'!F35</f>
        <v>0</v>
      </c>
      <c r="BC98" s="87">
        <f>'ELI - ELEKTROINŠTALÁCIA +...'!F36</f>
        <v>0</v>
      </c>
      <c r="BD98" s="89">
        <f>'ELI - ELEKTROINŠTALÁCIA +...'!F37</f>
        <v>0</v>
      </c>
      <c r="BT98" s="85" t="s">
        <v>87</v>
      </c>
      <c r="BV98" s="85" t="s">
        <v>81</v>
      </c>
      <c r="BW98" s="85" t="s">
        <v>96</v>
      </c>
      <c r="BX98" s="85" t="s">
        <v>4</v>
      </c>
      <c r="CL98" s="85" t="s">
        <v>1</v>
      </c>
      <c r="CM98" s="85" t="s">
        <v>79</v>
      </c>
    </row>
    <row r="99" spans="1:91" s="2" customFormat="1" ht="30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  <row r="100" spans="1:91" s="2" customFormat="1" ht="6.95" customHeight="1">
      <c r="A100" s="29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30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</row>
  </sheetData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ASR -  PROJEKTOVÁ NÁKLAD'!C2" display="/" xr:uid="{00000000-0004-0000-0000-000000000000}"/>
    <hyperlink ref="A96" location="'ASR - NEOPRÁVNENÝ -  PROJ...'!C2" display="/" xr:uid="{00000000-0004-0000-0000-000001000000}"/>
    <hyperlink ref="A97" location="'UK - ÚSTREDNE VYKUROVANIE'!C2" display="/" xr:uid="{00000000-0004-0000-0000-000002000000}"/>
    <hyperlink ref="A98" location="'ELI - ELEKTROINŠTALÁCIA +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90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229" t="s">
        <v>5</v>
      </c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4" t="s">
        <v>88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79</v>
      </c>
    </row>
    <row r="4" spans="1:46" s="1" customFormat="1" ht="24.95" customHeight="1">
      <c r="B4" s="17"/>
      <c r="D4" s="18" t="s">
        <v>97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15</v>
      </c>
      <c r="I6" s="90"/>
      <c r="L6" s="17"/>
    </row>
    <row r="7" spans="1:46" s="1" customFormat="1" ht="16.5" customHeight="1">
      <c r="B7" s="17"/>
      <c r="E7" s="230" t="str">
        <f>'Rekapitulácia stavby'!K6</f>
        <v>Rekonštrukcie stolárskej dielne</v>
      </c>
      <c r="F7" s="231"/>
      <c r="G7" s="231"/>
      <c r="H7" s="231"/>
      <c r="I7" s="90"/>
      <c r="L7" s="17"/>
    </row>
    <row r="8" spans="1:46" s="2" customFormat="1" ht="12" customHeight="1">
      <c r="A8" s="29"/>
      <c r="B8" s="30"/>
      <c r="C8" s="29"/>
      <c r="D8" s="24" t="s">
        <v>98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2" t="s">
        <v>99</v>
      </c>
      <c r="F9" s="232"/>
      <c r="G9" s="232"/>
      <c r="H9" s="232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9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94" t="s">
        <v>21</v>
      </c>
      <c r="J12" s="52" t="str">
        <f>'Rekapitulácia stavby'!AN8</f>
        <v>26. 3. 2020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94" t="s">
        <v>24</v>
      </c>
      <c r="J14" s="22" t="s">
        <v>25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26</v>
      </c>
      <c r="F15" s="29"/>
      <c r="G15" s="29"/>
      <c r="H15" s="29"/>
      <c r="I15" s="94" t="s">
        <v>27</v>
      </c>
      <c r="J15" s="22" t="s">
        <v>28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29</v>
      </c>
      <c r="E17" s="29"/>
      <c r="F17" s="29"/>
      <c r="G17" s="29"/>
      <c r="H17" s="29"/>
      <c r="I17" s="9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3" t="str">
        <f>'Rekapitulácia stavby'!E14</f>
        <v>Vyplň údaj</v>
      </c>
      <c r="F18" s="214"/>
      <c r="G18" s="214"/>
      <c r="H18" s="214"/>
      <c r="I18" s="94" t="s">
        <v>27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31</v>
      </c>
      <c r="E20" s="29"/>
      <c r="F20" s="29"/>
      <c r="G20" s="29"/>
      <c r="H20" s="29"/>
      <c r="I20" s="94" t="s">
        <v>24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27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34</v>
      </c>
      <c r="E23" s="29"/>
      <c r="F23" s="29"/>
      <c r="G23" s="29"/>
      <c r="H23" s="29"/>
      <c r="I23" s="94" t="s">
        <v>24</v>
      </c>
      <c r="J23" s="22" t="s">
        <v>35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36</v>
      </c>
      <c r="F24" s="29"/>
      <c r="G24" s="29"/>
      <c r="H24" s="29"/>
      <c r="I24" s="94" t="s">
        <v>27</v>
      </c>
      <c r="J24" s="22" t="s">
        <v>37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38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8" t="s">
        <v>1</v>
      </c>
      <c r="F27" s="218"/>
      <c r="G27" s="218"/>
      <c r="H27" s="218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39</v>
      </c>
      <c r="E30" s="29"/>
      <c r="F30" s="29"/>
      <c r="G30" s="29"/>
      <c r="H30" s="29"/>
      <c r="I30" s="93"/>
      <c r="J30" s="68">
        <f>ROUND(J128,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41</v>
      </c>
      <c r="G32" s="29"/>
      <c r="H32" s="29"/>
      <c r="I32" s="101" t="s">
        <v>40</v>
      </c>
      <c r="J32" s="33" t="s">
        <v>42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43</v>
      </c>
      <c r="E33" s="24" t="s">
        <v>44</v>
      </c>
      <c r="F33" s="103">
        <f>ROUND((SUM(BE128:BE189)),  2)</f>
        <v>0</v>
      </c>
      <c r="G33" s="29"/>
      <c r="H33" s="29"/>
      <c r="I33" s="104">
        <v>0.2</v>
      </c>
      <c r="J33" s="103">
        <f>ROUND(((SUM(BE128:BE189))*I33),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45</v>
      </c>
      <c r="F34" s="103">
        <f>ROUND((SUM(BF128:BF189)),  2)</f>
        <v>0</v>
      </c>
      <c r="G34" s="29"/>
      <c r="H34" s="29"/>
      <c r="I34" s="104">
        <v>0.2</v>
      </c>
      <c r="J34" s="103">
        <f>ROUND(((SUM(BF128:BF189))*I34),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46</v>
      </c>
      <c r="F35" s="103">
        <f>ROUND((SUM(BG128:BG189)),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47</v>
      </c>
      <c r="F36" s="103">
        <f>ROUND((SUM(BH128:BH189)),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48</v>
      </c>
      <c r="F37" s="103">
        <f>ROUND((SUM(BI128:BI189)),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49</v>
      </c>
      <c r="E39" s="57"/>
      <c r="F39" s="57"/>
      <c r="G39" s="107" t="s">
        <v>50</v>
      </c>
      <c r="H39" s="108" t="s">
        <v>51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52</v>
      </c>
      <c r="E50" s="41"/>
      <c r="F50" s="41"/>
      <c r="G50" s="40" t="s">
        <v>53</v>
      </c>
      <c r="H50" s="41"/>
      <c r="I50" s="112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>
      <c r="A61" s="29"/>
      <c r="B61" s="30"/>
      <c r="C61" s="29"/>
      <c r="D61" s="42" t="s">
        <v>54</v>
      </c>
      <c r="E61" s="32"/>
      <c r="F61" s="113" t="s">
        <v>55</v>
      </c>
      <c r="G61" s="42" t="s">
        <v>54</v>
      </c>
      <c r="H61" s="32"/>
      <c r="I61" s="114"/>
      <c r="J61" s="115" t="s">
        <v>55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>
      <c r="A65" s="29"/>
      <c r="B65" s="30"/>
      <c r="C65" s="29"/>
      <c r="D65" s="40" t="s">
        <v>56</v>
      </c>
      <c r="E65" s="43"/>
      <c r="F65" s="43"/>
      <c r="G65" s="40" t="s">
        <v>57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>
      <c r="A76" s="29"/>
      <c r="B76" s="30"/>
      <c r="C76" s="29"/>
      <c r="D76" s="42" t="s">
        <v>54</v>
      </c>
      <c r="E76" s="32"/>
      <c r="F76" s="113" t="s">
        <v>55</v>
      </c>
      <c r="G76" s="42" t="s">
        <v>54</v>
      </c>
      <c r="H76" s="32"/>
      <c r="I76" s="114"/>
      <c r="J76" s="115" t="s">
        <v>55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0" t="str">
        <f>E7</f>
        <v>Rekonštrukcie stolárskej dielne</v>
      </c>
      <c r="F85" s="231"/>
      <c r="G85" s="231"/>
      <c r="H85" s="231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2" t="str">
        <f>E9</f>
        <v>ASR -  PROJEKTOVÁ NÁKLAD</v>
      </c>
      <c r="F87" s="232"/>
      <c r="G87" s="232"/>
      <c r="H87" s="232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Stará Ľubovňa</v>
      </c>
      <c r="G89" s="29"/>
      <c r="H89" s="29"/>
      <c r="I89" s="94" t="s">
        <v>21</v>
      </c>
      <c r="J89" s="52" t="str">
        <f>IF(J12="","",J12)</f>
        <v>26. 3. 2020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>GLASPOL, s. r. o.</v>
      </c>
      <c r="G91" s="29"/>
      <c r="H91" s="29"/>
      <c r="I91" s="94" t="s">
        <v>31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29</v>
      </c>
      <c r="D92" s="29"/>
      <c r="E92" s="29"/>
      <c r="F92" s="22" t="str">
        <f>IF(E18="","",E18)</f>
        <v>Vyplň údaj</v>
      </c>
      <c r="G92" s="29"/>
      <c r="H92" s="29"/>
      <c r="I92" s="94" t="s">
        <v>34</v>
      </c>
      <c r="J92" s="27" t="str">
        <f>E24</f>
        <v>Ing. Pavel Fedorko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101</v>
      </c>
      <c r="D94" s="105"/>
      <c r="E94" s="105"/>
      <c r="F94" s="105"/>
      <c r="G94" s="105"/>
      <c r="H94" s="105"/>
      <c r="I94" s="120"/>
      <c r="J94" s="121" t="s">
        <v>102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103</v>
      </c>
      <c r="D96" s="29"/>
      <c r="E96" s="29"/>
      <c r="F96" s="29"/>
      <c r="G96" s="29"/>
      <c r="H96" s="29"/>
      <c r="I96" s="93"/>
      <c r="J96" s="68">
        <f>J128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1:31" s="9" customFormat="1" ht="24.95" customHeight="1">
      <c r="B97" s="123"/>
      <c r="D97" s="124" t="s">
        <v>105</v>
      </c>
      <c r="E97" s="125"/>
      <c r="F97" s="125"/>
      <c r="G97" s="125"/>
      <c r="H97" s="125"/>
      <c r="I97" s="126"/>
      <c r="J97" s="127">
        <f>J129</f>
        <v>0</v>
      </c>
      <c r="L97" s="123"/>
    </row>
    <row r="98" spans="1:31" s="10" customFormat="1" ht="19.899999999999999" customHeight="1">
      <c r="B98" s="128"/>
      <c r="D98" s="129" t="s">
        <v>106</v>
      </c>
      <c r="E98" s="130"/>
      <c r="F98" s="130"/>
      <c r="G98" s="130"/>
      <c r="H98" s="130"/>
      <c r="I98" s="131"/>
      <c r="J98" s="132">
        <f>J130</f>
        <v>0</v>
      </c>
      <c r="L98" s="128"/>
    </row>
    <row r="99" spans="1:31" s="10" customFormat="1" ht="19.899999999999999" customHeight="1">
      <c r="B99" s="128"/>
      <c r="D99" s="129" t="s">
        <v>107</v>
      </c>
      <c r="E99" s="130"/>
      <c r="F99" s="130"/>
      <c r="G99" s="130"/>
      <c r="H99" s="130"/>
      <c r="I99" s="131"/>
      <c r="J99" s="132">
        <f>J135</f>
        <v>0</v>
      </c>
      <c r="L99" s="128"/>
    </row>
    <row r="100" spans="1:31" s="10" customFormat="1" ht="19.899999999999999" customHeight="1">
      <c r="B100" s="128"/>
      <c r="D100" s="129" t="s">
        <v>108</v>
      </c>
      <c r="E100" s="130"/>
      <c r="F100" s="130"/>
      <c r="G100" s="130"/>
      <c r="H100" s="130"/>
      <c r="I100" s="131"/>
      <c r="J100" s="132">
        <f>J143</f>
        <v>0</v>
      </c>
      <c r="L100" s="128"/>
    </row>
    <row r="101" spans="1:31" s="9" customFormat="1" ht="24.95" customHeight="1">
      <c r="B101" s="123"/>
      <c r="D101" s="124" t="s">
        <v>109</v>
      </c>
      <c r="E101" s="125"/>
      <c r="F101" s="125"/>
      <c r="G101" s="125"/>
      <c r="H101" s="125"/>
      <c r="I101" s="126"/>
      <c r="J101" s="127">
        <f>J159</f>
        <v>0</v>
      </c>
      <c r="L101" s="123"/>
    </row>
    <row r="102" spans="1:31" s="10" customFormat="1" ht="19.899999999999999" customHeight="1">
      <c r="B102" s="128"/>
      <c r="D102" s="129" t="s">
        <v>110</v>
      </c>
      <c r="E102" s="130"/>
      <c r="F102" s="130"/>
      <c r="G102" s="130"/>
      <c r="H102" s="130"/>
      <c r="I102" s="131"/>
      <c r="J102" s="132">
        <f>J160</f>
        <v>0</v>
      </c>
      <c r="L102" s="128"/>
    </row>
    <row r="103" spans="1:31" s="10" customFormat="1" ht="19.899999999999999" customHeight="1">
      <c r="B103" s="128"/>
      <c r="D103" s="129" t="s">
        <v>111</v>
      </c>
      <c r="E103" s="130"/>
      <c r="F103" s="130"/>
      <c r="G103" s="130"/>
      <c r="H103" s="130"/>
      <c r="I103" s="131"/>
      <c r="J103" s="132">
        <f>J165</f>
        <v>0</v>
      </c>
      <c r="L103" s="128"/>
    </row>
    <row r="104" spans="1:31" s="10" customFormat="1" ht="19.899999999999999" customHeight="1">
      <c r="B104" s="128"/>
      <c r="D104" s="129" t="s">
        <v>112</v>
      </c>
      <c r="E104" s="130"/>
      <c r="F104" s="130"/>
      <c r="G104" s="130"/>
      <c r="H104" s="130"/>
      <c r="I104" s="131"/>
      <c r="J104" s="132">
        <f>J168</f>
        <v>0</v>
      </c>
      <c r="L104" s="128"/>
    </row>
    <row r="105" spans="1:31" s="10" customFormat="1" ht="19.899999999999999" customHeight="1">
      <c r="B105" s="128"/>
      <c r="D105" s="129" t="s">
        <v>113</v>
      </c>
      <c r="E105" s="130"/>
      <c r="F105" s="130"/>
      <c r="G105" s="130"/>
      <c r="H105" s="130"/>
      <c r="I105" s="131"/>
      <c r="J105" s="132">
        <f>J176</f>
        <v>0</v>
      </c>
      <c r="L105" s="128"/>
    </row>
    <row r="106" spans="1:31" s="9" customFormat="1" ht="24.95" customHeight="1">
      <c r="B106" s="123"/>
      <c r="D106" s="124" t="s">
        <v>114</v>
      </c>
      <c r="E106" s="125"/>
      <c r="F106" s="125"/>
      <c r="G106" s="125"/>
      <c r="H106" s="125"/>
      <c r="I106" s="126"/>
      <c r="J106" s="127">
        <f>J184</f>
        <v>0</v>
      </c>
      <c r="L106" s="123"/>
    </row>
    <row r="107" spans="1:31" s="10" customFormat="1" ht="19.899999999999999" customHeight="1">
      <c r="B107" s="128"/>
      <c r="D107" s="129" t="s">
        <v>115</v>
      </c>
      <c r="E107" s="130"/>
      <c r="F107" s="130"/>
      <c r="G107" s="130"/>
      <c r="H107" s="130"/>
      <c r="I107" s="131"/>
      <c r="J107" s="132">
        <f>J185</f>
        <v>0</v>
      </c>
      <c r="L107" s="128"/>
    </row>
    <row r="108" spans="1:31" s="10" customFormat="1" ht="19.899999999999999" customHeight="1">
      <c r="B108" s="128"/>
      <c r="D108" s="129" t="s">
        <v>116</v>
      </c>
      <c r="E108" s="130"/>
      <c r="F108" s="130"/>
      <c r="G108" s="130"/>
      <c r="H108" s="130"/>
      <c r="I108" s="131"/>
      <c r="J108" s="132">
        <f>J187</f>
        <v>0</v>
      </c>
      <c r="L108" s="128"/>
    </row>
    <row r="109" spans="1:31" s="2" customFormat="1" ht="21.75" customHeight="1">
      <c r="A109" s="29"/>
      <c r="B109" s="30"/>
      <c r="C109" s="29"/>
      <c r="D109" s="29"/>
      <c r="E109" s="29"/>
      <c r="F109" s="29"/>
      <c r="G109" s="29"/>
      <c r="H109" s="29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44"/>
      <c r="C110" s="45"/>
      <c r="D110" s="45"/>
      <c r="E110" s="45"/>
      <c r="F110" s="45"/>
      <c r="G110" s="45"/>
      <c r="H110" s="45"/>
      <c r="I110" s="117"/>
      <c r="J110" s="45"/>
      <c r="K110" s="45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4" spans="1:63" s="2" customFormat="1" ht="6.95" customHeight="1">
      <c r="A114" s="29"/>
      <c r="B114" s="46"/>
      <c r="C114" s="47"/>
      <c r="D114" s="47"/>
      <c r="E114" s="47"/>
      <c r="F114" s="47"/>
      <c r="G114" s="47"/>
      <c r="H114" s="47"/>
      <c r="I114" s="118"/>
      <c r="J114" s="47"/>
      <c r="K114" s="47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24.95" customHeight="1">
      <c r="A115" s="29"/>
      <c r="B115" s="30"/>
      <c r="C115" s="18" t="s">
        <v>117</v>
      </c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93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15</v>
      </c>
      <c r="D117" s="29"/>
      <c r="E117" s="29"/>
      <c r="F117" s="29"/>
      <c r="G117" s="29"/>
      <c r="H117" s="29"/>
      <c r="I117" s="93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30" t="str">
        <f>E7</f>
        <v>Rekonštrukcie stolárskej dielne</v>
      </c>
      <c r="F118" s="231"/>
      <c r="G118" s="231"/>
      <c r="H118" s="231"/>
      <c r="I118" s="93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2" customHeight="1">
      <c r="A119" s="29"/>
      <c r="B119" s="30"/>
      <c r="C119" s="24" t="s">
        <v>98</v>
      </c>
      <c r="D119" s="29"/>
      <c r="E119" s="29"/>
      <c r="F119" s="29"/>
      <c r="G119" s="29"/>
      <c r="H119" s="29"/>
      <c r="I119" s="93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6.5" customHeight="1">
      <c r="A120" s="29"/>
      <c r="B120" s="30"/>
      <c r="C120" s="29"/>
      <c r="D120" s="29"/>
      <c r="E120" s="192" t="str">
        <f>E9</f>
        <v>ASR -  PROJEKTOVÁ NÁKLAD</v>
      </c>
      <c r="F120" s="232"/>
      <c r="G120" s="232"/>
      <c r="H120" s="232"/>
      <c r="I120" s="93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93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2" customHeight="1">
      <c r="A122" s="29"/>
      <c r="B122" s="30"/>
      <c r="C122" s="24" t="s">
        <v>19</v>
      </c>
      <c r="D122" s="29"/>
      <c r="E122" s="29"/>
      <c r="F122" s="22" t="str">
        <f>F12</f>
        <v>Stará Ľubovňa</v>
      </c>
      <c r="G122" s="29"/>
      <c r="H122" s="29"/>
      <c r="I122" s="94" t="s">
        <v>21</v>
      </c>
      <c r="J122" s="52" t="str">
        <f>IF(J12="","",J12)</f>
        <v>26. 3. 2020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93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2" customHeight="1">
      <c r="A124" s="29"/>
      <c r="B124" s="30"/>
      <c r="C124" s="24" t="s">
        <v>23</v>
      </c>
      <c r="D124" s="29"/>
      <c r="E124" s="29"/>
      <c r="F124" s="22" t="str">
        <f>E15</f>
        <v>GLASPOL, s. r. o.</v>
      </c>
      <c r="G124" s="29"/>
      <c r="H124" s="29"/>
      <c r="I124" s="94" t="s">
        <v>31</v>
      </c>
      <c r="J124" s="27" t="str">
        <f>E21</f>
        <v xml:space="preserve"> </v>
      </c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5.2" customHeight="1">
      <c r="A125" s="29"/>
      <c r="B125" s="30"/>
      <c r="C125" s="24" t="s">
        <v>29</v>
      </c>
      <c r="D125" s="29"/>
      <c r="E125" s="29"/>
      <c r="F125" s="22" t="str">
        <f>IF(E18="","",E18)</f>
        <v>Vyplň údaj</v>
      </c>
      <c r="G125" s="29"/>
      <c r="H125" s="29"/>
      <c r="I125" s="94" t="s">
        <v>34</v>
      </c>
      <c r="J125" s="27" t="str">
        <f>E24</f>
        <v>Ing. Pavel Fedorko</v>
      </c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2" customFormat="1" ht="10.35" customHeight="1">
      <c r="A126" s="29"/>
      <c r="B126" s="30"/>
      <c r="C126" s="29"/>
      <c r="D126" s="29"/>
      <c r="E126" s="29"/>
      <c r="F126" s="29"/>
      <c r="G126" s="29"/>
      <c r="H126" s="29"/>
      <c r="I126" s="93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3" s="11" customFormat="1" ht="29.25" customHeight="1">
      <c r="A127" s="133"/>
      <c r="B127" s="134"/>
      <c r="C127" s="135" t="s">
        <v>118</v>
      </c>
      <c r="D127" s="136" t="s">
        <v>64</v>
      </c>
      <c r="E127" s="136" t="s">
        <v>60</v>
      </c>
      <c r="F127" s="136" t="s">
        <v>61</v>
      </c>
      <c r="G127" s="136" t="s">
        <v>119</v>
      </c>
      <c r="H127" s="136" t="s">
        <v>120</v>
      </c>
      <c r="I127" s="137" t="s">
        <v>121</v>
      </c>
      <c r="J127" s="138" t="s">
        <v>102</v>
      </c>
      <c r="K127" s="139" t="s">
        <v>122</v>
      </c>
      <c r="L127" s="140"/>
      <c r="M127" s="59" t="s">
        <v>1</v>
      </c>
      <c r="N127" s="60" t="s">
        <v>43</v>
      </c>
      <c r="O127" s="60" t="s">
        <v>123</v>
      </c>
      <c r="P127" s="60" t="s">
        <v>124</v>
      </c>
      <c r="Q127" s="60" t="s">
        <v>125</v>
      </c>
      <c r="R127" s="60" t="s">
        <v>126</v>
      </c>
      <c r="S127" s="60" t="s">
        <v>127</v>
      </c>
      <c r="T127" s="61" t="s">
        <v>128</v>
      </c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</row>
    <row r="128" spans="1:63" s="2" customFormat="1" ht="22.9" customHeight="1">
      <c r="A128" s="29"/>
      <c r="B128" s="30"/>
      <c r="C128" s="66" t="s">
        <v>103</v>
      </c>
      <c r="D128" s="29"/>
      <c r="E128" s="29"/>
      <c r="F128" s="29"/>
      <c r="G128" s="29"/>
      <c r="H128" s="29"/>
      <c r="I128" s="93"/>
      <c r="J128" s="141">
        <f>BK128</f>
        <v>0</v>
      </c>
      <c r="K128" s="29"/>
      <c r="L128" s="30"/>
      <c r="M128" s="62"/>
      <c r="N128" s="53"/>
      <c r="O128" s="63"/>
      <c r="P128" s="142">
        <f>P129+P159+P184</f>
        <v>0</v>
      </c>
      <c r="Q128" s="63"/>
      <c r="R128" s="142">
        <f>R129+R159+R184</f>
        <v>50.436394802400002</v>
      </c>
      <c r="S128" s="63"/>
      <c r="T128" s="143">
        <f>T129+T159+T184</f>
        <v>27.510189999999998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T128" s="14" t="s">
        <v>78</v>
      </c>
      <c r="AU128" s="14" t="s">
        <v>104</v>
      </c>
      <c r="BK128" s="144">
        <f>BK129+BK159+BK184</f>
        <v>0</v>
      </c>
    </row>
    <row r="129" spans="1:65" s="12" customFormat="1" ht="25.9" customHeight="1">
      <c r="B129" s="145"/>
      <c r="D129" s="146" t="s">
        <v>78</v>
      </c>
      <c r="E129" s="147" t="s">
        <v>129</v>
      </c>
      <c r="F129" s="147" t="s">
        <v>130</v>
      </c>
      <c r="I129" s="148"/>
      <c r="J129" s="149">
        <f>BK129</f>
        <v>0</v>
      </c>
      <c r="L129" s="145"/>
      <c r="M129" s="150"/>
      <c r="N129" s="151"/>
      <c r="O129" s="151"/>
      <c r="P129" s="152">
        <f>P130+P135+P143</f>
        <v>0</v>
      </c>
      <c r="Q129" s="151"/>
      <c r="R129" s="152">
        <f>R130+R135+R143</f>
        <v>31.561768776000001</v>
      </c>
      <c r="S129" s="151"/>
      <c r="T129" s="153">
        <f>T130+T135+T143</f>
        <v>27.483999999999998</v>
      </c>
      <c r="AR129" s="146" t="s">
        <v>87</v>
      </c>
      <c r="AT129" s="154" t="s">
        <v>78</v>
      </c>
      <c r="AU129" s="154" t="s">
        <v>79</v>
      </c>
      <c r="AY129" s="146" t="s">
        <v>131</v>
      </c>
      <c r="BK129" s="155">
        <f>BK130+BK135+BK143</f>
        <v>0</v>
      </c>
    </row>
    <row r="130" spans="1:65" s="12" customFormat="1" ht="22.9" customHeight="1">
      <c r="B130" s="145"/>
      <c r="D130" s="146" t="s">
        <v>78</v>
      </c>
      <c r="E130" s="156" t="s">
        <v>132</v>
      </c>
      <c r="F130" s="156" t="s">
        <v>133</v>
      </c>
      <c r="I130" s="148"/>
      <c r="J130" s="157">
        <f>BK130</f>
        <v>0</v>
      </c>
      <c r="L130" s="145"/>
      <c r="M130" s="150"/>
      <c r="N130" s="151"/>
      <c r="O130" s="151"/>
      <c r="P130" s="152">
        <f>SUM(P131:P134)</f>
        <v>0</v>
      </c>
      <c r="Q130" s="151"/>
      <c r="R130" s="152">
        <f>SUM(R131:R134)</f>
        <v>14.489491856000003</v>
      </c>
      <c r="S130" s="151"/>
      <c r="T130" s="153">
        <f>SUM(T131:T134)</f>
        <v>0</v>
      </c>
      <c r="AR130" s="146" t="s">
        <v>87</v>
      </c>
      <c r="AT130" s="154" t="s">
        <v>78</v>
      </c>
      <c r="AU130" s="154" t="s">
        <v>87</v>
      </c>
      <c r="AY130" s="146" t="s">
        <v>131</v>
      </c>
      <c r="BK130" s="155">
        <f>SUM(BK131:BK134)</f>
        <v>0</v>
      </c>
    </row>
    <row r="131" spans="1:65" s="2" customFormat="1" ht="21.75" customHeight="1">
      <c r="A131" s="29"/>
      <c r="B131" s="158"/>
      <c r="C131" s="159" t="s">
        <v>87</v>
      </c>
      <c r="D131" s="159" t="s">
        <v>134</v>
      </c>
      <c r="E131" s="160" t="s">
        <v>135</v>
      </c>
      <c r="F131" s="161" t="s">
        <v>136</v>
      </c>
      <c r="G131" s="162" t="s">
        <v>137</v>
      </c>
      <c r="H131" s="163">
        <v>13.159000000000001</v>
      </c>
      <c r="I131" s="164"/>
      <c r="J131" s="165">
        <f>ROUND(I131*H131,2)</f>
        <v>0</v>
      </c>
      <c r="K131" s="166"/>
      <c r="L131" s="30"/>
      <c r="M131" s="167" t="s">
        <v>1</v>
      </c>
      <c r="N131" s="168" t="s">
        <v>45</v>
      </c>
      <c r="O131" s="55"/>
      <c r="P131" s="169">
        <f>O131*H131</f>
        <v>0</v>
      </c>
      <c r="Q131" s="169">
        <v>0.90338399999999996</v>
      </c>
      <c r="R131" s="169">
        <f>Q131*H131</f>
        <v>11.887630056000001</v>
      </c>
      <c r="S131" s="169">
        <v>0</v>
      </c>
      <c r="T131" s="170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1" t="s">
        <v>138</v>
      </c>
      <c r="AT131" s="171" t="s">
        <v>134</v>
      </c>
      <c r="AU131" s="171" t="s">
        <v>139</v>
      </c>
      <c r="AY131" s="14" t="s">
        <v>131</v>
      </c>
      <c r="BE131" s="172">
        <f>IF(N131="základná",J131,0)</f>
        <v>0</v>
      </c>
      <c r="BF131" s="172">
        <f>IF(N131="znížená",J131,0)</f>
        <v>0</v>
      </c>
      <c r="BG131" s="172">
        <f>IF(N131="zákl. prenesená",J131,0)</f>
        <v>0</v>
      </c>
      <c r="BH131" s="172">
        <f>IF(N131="zníž. prenesená",J131,0)</f>
        <v>0</v>
      </c>
      <c r="BI131" s="172">
        <f>IF(N131="nulová",J131,0)</f>
        <v>0</v>
      </c>
      <c r="BJ131" s="14" t="s">
        <v>139</v>
      </c>
      <c r="BK131" s="172">
        <f>ROUND(I131*H131,2)</f>
        <v>0</v>
      </c>
      <c r="BL131" s="14" t="s">
        <v>138</v>
      </c>
      <c r="BM131" s="171" t="s">
        <v>140</v>
      </c>
    </row>
    <row r="132" spans="1:65" s="2" customFormat="1" ht="21.75" customHeight="1">
      <c r="A132" s="29"/>
      <c r="B132" s="158"/>
      <c r="C132" s="159" t="s">
        <v>139</v>
      </c>
      <c r="D132" s="159" t="s">
        <v>134</v>
      </c>
      <c r="E132" s="160" t="s">
        <v>141</v>
      </c>
      <c r="F132" s="161" t="s">
        <v>142</v>
      </c>
      <c r="G132" s="162" t="s">
        <v>143</v>
      </c>
      <c r="H132" s="163">
        <v>10</v>
      </c>
      <c r="I132" s="164"/>
      <c r="J132" s="165">
        <f>ROUND(I132*H132,2)</f>
        <v>0</v>
      </c>
      <c r="K132" s="166"/>
      <c r="L132" s="30"/>
      <c r="M132" s="167" t="s">
        <v>1</v>
      </c>
      <c r="N132" s="168" t="s">
        <v>45</v>
      </c>
      <c r="O132" s="55"/>
      <c r="P132" s="169">
        <f>O132*H132</f>
        <v>0</v>
      </c>
      <c r="Q132" s="169">
        <v>0.13747999999999999</v>
      </c>
      <c r="R132" s="169">
        <f>Q132*H132</f>
        <v>1.3748</v>
      </c>
      <c r="S132" s="169">
        <v>0</v>
      </c>
      <c r="T132" s="170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1" t="s">
        <v>138</v>
      </c>
      <c r="AT132" s="171" t="s">
        <v>134</v>
      </c>
      <c r="AU132" s="171" t="s">
        <v>139</v>
      </c>
      <c r="AY132" s="14" t="s">
        <v>131</v>
      </c>
      <c r="BE132" s="172">
        <f>IF(N132="základná",J132,0)</f>
        <v>0</v>
      </c>
      <c r="BF132" s="172">
        <f>IF(N132="znížená",J132,0)</f>
        <v>0</v>
      </c>
      <c r="BG132" s="172">
        <f>IF(N132="zákl. prenesená",J132,0)</f>
        <v>0</v>
      </c>
      <c r="BH132" s="172">
        <f>IF(N132="zníž. prenesená",J132,0)</f>
        <v>0</v>
      </c>
      <c r="BI132" s="172">
        <f>IF(N132="nulová",J132,0)</f>
        <v>0</v>
      </c>
      <c r="BJ132" s="14" t="s">
        <v>139</v>
      </c>
      <c r="BK132" s="172">
        <f>ROUND(I132*H132,2)</f>
        <v>0</v>
      </c>
      <c r="BL132" s="14" t="s">
        <v>138</v>
      </c>
      <c r="BM132" s="171" t="s">
        <v>144</v>
      </c>
    </row>
    <row r="133" spans="1:65" s="2" customFormat="1" ht="21.75" customHeight="1">
      <c r="A133" s="29"/>
      <c r="B133" s="158"/>
      <c r="C133" s="159" t="s">
        <v>132</v>
      </c>
      <c r="D133" s="159" t="s">
        <v>134</v>
      </c>
      <c r="E133" s="160" t="s">
        <v>145</v>
      </c>
      <c r="F133" s="161" t="s">
        <v>146</v>
      </c>
      <c r="G133" s="162" t="s">
        <v>143</v>
      </c>
      <c r="H133" s="163">
        <v>3</v>
      </c>
      <c r="I133" s="164"/>
      <c r="J133" s="165">
        <f>ROUND(I133*H133,2)</f>
        <v>0</v>
      </c>
      <c r="K133" s="166"/>
      <c r="L133" s="30"/>
      <c r="M133" s="167" t="s">
        <v>1</v>
      </c>
      <c r="N133" s="168" t="s">
        <v>45</v>
      </c>
      <c r="O133" s="55"/>
      <c r="P133" s="169">
        <f>O133*H133</f>
        <v>0</v>
      </c>
      <c r="Q133" s="169">
        <v>8.8740200000000005E-2</v>
      </c>
      <c r="R133" s="169">
        <f>Q133*H133</f>
        <v>0.26622060000000003</v>
      </c>
      <c r="S133" s="169">
        <v>0</v>
      </c>
      <c r="T133" s="170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1" t="s">
        <v>138</v>
      </c>
      <c r="AT133" s="171" t="s">
        <v>134</v>
      </c>
      <c r="AU133" s="171" t="s">
        <v>139</v>
      </c>
      <c r="AY133" s="14" t="s">
        <v>131</v>
      </c>
      <c r="BE133" s="172">
        <f>IF(N133="základná",J133,0)</f>
        <v>0</v>
      </c>
      <c r="BF133" s="172">
        <f>IF(N133="znížená",J133,0)</f>
        <v>0</v>
      </c>
      <c r="BG133" s="172">
        <f>IF(N133="zákl. prenesená",J133,0)</f>
        <v>0</v>
      </c>
      <c r="BH133" s="172">
        <f>IF(N133="zníž. prenesená",J133,0)</f>
        <v>0</v>
      </c>
      <c r="BI133" s="172">
        <f>IF(N133="nulová",J133,0)</f>
        <v>0</v>
      </c>
      <c r="BJ133" s="14" t="s">
        <v>139</v>
      </c>
      <c r="BK133" s="172">
        <f>ROUND(I133*H133,2)</f>
        <v>0</v>
      </c>
      <c r="BL133" s="14" t="s">
        <v>138</v>
      </c>
      <c r="BM133" s="171" t="s">
        <v>147</v>
      </c>
    </row>
    <row r="134" spans="1:65" s="2" customFormat="1" ht="21.75" customHeight="1">
      <c r="A134" s="29"/>
      <c r="B134" s="158"/>
      <c r="C134" s="159" t="s">
        <v>138</v>
      </c>
      <c r="D134" s="159" t="s">
        <v>134</v>
      </c>
      <c r="E134" s="160" t="s">
        <v>148</v>
      </c>
      <c r="F134" s="161" t="s">
        <v>149</v>
      </c>
      <c r="G134" s="162" t="s">
        <v>143</v>
      </c>
      <c r="H134" s="163">
        <v>6</v>
      </c>
      <c r="I134" s="164"/>
      <c r="J134" s="165">
        <f>ROUND(I134*H134,2)</f>
        <v>0</v>
      </c>
      <c r="K134" s="166"/>
      <c r="L134" s="30"/>
      <c r="M134" s="167" t="s">
        <v>1</v>
      </c>
      <c r="N134" s="168" t="s">
        <v>45</v>
      </c>
      <c r="O134" s="55"/>
      <c r="P134" s="169">
        <f>O134*H134</f>
        <v>0</v>
      </c>
      <c r="Q134" s="169">
        <v>0.16014020000000001</v>
      </c>
      <c r="R134" s="169">
        <f>Q134*H134</f>
        <v>0.96084120000000006</v>
      </c>
      <c r="S134" s="169">
        <v>0</v>
      </c>
      <c r="T134" s="170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1" t="s">
        <v>138</v>
      </c>
      <c r="AT134" s="171" t="s">
        <v>134</v>
      </c>
      <c r="AU134" s="171" t="s">
        <v>139</v>
      </c>
      <c r="AY134" s="14" t="s">
        <v>131</v>
      </c>
      <c r="BE134" s="172">
        <f>IF(N134="základná",J134,0)</f>
        <v>0</v>
      </c>
      <c r="BF134" s="172">
        <f>IF(N134="znížená",J134,0)</f>
        <v>0</v>
      </c>
      <c r="BG134" s="172">
        <f>IF(N134="zákl. prenesená",J134,0)</f>
        <v>0</v>
      </c>
      <c r="BH134" s="172">
        <f>IF(N134="zníž. prenesená",J134,0)</f>
        <v>0</v>
      </c>
      <c r="BI134" s="172">
        <f>IF(N134="nulová",J134,0)</f>
        <v>0</v>
      </c>
      <c r="BJ134" s="14" t="s">
        <v>139</v>
      </c>
      <c r="BK134" s="172">
        <f>ROUND(I134*H134,2)</f>
        <v>0</v>
      </c>
      <c r="BL134" s="14" t="s">
        <v>138</v>
      </c>
      <c r="BM134" s="171" t="s">
        <v>150</v>
      </c>
    </row>
    <row r="135" spans="1:65" s="12" customFormat="1" ht="22.9" customHeight="1">
      <c r="B135" s="145"/>
      <c r="D135" s="146" t="s">
        <v>78</v>
      </c>
      <c r="E135" s="156" t="s">
        <v>151</v>
      </c>
      <c r="F135" s="156" t="s">
        <v>152</v>
      </c>
      <c r="I135" s="148"/>
      <c r="J135" s="157">
        <f>BK135</f>
        <v>0</v>
      </c>
      <c r="L135" s="145"/>
      <c r="M135" s="150"/>
      <c r="N135" s="151"/>
      <c r="O135" s="151"/>
      <c r="P135" s="152">
        <f>SUM(P136:P142)</f>
        <v>0</v>
      </c>
      <c r="Q135" s="151"/>
      <c r="R135" s="152">
        <f>SUM(R136:R142)</f>
        <v>9.7809006699999994</v>
      </c>
      <c r="S135" s="151"/>
      <c r="T135" s="153">
        <f>SUM(T136:T142)</f>
        <v>0</v>
      </c>
      <c r="AR135" s="146" t="s">
        <v>87</v>
      </c>
      <c r="AT135" s="154" t="s">
        <v>78</v>
      </c>
      <c r="AU135" s="154" t="s">
        <v>87</v>
      </c>
      <c r="AY135" s="146" t="s">
        <v>131</v>
      </c>
      <c r="BK135" s="155">
        <f>SUM(BK136:BK142)</f>
        <v>0</v>
      </c>
    </row>
    <row r="136" spans="1:65" s="2" customFormat="1" ht="33" customHeight="1">
      <c r="A136" s="29"/>
      <c r="B136" s="158"/>
      <c r="C136" s="159" t="s">
        <v>153</v>
      </c>
      <c r="D136" s="159" t="s">
        <v>134</v>
      </c>
      <c r="E136" s="160" t="s">
        <v>154</v>
      </c>
      <c r="F136" s="161" t="s">
        <v>155</v>
      </c>
      <c r="G136" s="162" t="s">
        <v>156</v>
      </c>
      <c r="H136" s="163">
        <v>238.29</v>
      </c>
      <c r="I136" s="164"/>
      <c r="J136" s="165">
        <f>ROUND(I136*H136,2)</f>
        <v>0</v>
      </c>
      <c r="K136" s="166"/>
      <c r="L136" s="30"/>
      <c r="M136" s="167" t="s">
        <v>1</v>
      </c>
      <c r="N136" s="168" t="s">
        <v>45</v>
      </c>
      <c r="O136" s="55"/>
      <c r="P136" s="169">
        <f>O136*H136</f>
        <v>0</v>
      </c>
      <c r="Q136" s="169">
        <v>3.7799999999999999E-3</v>
      </c>
      <c r="R136" s="169">
        <f>Q136*H136</f>
        <v>0.90073619999999999</v>
      </c>
      <c r="S136" s="169">
        <v>0</v>
      </c>
      <c r="T136" s="170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1" t="s">
        <v>138</v>
      </c>
      <c r="AT136" s="171" t="s">
        <v>134</v>
      </c>
      <c r="AU136" s="171" t="s">
        <v>139</v>
      </c>
      <c r="AY136" s="14" t="s">
        <v>131</v>
      </c>
      <c r="BE136" s="172">
        <f>IF(N136="základná",J136,0)</f>
        <v>0</v>
      </c>
      <c r="BF136" s="172">
        <f>IF(N136="znížená",J136,0)</f>
        <v>0</v>
      </c>
      <c r="BG136" s="172">
        <f>IF(N136="zákl. prenesená",J136,0)</f>
        <v>0</v>
      </c>
      <c r="BH136" s="172">
        <f>IF(N136="zníž. prenesená",J136,0)</f>
        <v>0</v>
      </c>
      <c r="BI136" s="172">
        <f>IF(N136="nulová",J136,0)</f>
        <v>0</v>
      </c>
      <c r="BJ136" s="14" t="s">
        <v>139</v>
      </c>
      <c r="BK136" s="172">
        <f>ROUND(I136*H136,2)</f>
        <v>0</v>
      </c>
      <c r="BL136" s="14" t="s">
        <v>138</v>
      </c>
      <c r="BM136" s="171" t="s">
        <v>157</v>
      </c>
    </row>
    <row r="137" spans="1:65" s="2" customFormat="1" ht="33" customHeight="1">
      <c r="A137" s="29"/>
      <c r="B137" s="158"/>
      <c r="C137" s="159" t="s">
        <v>151</v>
      </c>
      <c r="D137" s="159" t="s">
        <v>134</v>
      </c>
      <c r="E137" s="160" t="s">
        <v>158</v>
      </c>
      <c r="F137" s="161" t="s">
        <v>159</v>
      </c>
      <c r="G137" s="162" t="s">
        <v>156</v>
      </c>
      <c r="H137" s="163">
        <v>16.25</v>
      </c>
      <c r="I137" s="164"/>
      <c r="J137" s="165">
        <f>ROUND(I137*H137,2)</f>
        <v>0</v>
      </c>
      <c r="K137" s="166"/>
      <c r="L137" s="30"/>
      <c r="M137" s="167" t="s">
        <v>1</v>
      </c>
      <c r="N137" s="168" t="s">
        <v>45</v>
      </c>
      <c r="O137" s="55"/>
      <c r="P137" s="169">
        <f>O137*H137</f>
        <v>0</v>
      </c>
      <c r="Q137" s="169">
        <v>6.1999999999999998E-3</v>
      </c>
      <c r="R137" s="169">
        <f>Q137*H137</f>
        <v>0.10074999999999999</v>
      </c>
      <c r="S137" s="169">
        <v>0</v>
      </c>
      <c r="T137" s="170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1" t="s">
        <v>138</v>
      </c>
      <c r="AT137" s="171" t="s">
        <v>134</v>
      </c>
      <c r="AU137" s="171" t="s">
        <v>139</v>
      </c>
      <c r="AY137" s="14" t="s">
        <v>131</v>
      </c>
      <c r="BE137" s="172">
        <f>IF(N137="základná",J137,0)</f>
        <v>0</v>
      </c>
      <c r="BF137" s="172">
        <f>IF(N137="znížená",J137,0)</f>
        <v>0</v>
      </c>
      <c r="BG137" s="172">
        <f>IF(N137="zákl. prenesená",J137,0)</f>
        <v>0</v>
      </c>
      <c r="BH137" s="172">
        <f>IF(N137="zníž. prenesená",J137,0)</f>
        <v>0</v>
      </c>
      <c r="BI137" s="172">
        <f>IF(N137="nulová",J137,0)</f>
        <v>0</v>
      </c>
      <c r="BJ137" s="14" t="s">
        <v>139</v>
      </c>
      <c r="BK137" s="172">
        <f>ROUND(I137*H137,2)</f>
        <v>0</v>
      </c>
      <c r="BL137" s="14" t="s">
        <v>138</v>
      </c>
      <c r="BM137" s="171" t="s">
        <v>160</v>
      </c>
    </row>
    <row r="138" spans="1:65" s="2" customFormat="1" ht="21.75" customHeight="1">
      <c r="A138" s="29"/>
      <c r="B138" s="158"/>
      <c r="C138" s="159" t="s">
        <v>161</v>
      </c>
      <c r="D138" s="159" t="s">
        <v>134</v>
      </c>
      <c r="E138" s="160" t="s">
        <v>162</v>
      </c>
      <c r="F138" s="161" t="s">
        <v>163</v>
      </c>
      <c r="G138" s="162" t="s">
        <v>156</v>
      </c>
      <c r="H138" s="163">
        <v>254.53</v>
      </c>
      <c r="I138" s="164"/>
      <c r="J138" s="165">
        <f>ROUND(I138*H138,2)</f>
        <v>0</v>
      </c>
      <c r="K138" s="166"/>
      <c r="L138" s="30"/>
      <c r="M138" s="167" t="s">
        <v>1</v>
      </c>
      <c r="N138" s="168" t="s">
        <v>45</v>
      </c>
      <c r="O138" s="55"/>
      <c r="P138" s="169">
        <f>O138*H138</f>
        <v>0</v>
      </c>
      <c r="Q138" s="169">
        <v>4.2000000000000002E-4</v>
      </c>
      <c r="R138" s="169">
        <f>Q138*H138</f>
        <v>0.1069026</v>
      </c>
      <c r="S138" s="169">
        <v>0</v>
      </c>
      <c r="T138" s="170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1" t="s">
        <v>138</v>
      </c>
      <c r="AT138" s="171" t="s">
        <v>134</v>
      </c>
      <c r="AU138" s="171" t="s">
        <v>139</v>
      </c>
      <c r="AY138" s="14" t="s">
        <v>131</v>
      </c>
      <c r="BE138" s="172">
        <f>IF(N138="základná",J138,0)</f>
        <v>0</v>
      </c>
      <c r="BF138" s="172">
        <f>IF(N138="znížená",J138,0)</f>
        <v>0</v>
      </c>
      <c r="BG138" s="172">
        <f>IF(N138="zákl. prenesená",J138,0)</f>
        <v>0</v>
      </c>
      <c r="BH138" s="172">
        <f>IF(N138="zníž. prenesená",J138,0)</f>
        <v>0</v>
      </c>
      <c r="BI138" s="172">
        <f>IF(N138="nulová",J138,0)</f>
        <v>0</v>
      </c>
      <c r="BJ138" s="14" t="s">
        <v>139</v>
      </c>
      <c r="BK138" s="172">
        <f>ROUND(I138*H138,2)</f>
        <v>0</v>
      </c>
      <c r="BL138" s="14" t="s">
        <v>138</v>
      </c>
      <c r="BM138" s="171" t="s">
        <v>164</v>
      </c>
    </row>
    <row r="139" spans="1:65" s="2" customFormat="1" ht="16.5" customHeight="1">
      <c r="A139" s="29"/>
      <c r="B139" s="158"/>
      <c r="C139" s="159" t="s">
        <v>165</v>
      </c>
      <c r="D139" s="159" t="s">
        <v>134</v>
      </c>
      <c r="E139" s="160" t="s">
        <v>166</v>
      </c>
      <c r="F139" s="161" t="s">
        <v>167</v>
      </c>
      <c r="G139" s="162" t="s">
        <v>156</v>
      </c>
      <c r="H139" s="163">
        <v>71.13</v>
      </c>
      <c r="I139" s="164"/>
      <c r="J139" s="165">
        <f>ROUND(I139*H139,2)</f>
        <v>0</v>
      </c>
      <c r="K139" s="166"/>
      <c r="L139" s="30"/>
      <c r="M139" s="167" t="s">
        <v>1</v>
      </c>
      <c r="N139" s="168" t="s">
        <v>45</v>
      </c>
      <c r="O139" s="55"/>
      <c r="P139" s="169">
        <f>O139*H139</f>
        <v>0</v>
      </c>
      <c r="Q139" s="169">
        <v>5.7600000000000004E-3</v>
      </c>
      <c r="R139" s="169">
        <f>Q139*H139</f>
        <v>0.40970879999999998</v>
      </c>
      <c r="S139" s="169">
        <v>0</v>
      </c>
      <c r="T139" s="170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1" t="s">
        <v>138</v>
      </c>
      <c r="AT139" s="171" t="s">
        <v>134</v>
      </c>
      <c r="AU139" s="171" t="s">
        <v>139</v>
      </c>
      <c r="AY139" s="14" t="s">
        <v>131</v>
      </c>
      <c r="BE139" s="172">
        <f>IF(N139="základná",J139,0)</f>
        <v>0</v>
      </c>
      <c r="BF139" s="172">
        <f>IF(N139="znížená",J139,0)</f>
        <v>0</v>
      </c>
      <c r="BG139" s="172">
        <f>IF(N139="zákl. prenesená",J139,0)</f>
        <v>0</v>
      </c>
      <c r="BH139" s="172">
        <f>IF(N139="zníž. prenesená",J139,0)</f>
        <v>0</v>
      </c>
      <c r="BI139" s="172">
        <f>IF(N139="nulová",J139,0)</f>
        <v>0</v>
      </c>
      <c r="BJ139" s="14" t="s">
        <v>139</v>
      </c>
      <c r="BK139" s="172">
        <f>ROUND(I139*H139,2)</f>
        <v>0</v>
      </c>
      <c r="BL139" s="14" t="s">
        <v>138</v>
      </c>
      <c r="BM139" s="171" t="s">
        <v>168</v>
      </c>
    </row>
    <row r="140" spans="1:65" s="2" customFormat="1" ht="33" customHeight="1">
      <c r="A140" s="29"/>
      <c r="B140" s="158"/>
      <c r="C140" s="159" t="s">
        <v>169</v>
      </c>
      <c r="D140" s="159" t="s">
        <v>134</v>
      </c>
      <c r="E140" s="160" t="s">
        <v>170</v>
      </c>
      <c r="F140" s="161" t="s">
        <v>171</v>
      </c>
      <c r="G140" s="162" t="s">
        <v>156</v>
      </c>
      <c r="H140" s="163">
        <v>17.556000000000001</v>
      </c>
      <c r="I140" s="164"/>
      <c r="J140" s="165">
        <f>ROUND(I140*H140,2)</f>
        <v>0</v>
      </c>
      <c r="K140" s="166"/>
      <c r="L140" s="30"/>
      <c r="M140" s="167" t="s">
        <v>1</v>
      </c>
      <c r="N140" s="168" t="s">
        <v>45</v>
      </c>
      <c r="O140" s="55"/>
      <c r="P140" s="169">
        <f>O140*H140</f>
        <v>0</v>
      </c>
      <c r="Q140" s="169">
        <v>1.30575E-2</v>
      </c>
      <c r="R140" s="169">
        <f>Q140*H140</f>
        <v>0.22923747</v>
      </c>
      <c r="S140" s="169">
        <v>0</v>
      </c>
      <c r="T140" s="170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1" t="s">
        <v>138</v>
      </c>
      <c r="AT140" s="171" t="s">
        <v>134</v>
      </c>
      <c r="AU140" s="171" t="s">
        <v>139</v>
      </c>
      <c r="AY140" s="14" t="s">
        <v>131</v>
      </c>
      <c r="BE140" s="172">
        <f>IF(N140="základná",J140,0)</f>
        <v>0</v>
      </c>
      <c r="BF140" s="172">
        <f>IF(N140="znížená",J140,0)</f>
        <v>0</v>
      </c>
      <c r="BG140" s="172">
        <f>IF(N140="zákl. prenesená",J140,0)</f>
        <v>0</v>
      </c>
      <c r="BH140" s="172">
        <f>IF(N140="zníž. prenesená",J140,0)</f>
        <v>0</v>
      </c>
      <c r="BI140" s="172">
        <f>IF(N140="nulová",J140,0)</f>
        <v>0</v>
      </c>
      <c r="BJ140" s="14" t="s">
        <v>139</v>
      </c>
      <c r="BK140" s="172">
        <f>ROUND(I140*H140,2)</f>
        <v>0</v>
      </c>
      <c r="BL140" s="14" t="s">
        <v>138</v>
      </c>
      <c r="BM140" s="171" t="s">
        <v>172</v>
      </c>
    </row>
    <row r="141" spans="1:65" s="2" customFormat="1" ht="21.75" customHeight="1">
      <c r="A141" s="29"/>
      <c r="B141" s="158"/>
      <c r="C141" s="159" t="s">
        <v>173</v>
      </c>
      <c r="D141" s="159" t="s">
        <v>134</v>
      </c>
      <c r="E141" s="160" t="s">
        <v>174</v>
      </c>
      <c r="F141" s="161" t="s">
        <v>175</v>
      </c>
      <c r="G141" s="162" t="s">
        <v>156</v>
      </c>
      <c r="H141" s="163">
        <v>218.27</v>
      </c>
      <c r="I141" s="164"/>
      <c r="J141" s="165">
        <f>ROUND(I141*H141,2)</f>
        <v>0</v>
      </c>
      <c r="K141" s="166"/>
      <c r="L141" s="30"/>
      <c r="M141" s="167" t="s">
        <v>1</v>
      </c>
      <c r="N141" s="168" t="s">
        <v>45</v>
      </c>
      <c r="O141" s="55"/>
      <c r="P141" s="169">
        <f>O141*H141</f>
        <v>0</v>
      </c>
      <c r="Q141" s="169">
        <v>3.4904999999999999E-2</v>
      </c>
      <c r="R141" s="169">
        <f>Q141*H141</f>
        <v>7.6187143500000003</v>
      </c>
      <c r="S141" s="169">
        <v>0</v>
      </c>
      <c r="T141" s="170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1" t="s">
        <v>138</v>
      </c>
      <c r="AT141" s="171" t="s">
        <v>134</v>
      </c>
      <c r="AU141" s="171" t="s">
        <v>139</v>
      </c>
      <c r="AY141" s="14" t="s">
        <v>131</v>
      </c>
      <c r="BE141" s="172">
        <f>IF(N141="základná",J141,0)</f>
        <v>0</v>
      </c>
      <c r="BF141" s="172">
        <f>IF(N141="znížená",J141,0)</f>
        <v>0</v>
      </c>
      <c r="BG141" s="172">
        <f>IF(N141="zákl. prenesená",J141,0)</f>
        <v>0</v>
      </c>
      <c r="BH141" s="172">
        <f>IF(N141="zníž. prenesená",J141,0)</f>
        <v>0</v>
      </c>
      <c r="BI141" s="172">
        <f>IF(N141="nulová",J141,0)</f>
        <v>0</v>
      </c>
      <c r="BJ141" s="14" t="s">
        <v>139</v>
      </c>
      <c r="BK141" s="172">
        <f>ROUND(I141*H141,2)</f>
        <v>0</v>
      </c>
      <c r="BL141" s="14" t="s">
        <v>138</v>
      </c>
      <c r="BM141" s="171" t="s">
        <v>176</v>
      </c>
    </row>
    <row r="142" spans="1:65" s="2" customFormat="1" ht="21.75" customHeight="1">
      <c r="A142" s="29"/>
      <c r="B142" s="158"/>
      <c r="C142" s="159" t="s">
        <v>177</v>
      </c>
      <c r="D142" s="159" t="s">
        <v>134</v>
      </c>
      <c r="E142" s="160" t="s">
        <v>178</v>
      </c>
      <c r="F142" s="161" t="s">
        <v>179</v>
      </c>
      <c r="G142" s="162" t="s">
        <v>156</v>
      </c>
      <c r="H142" s="163">
        <v>22.25</v>
      </c>
      <c r="I142" s="164"/>
      <c r="J142" s="165">
        <f>ROUND(I142*H142,2)</f>
        <v>0</v>
      </c>
      <c r="K142" s="166"/>
      <c r="L142" s="30"/>
      <c r="M142" s="167" t="s">
        <v>1</v>
      </c>
      <c r="N142" s="168" t="s">
        <v>45</v>
      </c>
      <c r="O142" s="55"/>
      <c r="P142" s="169">
        <f>O142*H142</f>
        <v>0</v>
      </c>
      <c r="Q142" s="169">
        <v>1.8644999999999998E-2</v>
      </c>
      <c r="R142" s="169">
        <f>Q142*H142</f>
        <v>0.41485124999999995</v>
      </c>
      <c r="S142" s="169">
        <v>0</v>
      </c>
      <c r="T142" s="170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1" t="s">
        <v>138</v>
      </c>
      <c r="AT142" s="171" t="s">
        <v>134</v>
      </c>
      <c r="AU142" s="171" t="s">
        <v>139</v>
      </c>
      <c r="AY142" s="14" t="s">
        <v>131</v>
      </c>
      <c r="BE142" s="172">
        <f>IF(N142="základná",J142,0)</f>
        <v>0</v>
      </c>
      <c r="BF142" s="172">
        <f>IF(N142="znížená",J142,0)</f>
        <v>0</v>
      </c>
      <c r="BG142" s="172">
        <f>IF(N142="zákl. prenesená",J142,0)</f>
        <v>0</v>
      </c>
      <c r="BH142" s="172">
        <f>IF(N142="zníž. prenesená",J142,0)</f>
        <v>0</v>
      </c>
      <c r="BI142" s="172">
        <f>IF(N142="nulová",J142,0)</f>
        <v>0</v>
      </c>
      <c r="BJ142" s="14" t="s">
        <v>139</v>
      </c>
      <c r="BK142" s="172">
        <f>ROUND(I142*H142,2)</f>
        <v>0</v>
      </c>
      <c r="BL142" s="14" t="s">
        <v>138</v>
      </c>
      <c r="BM142" s="171" t="s">
        <v>180</v>
      </c>
    </row>
    <row r="143" spans="1:65" s="12" customFormat="1" ht="22.9" customHeight="1">
      <c r="B143" s="145"/>
      <c r="D143" s="146" t="s">
        <v>78</v>
      </c>
      <c r="E143" s="156" t="s">
        <v>169</v>
      </c>
      <c r="F143" s="156" t="s">
        <v>181</v>
      </c>
      <c r="I143" s="148"/>
      <c r="J143" s="157">
        <f>BK143</f>
        <v>0</v>
      </c>
      <c r="L143" s="145"/>
      <c r="M143" s="150"/>
      <c r="N143" s="151"/>
      <c r="O143" s="151"/>
      <c r="P143" s="152">
        <f>SUM(P144:P158)</f>
        <v>0</v>
      </c>
      <c r="Q143" s="151"/>
      <c r="R143" s="152">
        <f>SUM(R144:R158)</f>
        <v>7.2913762499999999</v>
      </c>
      <c r="S143" s="151"/>
      <c r="T143" s="153">
        <f>SUM(T144:T158)</f>
        <v>27.483999999999998</v>
      </c>
      <c r="AR143" s="146" t="s">
        <v>87</v>
      </c>
      <c r="AT143" s="154" t="s">
        <v>78</v>
      </c>
      <c r="AU143" s="154" t="s">
        <v>87</v>
      </c>
      <c r="AY143" s="146" t="s">
        <v>131</v>
      </c>
      <c r="BK143" s="155">
        <f>SUM(BK144:BK158)</f>
        <v>0</v>
      </c>
    </row>
    <row r="144" spans="1:65" s="2" customFormat="1" ht="33" customHeight="1">
      <c r="A144" s="29"/>
      <c r="B144" s="158"/>
      <c r="C144" s="159" t="s">
        <v>182</v>
      </c>
      <c r="D144" s="159" t="s">
        <v>134</v>
      </c>
      <c r="E144" s="160" t="s">
        <v>183</v>
      </c>
      <c r="F144" s="161" t="s">
        <v>184</v>
      </c>
      <c r="G144" s="162" t="s">
        <v>156</v>
      </c>
      <c r="H144" s="163">
        <v>344.5</v>
      </c>
      <c r="I144" s="164"/>
      <c r="J144" s="165">
        <f>ROUND(I144*H144,2)</f>
        <v>0</v>
      </c>
      <c r="K144" s="166"/>
      <c r="L144" s="30"/>
      <c r="M144" s="167" t="s">
        <v>1</v>
      </c>
      <c r="N144" s="168" t="s">
        <v>45</v>
      </c>
      <c r="O144" s="55"/>
      <c r="P144" s="169">
        <f>O144*H144</f>
        <v>0</v>
      </c>
      <c r="Q144" s="169">
        <v>2.103E-2</v>
      </c>
      <c r="R144" s="169">
        <f>Q144*H144</f>
        <v>7.2448350000000001</v>
      </c>
      <c r="S144" s="169">
        <v>0</v>
      </c>
      <c r="T144" s="170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1" t="s">
        <v>138</v>
      </c>
      <c r="AT144" s="171" t="s">
        <v>134</v>
      </c>
      <c r="AU144" s="171" t="s">
        <v>139</v>
      </c>
      <c r="AY144" s="14" t="s">
        <v>131</v>
      </c>
      <c r="BE144" s="172">
        <f>IF(N144="základná",J144,0)</f>
        <v>0</v>
      </c>
      <c r="BF144" s="172">
        <f>IF(N144="znížená",J144,0)</f>
        <v>0</v>
      </c>
      <c r="BG144" s="172">
        <f>IF(N144="zákl. prenesená",J144,0)</f>
        <v>0</v>
      </c>
      <c r="BH144" s="172">
        <f>IF(N144="zníž. prenesená",J144,0)</f>
        <v>0</v>
      </c>
      <c r="BI144" s="172">
        <f>IF(N144="nulová",J144,0)</f>
        <v>0</v>
      </c>
      <c r="BJ144" s="14" t="s">
        <v>139</v>
      </c>
      <c r="BK144" s="172">
        <f>ROUND(I144*H144,2)</f>
        <v>0</v>
      </c>
      <c r="BL144" s="14" t="s">
        <v>138</v>
      </c>
      <c r="BM144" s="171" t="s">
        <v>185</v>
      </c>
    </row>
    <row r="145" spans="1:65" s="2" customFormat="1" ht="33" customHeight="1">
      <c r="A145" s="29"/>
      <c r="B145" s="158"/>
      <c r="C145" s="159" t="s">
        <v>186</v>
      </c>
      <c r="D145" s="159" t="s">
        <v>134</v>
      </c>
      <c r="E145" s="160" t="s">
        <v>187</v>
      </c>
      <c r="F145" s="161" t="s">
        <v>188</v>
      </c>
      <c r="G145" s="162" t="s">
        <v>156</v>
      </c>
      <c r="H145" s="163">
        <v>344.5</v>
      </c>
      <c r="I145" s="164"/>
      <c r="J145" s="165">
        <f>ROUND(I145*H145,2)</f>
        <v>0</v>
      </c>
      <c r="K145" s="166"/>
      <c r="L145" s="30"/>
      <c r="M145" s="167" t="s">
        <v>1</v>
      </c>
      <c r="N145" s="168" t="s">
        <v>45</v>
      </c>
      <c r="O145" s="55"/>
      <c r="P145" s="169">
        <f>O145*H145</f>
        <v>0</v>
      </c>
      <c r="Q145" s="169">
        <v>0</v>
      </c>
      <c r="R145" s="169">
        <f>Q145*H145</f>
        <v>0</v>
      </c>
      <c r="S145" s="169">
        <v>0</v>
      </c>
      <c r="T145" s="170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1" t="s">
        <v>138</v>
      </c>
      <c r="AT145" s="171" t="s">
        <v>134</v>
      </c>
      <c r="AU145" s="171" t="s">
        <v>139</v>
      </c>
      <c r="AY145" s="14" t="s">
        <v>131</v>
      </c>
      <c r="BE145" s="172">
        <f>IF(N145="základná",J145,0)</f>
        <v>0</v>
      </c>
      <c r="BF145" s="172">
        <f>IF(N145="znížená",J145,0)</f>
        <v>0</v>
      </c>
      <c r="BG145" s="172">
        <f>IF(N145="zákl. prenesená",J145,0)</f>
        <v>0</v>
      </c>
      <c r="BH145" s="172">
        <f>IF(N145="zníž. prenesená",J145,0)</f>
        <v>0</v>
      </c>
      <c r="BI145" s="172">
        <f>IF(N145="nulová",J145,0)</f>
        <v>0</v>
      </c>
      <c r="BJ145" s="14" t="s">
        <v>139</v>
      </c>
      <c r="BK145" s="172">
        <f>ROUND(I145*H145,2)</f>
        <v>0</v>
      </c>
      <c r="BL145" s="14" t="s">
        <v>138</v>
      </c>
      <c r="BM145" s="171" t="s">
        <v>189</v>
      </c>
    </row>
    <row r="146" spans="1:65" s="2" customFormat="1" ht="21.75" customHeight="1">
      <c r="A146" s="29"/>
      <c r="B146" s="158"/>
      <c r="C146" s="159" t="s">
        <v>190</v>
      </c>
      <c r="D146" s="159" t="s">
        <v>134</v>
      </c>
      <c r="E146" s="160" t="s">
        <v>191</v>
      </c>
      <c r="F146" s="161" t="s">
        <v>192</v>
      </c>
      <c r="G146" s="162" t="s">
        <v>156</v>
      </c>
      <c r="H146" s="163">
        <v>344.5</v>
      </c>
      <c r="I146" s="164"/>
      <c r="J146" s="165">
        <f>ROUND(I146*H146,2)</f>
        <v>0</v>
      </c>
      <c r="K146" s="166"/>
      <c r="L146" s="30"/>
      <c r="M146" s="167" t="s">
        <v>1</v>
      </c>
      <c r="N146" s="168" t="s">
        <v>45</v>
      </c>
      <c r="O146" s="55"/>
      <c r="P146" s="169">
        <f>O146*H146</f>
        <v>0</v>
      </c>
      <c r="Q146" s="169">
        <v>0</v>
      </c>
      <c r="R146" s="169">
        <f>Q146*H146</f>
        <v>0</v>
      </c>
      <c r="S146" s="169">
        <v>0</v>
      </c>
      <c r="T146" s="170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1" t="s">
        <v>138</v>
      </c>
      <c r="AT146" s="171" t="s">
        <v>134</v>
      </c>
      <c r="AU146" s="171" t="s">
        <v>139</v>
      </c>
      <c r="AY146" s="14" t="s">
        <v>131</v>
      </c>
      <c r="BE146" s="172">
        <f>IF(N146="základná",J146,0)</f>
        <v>0</v>
      </c>
      <c r="BF146" s="172">
        <f>IF(N146="znížená",J146,0)</f>
        <v>0</v>
      </c>
      <c r="BG146" s="172">
        <f>IF(N146="zákl. prenesená",J146,0)</f>
        <v>0</v>
      </c>
      <c r="BH146" s="172">
        <f>IF(N146="zníž. prenesená",J146,0)</f>
        <v>0</v>
      </c>
      <c r="BI146" s="172">
        <f>IF(N146="nulová",J146,0)</f>
        <v>0</v>
      </c>
      <c r="BJ146" s="14" t="s">
        <v>139</v>
      </c>
      <c r="BK146" s="172">
        <f>ROUND(I146*H146,2)</f>
        <v>0</v>
      </c>
      <c r="BL146" s="14" t="s">
        <v>138</v>
      </c>
      <c r="BM146" s="171" t="s">
        <v>193</v>
      </c>
    </row>
    <row r="147" spans="1:65" s="2" customFormat="1" ht="21.75" customHeight="1">
      <c r="A147" s="29"/>
      <c r="B147" s="158"/>
      <c r="C147" s="159" t="s">
        <v>194</v>
      </c>
      <c r="D147" s="159" t="s">
        <v>134</v>
      </c>
      <c r="E147" s="160" t="s">
        <v>195</v>
      </c>
      <c r="F147" s="161" t="s">
        <v>196</v>
      </c>
      <c r="G147" s="162" t="s">
        <v>197</v>
      </c>
      <c r="H147" s="163">
        <v>20</v>
      </c>
      <c r="I147" s="164"/>
      <c r="J147" s="165">
        <f>ROUND(I147*H147,2)</f>
        <v>0</v>
      </c>
      <c r="K147" s="166"/>
      <c r="L147" s="30"/>
      <c r="M147" s="167" t="s">
        <v>1</v>
      </c>
      <c r="N147" s="168" t="s">
        <v>45</v>
      </c>
      <c r="O147" s="55"/>
      <c r="P147" s="169">
        <f>O147*H147</f>
        <v>0</v>
      </c>
      <c r="Q147" s="169">
        <v>0</v>
      </c>
      <c r="R147" s="169">
        <f>Q147*H147</f>
        <v>0</v>
      </c>
      <c r="S147" s="169">
        <v>0</v>
      </c>
      <c r="T147" s="170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1" t="s">
        <v>138</v>
      </c>
      <c r="AT147" s="171" t="s">
        <v>134</v>
      </c>
      <c r="AU147" s="171" t="s">
        <v>139</v>
      </c>
      <c r="AY147" s="14" t="s">
        <v>131</v>
      </c>
      <c r="BE147" s="172">
        <f>IF(N147="základná",J147,0)</f>
        <v>0</v>
      </c>
      <c r="BF147" s="172">
        <f>IF(N147="znížená",J147,0)</f>
        <v>0</v>
      </c>
      <c r="BG147" s="172">
        <f>IF(N147="zákl. prenesená",J147,0)</f>
        <v>0</v>
      </c>
      <c r="BH147" s="172">
        <f>IF(N147="zníž. prenesená",J147,0)</f>
        <v>0</v>
      </c>
      <c r="BI147" s="172">
        <f>IF(N147="nulová",J147,0)</f>
        <v>0</v>
      </c>
      <c r="BJ147" s="14" t="s">
        <v>139</v>
      </c>
      <c r="BK147" s="172">
        <f>ROUND(I147*H147,2)</f>
        <v>0</v>
      </c>
      <c r="BL147" s="14" t="s">
        <v>138</v>
      </c>
      <c r="BM147" s="171" t="s">
        <v>198</v>
      </c>
    </row>
    <row r="148" spans="1:65" s="2" customFormat="1" ht="21.75" customHeight="1">
      <c r="A148" s="29"/>
      <c r="B148" s="158"/>
      <c r="C148" s="159" t="s">
        <v>199</v>
      </c>
      <c r="D148" s="159" t="s">
        <v>134</v>
      </c>
      <c r="E148" s="160" t="s">
        <v>200</v>
      </c>
      <c r="F148" s="161" t="s">
        <v>201</v>
      </c>
      <c r="G148" s="162" t="s">
        <v>156</v>
      </c>
      <c r="H148" s="163">
        <v>370</v>
      </c>
      <c r="I148" s="164"/>
      <c r="J148" s="165">
        <f>ROUND(I148*H148,2)</f>
        <v>0</v>
      </c>
      <c r="K148" s="166"/>
      <c r="L148" s="30"/>
      <c r="M148" s="167" t="s">
        <v>1</v>
      </c>
      <c r="N148" s="168" t="s">
        <v>45</v>
      </c>
      <c r="O148" s="55"/>
      <c r="P148" s="169">
        <f>O148*H148</f>
        <v>0</v>
      </c>
      <c r="Q148" s="169">
        <v>0</v>
      </c>
      <c r="R148" s="169">
        <f>Q148*H148</f>
        <v>0</v>
      </c>
      <c r="S148" s="169">
        <v>0</v>
      </c>
      <c r="T148" s="170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1" t="s">
        <v>138</v>
      </c>
      <c r="AT148" s="171" t="s">
        <v>134</v>
      </c>
      <c r="AU148" s="171" t="s">
        <v>139</v>
      </c>
      <c r="AY148" s="14" t="s">
        <v>131</v>
      </c>
      <c r="BE148" s="172">
        <f>IF(N148="základná",J148,0)</f>
        <v>0</v>
      </c>
      <c r="BF148" s="172">
        <f>IF(N148="znížená",J148,0)</f>
        <v>0</v>
      </c>
      <c r="BG148" s="172">
        <f>IF(N148="zákl. prenesená",J148,0)</f>
        <v>0</v>
      </c>
      <c r="BH148" s="172">
        <f>IF(N148="zníž. prenesená",J148,0)</f>
        <v>0</v>
      </c>
      <c r="BI148" s="172">
        <f>IF(N148="nulová",J148,0)</f>
        <v>0</v>
      </c>
      <c r="BJ148" s="14" t="s">
        <v>139</v>
      </c>
      <c r="BK148" s="172">
        <f>ROUND(I148*H148,2)</f>
        <v>0</v>
      </c>
      <c r="BL148" s="14" t="s">
        <v>138</v>
      </c>
      <c r="BM148" s="171" t="s">
        <v>202</v>
      </c>
    </row>
    <row r="149" spans="1:65" s="2" customFormat="1" ht="16.5" customHeight="1">
      <c r="A149" s="29"/>
      <c r="B149" s="158"/>
      <c r="C149" s="159" t="s">
        <v>203</v>
      </c>
      <c r="D149" s="159" t="s">
        <v>134</v>
      </c>
      <c r="E149" s="160" t="s">
        <v>204</v>
      </c>
      <c r="F149" s="161" t="s">
        <v>205</v>
      </c>
      <c r="G149" s="162" t="s">
        <v>206</v>
      </c>
      <c r="H149" s="163">
        <v>34.44</v>
      </c>
      <c r="I149" s="164"/>
      <c r="J149" s="165">
        <f>ROUND(I149*H149,2)</f>
        <v>0</v>
      </c>
      <c r="K149" s="166"/>
      <c r="L149" s="30"/>
      <c r="M149" s="167" t="s">
        <v>1</v>
      </c>
      <c r="N149" s="168" t="s">
        <v>45</v>
      </c>
      <c r="O149" s="55"/>
      <c r="P149" s="169">
        <f>O149*H149</f>
        <v>0</v>
      </c>
      <c r="Q149" s="169">
        <v>4.2000000000000002E-4</v>
      </c>
      <c r="R149" s="169">
        <f>Q149*H149</f>
        <v>1.44648E-2</v>
      </c>
      <c r="S149" s="169">
        <v>0</v>
      </c>
      <c r="T149" s="170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1" t="s">
        <v>138</v>
      </c>
      <c r="AT149" s="171" t="s">
        <v>134</v>
      </c>
      <c r="AU149" s="171" t="s">
        <v>139</v>
      </c>
      <c r="AY149" s="14" t="s">
        <v>131</v>
      </c>
      <c r="BE149" s="172">
        <f>IF(N149="základná",J149,0)</f>
        <v>0</v>
      </c>
      <c r="BF149" s="172">
        <f>IF(N149="znížená",J149,0)</f>
        <v>0</v>
      </c>
      <c r="BG149" s="172">
        <f>IF(N149="zákl. prenesená",J149,0)</f>
        <v>0</v>
      </c>
      <c r="BH149" s="172">
        <f>IF(N149="zníž. prenesená",J149,0)</f>
        <v>0</v>
      </c>
      <c r="BI149" s="172">
        <f>IF(N149="nulová",J149,0)</f>
        <v>0</v>
      </c>
      <c r="BJ149" s="14" t="s">
        <v>139</v>
      </c>
      <c r="BK149" s="172">
        <f>ROUND(I149*H149,2)</f>
        <v>0</v>
      </c>
      <c r="BL149" s="14" t="s">
        <v>138</v>
      </c>
      <c r="BM149" s="171" t="s">
        <v>207</v>
      </c>
    </row>
    <row r="150" spans="1:65" s="2" customFormat="1" ht="16.5" customHeight="1">
      <c r="A150" s="29"/>
      <c r="B150" s="158"/>
      <c r="C150" s="159" t="s">
        <v>208</v>
      </c>
      <c r="D150" s="159" t="s">
        <v>134</v>
      </c>
      <c r="E150" s="160" t="s">
        <v>209</v>
      </c>
      <c r="F150" s="161" t="s">
        <v>210</v>
      </c>
      <c r="G150" s="162" t="s">
        <v>206</v>
      </c>
      <c r="H150" s="163">
        <v>30</v>
      </c>
      <c r="I150" s="164"/>
      <c r="J150" s="165">
        <f>ROUND(I150*H150,2)</f>
        <v>0</v>
      </c>
      <c r="K150" s="166"/>
      <c r="L150" s="30"/>
      <c r="M150" s="167" t="s">
        <v>1</v>
      </c>
      <c r="N150" s="168" t="s">
        <v>45</v>
      </c>
      <c r="O150" s="55"/>
      <c r="P150" s="169">
        <f>O150*H150</f>
        <v>0</v>
      </c>
      <c r="Q150" s="169">
        <v>1.05E-4</v>
      </c>
      <c r="R150" s="169">
        <f>Q150*H150</f>
        <v>3.15E-3</v>
      </c>
      <c r="S150" s="169">
        <v>0</v>
      </c>
      <c r="T150" s="170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1" t="s">
        <v>138</v>
      </c>
      <c r="AT150" s="171" t="s">
        <v>134</v>
      </c>
      <c r="AU150" s="171" t="s">
        <v>139</v>
      </c>
      <c r="AY150" s="14" t="s">
        <v>131</v>
      </c>
      <c r="BE150" s="172">
        <f>IF(N150="základná",J150,0)</f>
        <v>0</v>
      </c>
      <c r="BF150" s="172">
        <f>IF(N150="znížená",J150,0)</f>
        <v>0</v>
      </c>
      <c r="BG150" s="172">
        <f>IF(N150="zákl. prenesená",J150,0)</f>
        <v>0</v>
      </c>
      <c r="BH150" s="172">
        <f>IF(N150="zníž. prenesená",J150,0)</f>
        <v>0</v>
      </c>
      <c r="BI150" s="172">
        <f>IF(N150="nulová",J150,0)</f>
        <v>0</v>
      </c>
      <c r="BJ150" s="14" t="s">
        <v>139</v>
      </c>
      <c r="BK150" s="172">
        <f>ROUND(I150*H150,2)</f>
        <v>0</v>
      </c>
      <c r="BL150" s="14" t="s">
        <v>138</v>
      </c>
      <c r="BM150" s="171" t="s">
        <v>211</v>
      </c>
    </row>
    <row r="151" spans="1:65" s="2" customFormat="1" ht="21.75" customHeight="1">
      <c r="A151" s="29"/>
      <c r="B151" s="158"/>
      <c r="C151" s="159" t="s">
        <v>212</v>
      </c>
      <c r="D151" s="159" t="s">
        <v>134</v>
      </c>
      <c r="E151" s="160" t="s">
        <v>213</v>
      </c>
      <c r="F151" s="161" t="s">
        <v>214</v>
      </c>
      <c r="G151" s="162" t="s">
        <v>206</v>
      </c>
      <c r="H151" s="163">
        <v>106.26</v>
      </c>
      <c r="I151" s="164"/>
      <c r="J151" s="165">
        <f>ROUND(I151*H151,2)</f>
        <v>0</v>
      </c>
      <c r="K151" s="166"/>
      <c r="L151" s="30"/>
      <c r="M151" s="167" t="s">
        <v>1</v>
      </c>
      <c r="N151" s="168" t="s">
        <v>45</v>
      </c>
      <c r="O151" s="55"/>
      <c r="P151" s="169">
        <f>O151*H151</f>
        <v>0</v>
      </c>
      <c r="Q151" s="169">
        <v>2.7E-4</v>
      </c>
      <c r="R151" s="169">
        <f>Q151*H151</f>
        <v>2.8690200000000003E-2</v>
      </c>
      <c r="S151" s="169">
        <v>0</v>
      </c>
      <c r="T151" s="170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1" t="s">
        <v>138</v>
      </c>
      <c r="AT151" s="171" t="s">
        <v>134</v>
      </c>
      <c r="AU151" s="171" t="s">
        <v>139</v>
      </c>
      <c r="AY151" s="14" t="s">
        <v>131</v>
      </c>
      <c r="BE151" s="172">
        <f>IF(N151="základná",J151,0)</f>
        <v>0</v>
      </c>
      <c r="BF151" s="172">
        <f>IF(N151="znížená",J151,0)</f>
        <v>0</v>
      </c>
      <c r="BG151" s="172">
        <f>IF(N151="zákl. prenesená",J151,0)</f>
        <v>0</v>
      </c>
      <c r="BH151" s="172">
        <f>IF(N151="zníž. prenesená",J151,0)</f>
        <v>0</v>
      </c>
      <c r="BI151" s="172">
        <f>IF(N151="nulová",J151,0)</f>
        <v>0</v>
      </c>
      <c r="BJ151" s="14" t="s">
        <v>139</v>
      </c>
      <c r="BK151" s="172">
        <f>ROUND(I151*H151,2)</f>
        <v>0</v>
      </c>
      <c r="BL151" s="14" t="s">
        <v>138</v>
      </c>
      <c r="BM151" s="171" t="s">
        <v>215</v>
      </c>
    </row>
    <row r="152" spans="1:65" s="2" customFormat="1" ht="16.5" customHeight="1">
      <c r="A152" s="29"/>
      <c r="B152" s="158"/>
      <c r="C152" s="159" t="s">
        <v>7</v>
      </c>
      <c r="D152" s="159" t="s">
        <v>134</v>
      </c>
      <c r="E152" s="160" t="s">
        <v>216</v>
      </c>
      <c r="F152" s="161" t="s">
        <v>217</v>
      </c>
      <c r="G152" s="162" t="s">
        <v>206</v>
      </c>
      <c r="H152" s="163">
        <v>7.5</v>
      </c>
      <c r="I152" s="164"/>
      <c r="J152" s="165">
        <f>ROUND(I152*H152,2)</f>
        <v>0</v>
      </c>
      <c r="K152" s="166"/>
      <c r="L152" s="30"/>
      <c r="M152" s="167" t="s">
        <v>1</v>
      </c>
      <c r="N152" s="168" t="s">
        <v>45</v>
      </c>
      <c r="O152" s="55"/>
      <c r="P152" s="169">
        <f>O152*H152</f>
        <v>0</v>
      </c>
      <c r="Q152" s="169">
        <v>3.15E-5</v>
      </c>
      <c r="R152" s="169">
        <f>Q152*H152</f>
        <v>2.3625E-4</v>
      </c>
      <c r="S152" s="169">
        <v>0</v>
      </c>
      <c r="T152" s="170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1" t="s">
        <v>138</v>
      </c>
      <c r="AT152" s="171" t="s">
        <v>134</v>
      </c>
      <c r="AU152" s="171" t="s">
        <v>139</v>
      </c>
      <c r="AY152" s="14" t="s">
        <v>131</v>
      </c>
      <c r="BE152" s="172">
        <f>IF(N152="základná",J152,0)</f>
        <v>0</v>
      </c>
      <c r="BF152" s="172">
        <f>IF(N152="znížená",J152,0)</f>
        <v>0</v>
      </c>
      <c r="BG152" s="172">
        <f>IF(N152="zákl. prenesená",J152,0)</f>
        <v>0</v>
      </c>
      <c r="BH152" s="172">
        <f>IF(N152="zníž. prenesená",J152,0)</f>
        <v>0</v>
      </c>
      <c r="BI152" s="172">
        <f>IF(N152="nulová",J152,0)</f>
        <v>0</v>
      </c>
      <c r="BJ152" s="14" t="s">
        <v>139</v>
      </c>
      <c r="BK152" s="172">
        <f>ROUND(I152*H152,2)</f>
        <v>0</v>
      </c>
      <c r="BL152" s="14" t="s">
        <v>138</v>
      </c>
      <c r="BM152" s="171" t="s">
        <v>218</v>
      </c>
    </row>
    <row r="153" spans="1:65" s="2" customFormat="1" ht="21.75" customHeight="1">
      <c r="A153" s="29"/>
      <c r="B153" s="158"/>
      <c r="C153" s="159" t="s">
        <v>219</v>
      </c>
      <c r="D153" s="159" t="s">
        <v>134</v>
      </c>
      <c r="E153" s="160" t="s">
        <v>220</v>
      </c>
      <c r="F153" s="161" t="s">
        <v>221</v>
      </c>
      <c r="G153" s="162" t="s">
        <v>143</v>
      </c>
      <c r="H153" s="163">
        <v>4</v>
      </c>
      <c r="I153" s="164"/>
      <c r="J153" s="165">
        <f>ROUND(I153*H153,2)</f>
        <v>0</v>
      </c>
      <c r="K153" s="166"/>
      <c r="L153" s="30"/>
      <c r="M153" s="167" t="s">
        <v>1</v>
      </c>
      <c r="N153" s="168" t="s">
        <v>45</v>
      </c>
      <c r="O153" s="55"/>
      <c r="P153" s="169">
        <f>O153*H153</f>
        <v>0</v>
      </c>
      <c r="Q153" s="169">
        <v>0</v>
      </c>
      <c r="R153" s="169">
        <f>Q153*H153</f>
        <v>0</v>
      </c>
      <c r="S153" s="169">
        <v>0</v>
      </c>
      <c r="T153" s="170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1" t="s">
        <v>138</v>
      </c>
      <c r="AT153" s="171" t="s">
        <v>134</v>
      </c>
      <c r="AU153" s="171" t="s">
        <v>139</v>
      </c>
      <c r="AY153" s="14" t="s">
        <v>131</v>
      </c>
      <c r="BE153" s="172">
        <f>IF(N153="základná",J153,0)</f>
        <v>0</v>
      </c>
      <c r="BF153" s="172">
        <f>IF(N153="znížená",J153,0)</f>
        <v>0</v>
      </c>
      <c r="BG153" s="172">
        <f>IF(N153="zákl. prenesená",J153,0)</f>
        <v>0</v>
      </c>
      <c r="BH153" s="172">
        <f>IF(N153="zníž. prenesená",J153,0)</f>
        <v>0</v>
      </c>
      <c r="BI153" s="172">
        <f>IF(N153="nulová",J153,0)</f>
        <v>0</v>
      </c>
      <c r="BJ153" s="14" t="s">
        <v>139</v>
      </c>
      <c r="BK153" s="172">
        <f>ROUND(I153*H153,2)</f>
        <v>0</v>
      </c>
      <c r="BL153" s="14" t="s">
        <v>138</v>
      </c>
      <c r="BM153" s="171" t="s">
        <v>222</v>
      </c>
    </row>
    <row r="154" spans="1:65" s="2" customFormat="1" ht="16.5" customHeight="1">
      <c r="A154" s="29"/>
      <c r="B154" s="158"/>
      <c r="C154" s="159" t="s">
        <v>223</v>
      </c>
      <c r="D154" s="159" t="s">
        <v>134</v>
      </c>
      <c r="E154" s="160" t="s">
        <v>224</v>
      </c>
      <c r="F154" s="161" t="s">
        <v>225</v>
      </c>
      <c r="G154" s="162" t="s">
        <v>206</v>
      </c>
      <c r="H154" s="163">
        <v>50.8</v>
      </c>
      <c r="I154" s="164"/>
      <c r="J154" s="165">
        <f>ROUND(I154*H154,2)</f>
        <v>0</v>
      </c>
      <c r="K154" s="166"/>
      <c r="L154" s="30"/>
      <c r="M154" s="167" t="s">
        <v>1</v>
      </c>
      <c r="N154" s="168" t="s">
        <v>45</v>
      </c>
      <c r="O154" s="55"/>
      <c r="P154" s="169">
        <f>O154*H154</f>
        <v>0</v>
      </c>
      <c r="Q154" s="169">
        <v>0</v>
      </c>
      <c r="R154" s="169">
        <f>Q154*H154</f>
        <v>0</v>
      </c>
      <c r="S154" s="169">
        <v>5.0000000000000001E-3</v>
      </c>
      <c r="T154" s="170">
        <f>S154*H154</f>
        <v>0.254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1" t="s">
        <v>138</v>
      </c>
      <c r="AT154" s="171" t="s">
        <v>134</v>
      </c>
      <c r="AU154" s="171" t="s">
        <v>139</v>
      </c>
      <c r="AY154" s="14" t="s">
        <v>131</v>
      </c>
      <c r="BE154" s="172">
        <f>IF(N154="základná",J154,0)</f>
        <v>0</v>
      </c>
      <c r="BF154" s="172">
        <f>IF(N154="znížená",J154,0)</f>
        <v>0</v>
      </c>
      <c r="BG154" s="172">
        <f>IF(N154="zákl. prenesená",J154,0)</f>
        <v>0</v>
      </c>
      <c r="BH154" s="172">
        <f>IF(N154="zníž. prenesená",J154,0)</f>
        <v>0</v>
      </c>
      <c r="BI154" s="172">
        <f>IF(N154="nulová",J154,0)</f>
        <v>0</v>
      </c>
      <c r="BJ154" s="14" t="s">
        <v>139</v>
      </c>
      <c r="BK154" s="172">
        <f>ROUND(I154*H154,2)</f>
        <v>0</v>
      </c>
      <c r="BL154" s="14" t="s">
        <v>138</v>
      </c>
      <c r="BM154" s="171" t="s">
        <v>226</v>
      </c>
    </row>
    <row r="155" spans="1:65" s="2" customFormat="1" ht="21.75" customHeight="1">
      <c r="A155" s="29"/>
      <c r="B155" s="158"/>
      <c r="C155" s="159" t="s">
        <v>227</v>
      </c>
      <c r="D155" s="159" t="s">
        <v>134</v>
      </c>
      <c r="E155" s="160" t="s">
        <v>228</v>
      </c>
      <c r="F155" s="161" t="s">
        <v>229</v>
      </c>
      <c r="G155" s="162" t="s">
        <v>206</v>
      </c>
      <c r="H155" s="163">
        <v>60.4</v>
      </c>
      <c r="I155" s="164"/>
      <c r="J155" s="165">
        <f>ROUND(I155*H155,2)</f>
        <v>0</v>
      </c>
      <c r="K155" s="166"/>
      <c r="L155" s="30"/>
      <c r="M155" s="167" t="s">
        <v>1</v>
      </c>
      <c r="N155" s="168" t="s">
        <v>45</v>
      </c>
      <c r="O155" s="55"/>
      <c r="P155" s="169">
        <f>O155*H155</f>
        <v>0</v>
      </c>
      <c r="Q155" s="169">
        <v>0</v>
      </c>
      <c r="R155" s="169">
        <f>Q155*H155</f>
        <v>0</v>
      </c>
      <c r="S155" s="169">
        <v>5.0000000000000001E-3</v>
      </c>
      <c r="T155" s="170">
        <f>S155*H155</f>
        <v>0.30199999999999999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1" t="s">
        <v>138</v>
      </c>
      <c r="AT155" s="171" t="s">
        <v>134</v>
      </c>
      <c r="AU155" s="171" t="s">
        <v>139</v>
      </c>
      <c r="AY155" s="14" t="s">
        <v>131</v>
      </c>
      <c r="BE155" s="172">
        <f>IF(N155="základná",J155,0)</f>
        <v>0</v>
      </c>
      <c r="BF155" s="172">
        <f>IF(N155="znížená",J155,0)</f>
        <v>0</v>
      </c>
      <c r="BG155" s="172">
        <f>IF(N155="zákl. prenesená",J155,0)</f>
        <v>0</v>
      </c>
      <c r="BH155" s="172">
        <f>IF(N155="zníž. prenesená",J155,0)</f>
        <v>0</v>
      </c>
      <c r="BI155" s="172">
        <f>IF(N155="nulová",J155,0)</f>
        <v>0</v>
      </c>
      <c r="BJ155" s="14" t="s">
        <v>139</v>
      </c>
      <c r="BK155" s="172">
        <f>ROUND(I155*H155,2)</f>
        <v>0</v>
      </c>
      <c r="BL155" s="14" t="s">
        <v>138</v>
      </c>
      <c r="BM155" s="171" t="s">
        <v>230</v>
      </c>
    </row>
    <row r="156" spans="1:65" s="2" customFormat="1" ht="21.75" customHeight="1">
      <c r="A156" s="29"/>
      <c r="B156" s="158"/>
      <c r="C156" s="159" t="s">
        <v>231</v>
      </c>
      <c r="D156" s="159" t="s">
        <v>134</v>
      </c>
      <c r="E156" s="160" t="s">
        <v>232</v>
      </c>
      <c r="F156" s="161" t="s">
        <v>233</v>
      </c>
      <c r="G156" s="162" t="s">
        <v>143</v>
      </c>
      <c r="H156" s="163">
        <v>8</v>
      </c>
      <c r="I156" s="164"/>
      <c r="J156" s="165">
        <f>ROUND(I156*H156,2)</f>
        <v>0</v>
      </c>
      <c r="K156" s="166"/>
      <c r="L156" s="30"/>
      <c r="M156" s="167" t="s">
        <v>1</v>
      </c>
      <c r="N156" s="168" t="s">
        <v>45</v>
      </c>
      <c r="O156" s="55"/>
      <c r="P156" s="169">
        <f>O156*H156</f>
        <v>0</v>
      </c>
      <c r="Q156" s="169">
        <v>0</v>
      </c>
      <c r="R156" s="169">
        <f>Q156*H156</f>
        <v>0</v>
      </c>
      <c r="S156" s="169">
        <v>0.06</v>
      </c>
      <c r="T156" s="170">
        <f>S156*H156</f>
        <v>0.48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1" t="s">
        <v>138</v>
      </c>
      <c r="AT156" s="171" t="s">
        <v>134</v>
      </c>
      <c r="AU156" s="171" t="s">
        <v>139</v>
      </c>
      <c r="AY156" s="14" t="s">
        <v>131</v>
      </c>
      <c r="BE156" s="172">
        <f>IF(N156="základná",J156,0)</f>
        <v>0</v>
      </c>
      <c r="BF156" s="172">
        <f>IF(N156="znížená",J156,0)</f>
        <v>0</v>
      </c>
      <c r="BG156" s="172">
        <f>IF(N156="zákl. prenesená",J156,0)</f>
        <v>0</v>
      </c>
      <c r="BH156" s="172">
        <f>IF(N156="zníž. prenesená",J156,0)</f>
        <v>0</v>
      </c>
      <c r="BI156" s="172">
        <f>IF(N156="nulová",J156,0)</f>
        <v>0</v>
      </c>
      <c r="BJ156" s="14" t="s">
        <v>139</v>
      </c>
      <c r="BK156" s="172">
        <f>ROUND(I156*H156,2)</f>
        <v>0</v>
      </c>
      <c r="BL156" s="14" t="s">
        <v>138</v>
      </c>
      <c r="BM156" s="171" t="s">
        <v>234</v>
      </c>
    </row>
    <row r="157" spans="1:65" s="2" customFormat="1" ht="16.5" customHeight="1">
      <c r="A157" s="29"/>
      <c r="B157" s="158"/>
      <c r="C157" s="159" t="s">
        <v>235</v>
      </c>
      <c r="D157" s="159" t="s">
        <v>134</v>
      </c>
      <c r="E157" s="160" t="s">
        <v>236</v>
      </c>
      <c r="F157" s="161" t="s">
        <v>237</v>
      </c>
      <c r="G157" s="162" t="s">
        <v>143</v>
      </c>
      <c r="H157" s="163">
        <v>8</v>
      </c>
      <c r="I157" s="164"/>
      <c r="J157" s="165">
        <f>ROUND(I157*H157,2)</f>
        <v>0</v>
      </c>
      <c r="K157" s="166"/>
      <c r="L157" s="30"/>
      <c r="M157" s="167" t="s">
        <v>1</v>
      </c>
      <c r="N157" s="168" t="s">
        <v>45</v>
      </c>
      <c r="O157" s="55"/>
      <c r="P157" s="169">
        <f>O157*H157</f>
        <v>0</v>
      </c>
      <c r="Q157" s="169">
        <v>0</v>
      </c>
      <c r="R157" s="169">
        <f>Q157*H157</f>
        <v>0</v>
      </c>
      <c r="S157" s="169">
        <v>6.0000000000000001E-3</v>
      </c>
      <c r="T157" s="170">
        <f>S157*H157</f>
        <v>4.8000000000000001E-2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1" t="s">
        <v>138</v>
      </c>
      <c r="AT157" s="171" t="s">
        <v>134</v>
      </c>
      <c r="AU157" s="171" t="s">
        <v>139</v>
      </c>
      <c r="AY157" s="14" t="s">
        <v>131</v>
      </c>
      <c r="BE157" s="172">
        <f>IF(N157="základná",J157,0)</f>
        <v>0</v>
      </c>
      <c r="BF157" s="172">
        <f>IF(N157="znížená",J157,0)</f>
        <v>0</v>
      </c>
      <c r="BG157" s="172">
        <f>IF(N157="zákl. prenesená",J157,0)</f>
        <v>0</v>
      </c>
      <c r="BH157" s="172">
        <f>IF(N157="zníž. prenesená",J157,0)</f>
        <v>0</v>
      </c>
      <c r="BI157" s="172">
        <f>IF(N157="nulová",J157,0)</f>
        <v>0</v>
      </c>
      <c r="BJ157" s="14" t="s">
        <v>139</v>
      </c>
      <c r="BK157" s="172">
        <f>ROUND(I157*H157,2)</f>
        <v>0</v>
      </c>
      <c r="BL157" s="14" t="s">
        <v>138</v>
      </c>
      <c r="BM157" s="171" t="s">
        <v>238</v>
      </c>
    </row>
    <row r="158" spans="1:65" s="2" customFormat="1" ht="21.75" customHeight="1">
      <c r="A158" s="29"/>
      <c r="B158" s="158"/>
      <c r="C158" s="159" t="s">
        <v>239</v>
      </c>
      <c r="D158" s="159" t="s">
        <v>134</v>
      </c>
      <c r="E158" s="160" t="s">
        <v>240</v>
      </c>
      <c r="F158" s="161" t="s">
        <v>241</v>
      </c>
      <c r="G158" s="162" t="s">
        <v>137</v>
      </c>
      <c r="H158" s="163">
        <v>14.08</v>
      </c>
      <c r="I158" s="164"/>
      <c r="J158" s="165">
        <f>ROUND(I158*H158,2)</f>
        <v>0</v>
      </c>
      <c r="K158" s="166"/>
      <c r="L158" s="30"/>
      <c r="M158" s="167" t="s">
        <v>1</v>
      </c>
      <c r="N158" s="168" t="s">
        <v>45</v>
      </c>
      <c r="O158" s="55"/>
      <c r="P158" s="169">
        <f>O158*H158</f>
        <v>0</v>
      </c>
      <c r="Q158" s="169">
        <v>0</v>
      </c>
      <c r="R158" s="169">
        <f>Q158*H158</f>
        <v>0</v>
      </c>
      <c r="S158" s="169">
        <v>1.875</v>
      </c>
      <c r="T158" s="170">
        <f>S158*H158</f>
        <v>26.4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1" t="s">
        <v>138</v>
      </c>
      <c r="AT158" s="171" t="s">
        <v>134</v>
      </c>
      <c r="AU158" s="171" t="s">
        <v>139</v>
      </c>
      <c r="AY158" s="14" t="s">
        <v>131</v>
      </c>
      <c r="BE158" s="172">
        <f>IF(N158="základná",J158,0)</f>
        <v>0</v>
      </c>
      <c r="BF158" s="172">
        <f>IF(N158="znížená",J158,0)</f>
        <v>0</v>
      </c>
      <c r="BG158" s="172">
        <f>IF(N158="zákl. prenesená",J158,0)</f>
        <v>0</v>
      </c>
      <c r="BH158" s="172">
        <f>IF(N158="zníž. prenesená",J158,0)</f>
        <v>0</v>
      </c>
      <c r="BI158" s="172">
        <f>IF(N158="nulová",J158,0)</f>
        <v>0</v>
      </c>
      <c r="BJ158" s="14" t="s">
        <v>139</v>
      </c>
      <c r="BK158" s="172">
        <f>ROUND(I158*H158,2)</f>
        <v>0</v>
      </c>
      <c r="BL158" s="14" t="s">
        <v>138</v>
      </c>
      <c r="BM158" s="171" t="s">
        <v>242</v>
      </c>
    </row>
    <row r="159" spans="1:65" s="12" customFormat="1" ht="25.9" customHeight="1">
      <c r="B159" s="145"/>
      <c r="D159" s="146" t="s">
        <v>78</v>
      </c>
      <c r="E159" s="147" t="s">
        <v>243</v>
      </c>
      <c r="F159" s="147" t="s">
        <v>244</v>
      </c>
      <c r="I159" s="148"/>
      <c r="J159" s="149">
        <f>BK159</f>
        <v>0</v>
      </c>
      <c r="L159" s="145"/>
      <c r="M159" s="150"/>
      <c r="N159" s="151"/>
      <c r="O159" s="151"/>
      <c r="P159" s="152">
        <f>P160+P165+P168+P176</f>
        <v>0</v>
      </c>
      <c r="Q159" s="151"/>
      <c r="R159" s="152">
        <f>R160+R165+R168+R176</f>
        <v>12.731626026399997</v>
      </c>
      <c r="S159" s="151"/>
      <c r="T159" s="153">
        <f>T160+T165+T168+T176</f>
        <v>2.6189999999999998E-2</v>
      </c>
      <c r="AR159" s="146" t="s">
        <v>139</v>
      </c>
      <c r="AT159" s="154" t="s">
        <v>78</v>
      </c>
      <c r="AU159" s="154" t="s">
        <v>79</v>
      </c>
      <c r="AY159" s="146" t="s">
        <v>131</v>
      </c>
      <c r="BK159" s="155">
        <f>BK160+BK165+BK168+BK176</f>
        <v>0</v>
      </c>
    </row>
    <row r="160" spans="1:65" s="12" customFormat="1" ht="22.9" customHeight="1">
      <c r="B160" s="145"/>
      <c r="D160" s="146" t="s">
        <v>78</v>
      </c>
      <c r="E160" s="156" t="s">
        <v>245</v>
      </c>
      <c r="F160" s="156" t="s">
        <v>246</v>
      </c>
      <c r="I160" s="148"/>
      <c r="J160" s="157">
        <f>BK160</f>
        <v>0</v>
      </c>
      <c r="L160" s="145"/>
      <c r="M160" s="150"/>
      <c r="N160" s="151"/>
      <c r="O160" s="151"/>
      <c r="P160" s="152">
        <f>SUM(P161:P164)</f>
        <v>0</v>
      </c>
      <c r="Q160" s="151"/>
      <c r="R160" s="152">
        <f>SUM(R161:R164)</f>
        <v>7.8336371399999993E-2</v>
      </c>
      <c r="S160" s="151"/>
      <c r="T160" s="153">
        <f>SUM(T161:T164)</f>
        <v>0</v>
      </c>
      <c r="AR160" s="146" t="s">
        <v>139</v>
      </c>
      <c r="AT160" s="154" t="s">
        <v>78</v>
      </c>
      <c r="AU160" s="154" t="s">
        <v>87</v>
      </c>
      <c r="AY160" s="146" t="s">
        <v>131</v>
      </c>
      <c r="BK160" s="155">
        <f>SUM(BK161:BK164)</f>
        <v>0</v>
      </c>
    </row>
    <row r="161" spans="1:65" s="2" customFormat="1" ht="21.75" customHeight="1">
      <c r="A161" s="29"/>
      <c r="B161" s="158"/>
      <c r="C161" s="159" t="s">
        <v>247</v>
      </c>
      <c r="D161" s="159" t="s">
        <v>134</v>
      </c>
      <c r="E161" s="160" t="s">
        <v>248</v>
      </c>
      <c r="F161" s="161" t="s">
        <v>249</v>
      </c>
      <c r="G161" s="162" t="s">
        <v>156</v>
      </c>
      <c r="H161" s="163">
        <v>12.59</v>
      </c>
      <c r="I161" s="164"/>
      <c r="J161" s="165">
        <f>ROUND(I161*H161,2)</f>
        <v>0</v>
      </c>
      <c r="K161" s="166"/>
      <c r="L161" s="30"/>
      <c r="M161" s="167" t="s">
        <v>1</v>
      </c>
      <c r="N161" s="168" t="s">
        <v>45</v>
      </c>
      <c r="O161" s="55"/>
      <c r="P161" s="169">
        <f>O161*H161</f>
        <v>0</v>
      </c>
      <c r="Q161" s="169">
        <v>0</v>
      </c>
      <c r="R161" s="169">
        <f>Q161*H161</f>
        <v>0</v>
      </c>
      <c r="S161" s="169">
        <v>0</v>
      </c>
      <c r="T161" s="170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1" t="s">
        <v>199</v>
      </c>
      <c r="AT161" s="171" t="s">
        <v>134</v>
      </c>
      <c r="AU161" s="171" t="s">
        <v>139</v>
      </c>
      <c r="AY161" s="14" t="s">
        <v>131</v>
      </c>
      <c r="BE161" s="172">
        <f>IF(N161="základná",J161,0)</f>
        <v>0</v>
      </c>
      <c r="BF161" s="172">
        <f>IF(N161="znížená",J161,0)</f>
        <v>0</v>
      </c>
      <c r="BG161" s="172">
        <f>IF(N161="zákl. prenesená",J161,0)</f>
        <v>0</v>
      </c>
      <c r="BH161" s="172">
        <f>IF(N161="zníž. prenesená",J161,0)</f>
        <v>0</v>
      </c>
      <c r="BI161" s="172">
        <f>IF(N161="nulová",J161,0)</f>
        <v>0</v>
      </c>
      <c r="BJ161" s="14" t="s">
        <v>139</v>
      </c>
      <c r="BK161" s="172">
        <f>ROUND(I161*H161,2)</f>
        <v>0</v>
      </c>
      <c r="BL161" s="14" t="s">
        <v>199</v>
      </c>
      <c r="BM161" s="171" t="s">
        <v>250</v>
      </c>
    </row>
    <row r="162" spans="1:65" s="2" customFormat="1" ht="16.5" customHeight="1">
      <c r="A162" s="29"/>
      <c r="B162" s="158"/>
      <c r="C162" s="173" t="s">
        <v>251</v>
      </c>
      <c r="D162" s="173" t="s">
        <v>252</v>
      </c>
      <c r="E162" s="174" t="s">
        <v>253</v>
      </c>
      <c r="F162" s="175" t="s">
        <v>254</v>
      </c>
      <c r="G162" s="176" t="s">
        <v>255</v>
      </c>
      <c r="H162" s="177">
        <v>0.2</v>
      </c>
      <c r="I162" s="178"/>
      <c r="J162" s="179">
        <f>ROUND(I162*H162,2)</f>
        <v>0</v>
      </c>
      <c r="K162" s="180"/>
      <c r="L162" s="181"/>
      <c r="M162" s="182" t="s">
        <v>1</v>
      </c>
      <c r="N162" s="183" t="s">
        <v>45</v>
      </c>
      <c r="O162" s="55"/>
      <c r="P162" s="169">
        <f>O162*H162</f>
        <v>0</v>
      </c>
      <c r="Q162" s="169">
        <v>1E-3</v>
      </c>
      <c r="R162" s="169">
        <f>Q162*H162</f>
        <v>2.0000000000000001E-4</v>
      </c>
      <c r="S162" s="169">
        <v>0</v>
      </c>
      <c r="T162" s="170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1" t="s">
        <v>256</v>
      </c>
      <c r="AT162" s="171" t="s">
        <v>252</v>
      </c>
      <c r="AU162" s="171" t="s">
        <v>139</v>
      </c>
      <c r="AY162" s="14" t="s">
        <v>131</v>
      </c>
      <c r="BE162" s="172">
        <f>IF(N162="základná",J162,0)</f>
        <v>0</v>
      </c>
      <c r="BF162" s="172">
        <f>IF(N162="znížená",J162,0)</f>
        <v>0</v>
      </c>
      <c r="BG162" s="172">
        <f>IF(N162="zákl. prenesená",J162,0)</f>
        <v>0</v>
      </c>
      <c r="BH162" s="172">
        <f>IF(N162="zníž. prenesená",J162,0)</f>
        <v>0</v>
      </c>
      <c r="BI162" s="172">
        <f>IF(N162="nulová",J162,0)</f>
        <v>0</v>
      </c>
      <c r="BJ162" s="14" t="s">
        <v>139</v>
      </c>
      <c r="BK162" s="172">
        <f>ROUND(I162*H162,2)</f>
        <v>0</v>
      </c>
      <c r="BL162" s="14" t="s">
        <v>199</v>
      </c>
      <c r="BM162" s="171" t="s">
        <v>257</v>
      </c>
    </row>
    <row r="163" spans="1:65" s="2" customFormat="1" ht="21.75" customHeight="1">
      <c r="A163" s="29"/>
      <c r="B163" s="158"/>
      <c r="C163" s="159" t="s">
        <v>258</v>
      </c>
      <c r="D163" s="159" t="s">
        <v>134</v>
      </c>
      <c r="E163" s="160" t="s">
        <v>259</v>
      </c>
      <c r="F163" s="161" t="s">
        <v>260</v>
      </c>
      <c r="G163" s="162" t="s">
        <v>156</v>
      </c>
      <c r="H163" s="163">
        <v>14.39</v>
      </c>
      <c r="I163" s="164"/>
      <c r="J163" s="165">
        <f>ROUND(I163*H163,2)</f>
        <v>0</v>
      </c>
      <c r="K163" s="166"/>
      <c r="L163" s="30"/>
      <c r="M163" s="167" t="s">
        <v>1</v>
      </c>
      <c r="N163" s="168" t="s">
        <v>45</v>
      </c>
      <c r="O163" s="55"/>
      <c r="P163" s="169">
        <f>O163*H163</f>
        <v>0</v>
      </c>
      <c r="Q163" s="169">
        <v>5.4226000000000003E-4</v>
      </c>
      <c r="R163" s="169">
        <f>Q163*H163</f>
        <v>7.8031214000000007E-3</v>
      </c>
      <c r="S163" s="169">
        <v>0</v>
      </c>
      <c r="T163" s="170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1" t="s">
        <v>199</v>
      </c>
      <c r="AT163" s="171" t="s">
        <v>134</v>
      </c>
      <c r="AU163" s="171" t="s">
        <v>139</v>
      </c>
      <c r="AY163" s="14" t="s">
        <v>131</v>
      </c>
      <c r="BE163" s="172">
        <f>IF(N163="základná",J163,0)</f>
        <v>0</v>
      </c>
      <c r="BF163" s="172">
        <f>IF(N163="znížená",J163,0)</f>
        <v>0</v>
      </c>
      <c r="BG163" s="172">
        <f>IF(N163="zákl. prenesená",J163,0)</f>
        <v>0</v>
      </c>
      <c r="BH163" s="172">
        <f>IF(N163="zníž. prenesená",J163,0)</f>
        <v>0</v>
      </c>
      <c r="BI163" s="172">
        <f>IF(N163="nulová",J163,0)</f>
        <v>0</v>
      </c>
      <c r="BJ163" s="14" t="s">
        <v>139</v>
      </c>
      <c r="BK163" s="172">
        <f>ROUND(I163*H163,2)</f>
        <v>0</v>
      </c>
      <c r="BL163" s="14" t="s">
        <v>199</v>
      </c>
      <c r="BM163" s="171" t="s">
        <v>261</v>
      </c>
    </row>
    <row r="164" spans="1:65" s="2" customFormat="1" ht="21.75" customHeight="1">
      <c r="A164" s="29"/>
      <c r="B164" s="158"/>
      <c r="C164" s="173" t="s">
        <v>262</v>
      </c>
      <c r="D164" s="173" t="s">
        <v>252</v>
      </c>
      <c r="E164" s="174" t="s">
        <v>263</v>
      </c>
      <c r="F164" s="175" t="s">
        <v>264</v>
      </c>
      <c r="G164" s="176" t="s">
        <v>156</v>
      </c>
      <c r="H164" s="177">
        <v>16.548999999999999</v>
      </c>
      <c r="I164" s="178"/>
      <c r="J164" s="179">
        <f>ROUND(I164*H164,2)</f>
        <v>0</v>
      </c>
      <c r="K164" s="180"/>
      <c r="L164" s="181"/>
      <c r="M164" s="182" t="s">
        <v>1</v>
      </c>
      <c r="N164" s="183" t="s">
        <v>45</v>
      </c>
      <c r="O164" s="55"/>
      <c r="P164" s="169">
        <f>O164*H164</f>
        <v>0</v>
      </c>
      <c r="Q164" s="169">
        <v>4.2500000000000003E-3</v>
      </c>
      <c r="R164" s="169">
        <f>Q164*H164</f>
        <v>7.033325E-2</v>
      </c>
      <c r="S164" s="169">
        <v>0</v>
      </c>
      <c r="T164" s="170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1" t="s">
        <v>256</v>
      </c>
      <c r="AT164" s="171" t="s">
        <v>252</v>
      </c>
      <c r="AU164" s="171" t="s">
        <v>139</v>
      </c>
      <c r="AY164" s="14" t="s">
        <v>131</v>
      </c>
      <c r="BE164" s="172">
        <f>IF(N164="základná",J164,0)</f>
        <v>0</v>
      </c>
      <c r="BF164" s="172">
        <f>IF(N164="znížená",J164,0)</f>
        <v>0</v>
      </c>
      <c r="BG164" s="172">
        <f>IF(N164="zákl. prenesená",J164,0)</f>
        <v>0</v>
      </c>
      <c r="BH164" s="172">
        <f>IF(N164="zníž. prenesená",J164,0)</f>
        <v>0</v>
      </c>
      <c r="BI164" s="172">
        <f>IF(N164="nulová",J164,0)</f>
        <v>0</v>
      </c>
      <c r="BJ164" s="14" t="s">
        <v>139</v>
      </c>
      <c r="BK164" s="172">
        <f>ROUND(I164*H164,2)</f>
        <v>0</v>
      </c>
      <c r="BL164" s="14" t="s">
        <v>199</v>
      </c>
      <c r="BM164" s="171" t="s">
        <v>265</v>
      </c>
    </row>
    <row r="165" spans="1:65" s="12" customFormat="1" ht="22.9" customHeight="1">
      <c r="B165" s="145"/>
      <c r="D165" s="146" t="s">
        <v>78</v>
      </c>
      <c r="E165" s="156" t="s">
        <v>266</v>
      </c>
      <c r="F165" s="156" t="s">
        <v>267</v>
      </c>
      <c r="I165" s="148"/>
      <c r="J165" s="157">
        <f>BK165</f>
        <v>0</v>
      </c>
      <c r="L165" s="145"/>
      <c r="M165" s="150"/>
      <c r="N165" s="151"/>
      <c r="O165" s="151"/>
      <c r="P165" s="152">
        <f>SUM(P166:P167)</f>
        <v>0</v>
      </c>
      <c r="Q165" s="151"/>
      <c r="R165" s="152">
        <f>SUM(R166:R167)</f>
        <v>9.4067549999999993E-3</v>
      </c>
      <c r="S165" s="151"/>
      <c r="T165" s="153">
        <f>SUM(T166:T167)</f>
        <v>2.6189999999999998E-2</v>
      </c>
      <c r="AR165" s="146" t="s">
        <v>139</v>
      </c>
      <c r="AT165" s="154" t="s">
        <v>78</v>
      </c>
      <c r="AU165" s="154" t="s">
        <v>87</v>
      </c>
      <c r="AY165" s="146" t="s">
        <v>131</v>
      </c>
      <c r="BK165" s="155">
        <f>SUM(BK166:BK167)</f>
        <v>0</v>
      </c>
    </row>
    <row r="166" spans="1:65" s="2" customFormat="1" ht="21.75" customHeight="1">
      <c r="A166" s="29"/>
      <c r="B166" s="158"/>
      <c r="C166" s="159" t="s">
        <v>268</v>
      </c>
      <c r="D166" s="159" t="s">
        <v>134</v>
      </c>
      <c r="E166" s="160" t="s">
        <v>269</v>
      </c>
      <c r="F166" s="161" t="s">
        <v>270</v>
      </c>
      <c r="G166" s="162" t="s">
        <v>206</v>
      </c>
      <c r="H166" s="163">
        <v>45</v>
      </c>
      <c r="I166" s="164"/>
      <c r="J166" s="165">
        <f>ROUND(I166*H166,2)</f>
        <v>0</v>
      </c>
      <c r="K166" s="166"/>
      <c r="L166" s="30"/>
      <c r="M166" s="167" t="s">
        <v>1</v>
      </c>
      <c r="N166" s="168" t="s">
        <v>45</v>
      </c>
      <c r="O166" s="55"/>
      <c r="P166" s="169">
        <f>O166*H166</f>
        <v>0</v>
      </c>
      <c r="Q166" s="169">
        <v>2.09039E-4</v>
      </c>
      <c r="R166" s="169">
        <f>Q166*H166</f>
        <v>9.4067549999999993E-3</v>
      </c>
      <c r="S166" s="169">
        <v>0</v>
      </c>
      <c r="T166" s="170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1" t="s">
        <v>199</v>
      </c>
      <c r="AT166" s="171" t="s">
        <v>134</v>
      </c>
      <c r="AU166" s="171" t="s">
        <v>139</v>
      </c>
      <c r="AY166" s="14" t="s">
        <v>131</v>
      </c>
      <c r="BE166" s="172">
        <f>IF(N166="základná",J166,0)</f>
        <v>0</v>
      </c>
      <c r="BF166" s="172">
        <f>IF(N166="znížená",J166,0)</f>
        <v>0</v>
      </c>
      <c r="BG166" s="172">
        <f>IF(N166="zákl. prenesená",J166,0)</f>
        <v>0</v>
      </c>
      <c r="BH166" s="172">
        <f>IF(N166="zníž. prenesená",J166,0)</f>
        <v>0</v>
      </c>
      <c r="BI166" s="172">
        <f>IF(N166="nulová",J166,0)</f>
        <v>0</v>
      </c>
      <c r="BJ166" s="14" t="s">
        <v>139</v>
      </c>
      <c r="BK166" s="172">
        <f>ROUND(I166*H166,2)</f>
        <v>0</v>
      </c>
      <c r="BL166" s="14" t="s">
        <v>199</v>
      </c>
      <c r="BM166" s="171" t="s">
        <v>271</v>
      </c>
    </row>
    <row r="167" spans="1:65" s="2" customFormat="1" ht="21.75" customHeight="1">
      <c r="A167" s="29"/>
      <c r="B167" s="158"/>
      <c r="C167" s="159" t="s">
        <v>256</v>
      </c>
      <c r="D167" s="159" t="s">
        <v>134</v>
      </c>
      <c r="E167" s="160" t="s">
        <v>272</v>
      </c>
      <c r="F167" s="161" t="s">
        <v>273</v>
      </c>
      <c r="G167" s="162" t="s">
        <v>206</v>
      </c>
      <c r="H167" s="163">
        <v>19.399999999999999</v>
      </c>
      <c r="I167" s="164"/>
      <c r="J167" s="165">
        <f>ROUND(I167*H167,2)</f>
        <v>0</v>
      </c>
      <c r="K167" s="166"/>
      <c r="L167" s="30"/>
      <c r="M167" s="167" t="s">
        <v>1</v>
      </c>
      <c r="N167" s="168" t="s">
        <v>45</v>
      </c>
      <c r="O167" s="55"/>
      <c r="P167" s="169">
        <f>O167*H167</f>
        <v>0</v>
      </c>
      <c r="Q167" s="169">
        <v>0</v>
      </c>
      <c r="R167" s="169">
        <f>Q167*H167</f>
        <v>0</v>
      </c>
      <c r="S167" s="169">
        <v>1.3500000000000001E-3</v>
      </c>
      <c r="T167" s="170">
        <f>S167*H167</f>
        <v>2.6189999999999998E-2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1" t="s">
        <v>199</v>
      </c>
      <c r="AT167" s="171" t="s">
        <v>134</v>
      </c>
      <c r="AU167" s="171" t="s">
        <v>139</v>
      </c>
      <c r="AY167" s="14" t="s">
        <v>131</v>
      </c>
      <c r="BE167" s="172">
        <f>IF(N167="základná",J167,0)</f>
        <v>0</v>
      </c>
      <c r="BF167" s="172">
        <f>IF(N167="znížená",J167,0)</f>
        <v>0</v>
      </c>
      <c r="BG167" s="172">
        <f>IF(N167="zákl. prenesená",J167,0)</f>
        <v>0</v>
      </c>
      <c r="BH167" s="172">
        <f>IF(N167="zníž. prenesená",J167,0)</f>
        <v>0</v>
      </c>
      <c r="BI167" s="172">
        <f>IF(N167="nulová",J167,0)</f>
        <v>0</v>
      </c>
      <c r="BJ167" s="14" t="s">
        <v>139</v>
      </c>
      <c r="BK167" s="172">
        <f>ROUND(I167*H167,2)</f>
        <v>0</v>
      </c>
      <c r="BL167" s="14" t="s">
        <v>199</v>
      </c>
      <c r="BM167" s="171" t="s">
        <v>274</v>
      </c>
    </row>
    <row r="168" spans="1:65" s="12" customFormat="1" ht="22.9" customHeight="1">
      <c r="B168" s="145"/>
      <c r="D168" s="146" t="s">
        <v>78</v>
      </c>
      <c r="E168" s="156" t="s">
        <v>275</v>
      </c>
      <c r="F168" s="156" t="s">
        <v>276</v>
      </c>
      <c r="I168" s="148"/>
      <c r="J168" s="157">
        <f>BK168</f>
        <v>0</v>
      </c>
      <c r="L168" s="145"/>
      <c r="M168" s="150"/>
      <c r="N168" s="151"/>
      <c r="O168" s="151"/>
      <c r="P168" s="152">
        <f>SUM(P169:P175)</f>
        <v>0</v>
      </c>
      <c r="Q168" s="151"/>
      <c r="R168" s="152">
        <f>SUM(R169:R175)</f>
        <v>0.210788</v>
      </c>
      <c r="S168" s="151"/>
      <c r="T168" s="153">
        <f>SUM(T169:T175)</f>
        <v>0</v>
      </c>
      <c r="AR168" s="146" t="s">
        <v>139</v>
      </c>
      <c r="AT168" s="154" t="s">
        <v>78</v>
      </c>
      <c r="AU168" s="154" t="s">
        <v>87</v>
      </c>
      <c r="AY168" s="146" t="s">
        <v>131</v>
      </c>
      <c r="BK168" s="155">
        <f>SUM(BK169:BK175)</f>
        <v>0</v>
      </c>
    </row>
    <row r="169" spans="1:65" s="2" customFormat="1" ht="21.75" customHeight="1">
      <c r="A169" s="29"/>
      <c r="B169" s="158"/>
      <c r="C169" s="159" t="s">
        <v>277</v>
      </c>
      <c r="D169" s="159" t="s">
        <v>134</v>
      </c>
      <c r="E169" s="160" t="s">
        <v>278</v>
      </c>
      <c r="F169" s="161" t="s">
        <v>279</v>
      </c>
      <c r="G169" s="162" t="s">
        <v>206</v>
      </c>
      <c r="H169" s="163">
        <v>88.2</v>
      </c>
      <c r="I169" s="164"/>
      <c r="J169" s="165">
        <f>ROUND(I169*H169,2)</f>
        <v>0</v>
      </c>
      <c r="K169" s="166"/>
      <c r="L169" s="30"/>
      <c r="M169" s="167" t="s">
        <v>1</v>
      </c>
      <c r="N169" s="168" t="s">
        <v>45</v>
      </c>
      <c r="O169" s="55"/>
      <c r="P169" s="169">
        <f>O169*H169</f>
        <v>0</v>
      </c>
      <c r="Q169" s="169">
        <v>2.1499999999999999E-4</v>
      </c>
      <c r="R169" s="169">
        <f>Q169*H169</f>
        <v>1.8963000000000001E-2</v>
      </c>
      <c r="S169" s="169">
        <v>0</v>
      </c>
      <c r="T169" s="170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1" t="s">
        <v>199</v>
      </c>
      <c r="AT169" s="171" t="s">
        <v>134</v>
      </c>
      <c r="AU169" s="171" t="s">
        <v>139</v>
      </c>
      <c r="AY169" s="14" t="s">
        <v>131</v>
      </c>
      <c r="BE169" s="172">
        <f>IF(N169="základná",J169,0)</f>
        <v>0</v>
      </c>
      <c r="BF169" s="172">
        <f>IF(N169="znížená",J169,0)</f>
        <v>0</v>
      </c>
      <c r="BG169" s="172">
        <f>IF(N169="zákl. prenesená",J169,0)</f>
        <v>0</v>
      </c>
      <c r="BH169" s="172">
        <f>IF(N169="zníž. prenesená",J169,0)</f>
        <v>0</v>
      </c>
      <c r="BI169" s="172">
        <f>IF(N169="nulová",J169,0)</f>
        <v>0</v>
      </c>
      <c r="BJ169" s="14" t="s">
        <v>139</v>
      </c>
      <c r="BK169" s="172">
        <f>ROUND(I169*H169,2)</f>
        <v>0</v>
      </c>
      <c r="BL169" s="14" t="s">
        <v>199</v>
      </c>
      <c r="BM169" s="171" t="s">
        <v>280</v>
      </c>
    </row>
    <row r="170" spans="1:65" s="2" customFormat="1" ht="44.25" customHeight="1">
      <c r="A170" s="29"/>
      <c r="B170" s="158"/>
      <c r="C170" s="173" t="s">
        <v>281</v>
      </c>
      <c r="D170" s="173" t="s">
        <v>252</v>
      </c>
      <c r="E170" s="174" t="s">
        <v>282</v>
      </c>
      <c r="F170" s="175" t="s">
        <v>283</v>
      </c>
      <c r="G170" s="176" t="s">
        <v>206</v>
      </c>
      <c r="H170" s="177">
        <v>110.25</v>
      </c>
      <c r="I170" s="178"/>
      <c r="J170" s="179">
        <f>ROUND(I170*H170,2)</f>
        <v>0</v>
      </c>
      <c r="K170" s="180"/>
      <c r="L170" s="181"/>
      <c r="M170" s="182" t="s">
        <v>1</v>
      </c>
      <c r="N170" s="183" t="s">
        <v>45</v>
      </c>
      <c r="O170" s="55"/>
      <c r="P170" s="169">
        <f>O170*H170</f>
        <v>0</v>
      </c>
      <c r="Q170" s="169">
        <v>1E-4</v>
      </c>
      <c r="R170" s="169">
        <f>Q170*H170</f>
        <v>1.1025E-2</v>
      </c>
      <c r="S170" s="169">
        <v>0</v>
      </c>
      <c r="T170" s="170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1" t="s">
        <v>256</v>
      </c>
      <c r="AT170" s="171" t="s">
        <v>252</v>
      </c>
      <c r="AU170" s="171" t="s">
        <v>139</v>
      </c>
      <c r="AY170" s="14" t="s">
        <v>131</v>
      </c>
      <c r="BE170" s="172">
        <f>IF(N170="základná",J170,0)</f>
        <v>0</v>
      </c>
      <c r="BF170" s="172">
        <f>IF(N170="znížená",J170,0)</f>
        <v>0</v>
      </c>
      <c r="BG170" s="172">
        <f>IF(N170="zákl. prenesená",J170,0)</f>
        <v>0</v>
      </c>
      <c r="BH170" s="172">
        <f>IF(N170="zníž. prenesená",J170,0)</f>
        <v>0</v>
      </c>
      <c r="BI170" s="172">
        <f>IF(N170="nulová",J170,0)</f>
        <v>0</v>
      </c>
      <c r="BJ170" s="14" t="s">
        <v>139</v>
      </c>
      <c r="BK170" s="172">
        <f>ROUND(I170*H170,2)</f>
        <v>0</v>
      </c>
      <c r="BL170" s="14" t="s">
        <v>199</v>
      </c>
      <c r="BM170" s="171" t="s">
        <v>284</v>
      </c>
    </row>
    <row r="171" spans="1:65" s="2" customFormat="1" ht="33" customHeight="1">
      <c r="A171" s="29"/>
      <c r="B171" s="158"/>
      <c r="C171" s="173" t="s">
        <v>285</v>
      </c>
      <c r="D171" s="173" t="s">
        <v>252</v>
      </c>
      <c r="E171" s="174" t="s">
        <v>286</v>
      </c>
      <c r="F171" s="175" t="s">
        <v>287</v>
      </c>
      <c r="G171" s="176" t="s">
        <v>143</v>
      </c>
      <c r="H171" s="177">
        <v>2</v>
      </c>
      <c r="I171" s="178"/>
      <c r="J171" s="179">
        <f>ROUND(I171*H171,2)</f>
        <v>0</v>
      </c>
      <c r="K171" s="180"/>
      <c r="L171" s="181"/>
      <c r="M171" s="182" t="s">
        <v>1</v>
      </c>
      <c r="N171" s="183" t="s">
        <v>45</v>
      </c>
      <c r="O171" s="55"/>
      <c r="P171" s="169">
        <f>O171*H171</f>
        <v>0</v>
      </c>
      <c r="Q171" s="169">
        <v>2.2599999999999999E-2</v>
      </c>
      <c r="R171" s="169">
        <f>Q171*H171</f>
        <v>4.5199999999999997E-2</v>
      </c>
      <c r="S171" s="169">
        <v>0</v>
      </c>
      <c r="T171" s="170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1" t="s">
        <v>256</v>
      </c>
      <c r="AT171" s="171" t="s">
        <v>252</v>
      </c>
      <c r="AU171" s="171" t="s">
        <v>139</v>
      </c>
      <c r="AY171" s="14" t="s">
        <v>131</v>
      </c>
      <c r="BE171" s="172">
        <f>IF(N171="základná",J171,0)</f>
        <v>0</v>
      </c>
      <c r="BF171" s="172">
        <f>IF(N171="znížená",J171,0)</f>
        <v>0</v>
      </c>
      <c r="BG171" s="172">
        <f>IF(N171="zákl. prenesená",J171,0)</f>
        <v>0</v>
      </c>
      <c r="BH171" s="172">
        <f>IF(N171="zníž. prenesená",J171,0)</f>
        <v>0</v>
      </c>
      <c r="BI171" s="172">
        <f>IF(N171="nulová",J171,0)</f>
        <v>0</v>
      </c>
      <c r="BJ171" s="14" t="s">
        <v>139</v>
      </c>
      <c r="BK171" s="172">
        <f>ROUND(I171*H171,2)</f>
        <v>0</v>
      </c>
      <c r="BL171" s="14" t="s">
        <v>199</v>
      </c>
      <c r="BM171" s="171" t="s">
        <v>288</v>
      </c>
    </row>
    <row r="172" spans="1:65" s="2" customFormat="1" ht="33" customHeight="1">
      <c r="A172" s="29"/>
      <c r="B172" s="158"/>
      <c r="C172" s="173" t="s">
        <v>289</v>
      </c>
      <c r="D172" s="173" t="s">
        <v>252</v>
      </c>
      <c r="E172" s="174" t="s">
        <v>290</v>
      </c>
      <c r="F172" s="175" t="s">
        <v>291</v>
      </c>
      <c r="G172" s="176" t="s">
        <v>143</v>
      </c>
      <c r="H172" s="177">
        <v>2</v>
      </c>
      <c r="I172" s="178"/>
      <c r="J172" s="179">
        <f>ROUND(I172*H172,2)</f>
        <v>0</v>
      </c>
      <c r="K172" s="180"/>
      <c r="L172" s="181"/>
      <c r="M172" s="182" t="s">
        <v>1</v>
      </c>
      <c r="N172" s="183" t="s">
        <v>45</v>
      </c>
      <c r="O172" s="55"/>
      <c r="P172" s="169">
        <f>O172*H172</f>
        <v>0</v>
      </c>
      <c r="Q172" s="169">
        <v>2.2599999999999999E-2</v>
      </c>
      <c r="R172" s="169">
        <f>Q172*H172</f>
        <v>4.5199999999999997E-2</v>
      </c>
      <c r="S172" s="169">
        <v>0</v>
      </c>
      <c r="T172" s="170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1" t="s">
        <v>256</v>
      </c>
      <c r="AT172" s="171" t="s">
        <v>252</v>
      </c>
      <c r="AU172" s="171" t="s">
        <v>139</v>
      </c>
      <c r="AY172" s="14" t="s">
        <v>131</v>
      </c>
      <c r="BE172" s="172">
        <f>IF(N172="základná",J172,0)</f>
        <v>0</v>
      </c>
      <c r="BF172" s="172">
        <f>IF(N172="znížená",J172,0)</f>
        <v>0</v>
      </c>
      <c r="BG172" s="172">
        <f>IF(N172="zákl. prenesená",J172,0)</f>
        <v>0</v>
      </c>
      <c r="BH172" s="172">
        <f>IF(N172="zníž. prenesená",J172,0)</f>
        <v>0</v>
      </c>
      <c r="BI172" s="172">
        <f>IF(N172="nulová",J172,0)</f>
        <v>0</v>
      </c>
      <c r="BJ172" s="14" t="s">
        <v>139</v>
      </c>
      <c r="BK172" s="172">
        <f>ROUND(I172*H172,2)</f>
        <v>0</v>
      </c>
      <c r="BL172" s="14" t="s">
        <v>199</v>
      </c>
      <c r="BM172" s="171" t="s">
        <v>292</v>
      </c>
    </row>
    <row r="173" spans="1:65" s="2" customFormat="1" ht="33" customHeight="1">
      <c r="A173" s="29"/>
      <c r="B173" s="158"/>
      <c r="C173" s="173" t="s">
        <v>293</v>
      </c>
      <c r="D173" s="173" t="s">
        <v>252</v>
      </c>
      <c r="E173" s="174" t="s">
        <v>294</v>
      </c>
      <c r="F173" s="175" t="s">
        <v>295</v>
      </c>
      <c r="G173" s="176" t="s">
        <v>143</v>
      </c>
      <c r="H173" s="177">
        <v>2</v>
      </c>
      <c r="I173" s="178"/>
      <c r="J173" s="179">
        <f>ROUND(I173*H173,2)</f>
        <v>0</v>
      </c>
      <c r="K173" s="180"/>
      <c r="L173" s="181"/>
      <c r="M173" s="182" t="s">
        <v>1</v>
      </c>
      <c r="N173" s="183" t="s">
        <v>45</v>
      </c>
      <c r="O173" s="55"/>
      <c r="P173" s="169">
        <f>O173*H173</f>
        <v>0</v>
      </c>
      <c r="Q173" s="169">
        <v>2.2599999999999999E-2</v>
      </c>
      <c r="R173" s="169">
        <f>Q173*H173</f>
        <v>4.5199999999999997E-2</v>
      </c>
      <c r="S173" s="169">
        <v>0</v>
      </c>
      <c r="T173" s="170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1" t="s">
        <v>256</v>
      </c>
      <c r="AT173" s="171" t="s">
        <v>252</v>
      </c>
      <c r="AU173" s="171" t="s">
        <v>139</v>
      </c>
      <c r="AY173" s="14" t="s">
        <v>131</v>
      </c>
      <c r="BE173" s="172">
        <f>IF(N173="základná",J173,0)</f>
        <v>0</v>
      </c>
      <c r="BF173" s="172">
        <f>IF(N173="znížená",J173,0)</f>
        <v>0</v>
      </c>
      <c r="BG173" s="172">
        <f>IF(N173="zákl. prenesená",J173,0)</f>
        <v>0</v>
      </c>
      <c r="BH173" s="172">
        <f>IF(N173="zníž. prenesená",J173,0)</f>
        <v>0</v>
      </c>
      <c r="BI173" s="172">
        <f>IF(N173="nulová",J173,0)</f>
        <v>0</v>
      </c>
      <c r="BJ173" s="14" t="s">
        <v>139</v>
      </c>
      <c r="BK173" s="172">
        <f>ROUND(I173*H173,2)</f>
        <v>0</v>
      </c>
      <c r="BL173" s="14" t="s">
        <v>199</v>
      </c>
      <c r="BM173" s="171" t="s">
        <v>296</v>
      </c>
    </row>
    <row r="174" spans="1:65" s="2" customFormat="1" ht="44.25" customHeight="1">
      <c r="A174" s="29"/>
      <c r="B174" s="158"/>
      <c r="C174" s="173" t="s">
        <v>297</v>
      </c>
      <c r="D174" s="173" t="s">
        <v>252</v>
      </c>
      <c r="E174" s="174" t="s">
        <v>298</v>
      </c>
      <c r="F174" s="175" t="s">
        <v>299</v>
      </c>
      <c r="G174" s="176" t="s">
        <v>143</v>
      </c>
      <c r="H174" s="177">
        <v>1</v>
      </c>
      <c r="I174" s="178"/>
      <c r="J174" s="179">
        <f>ROUND(I174*H174,2)</f>
        <v>0</v>
      </c>
      <c r="K174" s="180"/>
      <c r="L174" s="181"/>
      <c r="M174" s="182" t="s">
        <v>1</v>
      </c>
      <c r="N174" s="183" t="s">
        <v>45</v>
      </c>
      <c r="O174" s="55"/>
      <c r="P174" s="169">
        <f>O174*H174</f>
        <v>0</v>
      </c>
      <c r="Q174" s="169">
        <v>2.2599999999999999E-2</v>
      </c>
      <c r="R174" s="169">
        <f>Q174*H174</f>
        <v>2.2599999999999999E-2</v>
      </c>
      <c r="S174" s="169">
        <v>0</v>
      </c>
      <c r="T174" s="170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1" t="s">
        <v>256</v>
      </c>
      <c r="AT174" s="171" t="s">
        <v>252</v>
      </c>
      <c r="AU174" s="171" t="s">
        <v>139</v>
      </c>
      <c r="AY174" s="14" t="s">
        <v>131</v>
      </c>
      <c r="BE174" s="172">
        <f>IF(N174="základná",J174,0)</f>
        <v>0</v>
      </c>
      <c r="BF174" s="172">
        <f>IF(N174="znížená",J174,0)</f>
        <v>0</v>
      </c>
      <c r="BG174" s="172">
        <f>IF(N174="zákl. prenesená",J174,0)</f>
        <v>0</v>
      </c>
      <c r="BH174" s="172">
        <f>IF(N174="zníž. prenesená",J174,0)</f>
        <v>0</v>
      </c>
      <c r="BI174" s="172">
        <f>IF(N174="nulová",J174,0)</f>
        <v>0</v>
      </c>
      <c r="BJ174" s="14" t="s">
        <v>139</v>
      </c>
      <c r="BK174" s="172">
        <f>ROUND(I174*H174,2)</f>
        <v>0</v>
      </c>
      <c r="BL174" s="14" t="s">
        <v>199</v>
      </c>
      <c r="BM174" s="171" t="s">
        <v>300</v>
      </c>
    </row>
    <row r="175" spans="1:65" s="2" customFormat="1" ht="33" customHeight="1">
      <c r="A175" s="29"/>
      <c r="B175" s="158"/>
      <c r="C175" s="173" t="s">
        <v>301</v>
      </c>
      <c r="D175" s="173" t="s">
        <v>252</v>
      </c>
      <c r="E175" s="174" t="s">
        <v>302</v>
      </c>
      <c r="F175" s="175" t="s">
        <v>303</v>
      </c>
      <c r="G175" s="176" t="s">
        <v>143</v>
      </c>
      <c r="H175" s="177">
        <v>1</v>
      </c>
      <c r="I175" s="178"/>
      <c r="J175" s="179">
        <f>ROUND(I175*H175,2)</f>
        <v>0</v>
      </c>
      <c r="K175" s="180"/>
      <c r="L175" s="181"/>
      <c r="M175" s="182" t="s">
        <v>1</v>
      </c>
      <c r="N175" s="183" t="s">
        <v>45</v>
      </c>
      <c r="O175" s="55"/>
      <c r="P175" s="169">
        <f>O175*H175</f>
        <v>0</v>
      </c>
      <c r="Q175" s="169">
        <v>2.2599999999999999E-2</v>
      </c>
      <c r="R175" s="169">
        <f>Q175*H175</f>
        <v>2.2599999999999999E-2</v>
      </c>
      <c r="S175" s="169">
        <v>0</v>
      </c>
      <c r="T175" s="170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1" t="s">
        <v>256</v>
      </c>
      <c r="AT175" s="171" t="s">
        <v>252</v>
      </c>
      <c r="AU175" s="171" t="s">
        <v>139</v>
      </c>
      <c r="AY175" s="14" t="s">
        <v>131</v>
      </c>
      <c r="BE175" s="172">
        <f>IF(N175="základná",J175,0)</f>
        <v>0</v>
      </c>
      <c r="BF175" s="172">
        <f>IF(N175="znížená",J175,0)</f>
        <v>0</v>
      </c>
      <c r="BG175" s="172">
        <f>IF(N175="zákl. prenesená",J175,0)</f>
        <v>0</v>
      </c>
      <c r="BH175" s="172">
        <f>IF(N175="zníž. prenesená",J175,0)</f>
        <v>0</v>
      </c>
      <c r="BI175" s="172">
        <f>IF(N175="nulová",J175,0)</f>
        <v>0</v>
      </c>
      <c r="BJ175" s="14" t="s">
        <v>139</v>
      </c>
      <c r="BK175" s="172">
        <f>ROUND(I175*H175,2)</f>
        <v>0</v>
      </c>
      <c r="BL175" s="14" t="s">
        <v>199</v>
      </c>
      <c r="BM175" s="171" t="s">
        <v>304</v>
      </c>
    </row>
    <row r="176" spans="1:65" s="12" customFormat="1" ht="22.9" customHeight="1">
      <c r="B176" s="145"/>
      <c r="D176" s="146" t="s">
        <v>78</v>
      </c>
      <c r="E176" s="156" t="s">
        <v>305</v>
      </c>
      <c r="F176" s="156" t="s">
        <v>306</v>
      </c>
      <c r="I176" s="148"/>
      <c r="J176" s="157">
        <f>BK176</f>
        <v>0</v>
      </c>
      <c r="L176" s="145"/>
      <c r="M176" s="150"/>
      <c r="N176" s="151"/>
      <c r="O176" s="151"/>
      <c r="P176" s="152">
        <f>SUM(P177:P183)</f>
        <v>0</v>
      </c>
      <c r="Q176" s="151"/>
      <c r="R176" s="152">
        <f>SUM(R177:R183)</f>
        <v>12.433094899999997</v>
      </c>
      <c r="S176" s="151"/>
      <c r="T176" s="153">
        <f>SUM(T177:T183)</f>
        <v>0</v>
      </c>
      <c r="AR176" s="146" t="s">
        <v>139</v>
      </c>
      <c r="AT176" s="154" t="s">
        <v>78</v>
      </c>
      <c r="AU176" s="154" t="s">
        <v>87</v>
      </c>
      <c r="AY176" s="146" t="s">
        <v>131</v>
      </c>
      <c r="BK176" s="155">
        <f>SUM(BK177:BK183)</f>
        <v>0</v>
      </c>
    </row>
    <row r="177" spans="1:65" s="2" customFormat="1" ht="21.75" customHeight="1">
      <c r="A177" s="29"/>
      <c r="B177" s="158"/>
      <c r="C177" s="159" t="s">
        <v>307</v>
      </c>
      <c r="D177" s="159" t="s">
        <v>134</v>
      </c>
      <c r="E177" s="160" t="s">
        <v>308</v>
      </c>
      <c r="F177" s="161" t="s">
        <v>309</v>
      </c>
      <c r="G177" s="162" t="s">
        <v>156</v>
      </c>
      <c r="H177" s="163">
        <v>370</v>
      </c>
      <c r="I177" s="164"/>
      <c r="J177" s="165">
        <f>ROUND(I177*H177,2)</f>
        <v>0</v>
      </c>
      <c r="K177" s="166"/>
      <c r="L177" s="30"/>
      <c r="M177" s="167" t="s">
        <v>1</v>
      </c>
      <c r="N177" s="168" t="s">
        <v>45</v>
      </c>
      <c r="O177" s="55"/>
      <c r="P177" s="169">
        <f>O177*H177</f>
        <v>0</v>
      </c>
      <c r="Q177" s="169">
        <v>2.3628000000000001E-4</v>
      </c>
      <c r="R177" s="169">
        <f>Q177*H177</f>
        <v>8.7423600000000004E-2</v>
      </c>
      <c r="S177" s="169">
        <v>0</v>
      </c>
      <c r="T177" s="170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1" t="s">
        <v>138</v>
      </c>
      <c r="AT177" s="171" t="s">
        <v>134</v>
      </c>
      <c r="AU177" s="171" t="s">
        <v>139</v>
      </c>
      <c r="AY177" s="14" t="s">
        <v>131</v>
      </c>
      <c r="BE177" s="172">
        <f>IF(N177="základná",J177,0)</f>
        <v>0</v>
      </c>
      <c r="BF177" s="172">
        <f>IF(N177="znížená",J177,0)</f>
        <v>0</v>
      </c>
      <c r="BG177" s="172">
        <f>IF(N177="zákl. prenesená",J177,0)</f>
        <v>0</v>
      </c>
      <c r="BH177" s="172">
        <f>IF(N177="zníž. prenesená",J177,0)</f>
        <v>0</v>
      </c>
      <c r="BI177" s="172">
        <f>IF(N177="nulová",J177,0)</f>
        <v>0</v>
      </c>
      <c r="BJ177" s="14" t="s">
        <v>139</v>
      </c>
      <c r="BK177" s="172">
        <f>ROUND(I177*H177,2)</f>
        <v>0</v>
      </c>
      <c r="BL177" s="14" t="s">
        <v>138</v>
      </c>
      <c r="BM177" s="171" t="s">
        <v>310</v>
      </c>
    </row>
    <row r="178" spans="1:65" s="2" customFormat="1" ht="33" customHeight="1">
      <c r="A178" s="29"/>
      <c r="B178" s="158"/>
      <c r="C178" s="173" t="s">
        <v>311</v>
      </c>
      <c r="D178" s="173" t="s">
        <v>252</v>
      </c>
      <c r="E178" s="174" t="s">
        <v>312</v>
      </c>
      <c r="F178" s="175" t="s">
        <v>313</v>
      </c>
      <c r="G178" s="176" t="s">
        <v>156</v>
      </c>
      <c r="H178" s="177">
        <v>403.5</v>
      </c>
      <c r="I178" s="178"/>
      <c r="J178" s="179">
        <f>ROUND(I178*H178,2)</f>
        <v>0</v>
      </c>
      <c r="K178" s="180"/>
      <c r="L178" s="181"/>
      <c r="M178" s="182" t="s">
        <v>1</v>
      </c>
      <c r="N178" s="183" t="s">
        <v>45</v>
      </c>
      <c r="O178" s="55"/>
      <c r="P178" s="169">
        <f>O178*H178</f>
        <v>0</v>
      </c>
      <c r="Q178" s="169">
        <v>3.0099999999999998E-2</v>
      </c>
      <c r="R178" s="169">
        <f>Q178*H178</f>
        <v>12.145349999999999</v>
      </c>
      <c r="S178" s="169">
        <v>0</v>
      </c>
      <c r="T178" s="170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1" t="s">
        <v>165</v>
      </c>
      <c r="AT178" s="171" t="s">
        <v>252</v>
      </c>
      <c r="AU178" s="171" t="s">
        <v>139</v>
      </c>
      <c r="AY178" s="14" t="s">
        <v>131</v>
      </c>
      <c r="BE178" s="172">
        <f>IF(N178="základná",J178,0)</f>
        <v>0</v>
      </c>
      <c r="BF178" s="172">
        <f>IF(N178="znížená",J178,0)</f>
        <v>0</v>
      </c>
      <c r="BG178" s="172">
        <f>IF(N178="zákl. prenesená",J178,0)</f>
        <v>0</v>
      </c>
      <c r="BH178" s="172">
        <f>IF(N178="zníž. prenesená",J178,0)</f>
        <v>0</v>
      </c>
      <c r="BI178" s="172">
        <f>IF(N178="nulová",J178,0)</f>
        <v>0</v>
      </c>
      <c r="BJ178" s="14" t="s">
        <v>139</v>
      </c>
      <c r="BK178" s="172">
        <f>ROUND(I178*H178,2)</f>
        <v>0</v>
      </c>
      <c r="BL178" s="14" t="s">
        <v>138</v>
      </c>
      <c r="BM178" s="171" t="s">
        <v>314</v>
      </c>
    </row>
    <row r="179" spans="1:65" s="2" customFormat="1" ht="21.75" customHeight="1">
      <c r="A179" s="29"/>
      <c r="B179" s="158"/>
      <c r="C179" s="159" t="s">
        <v>315</v>
      </c>
      <c r="D179" s="159" t="s">
        <v>134</v>
      </c>
      <c r="E179" s="160" t="s">
        <v>316</v>
      </c>
      <c r="F179" s="161" t="s">
        <v>317</v>
      </c>
      <c r="G179" s="162" t="s">
        <v>143</v>
      </c>
      <c r="H179" s="163">
        <v>1</v>
      </c>
      <c r="I179" s="164"/>
      <c r="J179" s="165">
        <f>ROUND(I179*H179,2)</f>
        <v>0</v>
      </c>
      <c r="K179" s="166"/>
      <c r="L179" s="30"/>
      <c r="M179" s="167" t="s">
        <v>1</v>
      </c>
      <c r="N179" s="168" t="s">
        <v>45</v>
      </c>
      <c r="O179" s="55"/>
      <c r="P179" s="169">
        <f>O179*H179</f>
        <v>0</v>
      </c>
      <c r="Q179" s="169">
        <v>3.213E-4</v>
      </c>
      <c r="R179" s="169">
        <f>Q179*H179</f>
        <v>3.213E-4</v>
      </c>
      <c r="S179" s="169">
        <v>0</v>
      </c>
      <c r="T179" s="170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1" t="s">
        <v>199</v>
      </c>
      <c r="AT179" s="171" t="s">
        <v>134</v>
      </c>
      <c r="AU179" s="171" t="s">
        <v>139</v>
      </c>
      <c r="AY179" s="14" t="s">
        <v>131</v>
      </c>
      <c r="BE179" s="172">
        <f>IF(N179="základná",J179,0)</f>
        <v>0</v>
      </c>
      <c r="BF179" s="172">
        <f>IF(N179="znížená",J179,0)</f>
        <v>0</v>
      </c>
      <c r="BG179" s="172">
        <f>IF(N179="zákl. prenesená",J179,0)</f>
        <v>0</v>
      </c>
      <c r="BH179" s="172">
        <f>IF(N179="zníž. prenesená",J179,0)</f>
        <v>0</v>
      </c>
      <c r="BI179" s="172">
        <f>IF(N179="nulová",J179,0)</f>
        <v>0</v>
      </c>
      <c r="BJ179" s="14" t="s">
        <v>139</v>
      </c>
      <c r="BK179" s="172">
        <f>ROUND(I179*H179,2)</f>
        <v>0</v>
      </c>
      <c r="BL179" s="14" t="s">
        <v>199</v>
      </c>
      <c r="BM179" s="171" t="s">
        <v>318</v>
      </c>
    </row>
    <row r="180" spans="1:65" s="2" customFormat="1" ht="21.75" customHeight="1">
      <c r="A180" s="29"/>
      <c r="B180" s="158"/>
      <c r="C180" s="159" t="s">
        <v>319</v>
      </c>
      <c r="D180" s="159" t="s">
        <v>134</v>
      </c>
      <c r="E180" s="160" t="s">
        <v>320</v>
      </c>
      <c r="F180" s="161" t="s">
        <v>321</v>
      </c>
      <c r="G180" s="162" t="s">
        <v>143</v>
      </c>
      <c r="H180" s="163">
        <v>2</v>
      </c>
      <c r="I180" s="164"/>
      <c r="J180" s="165">
        <f>ROUND(I180*H180,2)</f>
        <v>0</v>
      </c>
      <c r="K180" s="166"/>
      <c r="L180" s="30"/>
      <c r="M180" s="167" t="s">
        <v>1</v>
      </c>
      <c r="N180" s="168" t="s">
        <v>45</v>
      </c>
      <c r="O180" s="55"/>
      <c r="P180" s="169">
        <f>O180*H180</f>
        <v>0</v>
      </c>
      <c r="Q180" s="169">
        <v>0</v>
      </c>
      <c r="R180" s="169">
        <f>Q180*H180</f>
        <v>0</v>
      </c>
      <c r="S180" s="169">
        <v>0</v>
      </c>
      <c r="T180" s="170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1" t="s">
        <v>199</v>
      </c>
      <c r="AT180" s="171" t="s">
        <v>134</v>
      </c>
      <c r="AU180" s="171" t="s">
        <v>139</v>
      </c>
      <c r="AY180" s="14" t="s">
        <v>131</v>
      </c>
      <c r="BE180" s="172">
        <f>IF(N180="základná",J180,0)</f>
        <v>0</v>
      </c>
      <c r="BF180" s="172">
        <f>IF(N180="znížená",J180,0)</f>
        <v>0</v>
      </c>
      <c r="BG180" s="172">
        <f>IF(N180="zákl. prenesená",J180,0)</f>
        <v>0</v>
      </c>
      <c r="BH180" s="172">
        <f>IF(N180="zníž. prenesená",J180,0)</f>
        <v>0</v>
      </c>
      <c r="BI180" s="172">
        <f>IF(N180="nulová",J180,0)</f>
        <v>0</v>
      </c>
      <c r="BJ180" s="14" t="s">
        <v>139</v>
      </c>
      <c r="BK180" s="172">
        <f>ROUND(I180*H180,2)</f>
        <v>0</v>
      </c>
      <c r="BL180" s="14" t="s">
        <v>199</v>
      </c>
      <c r="BM180" s="171" t="s">
        <v>322</v>
      </c>
    </row>
    <row r="181" spans="1:65" s="2" customFormat="1" ht="16.5" customHeight="1">
      <c r="A181" s="29"/>
      <c r="B181" s="158"/>
      <c r="C181" s="159" t="s">
        <v>323</v>
      </c>
      <c r="D181" s="159" t="s">
        <v>134</v>
      </c>
      <c r="E181" s="160" t="s">
        <v>324</v>
      </c>
      <c r="F181" s="161" t="s">
        <v>325</v>
      </c>
      <c r="G181" s="162" t="s">
        <v>143</v>
      </c>
      <c r="H181" s="163">
        <v>2</v>
      </c>
      <c r="I181" s="164"/>
      <c r="J181" s="165">
        <f>ROUND(I181*H181,2)</f>
        <v>0</v>
      </c>
      <c r="K181" s="166"/>
      <c r="L181" s="30"/>
      <c r="M181" s="167" t="s">
        <v>1</v>
      </c>
      <c r="N181" s="168" t="s">
        <v>45</v>
      </c>
      <c r="O181" s="55"/>
      <c r="P181" s="169">
        <f>O181*H181</f>
        <v>0</v>
      </c>
      <c r="Q181" s="169">
        <v>0</v>
      </c>
      <c r="R181" s="169">
        <f>Q181*H181</f>
        <v>0</v>
      </c>
      <c r="S181" s="169">
        <v>0</v>
      </c>
      <c r="T181" s="170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1" t="s">
        <v>199</v>
      </c>
      <c r="AT181" s="171" t="s">
        <v>134</v>
      </c>
      <c r="AU181" s="171" t="s">
        <v>139</v>
      </c>
      <c r="AY181" s="14" t="s">
        <v>131</v>
      </c>
      <c r="BE181" s="172">
        <f>IF(N181="základná",J181,0)</f>
        <v>0</v>
      </c>
      <c r="BF181" s="172">
        <f>IF(N181="znížená",J181,0)</f>
        <v>0</v>
      </c>
      <c r="BG181" s="172">
        <f>IF(N181="zákl. prenesená",J181,0)</f>
        <v>0</v>
      </c>
      <c r="BH181" s="172">
        <f>IF(N181="zníž. prenesená",J181,0)</f>
        <v>0</v>
      </c>
      <c r="BI181" s="172">
        <f>IF(N181="nulová",J181,0)</f>
        <v>0</v>
      </c>
      <c r="BJ181" s="14" t="s">
        <v>139</v>
      </c>
      <c r="BK181" s="172">
        <f>ROUND(I181*H181,2)</f>
        <v>0</v>
      </c>
      <c r="BL181" s="14" t="s">
        <v>199</v>
      </c>
      <c r="BM181" s="171" t="s">
        <v>326</v>
      </c>
    </row>
    <row r="182" spans="1:65" s="2" customFormat="1" ht="21.75" customHeight="1">
      <c r="A182" s="29"/>
      <c r="B182" s="158"/>
      <c r="C182" s="173" t="s">
        <v>327</v>
      </c>
      <c r="D182" s="173" t="s">
        <v>252</v>
      </c>
      <c r="E182" s="174" t="s">
        <v>328</v>
      </c>
      <c r="F182" s="175" t="s">
        <v>329</v>
      </c>
      <c r="G182" s="176" t="s">
        <v>143</v>
      </c>
      <c r="H182" s="177">
        <v>1</v>
      </c>
      <c r="I182" s="178"/>
      <c r="J182" s="179">
        <f>ROUND(I182*H182,2)</f>
        <v>0</v>
      </c>
      <c r="K182" s="180"/>
      <c r="L182" s="181"/>
      <c r="M182" s="182" t="s">
        <v>1</v>
      </c>
      <c r="N182" s="183" t="s">
        <v>45</v>
      </c>
      <c r="O182" s="55"/>
      <c r="P182" s="169">
        <f>O182*H182</f>
        <v>0</v>
      </c>
      <c r="Q182" s="169">
        <v>0.1</v>
      </c>
      <c r="R182" s="169">
        <f>Q182*H182</f>
        <v>0.1</v>
      </c>
      <c r="S182" s="169">
        <v>0</v>
      </c>
      <c r="T182" s="170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1" t="s">
        <v>256</v>
      </c>
      <c r="AT182" s="171" t="s">
        <v>252</v>
      </c>
      <c r="AU182" s="171" t="s">
        <v>139</v>
      </c>
      <c r="AY182" s="14" t="s">
        <v>131</v>
      </c>
      <c r="BE182" s="172">
        <f>IF(N182="základná",J182,0)</f>
        <v>0</v>
      </c>
      <c r="BF182" s="172">
        <f>IF(N182="znížená",J182,0)</f>
        <v>0</v>
      </c>
      <c r="BG182" s="172">
        <f>IF(N182="zákl. prenesená",J182,0)</f>
        <v>0</v>
      </c>
      <c r="BH182" s="172">
        <f>IF(N182="zníž. prenesená",J182,0)</f>
        <v>0</v>
      </c>
      <c r="BI182" s="172">
        <f>IF(N182="nulová",J182,0)</f>
        <v>0</v>
      </c>
      <c r="BJ182" s="14" t="s">
        <v>139</v>
      </c>
      <c r="BK182" s="172">
        <f>ROUND(I182*H182,2)</f>
        <v>0</v>
      </c>
      <c r="BL182" s="14" t="s">
        <v>199</v>
      </c>
      <c r="BM182" s="171" t="s">
        <v>330</v>
      </c>
    </row>
    <row r="183" spans="1:65" s="2" customFormat="1" ht="21.75" customHeight="1">
      <c r="A183" s="29"/>
      <c r="B183" s="158"/>
      <c r="C183" s="173" t="s">
        <v>331</v>
      </c>
      <c r="D183" s="173" t="s">
        <v>252</v>
      </c>
      <c r="E183" s="174" t="s">
        <v>332</v>
      </c>
      <c r="F183" s="175" t="s">
        <v>333</v>
      </c>
      <c r="G183" s="176" t="s">
        <v>143</v>
      </c>
      <c r="H183" s="177">
        <v>1</v>
      </c>
      <c r="I183" s="178"/>
      <c r="J183" s="179">
        <f>ROUND(I183*H183,2)</f>
        <v>0</v>
      </c>
      <c r="K183" s="180"/>
      <c r="L183" s="181"/>
      <c r="M183" s="182" t="s">
        <v>1</v>
      </c>
      <c r="N183" s="183" t="s">
        <v>45</v>
      </c>
      <c r="O183" s="55"/>
      <c r="P183" s="169">
        <f>O183*H183</f>
        <v>0</v>
      </c>
      <c r="Q183" s="169">
        <v>0.1</v>
      </c>
      <c r="R183" s="169">
        <f>Q183*H183</f>
        <v>0.1</v>
      </c>
      <c r="S183" s="169">
        <v>0</v>
      </c>
      <c r="T183" s="170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1" t="s">
        <v>256</v>
      </c>
      <c r="AT183" s="171" t="s">
        <v>252</v>
      </c>
      <c r="AU183" s="171" t="s">
        <v>139</v>
      </c>
      <c r="AY183" s="14" t="s">
        <v>131</v>
      </c>
      <c r="BE183" s="172">
        <f>IF(N183="základná",J183,0)</f>
        <v>0</v>
      </c>
      <c r="BF183" s="172">
        <f>IF(N183="znížená",J183,0)</f>
        <v>0</v>
      </c>
      <c r="BG183" s="172">
        <f>IF(N183="zákl. prenesená",J183,0)</f>
        <v>0</v>
      </c>
      <c r="BH183" s="172">
        <f>IF(N183="zníž. prenesená",J183,0)</f>
        <v>0</v>
      </c>
      <c r="BI183" s="172">
        <f>IF(N183="nulová",J183,0)</f>
        <v>0</v>
      </c>
      <c r="BJ183" s="14" t="s">
        <v>139</v>
      </c>
      <c r="BK183" s="172">
        <f>ROUND(I183*H183,2)</f>
        <v>0</v>
      </c>
      <c r="BL183" s="14" t="s">
        <v>199</v>
      </c>
      <c r="BM183" s="171" t="s">
        <v>334</v>
      </c>
    </row>
    <row r="184" spans="1:65" s="12" customFormat="1" ht="25.9" customHeight="1">
      <c r="B184" s="145"/>
      <c r="D184" s="146" t="s">
        <v>78</v>
      </c>
      <c r="E184" s="147" t="s">
        <v>252</v>
      </c>
      <c r="F184" s="147" t="s">
        <v>335</v>
      </c>
      <c r="I184" s="148"/>
      <c r="J184" s="149">
        <f>BK184</f>
        <v>0</v>
      </c>
      <c r="L184" s="145"/>
      <c r="M184" s="150"/>
      <c r="N184" s="151"/>
      <c r="O184" s="151"/>
      <c r="P184" s="152">
        <f>P185+P187</f>
        <v>0</v>
      </c>
      <c r="Q184" s="151"/>
      <c r="R184" s="152">
        <f>R185+R187</f>
        <v>6.1429999999999998</v>
      </c>
      <c r="S184" s="151"/>
      <c r="T184" s="153">
        <f>T185+T187</f>
        <v>0</v>
      </c>
      <c r="AR184" s="146" t="s">
        <v>132</v>
      </c>
      <c r="AT184" s="154" t="s">
        <v>78</v>
      </c>
      <c r="AU184" s="154" t="s">
        <v>79</v>
      </c>
      <c r="AY184" s="146" t="s">
        <v>131</v>
      </c>
      <c r="BK184" s="155">
        <f>BK185+BK187</f>
        <v>0</v>
      </c>
    </row>
    <row r="185" spans="1:65" s="12" customFormat="1" ht="22.9" customHeight="1">
      <c r="B185" s="145"/>
      <c r="D185" s="146" t="s">
        <v>78</v>
      </c>
      <c r="E185" s="156" t="s">
        <v>336</v>
      </c>
      <c r="F185" s="156" t="s">
        <v>337</v>
      </c>
      <c r="I185" s="148"/>
      <c r="J185" s="157">
        <f>BK185</f>
        <v>0</v>
      </c>
      <c r="L185" s="145"/>
      <c r="M185" s="150"/>
      <c r="N185" s="151"/>
      <c r="O185" s="151"/>
      <c r="P185" s="152">
        <f>P186</f>
        <v>0</v>
      </c>
      <c r="Q185" s="151"/>
      <c r="R185" s="152">
        <f>R186</f>
        <v>0</v>
      </c>
      <c r="S185" s="151"/>
      <c r="T185" s="153">
        <f>T186</f>
        <v>0</v>
      </c>
      <c r="AR185" s="146" t="s">
        <v>132</v>
      </c>
      <c r="AT185" s="154" t="s">
        <v>78</v>
      </c>
      <c r="AU185" s="154" t="s">
        <v>87</v>
      </c>
      <c r="AY185" s="146" t="s">
        <v>131</v>
      </c>
      <c r="BK185" s="155">
        <f>BK186</f>
        <v>0</v>
      </c>
    </row>
    <row r="186" spans="1:65" s="2" customFormat="1" ht="21.75" customHeight="1">
      <c r="A186" s="29"/>
      <c r="B186" s="158"/>
      <c r="C186" s="159" t="s">
        <v>338</v>
      </c>
      <c r="D186" s="159" t="s">
        <v>134</v>
      </c>
      <c r="E186" s="160" t="s">
        <v>339</v>
      </c>
      <c r="F186" s="161" t="s">
        <v>340</v>
      </c>
      <c r="G186" s="162" t="s">
        <v>143</v>
      </c>
      <c r="H186" s="163">
        <v>8</v>
      </c>
      <c r="I186" s="164"/>
      <c r="J186" s="165">
        <f>ROUND(I186*H186,2)</f>
        <v>0</v>
      </c>
      <c r="K186" s="166"/>
      <c r="L186" s="30"/>
      <c r="M186" s="167" t="s">
        <v>1</v>
      </c>
      <c r="N186" s="168" t="s">
        <v>45</v>
      </c>
      <c r="O186" s="55"/>
      <c r="P186" s="169">
        <f>O186*H186</f>
        <v>0</v>
      </c>
      <c r="Q186" s="169">
        <v>0</v>
      </c>
      <c r="R186" s="169">
        <f>Q186*H186</f>
        <v>0</v>
      </c>
      <c r="S186" s="169">
        <v>0</v>
      </c>
      <c r="T186" s="170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1" t="s">
        <v>341</v>
      </c>
      <c r="AT186" s="171" t="s">
        <v>134</v>
      </c>
      <c r="AU186" s="171" t="s">
        <v>139</v>
      </c>
      <c r="AY186" s="14" t="s">
        <v>131</v>
      </c>
      <c r="BE186" s="172">
        <f>IF(N186="základná",J186,0)</f>
        <v>0</v>
      </c>
      <c r="BF186" s="172">
        <f>IF(N186="znížená",J186,0)</f>
        <v>0</v>
      </c>
      <c r="BG186" s="172">
        <f>IF(N186="zákl. prenesená",J186,0)</f>
        <v>0</v>
      </c>
      <c r="BH186" s="172">
        <f>IF(N186="zníž. prenesená",J186,0)</f>
        <v>0</v>
      </c>
      <c r="BI186" s="172">
        <f>IF(N186="nulová",J186,0)</f>
        <v>0</v>
      </c>
      <c r="BJ186" s="14" t="s">
        <v>139</v>
      </c>
      <c r="BK186" s="172">
        <f>ROUND(I186*H186,2)</f>
        <v>0</v>
      </c>
      <c r="BL186" s="14" t="s">
        <v>341</v>
      </c>
      <c r="BM186" s="171" t="s">
        <v>342</v>
      </c>
    </row>
    <row r="187" spans="1:65" s="12" customFormat="1" ht="22.9" customHeight="1">
      <c r="B187" s="145"/>
      <c r="D187" s="146" t="s">
        <v>78</v>
      </c>
      <c r="E187" s="156" t="s">
        <v>343</v>
      </c>
      <c r="F187" s="156" t="s">
        <v>344</v>
      </c>
      <c r="I187" s="148"/>
      <c r="J187" s="157">
        <f>BK187</f>
        <v>0</v>
      </c>
      <c r="L187" s="145"/>
      <c r="M187" s="150"/>
      <c r="N187" s="151"/>
      <c r="O187" s="151"/>
      <c r="P187" s="152">
        <f>SUM(P188:P189)</f>
        <v>0</v>
      </c>
      <c r="Q187" s="151"/>
      <c r="R187" s="152">
        <f>SUM(R188:R189)</f>
        <v>6.1429999999999998</v>
      </c>
      <c r="S187" s="151"/>
      <c r="T187" s="153">
        <f>SUM(T188:T189)</f>
        <v>0</v>
      </c>
      <c r="AR187" s="146" t="s">
        <v>132</v>
      </c>
      <c r="AT187" s="154" t="s">
        <v>78</v>
      </c>
      <c r="AU187" s="154" t="s">
        <v>87</v>
      </c>
      <c r="AY187" s="146" t="s">
        <v>131</v>
      </c>
      <c r="BK187" s="155">
        <f>SUM(BK188:BK189)</f>
        <v>0</v>
      </c>
    </row>
    <row r="188" spans="1:65" s="2" customFormat="1" ht="21.75" customHeight="1">
      <c r="A188" s="29"/>
      <c r="B188" s="158"/>
      <c r="C188" s="159" t="s">
        <v>345</v>
      </c>
      <c r="D188" s="159" t="s">
        <v>134</v>
      </c>
      <c r="E188" s="160" t="s">
        <v>346</v>
      </c>
      <c r="F188" s="161" t="s">
        <v>347</v>
      </c>
      <c r="G188" s="162" t="s">
        <v>255</v>
      </c>
      <c r="H188" s="163">
        <v>6143.04</v>
      </c>
      <c r="I188" s="164"/>
      <c r="J188" s="165">
        <f>ROUND(I188*H188,2)</f>
        <v>0</v>
      </c>
      <c r="K188" s="166"/>
      <c r="L188" s="30"/>
      <c r="M188" s="167" t="s">
        <v>1</v>
      </c>
      <c r="N188" s="168" t="s">
        <v>45</v>
      </c>
      <c r="O188" s="55"/>
      <c r="P188" s="169">
        <f>O188*H188</f>
        <v>0</v>
      </c>
      <c r="Q188" s="169">
        <v>0</v>
      </c>
      <c r="R188" s="169">
        <f>Q188*H188</f>
        <v>0</v>
      </c>
      <c r="S188" s="169">
        <v>0</v>
      </c>
      <c r="T188" s="170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1" t="s">
        <v>341</v>
      </c>
      <c r="AT188" s="171" t="s">
        <v>134</v>
      </c>
      <c r="AU188" s="171" t="s">
        <v>139</v>
      </c>
      <c r="AY188" s="14" t="s">
        <v>131</v>
      </c>
      <c r="BE188" s="172">
        <f>IF(N188="základná",J188,0)</f>
        <v>0</v>
      </c>
      <c r="BF188" s="172">
        <f>IF(N188="znížená",J188,0)</f>
        <v>0</v>
      </c>
      <c r="BG188" s="172">
        <f>IF(N188="zákl. prenesená",J188,0)</f>
        <v>0</v>
      </c>
      <c r="BH188" s="172">
        <f>IF(N188="zníž. prenesená",J188,0)</f>
        <v>0</v>
      </c>
      <c r="BI188" s="172">
        <f>IF(N188="nulová",J188,0)</f>
        <v>0</v>
      </c>
      <c r="BJ188" s="14" t="s">
        <v>139</v>
      </c>
      <c r="BK188" s="172">
        <f>ROUND(I188*H188,2)</f>
        <v>0</v>
      </c>
      <c r="BL188" s="14" t="s">
        <v>341</v>
      </c>
      <c r="BM188" s="171" t="s">
        <v>348</v>
      </c>
    </row>
    <row r="189" spans="1:65" s="2" customFormat="1" ht="21.75" customHeight="1">
      <c r="A189" s="29"/>
      <c r="B189" s="158"/>
      <c r="C189" s="173" t="s">
        <v>349</v>
      </c>
      <c r="D189" s="173" t="s">
        <v>252</v>
      </c>
      <c r="E189" s="174" t="s">
        <v>350</v>
      </c>
      <c r="F189" s="175" t="s">
        <v>351</v>
      </c>
      <c r="G189" s="176" t="s">
        <v>352</v>
      </c>
      <c r="H189" s="177">
        <v>6.1429999999999998</v>
      </c>
      <c r="I189" s="178"/>
      <c r="J189" s="179">
        <f>ROUND(I189*H189,2)</f>
        <v>0</v>
      </c>
      <c r="K189" s="180"/>
      <c r="L189" s="181"/>
      <c r="M189" s="184" t="s">
        <v>1</v>
      </c>
      <c r="N189" s="185" t="s">
        <v>45</v>
      </c>
      <c r="O189" s="186"/>
      <c r="P189" s="187">
        <f>O189*H189</f>
        <v>0</v>
      </c>
      <c r="Q189" s="187">
        <v>1</v>
      </c>
      <c r="R189" s="187">
        <f>Q189*H189</f>
        <v>6.1429999999999998</v>
      </c>
      <c r="S189" s="187">
        <v>0</v>
      </c>
      <c r="T189" s="188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1" t="s">
        <v>353</v>
      </c>
      <c r="AT189" s="171" t="s">
        <v>252</v>
      </c>
      <c r="AU189" s="171" t="s">
        <v>139</v>
      </c>
      <c r="AY189" s="14" t="s">
        <v>131</v>
      </c>
      <c r="BE189" s="172">
        <f>IF(N189="základná",J189,0)</f>
        <v>0</v>
      </c>
      <c r="BF189" s="172">
        <f>IF(N189="znížená",J189,0)</f>
        <v>0</v>
      </c>
      <c r="BG189" s="172">
        <f>IF(N189="zákl. prenesená",J189,0)</f>
        <v>0</v>
      </c>
      <c r="BH189" s="172">
        <f>IF(N189="zníž. prenesená",J189,0)</f>
        <v>0</v>
      </c>
      <c r="BI189" s="172">
        <f>IF(N189="nulová",J189,0)</f>
        <v>0</v>
      </c>
      <c r="BJ189" s="14" t="s">
        <v>139</v>
      </c>
      <c r="BK189" s="172">
        <f>ROUND(I189*H189,2)</f>
        <v>0</v>
      </c>
      <c r="BL189" s="14" t="s">
        <v>353</v>
      </c>
      <c r="BM189" s="171" t="s">
        <v>354</v>
      </c>
    </row>
    <row r="190" spans="1:65" s="2" customFormat="1" ht="6.95" customHeight="1">
      <c r="A190" s="29"/>
      <c r="B190" s="44"/>
      <c r="C190" s="45"/>
      <c r="D190" s="45"/>
      <c r="E190" s="45"/>
      <c r="F190" s="45"/>
      <c r="G190" s="45"/>
      <c r="H190" s="45"/>
      <c r="I190" s="117"/>
      <c r="J190" s="45"/>
      <c r="K190" s="45"/>
      <c r="L190" s="30"/>
      <c r="M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</row>
  </sheetData>
  <autoFilter ref="C127:K189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62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229" t="s">
        <v>5</v>
      </c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4" t="s">
        <v>90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79</v>
      </c>
    </row>
    <row r="4" spans="1:46" s="1" customFormat="1" ht="24.95" customHeight="1">
      <c r="B4" s="17"/>
      <c r="D4" s="18" t="s">
        <v>97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15</v>
      </c>
      <c r="I6" s="90"/>
      <c r="L6" s="17"/>
    </row>
    <row r="7" spans="1:46" s="1" customFormat="1" ht="16.5" customHeight="1">
      <c r="B7" s="17"/>
      <c r="E7" s="230" t="str">
        <f>'Rekapitulácia stavby'!K6</f>
        <v>Rekonštrukcie stolárskej dielne</v>
      </c>
      <c r="F7" s="231"/>
      <c r="G7" s="231"/>
      <c r="H7" s="231"/>
      <c r="I7" s="90"/>
      <c r="L7" s="17"/>
    </row>
    <row r="8" spans="1:46" s="2" customFormat="1" ht="12" customHeight="1">
      <c r="A8" s="29"/>
      <c r="B8" s="30"/>
      <c r="C8" s="29"/>
      <c r="D8" s="24" t="s">
        <v>98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2" t="s">
        <v>355</v>
      </c>
      <c r="F9" s="232"/>
      <c r="G9" s="232"/>
      <c r="H9" s="232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9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94" t="s">
        <v>21</v>
      </c>
      <c r="J12" s="52" t="str">
        <f>'Rekapitulácia stavby'!AN8</f>
        <v>26. 3. 2020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94" t="s">
        <v>24</v>
      </c>
      <c r="J14" s="22" t="s">
        <v>25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26</v>
      </c>
      <c r="F15" s="29"/>
      <c r="G15" s="29"/>
      <c r="H15" s="29"/>
      <c r="I15" s="94" t="s">
        <v>27</v>
      </c>
      <c r="J15" s="22" t="s">
        <v>28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29</v>
      </c>
      <c r="E17" s="29"/>
      <c r="F17" s="29"/>
      <c r="G17" s="29"/>
      <c r="H17" s="29"/>
      <c r="I17" s="9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3" t="str">
        <f>'Rekapitulácia stavby'!E14</f>
        <v>Vyplň údaj</v>
      </c>
      <c r="F18" s="214"/>
      <c r="G18" s="214"/>
      <c r="H18" s="214"/>
      <c r="I18" s="94" t="s">
        <v>27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31</v>
      </c>
      <c r="E20" s="29"/>
      <c r="F20" s="29"/>
      <c r="G20" s="29"/>
      <c r="H20" s="29"/>
      <c r="I20" s="94" t="s">
        <v>24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27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34</v>
      </c>
      <c r="E23" s="29"/>
      <c r="F23" s="29"/>
      <c r="G23" s="29"/>
      <c r="H23" s="29"/>
      <c r="I23" s="94" t="s">
        <v>24</v>
      </c>
      <c r="J23" s="22" t="s">
        <v>35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36</v>
      </c>
      <c r="F24" s="29"/>
      <c r="G24" s="29"/>
      <c r="H24" s="29"/>
      <c r="I24" s="94" t="s">
        <v>27</v>
      </c>
      <c r="J24" s="22" t="s">
        <v>37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38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8" t="s">
        <v>1</v>
      </c>
      <c r="F27" s="218"/>
      <c r="G27" s="218"/>
      <c r="H27" s="218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39</v>
      </c>
      <c r="E30" s="29"/>
      <c r="F30" s="29"/>
      <c r="G30" s="29"/>
      <c r="H30" s="29"/>
      <c r="I30" s="93"/>
      <c r="J30" s="68">
        <f>ROUND(J124,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41</v>
      </c>
      <c r="G32" s="29"/>
      <c r="H32" s="29"/>
      <c r="I32" s="101" t="s">
        <v>40</v>
      </c>
      <c r="J32" s="33" t="s">
        <v>42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43</v>
      </c>
      <c r="E33" s="24" t="s">
        <v>44</v>
      </c>
      <c r="F33" s="103">
        <f>ROUND((SUM(BE124:BE161)),  2)</f>
        <v>0</v>
      </c>
      <c r="G33" s="29"/>
      <c r="H33" s="29"/>
      <c r="I33" s="104">
        <v>0.2</v>
      </c>
      <c r="J33" s="103">
        <f>ROUND(((SUM(BE124:BE161))*I33),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45</v>
      </c>
      <c r="F34" s="103">
        <f>ROUND((SUM(BF124:BF161)),  2)</f>
        <v>0</v>
      </c>
      <c r="G34" s="29"/>
      <c r="H34" s="29"/>
      <c r="I34" s="104">
        <v>0.2</v>
      </c>
      <c r="J34" s="103">
        <f>ROUND(((SUM(BF124:BF161))*I34),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46</v>
      </c>
      <c r="F35" s="103">
        <f>ROUND((SUM(BG124:BG161)),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47</v>
      </c>
      <c r="F36" s="103">
        <f>ROUND((SUM(BH124:BH161)),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48</v>
      </c>
      <c r="F37" s="103">
        <f>ROUND((SUM(BI124:BI161)),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49</v>
      </c>
      <c r="E39" s="57"/>
      <c r="F39" s="57"/>
      <c r="G39" s="107" t="s">
        <v>50</v>
      </c>
      <c r="H39" s="108" t="s">
        <v>51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52</v>
      </c>
      <c r="E50" s="41"/>
      <c r="F50" s="41"/>
      <c r="G50" s="40" t="s">
        <v>53</v>
      </c>
      <c r="H50" s="41"/>
      <c r="I50" s="112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>
      <c r="A61" s="29"/>
      <c r="B61" s="30"/>
      <c r="C61" s="29"/>
      <c r="D61" s="42" t="s">
        <v>54</v>
      </c>
      <c r="E61" s="32"/>
      <c r="F61" s="113" t="s">
        <v>55</v>
      </c>
      <c r="G61" s="42" t="s">
        <v>54</v>
      </c>
      <c r="H61" s="32"/>
      <c r="I61" s="114"/>
      <c r="J61" s="115" t="s">
        <v>55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>
      <c r="A65" s="29"/>
      <c r="B65" s="30"/>
      <c r="C65" s="29"/>
      <c r="D65" s="40" t="s">
        <v>56</v>
      </c>
      <c r="E65" s="43"/>
      <c r="F65" s="43"/>
      <c r="G65" s="40" t="s">
        <v>57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>
      <c r="A76" s="29"/>
      <c r="B76" s="30"/>
      <c r="C76" s="29"/>
      <c r="D76" s="42" t="s">
        <v>54</v>
      </c>
      <c r="E76" s="32"/>
      <c r="F76" s="113" t="s">
        <v>55</v>
      </c>
      <c r="G76" s="42" t="s">
        <v>54</v>
      </c>
      <c r="H76" s="32"/>
      <c r="I76" s="114"/>
      <c r="J76" s="115" t="s">
        <v>55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0" t="str">
        <f>E7</f>
        <v>Rekonštrukcie stolárskej dielne</v>
      </c>
      <c r="F85" s="231"/>
      <c r="G85" s="231"/>
      <c r="H85" s="231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2" t="str">
        <f>E9</f>
        <v>ASR - NEOPRÁVNENÝ -  PROJEKTOVÁ NÁKLAD</v>
      </c>
      <c r="F87" s="232"/>
      <c r="G87" s="232"/>
      <c r="H87" s="232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Stará Ľubovňa</v>
      </c>
      <c r="G89" s="29"/>
      <c r="H89" s="29"/>
      <c r="I89" s="94" t="s">
        <v>21</v>
      </c>
      <c r="J89" s="52" t="str">
        <f>IF(J12="","",J12)</f>
        <v>26. 3. 2020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>GLASPOL, s. r. o.</v>
      </c>
      <c r="G91" s="29"/>
      <c r="H91" s="29"/>
      <c r="I91" s="94" t="s">
        <v>31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29</v>
      </c>
      <c r="D92" s="29"/>
      <c r="E92" s="29"/>
      <c r="F92" s="22" t="str">
        <f>IF(E18="","",E18)</f>
        <v>Vyplň údaj</v>
      </c>
      <c r="G92" s="29"/>
      <c r="H92" s="29"/>
      <c r="I92" s="94" t="s">
        <v>34</v>
      </c>
      <c r="J92" s="27" t="str">
        <f>E24</f>
        <v>Ing. Pavel Fedorko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101</v>
      </c>
      <c r="D94" s="105"/>
      <c r="E94" s="105"/>
      <c r="F94" s="105"/>
      <c r="G94" s="105"/>
      <c r="H94" s="105"/>
      <c r="I94" s="120"/>
      <c r="J94" s="121" t="s">
        <v>102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103</v>
      </c>
      <c r="D96" s="29"/>
      <c r="E96" s="29"/>
      <c r="F96" s="29"/>
      <c r="G96" s="29"/>
      <c r="H96" s="29"/>
      <c r="I96" s="93"/>
      <c r="J96" s="68">
        <f>J124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1:31" s="9" customFormat="1" ht="24.95" customHeight="1">
      <c r="B97" s="123"/>
      <c r="D97" s="124" t="s">
        <v>105</v>
      </c>
      <c r="E97" s="125"/>
      <c r="F97" s="125"/>
      <c r="G97" s="125"/>
      <c r="H97" s="125"/>
      <c r="I97" s="126"/>
      <c r="J97" s="127">
        <f>J125</f>
        <v>0</v>
      </c>
      <c r="L97" s="123"/>
    </row>
    <row r="98" spans="1:31" s="10" customFormat="1" ht="19.899999999999999" customHeight="1">
      <c r="B98" s="128"/>
      <c r="D98" s="129" t="s">
        <v>106</v>
      </c>
      <c r="E98" s="130"/>
      <c r="F98" s="130"/>
      <c r="G98" s="130"/>
      <c r="H98" s="130"/>
      <c r="I98" s="131"/>
      <c r="J98" s="132">
        <f>J126</f>
        <v>0</v>
      </c>
      <c r="L98" s="128"/>
    </row>
    <row r="99" spans="1:31" s="10" customFormat="1" ht="19.899999999999999" customHeight="1">
      <c r="B99" s="128"/>
      <c r="D99" s="129" t="s">
        <v>107</v>
      </c>
      <c r="E99" s="130"/>
      <c r="F99" s="130"/>
      <c r="G99" s="130"/>
      <c r="H99" s="130"/>
      <c r="I99" s="131"/>
      <c r="J99" s="132">
        <f>J130</f>
        <v>0</v>
      </c>
      <c r="L99" s="128"/>
    </row>
    <row r="100" spans="1:31" s="10" customFormat="1" ht="19.899999999999999" customHeight="1">
      <c r="B100" s="128"/>
      <c r="D100" s="129" t="s">
        <v>108</v>
      </c>
      <c r="E100" s="130"/>
      <c r="F100" s="130"/>
      <c r="G100" s="130"/>
      <c r="H100" s="130"/>
      <c r="I100" s="131"/>
      <c r="J100" s="132">
        <f>J138</f>
        <v>0</v>
      </c>
      <c r="L100" s="128"/>
    </row>
    <row r="101" spans="1:31" s="9" customFormat="1" ht="24.95" customHeight="1">
      <c r="B101" s="123"/>
      <c r="D101" s="124" t="s">
        <v>109</v>
      </c>
      <c r="E101" s="125"/>
      <c r="F101" s="125"/>
      <c r="G101" s="125"/>
      <c r="H101" s="125"/>
      <c r="I101" s="126"/>
      <c r="J101" s="127">
        <f>J149</f>
        <v>0</v>
      </c>
      <c r="L101" s="123"/>
    </row>
    <row r="102" spans="1:31" s="10" customFormat="1" ht="19.899999999999999" customHeight="1">
      <c r="B102" s="128"/>
      <c r="D102" s="129" t="s">
        <v>111</v>
      </c>
      <c r="E102" s="130"/>
      <c r="F102" s="130"/>
      <c r="G102" s="130"/>
      <c r="H102" s="130"/>
      <c r="I102" s="131"/>
      <c r="J102" s="132">
        <f>J150</f>
        <v>0</v>
      </c>
      <c r="L102" s="128"/>
    </row>
    <row r="103" spans="1:31" s="10" customFormat="1" ht="19.899999999999999" customHeight="1">
      <c r="B103" s="128"/>
      <c r="D103" s="129" t="s">
        <v>112</v>
      </c>
      <c r="E103" s="130"/>
      <c r="F103" s="130"/>
      <c r="G103" s="130"/>
      <c r="H103" s="130"/>
      <c r="I103" s="131"/>
      <c r="J103" s="132">
        <f>J153</f>
        <v>0</v>
      </c>
      <c r="L103" s="128"/>
    </row>
    <row r="104" spans="1:31" s="10" customFormat="1" ht="19.899999999999999" customHeight="1">
      <c r="B104" s="128"/>
      <c r="D104" s="129" t="s">
        <v>113</v>
      </c>
      <c r="E104" s="130"/>
      <c r="F104" s="130"/>
      <c r="G104" s="130"/>
      <c r="H104" s="130"/>
      <c r="I104" s="131"/>
      <c r="J104" s="132">
        <f>J159</f>
        <v>0</v>
      </c>
      <c r="L104" s="128"/>
    </row>
    <row r="105" spans="1:31" s="2" customFormat="1" ht="21.75" customHeight="1">
      <c r="A105" s="29"/>
      <c r="B105" s="30"/>
      <c r="C105" s="29"/>
      <c r="D105" s="29"/>
      <c r="E105" s="29"/>
      <c r="F105" s="29"/>
      <c r="G105" s="29"/>
      <c r="H105" s="29"/>
      <c r="I105" s="93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>
      <c r="A106" s="29"/>
      <c r="B106" s="44"/>
      <c r="C106" s="45"/>
      <c r="D106" s="45"/>
      <c r="E106" s="45"/>
      <c r="F106" s="45"/>
      <c r="G106" s="45"/>
      <c r="H106" s="45"/>
      <c r="I106" s="117"/>
      <c r="J106" s="45"/>
      <c r="K106" s="45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10" spans="1:31" s="2" customFormat="1" ht="6.95" customHeight="1">
      <c r="A110" s="29"/>
      <c r="B110" s="46"/>
      <c r="C110" s="47"/>
      <c r="D110" s="47"/>
      <c r="E110" s="47"/>
      <c r="F110" s="47"/>
      <c r="G110" s="47"/>
      <c r="H110" s="47"/>
      <c r="I110" s="118"/>
      <c r="J110" s="47"/>
      <c r="K110" s="47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24.95" customHeight="1">
      <c r="A111" s="29"/>
      <c r="B111" s="30"/>
      <c r="C111" s="18" t="s">
        <v>117</v>
      </c>
      <c r="D111" s="29"/>
      <c r="E111" s="29"/>
      <c r="F111" s="29"/>
      <c r="G111" s="29"/>
      <c r="H111" s="29"/>
      <c r="I111" s="93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93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15</v>
      </c>
      <c r="D113" s="29"/>
      <c r="E113" s="29"/>
      <c r="F113" s="29"/>
      <c r="G113" s="29"/>
      <c r="H113" s="29"/>
      <c r="I113" s="93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30" t="str">
        <f>E7</f>
        <v>Rekonštrukcie stolárskej dielne</v>
      </c>
      <c r="F114" s="231"/>
      <c r="G114" s="231"/>
      <c r="H114" s="231"/>
      <c r="I114" s="93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98</v>
      </c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>
      <c r="A116" s="29"/>
      <c r="B116" s="30"/>
      <c r="C116" s="29"/>
      <c r="D116" s="29"/>
      <c r="E116" s="192" t="str">
        <f>E9</f>
        <v>ASR - NEOPRÁVNENÝ -  PROJEKTOVÁ NÁKLAD</v>
      </c>
      <c r="F116" s="232"/>
      <c r="G116" s="232"/>
      <c r="H116" s="232"/>
      <c r="I116" s="93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93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>
      <c r="A118" s="29"/>
      <c r="B118" s="30"/>
      <c r="C118" s="24" t="s">
        <v>19</v>
      </c>
      <c r="D118" s="29"/>
      <c r="E118" s="29"/>
      <c r="F118" s="22" t="str">
        <f>F12</f>
        <v>Stará Ľubovňa</v>
      </c>
      <c r="G118" s="29"/>
      <c r="H118" s="29"/>
      <c r="I118" s="94" t="s">
        <v>21</v>
      </c>
      <c r="J118" s="52" t="str">
        <f>IF(J12="","",J12)</f>
        <v>26. 3. 2020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93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23</v>
      </c>
      <c r="D120" s="29"/>
      <c r="E120" s="29"/>
      <c r="F120" s="22" t="str">
        <f>E15</f>
        <v>GLASPOL, s. r. o.</v>
      </c>
      <c r="G120" s="29"/>
      <c r="H120" s="29"/>
      <c r="I120" s="94" t="s">
        <v>31</v>
      </c>
      <c r="J120" s="27" t="str">
        <f>E21</f>
        <v xml:space="preserve">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29</v>
      </c>
      <c r="D121" s="29"/>
      <c r="E121" s="29"/>
      <c r="F121" s="22" t="str">
        <f>IF(E18="","",E18)</f>
        <v>Vyplň údaj</v>
      </c>
      <c r="G121" s="29"/>
      <c r="H121" s="29"/>
      <c r="I121" s="94" t="s">
        <v>34</v>
      </c>
      <c r="J121" s="27" t="str">
        <f>E24</f>
        <v>Ing. Pavel Fedorko</v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35" customHeight="1">
      <c r="A122" s="29"/>
      <c r="B122" s="30"/>
      <c r="C122" s="29"/>
      <c r="D122" s="29"/>
      <c r="E122" s="29"/>
      <c r="F122" s="29"/>
      <c r="G122" s="29"/>
      <c r="H122" s="29"/>
      <c r="I122" s="93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1" customFormat="1" ht="29.25" customHeight="1">
      <c r="A123" s="133"/>
      <c r="B123" s="134"/>
      <c r="C123" s="135" t="s">
        <v>118</v>
      </c>
      <c r="D123" s="136" t="s">
        <v>64</v>
      </c>
      <c r="E123" s="136" t="s">
        <v>60</v>
      </c>
      <c r="F123" s="136" t="s">
        <v>61</v>
      </c>
      <c r="G123" s="136" t="s">
        <v>119</v>
      </c>
      <c r="H123" s="136" t="s">
        <v>120</v>
      </c>
      <c r="I123" s="137" t="s">
        <v>121</v>
      </c>
      <c r="J123" s="138" t="s">
        <v>102</v>
      </c>
      <c r="K123" s="139" t="s">
        <v>122</v>
      </c>
      <c r="L123" s="140"/>
      <c r="M123" s="59" t="s">
        <v>1</v>
      </c>
      <c r="N123" s="60" t="s">
        <v>43</v>
      </c>
      <c r="O123" s="60" t="s">
        <v>123</v>
      </c>
      <c r="P123" s="60" t="s">
        <v>124</v>
      </c>
      <c r="Q123" s="60" t="s">
        <v>125</v>
      </c>
      <c r="R123" s="60" t="s">
        <v>126</v>
      </c>
      <c r="S123" s="60" t="s">
        <v>127</v>
      </c>
      <c r="T123" s="61" t="s">
        <v>128</v>
      </c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</row>
    <row r="124" spans="1:65" s="2" customFormat="1" ht="22.9" customHeight="1">
      <c r="A124" s="29"/>
      <c r="B124" s="30"/>
      <c r="C124" s="66" t="s">
        <v>103</v>
      </c>
      <c r="D124" s="29"/>
      <c r="E124" s="29"/>
      <c r="F124" s="29"/>
      <c r="G124" s="29"/>
      <c r="H124" s="29"/>
      <c r="I124" s="93"/>
      <c r="J124" s="141">
        <f>BK124</f>
        <v>0</v>
      </c>
      <c r="K124" s="29"/>
      <c r="L124" s="30"/>
      <c r="M124" s="62"/>
      <c r="N124" s="53"/>
      <c r="O124" s="63"/>
      <c r="P124" s="142">
        <f>P125+P149</f>
        <v>0</v>
      </c>
      <c r="Q124" s="63"/>
      <c r="R124" s="142">
        <f>R125+R149</f>
        <v>13.258856480800002</v>
      </c>
      <c r="S124" s="63"/>
      <c r="T124" s="143">
        <f>T125+T149</f>
        <v>5.5488600000000003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4" t="s">
        <v>78</v>
      </c>
      <c r="AU124" s="14" t="s">
        <v>104</v>
      </c>
      <c r="BK124" s="144">
        <f>BK125+BK149</f>
        <v>0</v>
      </c>
    </row>
    <row r="125" spans="1:65" s="12" customFormat="1" ht="25.9" customHeight="1">
      <c r="B125" s="145"/>
      <c r="D125" s="146" t="s">
        <v>78</v>
      </c>
      <c r="E125" s="147" t="s">
        <v>129</v>
      </c>
      <c r="F125" s="147" t="s">
        <v>130</v>
      </c>
      <c r="I125" s="148"/>
      <c r="J125" s="149">
        <f>BK125</f>
        <v>0</v>
      </c>
      <c r="L125" s="145"/>
      <c r="M125" s="150"/>
      <c r="N125" s="151"/>
      <c r="O125" s="151"/>
      <c r="P125" s="152">
        <f>P126+P130+P138</f>
        <v>0</v>
      </c>
      <c r="Q125" s="151"/>
      <c r="R125" s="152">
        <f>R126+R130+R138</f>
        <v>11.425379500000002</v>
      </c>
      <c r="S125" s="151"/>
      <c r="T125" s="153">
        <f>T126+T130+T138</f>
        <v>5.5440000000000005</v>
      </c>
      <c r="AR125" s="146" t="s">
        <v>87</v>
      </c>
      <c r="AT125" s="154" t="s">
        <v>78</v>
      </c>
      <c r="AU125" s="154" t="s">
        <v>79</v>
      </c>
      <c r="AY125" s="146" t="s">
        <v>131</v>
      </c>
      <c r="BK125" s="155">
        <f>BK126+BK130+BK138</f>
        <v>0</v>
      </c>
    </row>
    <row r="126" spans="1:65" s="12" customFormat="1" ht="22.9" customHeight="1">
      <c r="B126" s="145"/>
      <c r="D126" s="146" t="s">
        <v>78</v>
      </c>
      <c r="E126" s="156" t="s">
        <v>132</v>
      </c>
      <c r="F126" s="156" t="s">
        <v>133</v>
      </c>
      <c r="I126" s="148"/>
      <c r="J126" s="157">
        <f>BK126</f>
        <v>0</v>
      </c>
      <c r="L126" s="145"/>
      <c r="M126" s="150"/>
      <c r="N126" s="151"/>
      <c r="O126" s="151"/>
      <c r="P126" s="152">
        <f>SUM(P127:P129)</f>
        <v>0</v>
      </c>
      <c r="Q126" s="151"/>
      <c r="R126" s="152">
        <f>SUM(R127:R129)</f>
        <v>4.2701598000000001</v>
      </c>
      <c r="S126" s="151"/>
      <c r="T126" s="153">
        <f>SUM(T127:T129)</f>
        <v>0</v>
      </c>
      <c r="AR126" s="146" t="s">
        <v>87</v>
      </c>
      <c r="AT126" s="154" t="s">
        <v>78</v>
      </c>
      <c r="AU126" s="154" t="s">
        <v>87</v>
      </c>
      <c r="AY126" s="146" t="s">
        <v>131</v>
      </c>
      <c r="BK126" s="155">
        <f>SUM(BK127:BK129)</f>
        <v>0</v>
      </c>
    </row>
    <row r="127" spans="1:65" s="2" customFormat="1" ht="21.75" customHeight="1">
      <c r="A127" s="29"/>
      <c r="B127" s="158"/>
      <c r="C127" s="159" t="s">
        <v>87</v>
      </c>
      <c r="D127" s="159" t="s">
        <v>134</v>
      </c>
      <c r="E127" s="160" t="s">
        <v>135</v>
      </c>
      <c r="F127" s="161" t="s">
        <v>136</v>
      </c>
      <c r="G127" s="162" t="s">
        <v>137</v>
      </c>
      <c r="H127" s="163">
        <v>3.25</v>
      </c>
      <c r="I127" s="164"/>
      <c r="J127" s="165">
        <f>ROUND(I127*H127,2)</f>
        <v>0</v>
      </c>
      <c r="K127" s="166"/>
      <c r="L127" s="30"/>
      <c r="M127" s="167" t="s">
        <v>1</v>
      </c>
      <c r="N127" s="168" t="s">
        <v>45</v>
      </c>
      <c r="O127" s="55"/>
      <c r="P127" s="169">
        <f>O127*H127</f>
        <v>0</v>
      </c>
      <c r="Q127" s="169">
        <v>0.90338399999999996</v>
      </c>
      <c r="R127" s="169">
        <f>Q127*H127</f>
        <v>2.9359979999999997</v>
      </c>
      <c r="S127" s="169">
        <v>0</v>
      </c>
      <c r="T127" s="170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71" t="s">
        <v>138</v>
      </c>
      <c r="AT127" s="171" t="s">
        <v>134</v>
      </c>
      <c r="AU127" s="171" t="s">
        <v>139</v>
      </c>
      <c r="AY127" s="14" t="s">
        <v>131</v>
      </c>
      <c r="BE127" s="172">
        <f>IF(N127="základná",J127,0)</f>
        <v>0</v>
      </c>
      <c r="BF127" s="172">
        <f>IF(N127="znížená",J127,0)</f>
        <v>0</v>
      </c>
      <c r="BG127" s="172">
        <f>IF(N127="zákl. prenesená",J127,0)</f>
        <v>0</v>
      </c>
      <c r="BH127" s="172">
        <f>IF(N127="zníž. prenesená",J127,0)</f>
        <v>0</v>
      </c>
      <c r="BI127" s="172">
        <f>IF(N127="nulová",J127,0)</f>
        <v>0</v>
      </c>
      <c r="BJ127" s="14" t="s">
        <v>139</v>
      </c>
      <c r="BK127" s="172">
        <f>ROUND(I127*H127,2)</f>
        <v>0</v>
      </c>
      <c r="BL127" s="14" t="s">
        <v>138</v>
      </c>
      <c r="BM127" s="171" t="s">
        <v>356</v>
      </c>
    </row>
    <row r="128" spans="1:65" s="2" customFormat="1" ht="21.75" customHeight="1">
      <c r="A128" s="29"/>
      <c r="B128" s="158"/>
      <c r="C128" s="159" t="s">
        <v>139</v>
      </c>
      <c r="D128" s="159" t="s">
        <v>134</v>
      </c>
      <c r="E128" s="160" t="s">
        <v>357</v>
      </c>
      <c r="F128" s="161" t="s">
        <v>358</v>
      </c>
      <c r="G128" s="162" t="s">
        <v>143</v>
      </c>
      <c r="H128" s="163">
        <v>3</v>
      </c>
      <c r="I128" s="164"/>
      <c r="J128" s="165">
        <f>ROUND(I128*H128,2)</f>
        <v>0</v>
      </c>
      <c r="K128" s="166"/>
      <c r="L128" s="30"/>
      <c r="M128" s="167" t="s">
        <v>1</v>
      </c>
      <c r="N128" s="168" t="s">
        <v>45</v>
      </c>
      <c r="O128" s="55"/>
      <c r="P128" s="169">
        <f>O128*H128</f>
        <v>0</v>
      </c>
      <c r="Q128" s="169">
        <v>0.1244402</v>
      </c>
      <c r="R128" s="169">
        <f>Q128*H128</f>
        <v>0.3733206</v>
      </c>
      <c r="S128" s="169">
        <v>0</v>
      </c>
      <c r="T128" s="170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71" t="s">
        <v>138</v>
      </c>
      <c r="AT128" s="171" t="s">
        <v>134</v>
      </c>
      <c r="AU128" s="171" t="s">
        <v>139</v>
      </c>
      <c r="AY128" s="14" t="s">
        <v>131</v>
      </c>
      <c r="BE128" s="172">
        <f>IF(N128="základná",J128,0)</f>
        <v>0</v>
      </c>
      <c r="BF128" s="172">
        <f>IF(N128="znížená",J128,0)</f>
        <v>0</v>
      </c>
      <c r="BG128" s="172">
        <f>IF(N128="zákl. prenesená",J128,0)</f>
        <v>0</v>
      </c>
      <c r="BH128" s="172">
        <f>IF(N128="zníž. prenesená",J128,0)</f>
        <v>0</v>
      </c>
      <c r="BI128" s="172">
        <f>IF(N128="nulová",J128,0)</f>
        <v>0</v>
      </c>
      <c r="BJ128" s="14" t="s">
        <v>139</v>
      </c>
      <c r="BK128" s="172">
        <f>ROUND(I128*H128,2)</f>
        <v>0</v>
      </c>
      <c r="BL128" s="14" t="s">
        <v>138</v>
      </c>
      <c r="BM128" s="171" t="s">
        <v>359</v>
      </c>
    </row>
    <row r="129" spans="1:65" s="2" customFormat="1" ht="21.75" customHeight="1">
      <c r="A129" s="29"/>
      <c r="B129" s="158"/>
      <c r="C129" s="159" t="s">
        <v>132</v>
      </c>
      <c r="D129" s="159" t="s">
        <v>134</v>
      </c>
      <c r="E129" s="160" t="s">
        <v>148</v>
      </c>
      <c r="F129" s="161" t="s">
        <v>149</v>
      </c>
      <c r="G129" s="162" t="s">
        <v>143</v>
      </c>
      <c r="H129" s="163">
        <v>6</v>
      </c>
      <c r="I129" s="164"/>
      <c r="J129" s="165">
        <f>ROUND(I129*H129,2)</f>
        <v>0</v>
      </c>
      <c r="K129" s="166"/>
      <c r="L129" s="30"/>
      <c r="M129" s="167" t="s">
        <v>1</v>
      </c>
      <c r="N129" s="168" t="s">
        <v>45</v>
      </c>
      <c r="O129" s="55"/>
      <c r="P129" s="169">
        <f>O129*H129</f>
        <v>0</v>
      </c>
      <c r="Q129" s="169">
        <v>0.16014020000000001</v>
      </c>
      <c r="R129" s="169">
        <f>Q129*H129</f>
        <v>0.96084120000000006</v>
      </c>
      <c r="S129" s="169">
        <v>0</v>
      </c>
      <c r="T129" s="170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1" t="s">
        <v>138</v>
      </c>
      <c r="AT129" s="171" t="s">
        <v>134</v>
      </c>
      <c r="AU129" s="171" t="s">
        <v>139</v>
      </c>
      <c r="AY129" s="14" t="s">
        <v>131</v>
      </c>
      <c r="BE129" s="172">
        <f>IF(N129="základná",J129,0)</f>
        <v>0</v>
      </c>
      <c r="BF129" s="172">
        <f>IF(N129="znížená",J129,0)</f>
        <v>0</v>
      </c>
      <c r="BG129" s="172">
        <f>IF(N129="zákl. prenesená",J129,0)</f>
        <v>0</v>
      </c>
      <c r="BH129" s="172">
        <f>IF(N129="zníž. prenesená",J129,0)</f>
        <v>0</v>
      </c>
      <c r="BI129" s="172">
        <f>IF(N129="nulová",J129,0)</f>
        <v>0</v>
      </c>
      <c r="BJ129" s="14" t="s">
        <v>139</v>
      </c>
      <c r="BK129" s="172">
        <f>ROUND(I129*H129,2)</f>
        <v>0</v>
      </c>
      <c r="BL129" s="14" t="s">
        <v>138</v>
      </c>
      <c r="BM129" s="171" t="s">
        <v>150</v>
      </c>
    </row>
    <row r="130" spans="1:65" s="12" customFormat="1" ht="22.9" customHeight="1">
      <c r="B130" s="145"/>
      <c r="D130" s="146" t="s">
        <v>78</v>
      </c>
      <c r="E130" s="156" t="s">
        <v>151</v>
      </c>
      <c r="F130" s="156" t="s">
        <v>152</v>
      </c>
      <c r="I130" s="148"/>
      <c r="J130" s="157">
        <f>BK130</f>
        <v>0</v>
      </c>
      <c r="L130" s="145"/>
      <c r="M130" s="150"/>
      <c r="N130" s="151"/>
      <c r="O130" s="151"/>
      <c r="P130" s="152">
        <f>SUM(P131:P137)</f>
        <v>0</v>
      </c>
      <c r="Q130" s="151"/>
      <c r="R130" s="152">
        <f>SUM(R131:R137)</f>
        <v>4.3205163999999998</v>
      </c>
      <c r="S130" s="151"/>
      <c r="T130" s="153">
        <f>SUM(T131:T137)</f>
        <v>0</v>
      </c>
      <c r="AR130" s="146" t="s">
        <v>87</v>
      </c>
      <c r="AT130" s="154" t="s">
        <v>78</v>
      </c>
      <c r="AU130" s="154" t="s">
        <v>87</v>
      </c>
      <c r="AY130" s="146" t="s">
        <v>131</v>
      </c>
      <c r="BK130" s="155">
        <f>SUM(BK131:BK137)</f>
        <v>0</v>
      </c>
    </row>
    <row r="131" spans="1:65" s="2" customFormat="1" ht="33" customHeight="1">
      <c r="A131" s="29"/>
      <c r="B131" s="158"/>
      <c r="C131" s="159" t="s">
        <v>138</v>
      </c>
      <c r="D131" s="159" t="s">
        <v>134</v>
      </c>
      <c r="E131" s="160" t="s">
        <v>154</v>
      </c>
      <c r="F131" s="161" t="s">
        <v>155</v>
      </c>
      <c r="G131" s="162" t="s">
        <v>156</v>
      </c>
      <c r="H131" s="163">
        <v>104.3</v>
      </c>
      <c r="I131" s="164"/>
      <c r="J131" s="165">
        <f>ROUND(I131*H131,2)</f>
        <v>0</v>
      </c>
      <c r="K131" s="166"/>
      <c r="L131" s="30"/>
      <c r="M131" s="167" t="s">
        <v>1</v>
      </c>
      <c r="N131" s="168" t="s">
        <v>45</v>
      </c>
      <c r="O131" s="55"/>
      <c r="P131" s="169">
        <f>O131*H131</f>
        <v>0</v>
      </c>
      <c r="Q131" s="169">
        <v>3.7799999999999999E-3</v>
      </c>
      <c r="R131" s="169">
        <f>Q131*H131</f>
        <v>0.39425399999999999</v>
      </c>
      <c r="S131" s="169">
        <v>0</v>
      </c>
      <c r="T131" s="170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1" t="s">
        <v>138</v>
      </c>
      <c r="AT131" s="171" t="s">
        <v>134</v>
      </c>
      <c r="AU131" s="171" t="s">
        <v>139</v>
      </c>
      <c r="AY131" s="14" t="s">
        <v>131</v>
      </c>
      <c r="BE131" s="172">
        <f>IF(N131="základná",J131,0)</f>
        <v>0</v>
      </c>
      <c r="BF131" s="172">
        <f>IF(N131="znížená",J131,0)</f>
        <v>0</v>
      </c>
      <c r="BG131" s="172">
        <f>IF(N131="zákl. prenesená",J131,0)</f>
        <v>0</v>
      </c>
      <c r="BH131" s="172">
        <f>IF(N131="zníž. prenesená",J131,0)</f>
        <v>0</v>
      </c>
      <c r="BI131" s="172">
        <f>IF(N131="nulová",J131,0)</f>
        <v>0</v>
      </c>
      <c r="BJ131" s="14" t="s">
        <v>139</v>
      </c>
      <c r="BK131" s="172">
        <f>ROUND(I131*H131,2)</f>
        <v>0</v>
      </c>
      <c r="BL131" s="14" t="s">
        <v>138</v>
      </c>
      <c r="BM131" s="171" t="s">
        <v>157</v>
      </c>
    </row>
    <row r="132" spans="1:65" s="2" customFormat="1" ht="33" customHeight="1">
      <c r="A132" s="29"/>
      <c r="B132" s="158"/>
      <c r="C132" s="159" t="s">
        <v>153</v>
      </c>
      <c r="D132" s="159" t="s">
        <v>134</v>
      </c>
      <c r="E132" s="160" t="s">
        <v>158</v>
      </c>
      <c r="F132" s="161" t="s">
        <v>159</v>
      </c>
      <c r="G132" s="162" t="s">
        <v>156</v>
      </c>
      <c r="H132" s="163">
        <v>7.88</v>
      </c>
      <c r="I132" s="164"/>
      <c r="J132" s="165">
        <f>ROUND(I132*H132,2)</f>
        <v>0</v>
      </c>
      <c r="K132" s="166"/>
      <c r="L132" s="30"/>
      <c r="M132" s="167" t="s">
        <v>1</v>
      </c>
      <c r="N132" s="168" t="s">
        <v>45</v>
      </c>
      <c r="O132" s="55"/>
      <c r="P132" s="169">
        <f>O132*H132</f>
        <v>0</v>
      </c>
      <c r="Q132" s="169">
        <v>6.1999999999999998E-3</v>
      </c>
      <c r="R132" s="169">
        <f>Q132*H132</f>
        <v>4.8855999999999997E-2</v>
      </c>
      <c r="S132" s="169">
        <v>0</v>
      </c>
      <c r="T132" s="170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1" t="s">
        <v>138</v>
      </c>
      <c r="AT132" s="171" t="s">
        <v>134</v>
      </c>
      <c r="AU132" s="171" t="s">
        <v>139</v>
      </c>
      <c r="AY132" s="14" t="s">
        <v>131</v>
      </c>
      <c r="BE132" s="172">
        <f>IF(N132="základná",J132,0)</f>
        <v>0</v>
      </c>
      <c r="BF132" s="172">
        <f>IF(N132="znížená",J132,0)</f>
        <v>0</v>
      </c>
      <c r="BG132" s="172">
        <f>IF(N132="zákl. prenesená",J132,0)</f>
        <v>0</v>
      </c>
      <c r="BH132" s="172">
        <f>IF(N132="zníž. prenesená",J132,0)</f>
        <v>0</v>
      </c>
      <c r="BI132" s="172">
        <f>IF(N132="nulová",J132,0)</f>
        <v>0</v>
      </c>
      <c r="BJ132" s="14" t="s">
        <v>139</v>
      </c>
      <c r="BK132" s="172">
        <f>ROUND(I132*H132,2)</f>
        <v>0</v>
      </c>
      <c r="BL132" s="14" t="s">
        <v>138</v>
      </c>
      <c r="BM132" s="171" t="s">
        <v>160</v>
      </c>
    </row>
    <row r="133" spans="1:65" s="2" customFormat="1" ht="21.75" customHeight="1">
      <c r="A133" s="29"/>
      <c r="B133" s="158"/>
      <c r="C133" s="159" t="s">
        <v>151</v>
      </c>
      <c r="D133" s="159" t="s">
        <v>134</v>
      </c>
      <c r="E133" s="160" t="s">
        <v>162</v>
      </c>
      <c r="F133" s="161" t="s">
        <v>163</v>
      </c>
      <c r="G133" s="162" t="s">
        <v>156</v>
      </c>
      <c r="H133" s="163">
        <v>104.3</v>
      </c>
      <c r="I133" s="164"/>
      <c r="J133" s="165">
        <f>ROUND(I133*H133,2)</f>
        <v>0</v>
      </c>
      <c r="K133" s="166"/>
      <c r="L133" s="30"/>
      <c r="M133" s="167" t="s">
        <v>1</v>
      </c>
      <c r="N133" s="168" t="s">
        <v>45</v>
      </c>
      <c r="O133" s="55"/>
      <c r="P133" s="169">
        <f>O133*H133</f>
        <v>0</v>
      </c>
      <c r="Q133" s="169">
        <v>4.2000000000000002E-4</v>
      </c>
      <c r="R133" s="169">
        <f>Q133*H133</f>
        <v>4.3805999999999998E-2</v>
      </c>
      <c r="S133" s="169">
        <v>0</v>
      </c>
      <c r="T133" s="170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1" t="s">
        <v>138</v>
      </c>
      <c r="AT133" s="171" t="s">
        <v>134</v>
      </c>
      <c r="AU133" s="171" t="s">
        <v>139</v>
      </c>
      <c r="AY133" s="14" t="s">
        <v>131</v>
      </c>
      <c r="BE133" s="172">
        <f>IF(N133="základná",J133,0)</f>
        <v>0</v>
      </c>
      <c r="BF133" s="172">
        <f>IF(N133="znížená",J133,0)</f>
        <v>0</v>
      </c>
      <c r="BG133" s="172">
        <f>IF(N133="zákl. prenesená",J133,0)</f>
        <v>0</v>
      </c>
      <c r="BH133" s="172">
        <f>IF(N133="zníž. prenesená",J133,0)</f>
        <v>0</v>
      </c>
      <c r="BI133" s="172">
        <f>IF(N133="nulová",J133,0)</f>
        <v>0</v>
      </c>
      <c r="BJ133" s="14" t="s">
        <v>139</v>
      </c>
      <c r="BK133" s="172">
        <f>ROUND(I133*H133,2)</f>
        <v>0</v>
      </c>
      <c r="BL133" s="14" t="s">
        <v>138</v>
      </c>
      <c r="BM133" s="171" t="s">
        <v>164</v>
      </c>
    </row>
    <row r="134" spans="1:65" s="2" customFormat="1" ht="16.5" customHeight="1">
      <c r="A134" s="29"/>
      <c r="B134" s="158"/>
      <c r="C134" s="159" t="s">
        <v>161</v>
      </c>
      <c r="D134" s="159" t="s">
        <v>134</v>
      </c>
      <c r="E134" s="160" t="s">
        <v>166</v>
      </c>
      <c r="F134" s="161" t="s">
        <v>167</v>
      </c>
      <c r="G134" s="162" t="s">
        <v>156</v>
      </c>
      <c r="H134" s="163">
        <v>31.03</v>
      </c>
      <c r="I134" s="164"/>
      <c r="J134" s="165">
        <f>ROUND(I134*H134,2)</f>
        <v>0</v>
      </c>
      <c r="K134" s="166"/>
      <c r="L134" s="30"/>
      <c r="M134" s="167" t="s">
        <v>1</v>
      </c>
      <c r="N134" s="168" t="s">
        <v>45</v>
      </c>
      <c r="O134" s="55"/>
      <c r="P134" s="169">
        <f>O134*H134</f>
        <v>0</v>
      </c>
      <c r="Q134" s="169">
        <v>5.7600000000000004E-3</v>
      </c>
      <c r="R134" s="169">
        <f>Q134*H134</f>
        <v>0.17873280000000002</v>
      </c>
      <c r="S134" s="169">
        <v>0</v>
      </c>
      <c r="T134" s="170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1" t="s">
        <v>138</v>
      </c>
      <c r="AT134" s="171" t="s">
        <v>134</v>
      </c>
      <c r="AU134" s="171" t="s">
        <v>139</v>
      </c>
      <c r="AY134" s="14" t="s">
        <v>131</v>
      </c>
      <c r="BE134" s="172">
        <f>IF(N134="základná",J134,0)</f>
        <v>0</v>
      </c>
      <c r="BF134" s="172">
        <f>IF(N134="znížená",J134,0)</f>
        <v>0</v>
      </c>
      <c r="BG134" s="172">
        <f>IF(N134="zákl. prenesená",J134,0)</f>
        <v>0</v>
      </c>
      <c r="BH134" s="172">
        <f>IF(N134="zníž. prenesená",J134,0)</f>
        <v>0</v>
      </c>
      <c r="BI134" s="172">
        <f>IF(N134="nulová",J134,0)</f>
        <v>0</v>
      </c>
      <c r="BJ134" s="14" t="s">
        <v>139</v>
      </c>
      <c r="BK134" s="172">
        <f>ROUND(I134*H134,2)</f>
        <v>0</v>
      </c>
      <c r="BL134" s="14" t="s">
        <v>138</v>
      </c>
      <c r="BM134" s="171" t="s">
        <v>168</v>
      </c>
    </row>
    <row r="135" spans="1:65" s="2" customFormat="1" ht="33" customHeight="1">
      <c r="A135" s="29"/>
      <c r="B135" s="158"/>
      <c r="C135" s="159" t="s">
        <v>165</v>
      </c>
      <c r="D135" s="159" t="s">
        <v>134</v>
      </c>
      <c r="E135" s="160" t="s">
        <v>170</v>
      </c>
      <c r="F135" s="161" t="s">
        <v>171</v>
      </c>
      <c r="G135" s="162" t="s">
        <v>156</v>
      </c>
      <c r="H135" s="163">
        <v>7.88</v>
      </c>
      <c r="I135" s="164"/>
      <c r="J135" s="165">
        <f>ROUND(I135*H135,2)</f>
        <v>0</v>
      </c>
      <c r="K135" s="166"/>
      <c r="L135" s="30"/>
      <c r="M135" s="167" t="s">
        <v>1</v>
      </c>
      <c r="N135" s="168" t="s">
        <v>45</v>
      </c>
      <c r="O135" s="55"/>
      <c r="P135" s="169">
        <f>O135*H135</f>
        <v>0</v>
      </c>
      <c r="Q135" s="169">
        <v>1.30575E-2</v>
      </c>
      <c r="R135" s="169">
        <f>Q135*H135</f>
        <v>0.1028931</v>
      </c>
      <c r="S135" s="169">
        <v>0</v>
      </c>
      <c r="T135" s="170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1" t="s">
        <v>138</v>
      </c>
      <c r="AT135" s="171" t="s">
        <v>134</v>
      </c>
      <c r="AU135" s="171" t="s">
        <v>139</v>
      </c>
      <c r="AY135" s="14" t="s">
        <v>131</v>
      </c>
      <c r="BE135" s="172">
        <f>IF(N135="základná",J135,0)</f>
        <v>0</v>
      </c>
      <c r="BF135" s="172">
        <f>IF(N135="znížená",J135,0)</f>
        <v>0</v>
      </c>
      <c r="BG135" s="172">
        <f>IF(N135="zákl. prenesená",J135,0)</f>
        <v>0</v>
      </c>
      <c r="BH135" s="172">
        <f>IF(N135="zníž. prenesená",J135,0)</f>
        <v>0</v>
      </c>
      <c r="BI135" s="172">
        <f>IF(N135="nulová",J135,0)</f>
        <v>0</v>
      </c>
      <c r="BJ135" s="14" t="s">
        <v>139</v>
      </c>
      <c r="BK135" s="172">
        <f>ROUND(I135*H135,2)</f>
        <v>0</v>
      </c>
      <c r="BL135" s="14" t="s">
        <v>138</v>
      </c>
      <c r="BM135" s="171" t="s">
        <v>172</v>
      </c>
    </row>
    <row r="136" spans="1:65" s="2" customFormat="1" ht="21.75" customHeight="1">
      <c r="A136" s="29"/>
      <c r="B136" s="158"/>
      <c r="C136" s="159" t="s">
        <v>169</v>
      </c>
      <c r="D136" s="159" t="s">
        <v>134</v>
      </c>
      <c r="E136" s="160" t="s">
        <v>174</v>
      </c>
      <c r="F136" s="161" t="s">
        <v>175</v>
      </c>
      <c r="G136" s="162" t="s">
        <v>156</v>
      </c>
      <c r="H136" s="163">
        <v>98.85</v>
      </c>
      <c r="I136" s="164"/>
      <c r="J136" s="165">
        <f>ROUND(I136*H136,2)</f>
        <v>0</v>
      </c>
      <c r="K136" s="166"/>
      <c r="L136" s="30"/>
      <c r="M136" s="167" t="s">
        <v>1</v>
      </c>
      <c r="N136" s="168" t="s">
        <v>45</v>
      </c>
      <c r="O136" s="55"/>
      <c r="P136" s="169">
        <f>O136*H136</f>
        <v>0</v>
      </c>
      <c r="Q136" s="169">
        <v>3.4904999999999999E-2</v>
      </c>
      <c r="R136" s="169">
        <f>Q136*H136</f>
        <v>3.4503592499999995</v>
      </c>
      <c r="S136" s="169">
        <v>0</v>
      </c>
      <c r="T136" s="170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1" t="s">
        <v>138</v>
      </c>
      <c r="AT136" s="171" t="s">
        <v>134</v>
      </c>
      <c r="AU136" s="171" t="s">
        <v>139</v>
      </c>
      <c r="AY136" s="14" t="s">
        <v>131</v>
      </c>
      <c r="BE136" s="172">
        <f>IF(N136="základná",J136,0)</f>
        <v>0</v>
      </c>
      <c r="BF136" s="172">
        <f>IF(N136="znížená",J136,0)</f>
        <v>0</v>
      </c>
      <c r="BG136" s="172">
        <f>IF(N136="zákl. prenesená",J136,0)</f>
        <v>0</v>
      </c>
      <c r="BH136" s="172">
        <f>IF(N136="zníž. prenesená",J136,0)</f>
        <v>0</v>
      </c>
      <c r="BI136" s="172">
        <f>IF(N136="nulová",J136,0)</f>
        <v>0</v>
      </c>
      <c r="BJ136" s="14" t="s">
        <v>139</v>
      </c>
      <c r="BK136" s="172">
        <f>ROUND(I136*H136,2)</f>
        <v>0</v>
      </c>
      <c r="BL136" s="14" t="s">
        <v>138</v>
      </c>
      <c r="BM136" s="171" t="s">
        <v>176</v>
      </c>
    </row>
    <row r="137" spans="1:65" s="2" customFormat="1" ht="21.75" customHeight="1">
      <c r="A137" s="29"/>
      <c r="B137" s="158"/>
      <c r="C137" s="159" t="s">
        <v>173</v>
      </c>
      <c r="D137" s="159" t="s">
        <v>134</v>
      </c>
      <c r="E137" s="160" t="s">
        <v>178</v>
      </c>
      <c r="F137" s="161" t="s">
        <v>179</v>
      </c>
      <c r="G137" s="162" t="s">
        <v>156</v>
      </c>
      <c r="H137" s="163">
        <v>5.45</v>
      </c>
      <c r="I137" s="164"/>
      <c r="J137" s="165">
        <f>ROUND(I137*H137,2)</f>
        <v>0</v>
      </c>
      <c r="K137" s="166"/>
      <c r="L137" s="30"/>
      <c r="M137" s="167" t="s">
        <v>1</v>
      </c>
      <c r="N137" s="168" t="s">
        <v>45</v>
      </c>
      <c r="O137" s="55"/>
      <c r="P137" s="169">
        <f>O137*H137</f>
        <v>0</v>
      </c>
      <c r="Q137" s="169">
        <v>1.8644999999999998E-2</v>
      </c>
      <c r="R137" s="169">
        <f>Q137*H137</f>
        <v>0.10161524999999999</v>
      </c>
      <c r="S137" s="169">
        <v>0</v>
      </c>
      <c r="T137" s="170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1" t="s">
        <v>138</v>
      </c>
      <c r="AT137" s="171" t="s">
        <v>134</v>
      </c>
      <c r="AU137" s="171" t="s">
        <v>139</v>
      </c>
      <c r="AY137" s="14" t="s">
        <v>131</v>
      </c>
      <c r="BE137" s="172">
        <f>IF(N137="základná",J137,0)</f>
        <v>0</v>
      </c>
      <c r="BF137" s="172">
        <f>IF(N137="znížená",J137,0)</f>
        <v>0</v>
      </c>
      <c r="BG137" s="172">
        <f>IF(N137="zákl. prenesená",J137,0)</f>
        <v>0</v>
      </c>
      <c r="BH137" s="172">
        <f>IF(N137="zníž. prenesená",J137,0)</f>
        <v>0</v>
      </c>
      <c r="BI137" s="172">
        <f>IF(N137="nulová",J137,0)</f>
        <v>0</v>
      </c>
      <c r="BJ137" s="14" t="s">
        <v>139</v>
      </c>
      <c r="BK137" s="172">
        <f>ROUND(I137*H137,2)</f>
        <v>0</v>
      </c>
      <c r="BL137" s="14" t="s">
        <v>138</v>
      </c>
      <c r="BM137" s="171" t="s">
        <v>180</v>
      </c>
    </row>
    <row r="138" spans="1:65" s="12" customFormat="1" ht="22.9" customHeight="1">
      <c r="B138" s="145"/>
      <c r="D138" s="146" t="s">
        <v>78</v>
      </c>
      <c r="E138" s="156" t="s">
        <v>169</v>
      </c>
      <c r="F138" s="156" t="s">
        <v>181</v>
      </c>
      <c r="I138" s="148"/>
      <c r="J138" s="157">
        <f>BK138</f>
        <v>0</v>
      </c>
      <c r="L138" s="145"/>
      <c r="M138" s="150"/>
      <c r="N138" s="151"/>
      <c r="O138" s="151"/>
      <c r="P138" s="152">
        <f>SUM(P139:P148)</f>
        <v>0</v>
      </c>
      <c r="Q138" s="151"/>
      <c r="R138" s="152">
        <f>SUM(R139:R148)</f>
        <v>2.8347033000000001</v>
      </c>
      <c r="S138" s="151"/>
      <c r="T138" s="153">
        <f>SUM(T139:T148)</f>
        <v>5.5440000000000005</v>
      </c>
      <c r="AR138" s="146" t="s">
        <v>87</v>
      </c>
      <c r="AT138" s="154" t="s">
        <v>78</v>
      </c>
      <c r="AU138" s="154" t="s">
        <v>87</v>
      </c>
      <c r="AY138" s="146" t="s">
        <v>131</v>
      </c>
      <c r="BK138" s="155">
        <f>SUM(BK139:BK148)</f>
        <v>0</v>
      </c>
    </row>
    <row r="139" spans="1:65" s="2" customFormat="1" ht="33" customHeight="1">
      <c r="A139" s="29"/>
      <c r="B139" s="158"/>
      <c r="C139" s="159" t="s">
        <v>177</v>
      </c>
      <c r="D139" s="159" t="s">
        <v>134</v>
      </c>
      <c r="E139" s="160" t="s">
        <v>183</v>
      </c>
      <c r="F139" s="161" t="s">
        <v>184</v>
      </c>
      <c r="G139" s="162" t="s">
        <v>156</v>
      </c>
      <c r="H139" s="163">
        <v>134.11000000000001</v>
      </c>
      <c r="I139" s="164"/>
      <c r="J139" s="165">
        <f>ROUND(I139*H139,2)</f>
        <v>0</v>
      </c>
      <c r="K139" s="166"/>
      <c r="L139" s="30"/>
      <c r="M139" s="167" t="s">
        <v>1</v>
      </c>
      <c r="N139" s="168" t="s">
        <v>45</v>
      </c>
      <c r="O139" s="55"/>
      <c r="P139" s="169">
        <f>O139*H139</f>
        <v>0</v>
      </c>
      <c r="Q139" s="169">
        <v>2.103E-2</v>
      </c>
      <c r="R139" s="169">
        <f>Q139*H139</f>
        <v>2.8203333000000002</v>
      </c>
      <c r="S139" s="169">
        <v>0</v>
      </c>
      <c r="T139" s="170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1" t="s">
        <v>138</v>
      </c>
      <c r="AT139" s="171" t="s">
        <v>134</v>
      </c>
      <c r="AU139" s="171" t="s">
        <v>139</v>
      </c>
      <c r="AY139" s="14" t="s">
        <v>131</v>
      </c>
      <c r="BE139" s="172">
        <f>IF(N139="základná",J139,0)</f>
        <v>0</v>
      </c>
      <c r="BF139" s="172">
        <f>IF(N139="znížená",J139,0)</f>
        <v>0</v>
      </c>
      <c r="BG139" s="172">
        <f>IF(N139="zákl. prenesená",J139,0)</f>
        <v>0</v>
      </c>
      <c r="BH139" s="172">
        <f>IF(N139="zníž. prenesená",J139,0)</f>
        <v>0</v>
      </c>
      <c r="BI139" s="172">
        <f>IF(N139="nulová",J139,0)</f>
        <v>0</v>
      </c>
      <c r="BJ139" s="14" t="s">
        <v>139</v>
      </c>
      <c r="BK139" s="172">
        <f>ROUND(I139*H139,2)</f>
        <v>0</v>
      </c>
      <c r="BL139" s="14" t="s">
        <v>138</v>
      </c>
      <c r="BM139" s="171" t="s">
        <v>185</v>
      </c>
    </row>
    <row r="140" spans="1:65" s="2" customFormat="1" ht="33" customHeight="1">
      <c r="A140" s="29"/>
      <c r="B140" s="158"/>
      <c r="C140" s="159" t="s">
        <v>182</v>
      </c>
      <c r="D140" s="159" t="s">
        <v>134</v>
      </c>
      <c r="E140" s="160" t="s">
        <v>187</v>
      </c>
      <c r="F140" s="161" t="s">
        <v>188</v>
      </c>
      <c r="G140" s="162" t="s">
        <v>156</v>
      </c>
      <c r="H140" s="163">
        <v>134.11000000000001</v>
      </c>
      <c r="I140" s="164"/>
      <c r="J140" s="165">
        <f>ROUND(I140*H140,2)</f>
        <v>0</v>
      </c>
      <c r="K140" s="166"/>
      <c r="L140" s="30"/>
      <c r="M140" s="167" t="s">
        <v>1</v>
      </c>
      <c r="N140" s="168" t="s">
        <v>45</v>
      </c>
      <c r="O140" s="55"/>
      <c r="P140" s="169">
        <f>O140*H140</f>
        <v>0</v>
      </c>
      <c r="Q140" s="169">
        <v>0</v>
      </c>
      <c r="R140" s="169">
        <f>Q140*H140</f>
        <v>0</v>
      </c>
      <c r="S140" s="169">
        <v>0</v>
      </c>
      <c r="T140" s="170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1" t="s">
        <v>138</v>
      </c>
      <c r="AT140" s="171" t="s">
        <v>134</v>
      </c>
      <c r="AU140" s="171" t="s">
        <v>139</v>
      </c>
      <c r="AY140" s="14" t="s">
        <v>131</v>
      </c>
      <c r="BE140" s="172">
        <f>IF(N140="základná",J140,0)</f>
        <v>0</v>
      </c>
      <c r="BF140" s="172">
        <f>IF(N140="znížená",J140,0)</f>
        <v>0</v>
      </c>
      <c r="BG140" s="172">
        <f>IF(N140="zákl. prenesená",J140,0)</f>
        <v>0</v>
      </c>
      <c r="BH140" s="172">
        <f>IF(N140="zníž. prenesená",J140,0)</f>
        <v>0</v>
      </c>
      <c r="BI140" s="172">
        <f>IF(N140="nulová",J140,0)</f>
        <v>0</v>
      </c>
      <c r="BJ140" s="14" t="s">
        <v>139</v>
      </c>
      <c r="BK140" s="172">
        <f>ROUND(I140*H140,2)</f>
        <v>0</v>
      </c>
      <c r="BL140" s="14" t="s">
        <v>138</v>
      </c>
      <c r="BM140" s="171" t="s">
        <v>189</v>
      </c>
    </row>
    <row r="141" spans="1:65" s="2" customFormat="1" ht="21.75" customHeight="1">
      <c r="A141" s="29"/>
      <c r="B141" s="158"/>
      <c r="C141" s="159" t="s">
        <v>186</v>
      </c>
      <c r="D141" s="159" t="s">
        <v>134</v>
      </c>
      <c r="E141" s="160" t="s">
        <v>191</v>
      </c>
      <c r="F141" s="161" t="s">
        <v>192</v>
      </c>
      <c r="G141" s="162" t="s">
        <v>156</v>
      </c>
      <c r="H141" s="163">
        <v>134.11000000000001</v>
      </c>
      <c r="I141" s="164"/>
      <c r="J141" s="165">
        <f>ROUND(I141*H141,2)</f>
        <v>0</v>
      </c>
      <c r="K141" s="166"/>
      <c r="L141" s="30"/>
      <c r="M141" s="167" t="s">
        <v>1</v>
      </c>
      <c r="N141" s="168" t="s">
        <v>45</v>
      </c>
      <c r="O141" s="55"/>
      <c r="P141" s="169">
        <f>O141*H141</f>
        <v>0</v>
      </c>
      <c r="Q141" s="169">
        <v>0</v>
      </c>
      <c r="R141" s="169">
        <f>Q141*H141</f>
        <v>0</v>
      </c>
      <c r="S141" s="169">
        <v>0</v>
      </c>
      <c r="T141" s="170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1" t="s">
        <v>138</v>
      </c>
      <c r="AT141" s="171" t="s">
        <v>134</v>
      </c>
      <c r="AU141" s="171" t="s">
        <v>139</v>
      </c>
      <c r="AY141" s="14" t="s">
        <v>131</v>
      </c>
      <c r="BE141" s="172">
        <f>IF(N141="základná",J141,0)</f>
        <v>0</v>
      </c>
      <c r="BF141" s="172">
        <f>IF(N141="znížená",J141,0)</f>
        <v>0</v>
      </c>
      <c r="BG141" s="172">
        <f>IF(N141="zákl. prenesená",J141,0)</f>
        <v>0</v>
      </c>
      <c r="BH141" s="172">
        <f>IF(N141="zníž. prenesená",J141,0)</f>
        <v>0</v>
      </c>
      <c r="BI141" s="172">
        <f>IF(N141="nulová",J141,0)</f>
        <v>0</v>
      </c>
      <c r="BJ141" s="14" t="s">
        <v>139</v>
      </c>
      <c r="BK141" s="172">
        <f>ROUND(I141*H141,2)</f>
        <v>0</v>
      </c>
      <c r="BL141" s="14" t="s">
        <v>138</v>
      </c>
      <c r="BM141" s="171" t="s">
        <v>193</v>
      </c>
    </row>
    <row r="142" spans="1:65" s="2" customFormat="1" ht="21.75" customHeight="1">
      <c r="A142" s="29"/>
      <c r="B142" s="158"/>
      <c r="C142" s="159" t="s">
        <v>190</v>
      </c>
      <c r="D142" s="159" t="s">
        <v>134</v>
      </c>
      <c r="E142" s="160" t="s">
        <v>195</v>
      </c>
      <c r="F142" s="161" t="s">
        <v>196</v>
      </c>
      <c r="G142" s="162" t="s">
        <v>197</v>
      </c>
      <c r="H142" s="163">
        <v>1</v>
      </c>
      <c r="I142" s="164"/>
      <c r="J142" s="165">
        <f>ROUND(I142*H142,2)</f>
        <v>0</v>
      </c>
      <c r="K142" s="166"/>
      <c r="L142" s="30"/>
      <c r="M142" s="167" t="s">
        <v>1</v>
      </c>
      <c r="N142" s="168" t="s">
        <v>45</v>
      </c>
      <c r="O142" s="55"/>
      <c r="P142" s="169">
        <f>O142*H142</f>
        <v>0</v>
      </c>
      <c r="Q142" s="169">
        <v>0</v>
      </c>
      <c r="R142" s="169">
        <f>Q142*H142</f>
        <v>0</v>
      </c>
      <c r="S142" s="169">
        <v>0</v>
      </c>
      <c r="T142" s="170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1" t="s">
        <v>138</v>
      </c>
      <c r="AT142" s="171" t="s">
        <v>134</v>
      </c>
      <c r="AU142" s="171" t="s">
        <v>139</v>
      </c>
      <c r="AY142" s="14" t="s">
        <v>131</v>
      </c>
      <c r="BE142" s="172">
        <f>IF(N142="základná",J142,0)</f>
        <v>0</v>
      </c>
      <c r="BF142" s="172">
        <f>IF(N142="znížená",J142,0)</f>
        <v>0</v>
      </c>
      <c r="BG142" s="172">
        <f>IF(N142="zákl. prenesená",J142,0)</f>
        <v>0</v>
      </c>
      <c r="BH142" s="172">
        <f>IF(N142="zníž. prenesená",J142,0)</f>
        <v>0</v>
      </c>
      <c r="BI142" s="172">
        <f>IF(N142="nulová",J142,0)</f>
        <v>0</v>
      </c>
      <c r="BJ142" s="14" t="s">
        <v>139</v>
      </c>
      <c r="BK142" s="172">
        <f>ROUND(I142*H142,2)</f>
        <v>0</v>
      </c>
      <c r="BL142" s="14" t="s">
        <v>138</v>
      </c>
      <c r="BM142" s="171" t="s">
        <v>360</v>
      </c>
    </row>
    <row r="143" spans="1:65" s="2" customFormat="1" ht="16.5" customHeight="1">
      <c r="A143" s="29"/>
      <c r="B143" s="158"/>
      <c r="C143" s="159" t="s">
        <v>194</v>
      </c>
      <c r="D143" s="159" t="s">
        <v>134</v>
      </c>
      <c r="E143" s="160" t="s">
        <v>204</v>
      </c>
      <c r="F143" s="161" t="s">
        <v>205</v>
      </c>
      <c r="G143" s="162" t="s">
        <v>206</v>
      </c>
      <c r="H143" s="163">
        <v>17.5</v>
      </c>
      <c r="I143" s="164"/>
      <c r="J143" s="165">
        <f>ROUND(I143*H143,2)</f>
        <v>0</v>
      </c>
      <c r="K143" s="166"/>
      <c r="L143" s="30"/>
      <c r="M143" s="167" t="s">
        <v>1</v>
      </c>
      <c r="N143" s="168" t="s">
        <v>45</v>
      </c>
      <c r="O143" s="55"/>
      <c r="P143" s="169">
        <f>O143*H143</f>
        <v>0</v>
      </c>
      <c r="Q143" s="169">
        <v>4.2000000000000002E-4</v>
      </c>
      <c r="R143" s="169">
        <f>Q143*H143</f>
        <v>7.3500000000000006E-3</v>
      </c>
      <c r="S143" s="169">
        <v>0</v>
      </c>
      <c r="T143" s="170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1" t="s">
        <v>138</v>
      </c>
      <c r="AT143" s="171" t="s">
        <v>134</v>
      </c>
      <c r="AU143" s="171" t="s">
        <v>139</v>
      </c>
      <c r="AY143" s="14" t="s">
        <v>131</v>
      </c>
      <c r="BE143" s="172">
        <f>IF(N143="základná",J143,0)</f>
        <v>0</v>
      </c>
      <c r="BF143" s="172">
        <f>IF(N143="znížená",J143,0)</f>
        <v>0</v>
      </c>
      <c r="BG143" s="172">
        <f>IF(N143="zákl. prenesená",J143,0)</f>
        <v>0</v>
      </c>
      <c r="BH143" s="172">
        <f>IF(N143="zníž. prenesená",J143,0)</f>
        <v>0</v>
      </c>
      <c r="BI143" s="172">
        <f>IF(N143="nulová",J143,0)</f>
        <v>0</v>
      </c>
      <c r="BJ143" s="14" t="s">
        <v>139</v>
      </c>
      <c r="BK143" s="172">
        <f>ROUND(I143*H143,2)</f>
        <v>0</v>
      </c>
      <c r="BL143" s="14" t="s">
        <v>138</v>
      </c>
      <c r="BM143" s="171" t="s">
        <v>207</v>
      </c>
    </row>
    <row r="144" spans="1:65" s="2" customFormat="1" ht="16.5" customHeight="1">
      <c r="A144" s="29"/>
      <c r="B144" s="158"/>
      <c r="C144" s="159" t="s">
        <v>199</v>
      </c>
      <c r="D144" s="159" t="s">
        <v>134</v>
      </c>
      <c r="E144" s="160" t="s">
        <v>209</v>
      </c>
      <c r="F144" s="161" t="s">
        <v>210</v>
      </c>
      <c r="G144" s="162" t="s">
        <v>206</v>
      </c>
      <c r="H144" s="163">
        <v>7.5</v>
      </c>
      <c r="I144" s="164"/>
      <c r="J144" s="165">
        <f>ROUND(I144*H144,2)</f>
        <v>0</v>
      </c>
      <c r="K144" s="166"/>
      <c r="L144" s="30"/>
      <c r="M144" s="167" t="s">
        <v>1</v>
      </c>
      <c r="N144" s="168" t="s">
        <v>45</v>
      </c>
      <c r="O144" s="55"/>
      <c r="P144" s="169">
        <f>O144*H144</f>
        <v>0</v>
      </c>
      <c r="Q144" s="169">
        <v>1.05E-4</v>
      </c>
      <c r="R144" s="169">
        <f>Q144*H144</f>
        <v>7.8750000000000001E-4</v>
      </c>
      <c r="S144" s="169">
        <v>0</v>
      </c>
      <c r="T144" s="170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1" t="s">
        <v>138</v>
      </c>
      <c r="AT144" s="171" t="s">
        <v>134</v>
      </c>
      <c r="AU144" s="171" t="s">
        <v>139</v>
      </c>
      <c r="AY144" s="14" t="s">
        <v>131</v>
      </c>
      <c r="BE144" s="172">
        <f>IF(N144="základná",J144,0)</f>
        <v>0</v>
      </c>
      <c r="BF144" s="172">
        <f>IF(N144="znížená",J144,0)</f>
        <v>0</v>
      </c>
      <c r="BG144" s="172">
        <f>IF(N144="zákl. prenesená",J144,0)</f>
        <v>0</v>
      </c>
      <c r="BH144" s="172">
        <f>IF(N144="zníž. prenesená",J144,0)</f>
        <v>0</v>
      </c>
      <c r="BI144" s="172">
        <f>IF(N144="nulová",J144,0)</f>
        <v>0</v>
      </c>
      <c r="BJ144" s="14" t="s">
        <v>139</v>
      </c>
      <c r="BK144" s="172">
        <f>ROUND(I144*H144,2)</f>
        <v>0</v>
      </c>
      <c r="BL144" s="14" t="s">
        <v>138</v>
      </c>
      <c r="BM144" s="171" t="s">
        <v>211</v>
      </c>
    </row>
    <row r="145" spans="1:65" s="2" customFormat="1" ht="21.75" customHeight="1">
      <c r="A145" s="29"/>
      <c r="B145" s="158"/>
      <c r="C145" s="159" t="s">
        <v>203</v>
      </c>
      <c r="D145" s="159" t="s">
        <v>134</v>
      </c>
      <c r="E145" s="160" t="s">
        <v>213</v>
      </c>
      <c r="F145" s="161" t="s">
        <v>214</v>
      </c>
      <c r="G145" s="162" t="s">
        <v>206</v>
      </c>
      <c r="H145" s="163">
        <v>22.5</v>
      </c>
      <c r="I145" s="164"/>
      <c r="J145" s="165">
        <f>ROUND(I145*H145,2)</f>
        <v>0</v>
      </c>
      <c r="K145" s="166"/>
      <c r="L145" s="30"/>
      <c r="M145" s="167" t="s">
        <v>1</v>
      </c>
      <c r="N145" s="168" t="s">
        <v>45</v>
      </c>
      <c r="O145" s="55"/>
      <c r="P145" s="169">
        <f>O145*H145</f>
        <v>0</v>
      </c>
      <c r="Q145" s="169">
        <v>2.7E-4</v>
      </c>
      <c r="R145" s="169">
        <f>Q145*H145</f>
        <v>6.0749999999999997E-3</v>
      </c>
      <c r="S145" s="169">
        <v>0</v>
      </c>
      <c r="T145" s="170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1" t="s">
        <v>138</v>
      </c>
      <c r="AT145" s="171" t="s">
        <v>134</v>
      </c>
      <c r="AU145" s="171" t="s">
        <v>139</v>
      </c>
      <c r="AY145" s="14" t="s">
        <v>131</v>
      </c>
      <c r="BE145" s="172">
        <f>IF(N145="základná",J145,0)</f>
        <v>0</v>
      </c>
      <c r="BF145" s="172">
        <f>IF(N145="znížená",J145,0)</f>
        <v>0</v>
      </c>
      <c r="BG145" s="172">
        <f>IF(N145="zákl. prenesená",J145,0)</f>
        <v>0</v>
      </c>
      <c r="BH145" s="172">
        <f>IF(N145="zníž. prenesená",J145,0)</f>
        <v>0</v>
      </c>
      <c r="BI145" s="172">
        <f>IF(N145="nulová",J145,0)</f>
        <v>0</v>
      </c>
      <c r="BJ145" s="14" t="s">
        <v>139</v>
      </c>
      <c r="BK145" s="172">
        <f>ROUND(I145*H145,2)</f>
        <v>0</v>
      </c>
      <c r="BL145" s="14" t="s">
        <v>138</v>
      </c>
      <c r="BM145" s="171" t="s">
        <v>215</v>
      </c>
    </row>
    <row r="146" spans="1:65" s="2" customFormat="1" ht="16.5" customHeight="1">
      <c r="A146" s="29"/>
      <c r="B146" s="158"/>
      <c r="C146" s="159" t="s">
        <v>208</v>
      </c>
      <c r="D146" s="159" t="s">
        <v>134</v>
      </c>
      <c r="E146" s="160" t="s">
        <v>216</v>
      </c>
      <c r="F146" s="161" t="s">
        <v>217</v>
      </c>
      <c r="G146" s="162" t="s">
        <v>206</v>
      </c>
      <c r="H146" s="163">
        <v>5</v>
      </c>
      <c r="I146" s="164"/>
      <c r="J146" s="165">
        <f>ROUND(I146*H146,2)</f>
        <v>0</v>
      </c>
      <c r="K146" s="166"/>
      <c r="L146" s="30"/>
      <c r="M146" s="167" t="s">
        <v>1</v>
      </c>
      <c r="N146" s="168" t="s">
        <v>45</v>
      </c>
      <c r="O146" s="55"/>
      <c r="P146" s="169">
        <f>O146*H146</f>
        <v>0</v>
      </c>
      <c r="Q146" s="169">
        <v>3.15E-5</v>
      </c>
      <c r="R146" s="169">
        <f>Q146*H146</f>
        <v>1.5750000000000001E-4</v>
      </c>
      <c r="S146" s="169">
        <v>0</v>
      </c>
      <c r="T146" s="170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1" t="s">
        <v>138</v>
      </c>
      <c r="AT146" s="171" t="s">
        <v>134</v>
      </c>
      <c r="AU146" s="171" t="s">
        <v>139</v>
      </c>
      <c r="AY146" s="14" t="s">
        <v>131</v>
      </c>
      <c r="BE146" s="172">
        <f>IF(N146="základná",J146,0)</f>
        <v>0</v>
      </c>
      <c r="BF146" s="172">
        <f>IF(N146="znížená",J146,0)</f>
        <v>0</v>
      </c>
      <c r="BG146" s="172">
        <f>IF(N146="zákl. prenesená",J146,0)</f>
        <v>0</v>
      </c>
      <c r="BH146" s="172">
        <f>IF(N146="zníž. prenesená",J146,0)</f>
        <v>0</v>
      </c>
      <c r="BI146" s="172">
        <f>IF(N146="nulová",J146,0)</f>
        <v>0</v>
      </c>
      <c r="BJ146" s="14" t="s">
        <v>139</v>
      </c>
      <c r="BK146" s="172">
        <f>ROUND(I146*H146,2)</f>
        <v>0</v>
      </c>
      <c r="BL146" s="14" t="s">
        <v>138</v>
      </c>
      <c r="BM146" s="171" t="s">
        <v>218</v>
      </c>
    </row>
    <row r="147" spans="1:65" s="2" customFormat="1" ht="16.5" customHeight="1">
      <c r="A147" s="29"/>
      <c r="B147" s="158"/>
      <c r="C147" s="159" t="s">
        <v>212</v>
      </c>
      <c r="D147" s="159" t="s">
        <v>134</v>
      </c>
      <c r="E147" s="160" t="s">
        <v>224</v>
      </c>
      <c r="F147" s="161" t="s">
        <v>225</v>
      </c>
      <c r="G147" s="162" t="s">
        <v>206</v>
      </c>
      <c r="H147" s="163">
        <v>10.8</v>
      </c>
      <c r="I147" s="164"/>
      <c r="J147" s="165">
        <f>ROUND(I147*H147,2)</f>
        <v>0</v>
      </c>
      <c r="K147" s="166"/>
      <c r="L147" s="30"/>
      <c r="M147" s="167" t="s">
        <v>1</v>
      </c>
      <c r="N147" s="168" t="s">
        <v>45</v>
      </c>
      <c r="O147" s="55"/>
      <c r="P147" s="169">
        <f>O147*H147</f>
        <v>0</v>
      </c>
      <c r="Q147" s="169">
        <v>0</v>
      </c>
      <c r="R147" s="169">
        <f>Q147*H147</f>
        <v>0</v>
      </c>
      <c r="S147" s="169">
        <v>5.0000000000000001E-3</v>
      </c>
      <c r="T147" s="170">
        <f>S147*H147</f>
        <v>5.4000000000000006E-2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1" t="s">
        <v>138</v>
      </c>
      <c r="AT147" s="171" t="s">
        <v>134</v>
      </c>
      <c r="AU147" s="171" t="s">
        <v>139</v>
      </c>
      <c r="AY147" s="14" t="s">
        <v>131</v>
      </c>
      <c r="BE147" s="172">
        <f>IF(N147="základná",J147,0)</f>
        <v>0</v>
      </c>
      <c r="BF147" s="172">
        <f>IF(N147="znížená",J147,0)</f>
        <v>0</v>
      </c>
      <c r="BG147" s="172">
        <f>IF(N147="zákl. prenesená",J147,0)</f>
        <v>0</v>
      </c>
      <c r="BH147" s="172">
        <f>IF(N147="zníž. prenesená",J147,0)</f>
        <v>0</v>
      </c>
      <c r="BI147" s="172">
        <f>IF(N147="nulová",J147,0)</f>
        <v>0</v>
      </c>
      <c r="BJ147" s="14" t="s">
        <v>139</v>
      </c>
      <c r="BK147" s="172">
        <f>ROUND(I147*H147,2)</f>
        <v>0</v>
      </c>
      <c r="BL147" s="14" t="s">
        <v>138</v>
      </c>
      <c r="BM147" s="171" t="s">
        <v>226</v>
      </c>
    </row>
    <row r="148" spans="1:65" s="2" customFormat="1" ht="21.75" customHeight="1">
      <c r="A148" s="29"/>
      <c r="B148" s="158"/>
      <c r="C148" s="159" t="s">
        <v>7</v>
      </c>
      <c r="D148" s="159" t="s">
        <v>134</v>
      </c>
      <c r="E148" s="160" t="s">
        <v>240</v>
      </c>
      <c r="F148" s="161" t="s">
        <v>241</v>
      </c>
      <c r="G148" s="162" t="s">
        <v>137</v>
      </c>
      <c r="H148" s="163">
        <v>2.9279999999999999</v>
      </c>
      <c r="I148" s="164"/>
      <c r="J148" s="165">
        <f>ROUND(I148*H148,2)</f>
        <v>0</v>
      </c>
      <c r="K148" s="166"/>
      <c r="L148" s="30"/>
      <c r="M148" s="167" t="s">
        <v>1</v>
      </c>
      <c r="N148" s="168" t="s">
        <v>45</v>
      </c>
      <c r="O148" s="55"/>
      <c r="P148" s="169">
        <f>O148*H148</f>
        <v>0</v>
      </c>
      <c r="Q148" s="169">
        <v>0</v>
      </c>
      <c r="R148" s="169">
        <f>Q148*H148</f>
        <v>0</v>
      </c>
      <c r="S148" s="169">
        <v>1.875</v>
      </c>
      <c r="T148" s="170">
        <f>S148*H148</f>
        <v>5.49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1" t="s">
        <v>138</v>
      </c>
      <c r="AT148" s="171" t="s">
        <v>134</v>
      </c>
      <c r="AU148" s="171" t="s">
        <v>139</v>
      </c>
      <c r="AY148" s="14" t="s">
        <v>131</v>
      </c>
      <c r="BE148" s="172">
        <f>IF(N148="základná",J148,0)</f>
        <v>0</v>
      </c>
      <c r="BF148" s="172">
        <f>IF(N148="znížená",J148,0)</f>
        <v>0</v>
      </c>
      <c r="BG148" s="172">
        <f>IF(N148="zákl. prenesená",J148,0)</f>
        <v>0</v>
      </c>
      <c r="BH148" s="172">
        <f>IF(N148="zníž. prenesená",J148,0)</f>
        <v>0</v>
      </c>
      <c r="BI148" s="172">
        <f>IF(N148="nulová",J148,0)</f>
        <v>0</v>
      </c>
      <c r="BJ148" s="14" t="s">
        <v>139</v>
      </c>
      <c r="BK148" s="172">
        <f>ROUND(I148*H148,2)</f>
        <v>0</v>
      </c>
      <c r="BL148" s="14" t="s">
        <v>138</v>
      </c>
      <c r="BM148" s="171" t="s">
        <v>242</v>
      </c>
    </row>
    <row r="149" spans="1:65" s="12" customFormat="1" ht="25.9" customHeight="1">
      <c r="B149" s="145"/>
      <c r="D149" s="146" t="s">
        <v>78</v>
      </c>
      <c r="E149" s="147" t="s">
        <v>243</v>
      </c>
      <c r="F149" s="147" t="s">
        <v>244</v>
      </c>
      <c r="I149" s="148"/>
      <c r="J149" s="149">
        <f>BK149</f>
        <v>0</v>
      </c>
      <c r="L149" s="145"/>
      <c r="M149" s="150"/>
      <c r="N149" s="151"/>
      <c r="O149" s="151"/>
      <c r="P149" s="152">
        <f>P150+P153+P159</f>
        <v>0</v>
      </c>
      <c r="Q149" s="151"/>
      <c r="R149" s="152">
        <f>R150+R153+R159</f>
        <v>1.8334769808</v>
      </c>
      <c r="S149" s="151"/>
      <c r="T149" s="153">
        <f>T150+T153+T159</f>
        <v>4.8600000000000006E-3</v>
      </c>
      <c r="AR149" s="146" t="s">
        <v>139</v>
      </c>
      <c r="AT149" s="154" t="s">
        <v>78</v>
      </c>
      <c r="AU149" s="154" t="s">
        <v>79</v>
      </c>
      <c r="AY149" s="146" t="s">
        <v>131</v>
      </c>
      <c r="BK149" s="155">
        <f>BK150+BK153+BK159</f>
        <v>0</v>
      </c>
    </row>
    <row r="150" spans="1:65" s="12" customFormat="1" ht="22.9" customHeight="1">
      <c r="B150" s="145"/>
      <c r="D150" s="146" t="s">
        <v>78</v>
      </c>
      <c r="E150" s="156" t="s">
        <v>266</v>
      </c>
      <c r="F150" s="156" t="s">
        <v>267</v>
      </c>
      <c r="I150" s="148"/>
      <c r="J150" s="157">
        <f>BK150</f>
        <v>0</v>
      </c>
      <c r="L150" s="145"/>
      <c r="M150" s="150"/>
      <c r="N150" s="151"/>
      <c r="O150" s="151"/>
      <c r="P150" s="152">
        <f>SUM(P151:P152)</f>
        <v>0</v>
      </c>
      <c r="Q150" s="151"/>
      <c r="R150" s="152">
        <f>SUM(R151:R152)</f>
        <v>1.2542339999999999E-3</v>
      </c>
      <c r="S150" s="151"/>
      <c r="T150" s="153">
        <f>SUM(T151:T152)</f>
        <v>4.8600000000000006E-3</v>
      </c>
      <c r="AR150" s="146" t="s">
        <v>139</v>
      </c>
      <c r="AT150" s="154" t="s">
        <v>78</v>
      </c>
      <c r="AU150" s="154" t="s">
        <v>87</v>
      </c>
      <c r="AY150" s="146" t="s">
        <v>131</v>
      </c>
      <c r="BK150" s="155">
        <f>SUM(BK151:BK152)</f>
        <v>0</v>
      </c>
    </row>
    <row r="151" spans="1:65" s="2" customFormat="1" ht="21.75" customHeight="1">
      <c r="A151" s="29"/>
      <c r="B151" s="158"/>
      <c r="C151" s="159" t="s">
        <v>219</v>
      </c>
      <c r="D151" s="159" t="s">
        <v>134</v>
      </c>
      <c r="E151" s="160" t="s">
        <v>269</v>
      </c>
      <c r="F151" s="161" t="s">
        <v>270</v>
      </c>
      <c r="G151" s="162" t="s">
        <v>206</v>
      </c>
      <c r="H151" s="163">
        <v>6</v>
      </c>
      <c r="I151" s="164"/>
      <c r="J151" s="165">
        <f>ROUND(I151*H151,2)</f>
        <v>0</v>
      </c>
      <c r="K151" s="166"/>
      <c r="L151" s="30"/>
      <c r="M151" s="167" t="s">
        <v>1</v>
      </c>
      <c r="N151" s="168" t="s">
        <v>45</v>
      </c>
      <c r="O151" s="55"/>
      <c r="P151" s="169">
        <f>O151*H151</f>
        <v>0</v>
      </c>
      <c r="Q151" s="169">
        <v>2.09039E-4</v>
      </c>
      <c r="R151" s="169">
        <f>Q151*H151</f>
        <v>1.2542339999999999E-3</v>
      </c>
      <c r="S151" s="169">
        <v>0</v>
      </c>
      <c r="T151" s="170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1" t="s">
        <v>199</v>
      </c>
      <c r="AT151" s="171" t="s">
        <v>134</v>
      </c>
      <c r="AU151" s="171" t="s">
        <v>139</v>
      </c>
      <c r="AY151" s="14" t="s">
        <v>131</v>
      </c>
      <c r="BE151" s="172">
        <f>IF(N151="základná",J151,0)</f>
        <v>0</v>
      </c>
      <c r="BF151" s="172">
        <f>IF(N151="znížená",J151,0)</f>
        <v>0</v>
      </c>
      <c r="BG151" s="172">
        <f>IF(N151="zákl. prenesená",J151,0)</f>
        <v>0</v>
      </c>
      <c r="BH151" s="172">
        <f>IF(N151="zníž. prenesená",J151,0)</f>
        <v>0</v>
      </c>
      <c r="BI151" s="172">
        <f>IF(N151="nulová",J151,0)</f>
        <v>0</v>
      </c>
      <c r="BJ151" s="14" t="s">
        <v>139</v>
      </c>
      <c r="BK151" s="172">
        <f>ROUND(I151*H151,2)</f>
        <v>0</v>
      </c>
      <c r="BL151" s="14" t="s">
        <v>199</v>
      </c>
      <c r="BM151" s="171" t="s">
        <v>271</v>
      </c>
    </row>
    <row r="152" spans="1:65" s="2" customFormat="1" ht="21.75" customHeight="1">
      <c r="A152" s="29"/>
      <c r="B152" s="158"/>
      <c r="C152" s="159" t="s">
        <v>223</v>
      </c>
      <c r="D152" s="159" t="s">
        <v>134</v>
      </c>
      <c r="E152" s="160" t="s">
        <v>272</v>
      </c>
      <c r="F152" s="161" t="s">
        <v>273</v>
      </c>
      <c r="G152" s="162" t="s">
        <v>206</v>
      </c>
      <c r="H152" s="163">
        <v>3.6</v>
      </c>
      <c r="I152" s="164"/>
      <c r="J152" s="165">
        <f>ROUND(I152*H152,2)</f>
        <v>0</v>
      </c>
      <c r="K152" s="166"/>
      <c r="L152" s="30"/>
      <c r="M152" s="167" t="s">
        <v>1</v>
      </c>
      <c r="N152" s="168" t="s">
        <v>45</v>
      </c>
      <c r="O152" s="55"/>
      <c r="P152" s="169">
        <f>O152*H152</f>
        <v>0</v>
      </c>
      <c r="Q152" s="169">
        <v>0</v>
      </c>
      <c r="R152" s="169">
        <f>Q152*H152</f>
        <v>0</v>
      </c>
      <c r="S152" s="169">
        <v>1.3500000000000001E-3</v>
      </c>
      <c r="T152" s="170">
        <f>S152*H152</f>
        <v>4.8600000000000006E-3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1" t="s">
        <v>199</v>
      </c>
      <c r="AT152" s="171" t="s">
        <v>134</v>
      </c>
      <c r="AU152" s="171" t="s">
        <v>139</v>
      </c>
      <c r="AY152" s="14" t="s">
        <v>131</v>
      </c>
      <c r="BE152" s="172">
        <f>IF(N152="základná",J152,0)</f>
        <v>0</v>
      </c>
      <c r="BF152" s="172">
        <f>IF(N152="znížená",J152,0)</f>
        <v>0</v>
      </c>
      <c r="BG152" s="172">
        <f>IF(N152="zákl. prenesená",J152,0)</f>
        <v>0</v>
      </c>
      <c r="BH152" s="172">
        <f>IF(N152="zníž. prenesená",J152,0)</f>
        <v>0</v>
      </c>
      <c r="BI152" s="172">
        <f>IF(N152="nulová",J152,0)</f>
        <v>0</v>
      </c>
      <c r="BJ152" s="14" t="s">
        <v>139</v>
      </c>
      <c r="BK152" s="172">
        <f>ROUND(I152*H152,2)</f>
        <v>0</v>
      </c>
      <c r="BL152" s="14" t="s">
        <v>199</v>
      </c>
      <c r="BM152" s="171" t="s">
        <v>274</v>
      </c>
    </row>
    <row r="153" spans="1:65" s="12" customFormat="1" ht="22.9" customHeight="1">
      <c r="B153" s="145"/>
      <c r="D153" s="146" t="s">
        <v>78</v>
      </c>
      <c r="E153" s="156" t="s">
        <v>275</v>
      </c>
      <c r="F153" s="156" t="s">
        <v>276</v>
      </c>
      <c r="I153" s="148"/>
      <c r="J153" s="157">
        <f>BK153</f>
        <v>0</v>
      </c>
      <c r="L153" s="145"/>
      <c r="M153" s="150"/>
      <c r="N153" s="151"/>
      <c r="O153" s="151"/>
      <c r="P153" s="152">
        <f>SUM(P154:P158)</f>
        <v>0</v>
      </c>
      <c r="Q153" s="151"/>
      <c r="R153" s="152">
        <f>SUM(R154:R158)</f>
        <v>0.16889900000000002</v>
      </c>
      <c r="S153" s="151"/>
      <c r="T153" s="153">
        <f>SUM(T154:T158)</f>
        <v>0</v>
      </c>
      <c r="AR153" s="146" t="s">
        <v>139</v>
      </c>
      <c r="AT153" s="154" t="s">
        <v>78</v>
      </c>
      <c r="AU153" s="154" t="s">
        <v>87</v>
      </c>
      <c r="AY153" s="146" t="s">
        <v>131</v>
      </c>
      <c r="BK153" s="155">
        <f>SUM(BK154:BK158)</f>
        <v>0</v>
      </c>
    </row>
    <row r="154" spans="1:65" s="2" customFormat="1" ht="21.75" customHeight="1">
      <c r="A154" s="29"/>
      <c r="B154" s="158"/>
      <c r="C154" s="159" t="s">
        <v>227</v>
      </c>
      <c r="D154" s="159" t="s">
        <v>134</v>
      </c>
      <c r="E154" s="160" t="s">
        <v>278</v>
      </c>
      <c r="F154" s="161" t="s">
        <v>279</v>
      </c>
      <c r="G154" s="162" t="s">
        <v>206</v>
      </c>
      <c r="H154" s="163">
        <v>29.4</v>
      </c>
      <c r="I154" s="164"/>
      <c r="J154" s="165">
        <f>ROUND(I154*H154,2)</f>
        <v>0</v>
      </c>
      <c r="K154" s="166"/>
      <c r="L154" s="30"/>
      <c r="M154" s="167" t="s">
        <v>1</v>
      </c>
      <c r="N154" s="168" t="s">
        <v>45</v>
      </c>
      <c r="O154" s="55"/>
      <c r="P154" s="169">
        <f>O154*H154</f>
        <v>0</v>
      </c>
      <c r="Q154" s="169">
        <v>2.1499999999999999E-4</v>
      </c>
      <c r="R154" s="169">
        <f>Q154*H154</f>
        <v>6.3209999999999994E-3</v>
      </c>
      <c r="S154" s="169">
        <v>0</v>
      </c>
      <c r="T154" s="170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1" t="s">
        <v>199</v>
      </c>
      <c r="AT154" s="171" t="s">
        <v>134</v>
      </c>
      <c r="AU154" s="171" t="s">
        <v>139</v>
      </c>
      <c r="AY154" s="14" t="s">
        <v>131</v>
      </c>
      <c r="BE154" s="172">
        <f>IF(N154="základná",J154,0)</f>
        <v>0</v>
      </c>
      <c r="BF154" s="172">
        <f>IF(N154="znížená",J154,0)</f>
        <v>0</v>
      </c>
      <c r="BG154" s="172">
        <f>IF(N154="zákl. prenesená",J154,0)</f>
        <v>0</v>
      </c>
      <c r="BH154" s="172">
        <f>IF(N154="zníž. prenesená",J154,0)</f>
        <v>0</v>
      </c>
      <c r="BI154" s="172">
        <f>IF(N154="nulová",J154,0)</f>
        <v>0</v>
      </c>
      <c r="BJ154" s="14" t="s">
        <v>139</v>
      </c>
      <c r="BK154" s="172">
        <f>ROUND(I154*H154,2)</f>
        <v>0</v>
      </c>
      <c r="BL154" s="14" t="s">
        <v>199</v>
      </c>
      <c r="BM154" s="171" t="s">
        <v>280</v>
      </c>
    </row>
    <row r="155" spans="1:65" s="2" customFormat="1" ht="44.25" customHeight="1">
      <c r="A155" s="29"/>
      <c r="B155" s="158"/>
      <c r="C155" s="173" t="s">
        <v>231</v>
      </c>
      <c r="D155" s="173" t="s">
        <v>252</v>
      </c>
      <c r="E155" s="174" t="s">
        <v>282</v>
      </c>
      <c r="F155" s="175" t="s">
        <v>283</v>
      </c>
      <c r="G155" s="176" t="s">
        <v>206</v>
      </c>
      <c r="H155" s="177">
        <v>35.28</v>
      </c>
      <c r="I155" s="178"/>
      <c r="J155" s="179">
        <f>ROUND(I155*H155,2)</f>
        <v>0</v>
      </c>
      <c r="K155" s="180"/>
      <c r="L155" s="181"/>
      <c r="M155" s="182" t="s">
        <v>1</v>
      </c>
      <c r="N155" s="183" t="s">
        <v>45</v>
      </c>
      <c r="O155" s="55"/>
      <c r="P155" s="169">
        <f>O155*H155</f>
        <v>0</v>
      </c>
      <c r="Q155" s="169">
        <v>1E-4</v>
      </c>
      <c r="R155" s="169">
        <f>Q155*H155</f>
        <v>3.5280000000000003E-3</v>
      </c>
      <c r="S155" s="169">
        <v>0</v>
      </c>
      <c r="T155" s="170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1" t="s">
        <v>256</v>
      </c>
      <c r="AT155" s="171" t="s">
        <v>252</v>
      </c>
      <c r="AU155" s="171" t="s">
        <v>139</v>
      </c>
      <c r="AY155" s="14" t="s">
        <v>131</v>
      </c>
      <c r="BE155" s="172">
        <f>IF(N155="základná",J155,0)</f>
        <v>0</v>
      </c>
      <c r="BF155" s="172">
        <f>IF(N155="znížená",J155,0)</f>
        <v>0</v>
      </c>
      <c r="BG155" s="172">
        <f>IF(N155="zákl. prenesená",J155,0)</f>
        <v>0</v>
      </c>
      <c r="BH155" s="172">
        <f>IF(N155="zníž. prenesená",J155,0)</f>
        <v>0</v>
      </c>
      <c r="BI155" s="172">
        <f>IF(N155="nulová",J155,0)</f>
        <v>0</v>
      </c>
      <c r="BJ155" s="14" t="s">
        <v>139</v>
      </c>
      <c r="BK155" s="172">
        <f>ROUND(I155*H155,2)</f>
        <v>0</v>
      </c>
      <c r="BL155" s="14" t="s">
        <v>199</v>
      </c>
      <c r="BM155" s="171" t="s">
        <v>284</v>
      </c>
    </row>
    <row r="156" spans="1:65" s="2" customFormat="1" ht="33" customHeight="1">
      <c r="A156" s="29"/>
      <c r="B156" s="158"/>
      <c r="C156" s="173" t="s">
        <v>235</v>
      </c>
      <c r="D156" s="173" t="s">
        <v>252</v>
      </c>
      <c r="E156" s="174" t="s">
        <v>286</v>
      </c>
      <c r="F156" s="175" t="s">
        <v>361</v>
      </c>
      <c r="G156" s="176" t="s">
        <v>143</v>
      </c>
      <c r="H156" s="177">
        <v>1</v>
      </c>
      <c r="I156" s="178"/>
      <c r="J156" s="179">
        <f>ROUND(I156*H156,2)</f>
        <v>0</v>
      </c>
      <c r="K156" s="180"/>
      <c r="L156" s="181"/>
      <c r="M156" s="182" t="s">
        <v>1</v>
      </c>
      <c r="N156" s="183" t="s">
        <v>45</v>
      </c>
      <c r="O156" s="55"/>
      <c r="P156" s="169">
        <f>O156*H156</f>
        <v>0</v>
      </c>
      <c r="Q156" s="169">
        <v>2.2599999999999999E-2</v>
      </c>
      <c r="R156" s="169">
        <f>Q156*H156</f>
        <v>2.2599999999999999E-2</v>
      </c>
      <c r="S156" s="169">
        <v>0</v>
      </c>
      <c r="T156" s="170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1" t="s">
        <v>256</v>
      </c>
      <c r="AT156" s="171" t="s">
        <v>252</v>
      </c>
      <c r="AU156" s="171" t="s">
        <v>139</v>
      </c>
      <c r="AY156" s="14" t="s">
        <v>131</v>
      </c>
      <c r="BE156" s="172">
        <f>IF(N156="základná",J156,0)</f>
        <v>0</v>
      </c>
      <c r="BF156" s="172">
        <f>IF(N156="znížená",J156,0)</f>
        <v>0</v>
      </c>
      <c r="BG156" s="172">
        <f>IF(N156="zákl. prenesená",J156,0)</f>
        <v>0</v>
      </c>
      <c r="BH156" s="172">
        <f>IF(N156="zníž. prenesená",J156,0)</f>
        <v>0</v>
      </c>
      <c r="BI156" s="172">
        <f>IF(N156="nulová",J156,0)</f>
        <v>0</v>
      </c>
      <c r="BJ156" s="14" t="s">
        <v>139</v>
      </c>
      <c r="BK156" s="172">
        <f>ROUND(I156*H156,2)</f>
        <v>0</v>
      </c>
      <c r="BL156" s="14" t="s">
        <v>199</v>
      </c>
      <c r="BM156" s="171" t="s">
        <v>288</v>
      </c>
    </row>
    <row r="157" spans="1:65" s="2" customFormat="1" ht="33" customHeight="1">
      <c r="A157" s="29"/>
      <c r="B157" s="158"/>
      <c r="C157" s="173" t="s">
        <v>239</v>
      </c>
      <c r="D157" s="173" t="s">
        <v>252</v>
      </c>
      <c r="E157" s="174" t="s">
        <v>290</v>
      </c>
      <c r="F157" s="175" t="s">
        <v>362</v>
      </c>
      <c r="G157" s="176" t="s">
        <v>143</v>
      </c>
      <c r="H157" s="177">
        <v>1</v>
      </c>
      <c r="I157" s="178"/>
      <c r="J157" s="179">
        <f>ROUND(I157*H157,2)</f>
        <v>0</v>
      </c>
      <c r="K157" s="180"/>
      <c r="L157" s="181"/>
      <c r="M157" s="182" t="s">
        <v>1</v>
      </c>
      <c r="N157" s="183" t="s">
        <v>45</v>
      </c>
      <c r="O157" s="55"/>
      <c r="P157" s="169">
        <f>O157*H157</f>
        <v>0</v>
      </c>
      <c r="Q157" s="169">
        <v>2.2599999999999999E-2</v>
      </c>
      <c r="R157" s="169">
        <f>Q157*H157</f>
        <v>2.2599999999999999E-2</v>
      </c>
      <c r="S157" s="169">
        <v>0</v>
      </c>
      <c r="T157" s="170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1" t="s">
        <v>256</v>
      </c>
      <c r="AT157" s="171" t="s">
        <v>252</v>
      </c>
      <c r="AU157" s="171" t="s">
        <v>139</v>
      </c>
      <c r="AY157" s="14" t="s">
        <v>131</v>
      </c>
      <c r="BE157" s="172">
        <f>IF(N157="základná",J157,0)</f>
        <v>0</v>
      </c>
      <c r="BF157" s="172">
        <f>IF(N157="znížená",J157,0)</f>
        <v>0</v>
      </c>
      <c r="BG157" s="172">
        <f>IF(N157="zákl. prenesená",J157,0)</f>
        <v>0</v>
      </c>
      <c r="BH157" s="172">
        <f>IF(N157="zníž. prenesená",J157,0)</f>
        <v>0</v>
      </c>
      <c r="BI157" s="172">
        <f>IF(N157="nulová",J157,0)</f>
        <v>0</v>
      </c>
      <c r="BJ157" s="14" t="s">
        <v>139</v>
      </c>
      <c r="BK157" s="172">
        <f>ROUND(I157*H157,2)</f>
        <v>0</v>
      </c>
      <c r="BL157" s="14" t="s">
        <v>199</v>
      </c>
      <c r="BM157" s="171" t="s">
        <v>292</v>
      </c>
    </row>
    <row r="158" spans="1:65" s="2" customFormat="1" ht="44.25" customHeight="1">
      <c r="A158" s="29"/>
      <c r="B158" s="158"/>
      <c r="C158" s="173" t="s">
        <v>247</v>
      </c>
      <c r="D158" s="173" t="s">
        <v>252</v>
      </c>
      <c r="E158" s="174" t="s">
        <v>363</v>
      </c>
      <c r="F158" s="175" t="s">
        <v>364</v>
      </c>
      <c r="G158" s="176" t="s">
        <v>156</v>
      </c>
      <c r="H158" s="177">
        <v>4.95</v>
      </c>
      <c r="I158" s="178"/>
      <c r="J158" s="179">
        <f>ROUND(I158*H158,2)</f>
        <v>0</v>
      </c>
      <c r="K158" s="180"/>
      <c r="L158" s="181"/>
      <c r="M158" s="182" t="s">
        <v>1</v>
      </c>
      <c r="N158" s="183" t="s">
        <v>45</v>
      </c>
      <c r="O158" s="55"/>
      <c r="P158" s="169">
        <f>O158*H158</f>
        <v>0</v>
      </c>
      <c r="Q158" s="169">
        <v>2.3E-2</v>
      </c>
      <c r="R158" s="169">
        <f>Q158*H158</f>
        <v>0.11385000000000001</v>
      </c>
      <c r="S158" s="169">
        <v>0</v>
      </c>
      <c r="T158" s="170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1" t="s">
        <v>256</v>
      </c>
      <c r="AT158" s="171" t="s">
        <v>252</v>
      </c>
      <c r="AU158" s="171" t="s">
        <v>139</v>
      </c>
      <c r="AY158" s="14" t="s">
        <v>131</v>
      </c>
      <c r="BE158" s="172">
        <f>IF(N158="základná",J158,0)</f>
        <v>0</v>
      </c>
      <c r="BF158" s="172">
        <f>IF(N158="znížená",J158,0)</f>
        <v>0</v>
      </c>
      <c r="BG158" s="172">
        <f>IF(N158="zákl. prenesená",J158,0)</f>
        <v>0</v>
      </c>
      <c r="BH158" s="172">
        <f>IF(N158="zníž. prenesená",J158,0)</f>
        <v>0</v>
      </c>
      <c r="BI158" s="172">
        <f>IF(N158="nulová",J158,0)</f>
        <v>0</v>
      </c>
      <c r="BJ158" s="14" t="s">
        <v>139</v>
      </c>
      <c r="BK158" s="172">
        <f>ROUND(I158*H158,2)</f>
        <v>0</v>
      </c>
      <c r="BL158" s="14" t="s">
        <v>199</v>
      </c>
      <c r="BM158" s="171" t="s">
        <v>365</v>
      </c>
    </row>
    <row r="159" spans="1:65" s="12" customFormat="1" ht="22.9" customHeight="1">
      <c r="B159" s="145"/>
      <c r="D159" s="146" t="s">
        <v>78</v>
      </c>
      <c r="E159" s="156" t="s">
        <v>305</v>
      </c>
      <c r="F159" s="156" t="s">
        <v>306</v>
      </c>
      <c r="I159" s="148"/>
      <c r="J159" s="157">
        <f>BK159</f>
        <v>0</v>
      </c>
      <c r="L159" s="145"/>
      <c r="M159" s="150"/>
      <c r="N159" s="151"/>
      <c r="O159" s="151"/>
      <c r="P159" s="152">
        <f>SUM(P160:P161)</f>
        <v>0</v>
      </c>
      <c r="Q159" s="151"/>
      <c r="R159" s="152">
        <f>SUM(R160:R161)</f>
        <v>1.6633237467999999</v>
      </c>
      <c r="S159" s="151"/>
      <c r="T159" s="153">
        <f>SUM(T160:T161)</f>
        <v>0</v>
      </c>
      <c r="AR159" s="146" t="s">
        <v>139</v>
      </c>
      <c r="AT159" s="154" t="s">
        <v>78</v>
      </c>
      <c r="AU159" s="154" t="s">
        <v>87</v>
      </c>
      <c r="AY159" s="146" t="s">
        <v>131</v>
      </c>
      <c r="BK159" s="155">
        <f>SUM(BK160:BK161)</f>
        <v>0</v>
      </c>
    </row>
    <row r="160" spans="1:65" s="2" customFormat="1" ht="21.75" customHeight="1">
      <c r="A160" s="29"/>
      <c r="B160" s="158"/>
      <c r="C160" s="159" t="s">
        <v>251</v>
      </c>
      <c r="D160" s="159" t="s">
        <v>134</v>
      </c>
      <c r="E160" s="160" t="s">
        <v>308</v>
      </c>
      <c r="F160" s="161" t="s">
        <v>309</v>
      </c>
      <c r="G160" s="162" t="s">
        <v>156</v>
      </c>
      <c r="H160" s="163">
        <v>50.31</v>
      </c>
      <c r="I160" s="164"/>
      <c r="J160" s="165">
        <f>ROUND(I160*H160,2)</f>
        <v>0</v>
      </c>
      <c r="K160" s="166"/>
      <c r="L160" s="30"/>
      <c r="M160" s="167" t="s">
        <v>1</v>
      </c>
      <c r="N160" s="168" t="s">
        <v>45</v>
      </c>
      <c r="O160" s="55"/>
      <c r="P160" s="169">
        <f>O160*H160</f>
        <v>0</v>
      </c>
      <c r="Q160" s="169">
        <v>2.3628000000000001E-4</v>
      </c>
      <c r="R160" s="169">
        <f>Q160*H160</f>
        <v>1.1887246800000001E-2</v>
      </c>
      <c r="S160" s="169">
        <v>0</v>
      </c>
      <c r="T160" s="170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1" t="s">
        <v>138</v>
      </c>
      <c r="AT160" s="171" t="s">
        <v>134</v>
      </c>
      <c r="AU160" s="171" t="s">
        <v>139</v>
      </c>
      <c r="AY160" s="14" t="s">
        <v>131</v>
      </c>
      <c r="BE160" s="172">
        <f>IF(N160="základná",J160,0)</f>
        <v>0</v>
      </c>
      <c r="BF160" s="172">
        <f>IF(N160="znížená",J160,0)</f>
        <v>0</v>
      </c>
      <c r="BG160" s="172">
        <f>IF(N160="zákl. prenesená",J160,0)</f>
        <v>0</v>
      </c>
      <c r="BH160" s="172">
        <f>IF(N160="zníž. prenesená",J160,0)</f>
        <v>0</v>
      </c>
      <c r="BI160" s="172">
        <f>IF(N160="nulová",J160,0)</f>
        <v>0</v>
      </c>
      <c r="BJ160" s="14" t="s">
        <v>139</v>
      </c>
      <c r="BK160" s="172">
        <f>ROUND(I160*H160,2)</f>
        <v>0</v>
      </c>
      <c r="BL160" s="14" t="s">
        <v>138</v>
      </c>
      <c r="BM160" s="171" t="s">
        <v>366</v>
      </c>
    </row>
    <row r="161" spans="1:65" s="2" customFormat="1" ht="33" customHeight="1">
      <c r="A161" s="29"/>
      <c r="B161" s="158"/>
      <c r="C161" s="173" t="s">
        <v>258</v>
      </c>
      <c r="D161" s="173" t="s">
        <v>252</v>
      </c>
      <c r="E161" s="174" t="s">
        <v>312</v>
      </c>
      <c r="F161" s="175" t="s">
        <v>313</v>
      </c>
      <c r="G161" s="176" t="s">
        <v>156</v>
      </c>
      <c r="H161" s="177">
        <v>54.865000000000002</v>
      </c>
      <c r="I161" s="178"/>
      <c r="J161" s="179">
        <f>ROUND(I161*H161,2)</f>
        <v>0</v>
      </c>
      <c r="K161" s="180"/>
      <c r="L161" s="181"/>
      <c r="M161" s="184" t="s">
        <v>1</v>
      </c>
      <c r="N161" s="185" t="s">
        <v>45</v>
      </c>
      <c r="O161" s="186"/>
      <c r="P161" s="187">
        <f>O161*H161</f>
        <v>0</v>
      </c>
      <c r="Q161" s="187">
        <v>3.0099999999999998E-2</v>
      </c>
      <c r="R161" s="187">
        <f>Q161*H161</f>
        <v>1.6514365</v>
      </c>
      <c r="S161" s="187">
        <v>0</v>
      </c>
      <c r="T161" s="188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1" t="s">
        <v>165</v>
      </c>
      <c r="AT161" s="171" t="s">
        <v>252</v>
      </c>
      <c r="AU161" s="171" t="s">
        <v>139</v>
      </c>
      <c r="AY161" s="14" t="s">
        <v>131</v>
      </c>
      <c r="BE161" s="172">
        <f>IF(N161="základná",J161,0)</f>
        <v>0</v>
      </c>
      <c r="BF161" s="172">
        <f>IF(N161="znížená",J161,0)</f>
        <v>0</v>
      </c>
      <c r="BG161" s="172">
        <f>IF(N161="zákl. prenesená",J161,0)</f>
        <v>0</v>
      </c>
      <c r="BH161" s="172">
        <f>IF(N161="zníž. prenesená",J161,0)</f>
        <v>0</v>
      </c>
      <c r="BI161" s="172">
        <f>IF(N161="nulová",J161,0)</f>
        <v>0</v>
      </c>
      <c r="BJ161" s="14" t="s">
        <v>139</v>
      </c>
      <c r="BK161" s="172">
        <f>ROUND(I161*H161,2)</f>
        <v>0</v>
      </c>
      <c r="BL161" s="14" t="s">
        <v>138</v>
      </c>
      <c r="BM161" s="171" t="s">
        <v>367</v>
      </c>
    </row>
    <row r="162" spans="1:65" s="2" customFormat="1" ht="6.95" customHeight="1">
      <c r="A162" s="29"/>
      <c r="B162" s="44"/>
      <c r="C162" s="45"/>
      <c r="D162" s="45"/>
      <c r="E162" s="45"/>
      <c r="F162" s="45"/>
      <c r="G162" s="45"/>
      <c r="H162" s="45"/>
      <c r="I162" s="117"/>
      <c r="J162" s="45"/>
      <c r="K162" s="45"/>
      <c r="L162" s="30"/>
      <c r="M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</row>
  </sheetData>
  <autoFilter ref="C123:K161" xr:uid="{00000000-0009-0000-0000-00000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212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229" t="s">
        <v>5</v>
      </c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4" t="s">
        <v>93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79</v>
      </c>
    </row>
    <row r="4" spans="1:46" s="1" customFormat="1" ht="24.95" customHeight="1">
      <c r="B4" s="17"/>
      <c r="D4" s="18" t="s">
        <v>97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15</v>
      </c>
      <c r="I6" s="90"/>
      <c r="L6" s="17"/>
    </row>
    <row r="7" spans="1:46" s="1" customFormat="1" ht="16.5" customHeight="1">
      <c r="B7" s="17"/>
      <c r="E7" s="230" t="str">
        <f>'Rekapitulácia stavby'!K6</f>
        <v>Rekonštrukcie stolárskej dielne</v>
      </c>
      <c r="F7" s="231"/>
      <c r="G7" s="231"/>
      <c r="H7" s="231"/>
      <c r="I7" s="90"/>
      <c r="L7" s="17"/>
    </row>
    <row r="8" spans="1:46" s="2" customFormat="1" ht="12" customHeight="1">
      <c r="A8" s="29"/>
      <c r="B8" s="30"/>
      <c r="C8" s="29"/>
      <c r="D8" s="24" t="s">
        <v>98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2" t="s">
        <v>368</v>
      </c>
      <c r="F9" s="232"/>
      <c r="G9" s="232"/>
      <c r="H9" s="232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9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94" t="s">
        <v>21</v>
      </c>
      <c r="J12" s="52" t="str">
        <f>'Rekapitulácia stavby'!AN8</f>
        <v>26. 3. 2020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94" t="s">
        <v>24</v>
      </c>
      <c r="J14" s="22" t="s">
        <v>25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26</v>
      </c>
      <c r="F15" s="29"/>
      <c r="G15" s="29"/>
      <c r="H15" s="29"/>
      <c r="I15" s="94" t="s">
        <v>27</v>
      </c>
      <c r="J15" s="22" t="s">
        <v>28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29</v>
      </c>
      <c r="E17" s="29"/>
      <c r="F17" s="29"/>
      <c r="G17" s="29"/>
      <c r="H17" s="29"/>
      <c r="I17" s="9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3" t="str">
        <f>'Rekapitulácia stavby'!E14</f>
        <v>Vyplň údaj</v>
      </c>
      <c r="F18" s="214"/>
      <c r="G18" s="214"/>
      <c r="H18" s="214"/>
      <c r="I18" s="94" t="s">
        <v>27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31</v>
      </c>
      <c r="E20" s="29"/>
      <c r="F20" s="29"/>
      <c r="G20" s="29"/>
      <c r="H20" s="29"/>
      <c r="I20" s="94" t="s">
        <v>24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27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34</v>
      </c>
      <c r="E23" s="29"/>
      <c r="F23" s="29"/>
      <c r="G23" s="29"/>
      <c r="H23" s="29"/>
      <c r="I23" s="94" t="s">
        <v>24</v>
      </c>
      <c r="J23" s="22" t="s">
        <v>35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36</v>
      </c>
      <c r="F24" s="29"/>
      <c r="G24" s="29"/>
      <c r="H24" s="29"/>
      <c r="I24" s="94" t="s">
        <v>27</v>
      </c>
      <c r="J24" s="22" t="s">
        <v>37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38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8" t="s">
        <v>1</v>
      </c>
      <c r="F27" s="218"/>
      <c r="G27" s="218"/>
      <c r="H27" s="218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39</v>
      </c>
      <c r="E30" s="29"/>
      <c r="F30" s="29"/>
      <c r="G30" s="29"/>
      <c r="H30" s="29"/>
      <c r="I30" s="93"/>
      <c r="J30" s="68">
        <f>ROUND(J126,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41</v>
      </c>
      <c r="G32" s="29"/>
      <c r="H32" s="29"/>
      <c r="I32" s="101" t="s">
        <v>40</v>
      </c>
      <c r="J32" s="33" t="s">
        <v>42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43</v>
      </c>
      <c r="E33" s="24" t="s">
        <v>44</v>
      </c>
      <c r="F33" s="103">
        <f>ROUND((SUM(BE126:BE211)),  2)</f>
        <v>0</v>
      </c>
      <c r="G33" s="29"/>
      <c r="H33" s="29"/>
      <c r="I33" s="104">
        <v>0.2</v>
      </c>
      <c r="J33" s="103">
        <f>ROUND(((SUM(BE126:BE211))*I33),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45</v>
      </c>
      <c r="F34" s="103">
        <f>ROUND((SUM(BF126:BF211)),  2)</f>
        <v>0</v>
      </c>
      <c r="G34" s="29"/>
      <c r="H34" s="29"/>
      <c r="I34" s="104">
        <v>0.2</v>
      </c>
      <c r="J34" s="103">
        <f>ROUND(((SUM(BF126:BF211))*I34),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46</v>
      </c>
      <c r="F35" s="103">
        <f>ROUND((SUM(BG126:BG211)),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47</v>
      </c>
      <c r="F36" s="103">
        <f>ROUND((SUM(BH126:BH211)),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48</v>
      </c>
      <c r="F37" s="103">
        <f>ROUND((SUM(BI126:BI211)),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49</v>
      </c>
      <c r="E39" s="57"/>
      <c r="F39" s="57"/>
      <c r="G39" s="107" t="s">
        <v>50</v>
      </c>
      <c r="H39" s="108" t="s">
        <v>51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52</v>
      </c>
      <c r="E50" s="41"/>
      <c r="F50" s="41"/>
      <c r="G50" s="40" t="s">
        <v>53</v>
      </c>
      <c r="H50" s="41"/>
      <c r="I50" s="112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>
      <c r="A61" s="29"/>
      <c r="B61" s="30"/>
      <c r="C61" s="29"/>
      <c r="D61" s="42" t="s">
        <v>54</v>
      </c>
      <c r="E61" s="32"/>
      <c r="F61" s="113" t="s">
        <v>55</v>
      </c>
      <c r="G61" s="42" t="s">
        <v>54</v>
      </c>
      <c r="H61" s="32"/>
      <c r="I61" s="114"/>
      <c r="J61" s="115" t="s">
        <v>55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>
      <c r="A65" s="29"/>
      <c r="B65" s="30"/>
      <c r="C65" s="29"/>
      <c r="D65" s="40" t="s">
        <v>56</v>
      </c>
      <c r="E65" s="43"/>
      <c r="F65" s="43"/>
      <c r="G65" s="40" t="s">
        <v>57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>
      <c r="A76" s="29"/>
      <c r="B76" s="30"/>
      <c r="C76" s="29"/>
      <c r="D76" s="42" t="s">
        <v>54</v>
      </c>
      <c r="E76" s="32"/>
      <c r="F76" s="113" t="s">
        <v>55</v>
      </c>
      <c r="G76" s="42" t="s">
        <v>54</v>
      </c>
      <c r="H76" s="32"/>
      <c r="I76" s="114"/>
      <c r="J76" s="115" t="s">
        <v>55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0" t="str">
        <f>E7</f>
        <v>Rekonštrukcie stolárskej dielne</v>
      </c>
      <c r="F85" s="231"/>
      <c r="G85" s="231"/>
      <c r="H85" s="231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2" t="str">
        <f>E9</f>
        <v>UK - ÚSTREDNE VYKUROVANIE</v>
      </c>
      <c r="F87" s="232"/>
      <c r="G87" s="232"/>
      <c r="H87" s="232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Stará Ľubovňa</v>
      </c>
      <c r="G89" s="29"/>
      <c r="H89" s="29"/>
      <c r="I89" s="94" t="s">
        <v>21</v>
      </c>
      <c r="J89" s="52" t="str">
        <f>IF(J12="","",J12)</f>
        <v>26. 3. 2020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>GLASPOL, s. r. o.</v>
      </c>
      <c r="G91" s="29"/>
      <c r="H91" s="29"/>
      <c r="I91" s="94" t="s">
        <v>31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29</v>
      </c>
      <c r="D92" s="29"/>
      <c r="E92" s="29"/>
      <c r="F92" s="22" t="str">
        <f>IF(E18="","",E18)</f>
        <v>Vyplň údaj</v>
      </c>
      <c r="G92" s="29"/>
      <c r="H92" s="29"/>
      <c r="I92" s="94" t="s">
        <v>34</v>
      </c>
      <c r="J92" s="27" t="str">
        <f>E24</f>
        <v>Ing. Pavel Fedorko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101</v>
      </c>
      <c r="D94" s="105"/>
      <c r="E94" s="105"/>
      <c r="F94" s="105"/>
      <c r="G94" s="105"/>
      <c r="H94" s="105"/>
      <c r="I94" s="120"/>
      <c r="J94" s="121" t="s">
        <v>102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103</v>
      </c>
      <c r="D96" s="29"/>
      <c r="E96" s="29"/>
      <c r="F96" s="29"/>
      <c r="G96" s="29"/>
      <c r="H96" s="29"/>
      <c r="I96" s="93"/>
      <c r="J96" s="68">
        <f>J126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1:31" s="9" customFormat="1" ht="24.95" customHeight="1">
      <c r="B97" s="123"/>
      <c r="D97" s="124" t="s">
        <v>105</v>
      </c>
      <c r="E97" s="125"/>
      <c r="F97" s="125"/>
      <c r="G97" s="125"/>
      <c r="H97" s="125"/>
      <c r="I97" s="126"/>
      <c r="J97" s="127">
        <f>J127</f>
        <v>0</v>
      </c>
      <c r="L97" s="123"/>
    </row>
    <row r="98" spans="1:31" s="9" customFormat="1" ht="24.95" customHeight="1">
      <c r="B98" s="123"/>
      <c r="D98" s="124" t="s">
        <v>109</v>
      </c>
      <c r="E98" s="125"/>
      <c r="F98" s="125"/>
      <c r="G98" s="125"/>
      <c r="H98" s="125"/>
      <c r="I98" s="126"/>
      <c r="J98" s="127">
        <f>J128</f>
        <v>0</v>
      </c>
      <c r="L98" s="123"/>
    </row>
    <row r="99" spans="1:31" s="10" customFormat="1" ht="19.899999999999999" customHeight="1">
      <c r="B99" s="128"/>
      <c r="D99" s="129" t="s">
        <v>369</v>
      </c>
      <c r="E99" s="130"/>
      <c r="F99" s="130"/>
      <c r="G99" s="130"/>
      <c r="H99" s="130"/>
      <c r="I99" s="131"/>
      <c r="J99" s="132">
        <f>J129</f>
        <v>0</v>
      </c>
      <c r="L99" s="128"/>
    </row>
    <row r="100" spans="1:31" s="10" customFormat="1" ht="19.899999999999999" customHeight="1">
      <c r="B100" s="128"/>
      <c r="D100" s="129" t="s">
        <v>370</v>
      </c>
      <c r="E100" s="130"/>
      <c r="F100" s="130"/>
      <c r="G100" s="130"/>
      <c r="H100" s="130"/>
      <c r="I100" s="131"/>
      <c r="J100" s="132">
        <f>J132</f>
        <v>0</v>
      </c>
      <c r="L100" s="128"/>
    </row>
    <row r="101" spans="1:31" s="10" customFormat="1" ht="19.899999999999999" customHeight="1">
      <c r="B101" s="128"/>
      <c r="D101" s="129" t="s">
        <v>371</v>
      </c>
      <c r="E101" s="130"/>
      <c r="F101" s="130"/>
      <c r="G101" s="130"/>
      <c r="H101" s="130"/>
      <c r="I101" s="131"/>
      <c r="J101" s="132">
        <f>J135</f>
        <v>0</v>
      </c>
      <c r="L101" s="128"/>
    </row>
    <row r="102" spans="1:31" s="10" customFormat="1" ht="19.899999999999999" customHeight="1">
      <c r="B102" s="128"/>
      <c r="D102" s="129" t="s">
        <v>372</v>
      </c>
      <c r="E102" s="130"/>
      <c r="F102" s="130"/>
      <c r="G102" s="130"/>
      <c r="H102" s="130"/>
      <c r="I102" s="131"/>
      <c r="J102" s="132">
        <f>J156</f>
        <v>0</v>
      </c>
      <c r="L102" s="128"/>
    </row>
    <row r="103" spans="1:31" s="10" customFormat="1" ht="19.899999999999999" customHeight="1">
      <c r="B103" s="128"/>
      <c r="D103" s="129" t="s">
        <v>373</v>
      </c>
      <c r="E103" s="130"/>
      <c r="F103" s="130"/>
      <c r="G103" s="130"/>
      <c r="H103" s="130"/>
      <c r="I103" s="131"/>
      <c r="J103" s="132">
        <f>J181</f>
        <v>0</v>
      </c>
      <c r="L103" s="128"/>
    </row>
    <row r="104" spans="1:31" s="10" customFormat="1" ht="19.899999999999999" customHeight="1">
      <c r="B104" s="128"/>
      <c r="D104" s="129" t="s">
        <v>374</v>
      </c>
      <c r="E104" s="130"/>
      <c r="F104" s="130"/>
      <c r="G104" s="130"/>
      <c r="H104" s="130"/>
      <c r="I104" s="131"/>
      <c r="J104" s="132">
        <f>J190</f>
        <v>0</v>
      </c>
      <c r="L104" s="128"/>
    </row>
    <row r="105" spans="1:31" s="9" customFormat="1" ht="24.95" customHeight="1">
      <c r="B105" s="123"/>
      <c r="D105" s="124" t="s">
        <v>114</v>
      </c>
      <c r="E105" s="125"/>
      <c r="F105" s="125"/>
      <c r="G105" s="125"/>
      <c r="H105" s="125"/>
      <c r="I105" s="126"/>
      <c r="J105" s="127">
        <f>J203</f>
        <v>0</v>
      </c>
      <c r="L105" s="123"/>
    </row>
    <row r="106" spans="1:31" s="10" customFormat="1" ht="19.899999999999999" customHeight="1">
      <c r="B106" s="128"/>
      <c r="D106" s="129" t="s">
        <v>375</v>
      </c>
      <c r="E106" s="130"/>
      <c r="F106" s="130"/>
      <c r="G106" s="130"/>
      <c r="H106" s="130"/>
      <c r="I106" s="131"/>
      <c r="J106" s="132">
        <f>J204</f>
        <v>0</v>
      </c>
      <c r="L106" s="128"/>
    </row>
    <row r="107" spans="1:31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93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44"/>
      <c r="C108" s="45"/>
      <c r="D108" s="45"/>
      <c r="E108" s="45"/>
      <c r="F108" s="45"/>
      <c r="G108" s="45"/>
      <c r="H108" s="45"/>
      <c r="I108" s="117"/>
      <c r="J108" s="45"/>
      <c r="K108" s="45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6.95" customHeight="1">
      <c r="A112" s="29"/>
      <c r="B112" s="46"/>
      <c r="C112" s="47"/>
      <c r="D112" s="47"/>
      <c r="E112" s="47"/>
      <c r="F112" s="47"/>
      <c r="G112" s="47"/>
      <c r="H112" s="47"/>
      <c r="I112" s="118"/>
      <c r="J112" s="47"/>
      <c r="K112" s="47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117</v>
      </c>
      <c r="D113" s="29"/>
      <c r="E113" s="29"/>
      <c r="F113" s="29"/>
      <c r="G113" s="29"/>
      <c r="H113" s="29"/>
      <c r="I113" s="93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93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15</v>
      </c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6.5" customHeight="1">
      <c r="A116" s="29"/>
      <c r="B116" s="30"/>
      <c r="C116" s="29"/>
      <c r="D116" s="29"/>
      <c r="E116" s="230" t="str">
        <f>E7</f>
        <v>Rekonštrukcie stolárskej dielne</v>
      </c>
      <c r="F116" s="231"/>
      <c r="G116" s="231"/>
      <c r="H116" s="231"/>
      <c r="I116" s="93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98</v>
      </c>
      <c r="D117" s="29"/>
      <c r="E117" s="29"/>
      <c r="F117" s="29"/>
      <c r="G117" s="29"/>
      <c r="H117" s="29"/>
      <c r="I117" s="93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192" t="str">
        <f>E9</f>
        <v>UK - ÚSTREDNE VYKUROVANIE</v>
      </c>
      <c r="F118" s="232"/>
      <c r="G118" s="232"/>
      <c r="H118" s="232"/>
      <c r="I118" s="93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93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F12</f>
        <v>Stará Ľubovňa</v>
      </c>
      <c r="G120" s="29"/>
      <c r="H120" s="29"/>
      <c r="I120" s="94" t="s">
        <v>21</v>
      </c>
      <c r="J120" s="52" t="str">
        <f>IF(J12="","",J12)</f>
        <v>26. 3. 2020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93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23</v>
      </c>
      <c r="D122" s="29"/>
      <c r="E122" s="29"/>
      <c r="F122" s="22" t="str">
        <f>E15</f>
        <v>GLASPOL, s. r. o.</v>
      </c>
      <c r="G122" s="29"/>
      <c r="H122" s="29"/>
      <c r="I122" s="94" t="s">
        <v>31</v>
      </c>
      <c r="J122" s="27" t="str">
        <f>E21</f>
        <v xml:space="preserve"> 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29</v>
      </c>
      <c r="D123" s="29"/>
      <c r="E123" s="29"/>
      <c r="F123" s="22" t="str">
        <f>IF(E18="","",E18)</f>
        <v>Vyplň údaj</v>
      </c>
      <c r="G123" s="29"/>
      <c r="H123" s="29"/>
      <c r="I123" s="94" t="s">
        <v>34</v>
      </c>
      <c r="J123" s="27" t="str">
        <f>E24</f>
        <v>Ing. Pavel Fedorko</v>
      </c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93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33"/>
      <c r="B125" s="134"/>
      <c r="C125" s="135" t="s">
        <v>118</v>
      </c>
      <c r="D125" s="136" t="s">
        <v>64</v>
      </c>
      <c r="E125" s="136" t="s">
        <v>60</v>
      </c>
      <c r="F125" s="136" t="s">
        <v>61</v>
      </c>
      <c r="G125" s="136" t="s">
        <v>119</v>
      </c>
      <c r="H125" s="136" t="s">
        <v>120</v>
      </c>
      <c r="I125" s="137" t="s">
        <v>121</v>
      </c>
      <c r="J125" s="138" t="s">
        <v>102</v>
      </c>
      <c r="K125" s="139" t="s">
        <v>122</v>
      </c>
      <c r="L125" s="140"/>
      <c r="M125" s="59" t="s">
        <v>1</v>
      </c>
      <c r="N125" s="60" t="s">
        <v>43</v>
      </c>
      <c r="O125" s="60" t="s">
        <v>123</v>
      </c>
      <c r="P125" s="60" t="s">
        <v>124</v>
      </c>
      <c r="Q125" s="60" t="s">
        <v>125</v>
      </c>
      <c r="R125" s="60" t="s">
        <v>126</v>
      </c>
      <c r="S125" s="60" t="s">
        <v>127</v>
      </c>
      <c r="T125" s="61" t="s">
        <v>128</v>
      </c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</row>
    <row r="126" spans="1:63" s="2" customFormat="1" ht="22.9" customHeight="1">
      <c r="A126" s="29"/>
      <c r="B126" s="30"/>
      <c r="C126" s="66" t="s">
        <v>103</v>
      </c>
      <c r="D126" s="29"/>
      <c r="E126" s="29"/>
      <c r="F126" s="29"/>
      <c r="G126" s="29"/>
      <c r="H126" s="29"/>
      <c r="I126" s="93"/>
      <c r="J126" s="141">
        <f>BK126</f>
        <v>0</v>
      </c>
      <c r="K126" s="29"/>
      <c r="L126" s="30"/>
      <c r="M126" s="62"/>
      <c r="N126" s="53"/>
      <c r="O126" s="63"/>
      <c r="P126" s="142">
        <f>P127+P128+P203</f>
        <v>0</v>
      </c>
      <c r="Q126" s="63"/>
      <c r="R126" s="142">
        <f>R127+R128+R203</f>
        <v>1.5668414400000001</v>
      </c>
      <c r="S126" s="63"/>
      <c r="T126" s="143">
        <f>T127+T128+T203</f>
        <v>0.35625000000000001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78</v>
      </c>
      <c r="AU126" s="14" t="s">
        <v>104</v>
      </c>
      <c r="BK126" s="144">
        <f>BK127+BK128+BK203</f>
        <v>0</v>
      </c>
    </row>
    <row r="127" spans="1:63" s="12" customFormat="1" ht="25.9" customHeight="1">
      <c r="B127" s="145"/>
      <c r="D127" s="146" t="s">
        <v>78</v>
      </c>
      <c r="E127" s="147" t="s">
        <v>129</v>
      </c>
      <c r="F127" s="147" t="s">
        <v>130</v>
      </c>
      <c r="I127" s="148"/>
      <c r="J127" s="149">
        <f>BK127</f>
        <v>0</v>
      </c>
      <c r="L127" s="145"/>
      <c r="M127" s="150"/>
      <c r="N127" s="151"/>
      <c r="O127" s="151"/>
      <c r="P127" s="152">
        <v>0</v>
      </c>
      <c r="Q127" s="151"/>
      <c r="R127" s="152">
        <v>0</v>
      </c>
      <c r="S127" s="151"/>
      <c r="T127" s="153">
        <v>0</v>
      </c>
      <c r="AR127" s="146" t="s">
        <v>87</v>
      </c>
      <c r="AT127" s="154" t="s">
        <v>78</v>
      </c>
      <c r="AU127" s="154" t="s">
        <v>79</v>
      </c>
      <c r="AY127" s="146" t="s">
        <v>131</v>
      </c>
      <c r="BK127" s="155">
        <v>0</v>
      </c>
    </row>
    <row r="128" spans="1:63" s="12" customFormat="1" ht="25.9" customHeight="1">
      <c r="B128" s="145"/>
      <c r="D128" s="146" t="s">
        <v>78</v>
      </c>
      <c r="E128" s="147" t="s">
        <v>243</v>
      </c>
      <c r="F128" s="147" t="s">
        <v>244</v>
      </c>
      <c r="I128" s="148"/>
      <c r="J128" s="149">
        <f>BK128</f>
        <v>0</v>
      </c>
      <c r="L128" s="145"/>
      <c r="M128" s="150"/>
      <c r="N128" s="151"/>
      <c r="O128" s="151"/>
      <c r="P128" s="152">
        <f>P129+P132+P135+P156+P181+P190</f>
        <v>0</v>
      </c>
      <c r="Q128" s="151"/>
      <c r="R128" s="152">
        <f>R129+R132+R135+R156+R181+R190</f>
        <v>1.5668414400000001</v>
      </c>
      <c r="S128" s="151"/>
      <c r="T128" s="153">
        <f>T129+T132+T135+T156+T181+T190</f>
        <v>0.35625000000000001</v>
      </c>
      <c r="AR128" s="146" t="s">
        <v>87</v>
      </c>
      <c r="AT128" s="154" t="s">
        <v>78</v>
      </c>
      <c r="AU128" s="154" t="s">
        <v>79</v>
      </c>
      <c r="AY128" s="146" t="s">
        <v>131</v>
      </c>
      <c r="BK128" s="155">
        <f>BK129+BK132+BK135+BK156+BK181+BK190</f>
        <v>0</v>
      </c>
    </row>
    <row r="129" spans="1:65" s="12" customFormat="1" ht="22.9" customHeight="1">
      <c r="B129" s="145"/>
      <c r="D129" s="146" t="s">
        <v>78</v>
      </c>
      <c r="E129" s="156" t="s">
        <v>376</v>
      </c>
      <c r="F129" s="156" t="s">
        <v>377</v>
      </c>
      <c r="I129" s="148"/>
      <c r="J129" s="157">
        <f>BK129</f>
        <v>0</v>
      </c>
      <c r="L129" s="145"/>
      <c r="M129" s="150"/>
      <c r="N129" s="151"/>
      <c r="O129" s="151"/>
      <c r="P129" s="152">
        <f>SUM(P130:P131)</f>
        <v>0</v>
      </c>
      <c r="Q129" s="151"/>
      <c r="R129" s="152">
        <f>SUM(R130:R131)</f>
        <v>0</v>
      </c>
      <c r="S129" s="151"/>
      <c r="T129" s="153">
        <f>SUM(T130:T131)</f>
        <v>0</v>
      </c>
      <c r="AR129" s="146" t="s">
        <v>87</v>
      </c>
      <c r="AT129" s="154" t="s">
        <v>78</v>
      </c>
      <c r="AU129" s="154" t="s">
        <v>87</v>
      </c>
      <c r="AY129" s="146" t="s">
        <v>131</v>
      </c>
      <c r="BK129" s="155">
        <f>SUM(BK130:BK131)</f>
        <v>0</v>
      </c>
    </row>
    <row r="130" spans="1:65" s="2" customFormat="1" ht="16.5" customHeight="1">
      <c r="A130" s="29"/>
      <c r="B130" s="158"/>
      <c r="C130" s="159" t="s">
        <v>87</v>
      </c>
      <c r="D130" s="159" t="s">
        <v>134</v>
      </c>
      <c r="E130" s="160" t="s">
        <v>378</v>
      </c>
      <c r="F130" s="161" t="s">
        <v>379</v>
      </c>
      <c r="G130" s="162" t="s">
        <v>206</v>
      </c>
      <c r="H130" s="163">
        <v>3</v>
      </c>
      <c r="I130" s="164"/>
      <c r="J130" s="165">
        <f>ROUND(I130*H130,2)</f>
        <v>0</v>
      </c>
      <c r="K130" s="166"/>
      <c r="L130" s="30"/>
      <c r="M130" s="167" t="s">
        <v>1</v>
      </c>
      <c r="N130" s="168" t="s">
        <v>45</v>
      </c>
      <c r="O130" s="55"/>
      <c r="P130" s="169">
        <f>O130*H130</f>
        <v>0</v>
      </c>
      <c r="Q130" s="169">
        <v>0</v>
      </c>
      <c r="R130" s="169">
        <f>Q130*H130</f>
        <v>0</v>
      </c>
      <c r="S130" s="169">
        <v>0</v>
      </c>
      <c r="T130" s="170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1" t="s">
        <v>138</v>
      </c>
      <c r="AT130" s="171" t="s">
        <v>134</v>
      </c>
      <c r="AU130" s="171" t="s">
        <v>139</v>
      </c>
      <c r="AY130" s="14" t="s">
        <v>131</v>
      </c>
      <c r="BE130" s="172">
        <f>IF(N130="základná",J130,0)</f>
        <v>0</v>
      </c>
      <c r="BF130" s="172">
        <f>IF(N130="znížená",J130,0)</f>
        <v>0</v>
      </c>
      <c r="BG130" s="172">
        <f>IF(N130="zákl. prenesená",J130,0)</f>
        <v>0</v>
      </c>
      <c r="BH130" s="172">
        <f>IF(N130="zníž. prenesená",J130,0)</f>
        <v>0</v>
      </c>
      <c r="BI130" s="172">
        <f>IF(N130="nulová",J130,0)</f>
        <v>0</v>
      </c>
      <c r="BJ130" s="14" t="s">
        <v>139</v>
      </c>
      <c r="BK130" s="172">
        <f>ROUND(I130*H130,2)</f>
        <v>0</v>
      </c>
      <c r="BL130" s="14" t="s">
        <v>138</v>
      </c>
      <c r="BM130" s="171" t="s">
        <v>380</v>
      </c>
    </row>
    <row r="131" spans="1:65" s="2" customFormat="1" ht="21.75" customHeight="1">
      <c r="A131" s="29"/>
      <c r="B131" s="158"/>
      <c r="C131" s="159" t="s">
        <v>139</v>
      </c>
      <c r="D131" s="159" t="s">
        <v>134</v>
      </c>
      <c r="E131" s="160" t="s">
        <v>381</v>
      </c>
      <c r="F131" s="161" t="s">
        <v>382</v>
      </c>
      <c r="G131" s="162" t="s">
        <v>143</v>
      </c>
      <c r="H131" s="163">
        <v>1</v>
      </c>
      <c r="I131" s="164"/>
      <c r="J131" s="165">
        <f>ROUND(I131*H131,2)</f>
        <v>0</v>
      </c>
      <c r="K131" s="166"/>
      <c r="L131" s="30"/>
      <c r="M131" s="167" t="s">
        <v>1</v>
      </c>
      <c r="N131" s="168" t="s">
        <v>45</v>
      </c>
      <c r="O131" s="55"/>
      <c r="P131" s="169">
        <f>O131*H131</f>
        <v>0</v>
      </c>
      <c r="Q131" s="169">
        <v>0</v>
      </c>
      <c r="R131" s="169">
        <f>Q131*H131</f>
        <v>0</v>
      </c>
      <c r="S131" s="169">
        <v>0</v>
      </c>
      <c r="T131" s="170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1" t="s">
        <v>138</v>
      </c>
      <c r="AT131" s="171" t="s">
        <v>134</v>
      </c>
      <c r="AU131" s="171" t="s">
        <v>139</v>
      </c>
      <c r="AY131" s="14" t="s">
        <v>131</v>
      </c>
      <c r="BE131" s="172">
        <f>IF(N131="základná",J131,0)</f>
        <v>0</v>
      </c>
      <c r="BF131" s="172">
        <f>IF(N131="znížená",J131,0)</f>
        <v>0</v>
      </c>
      <c r="BG131" s="172">
        <f>IF(N131="zákl. prenesená",J131,0)</f>
        <v>0</v>
      </c>
      <c r="BH131" s="172">
        <f>IF(N131="zníž. prenesená",J131,0)</f>
        <v>0</v>
      </c>
      <c r="BI131" s="172">
        <f>IF(N131="nulová",J131,0)</f>
        <v>0</v>
      </c>
      <c r="BJ131" s="14" t="s">
        <v>139</v>
      </c>
      <c r="BK131" s="172">
        <f>ROUND(I131*H131,2)</f>
        <v>0</v>
      </c>
      <c r="BL131" s="14" t="s">
        <v>138</v>
      </c>
      <c r="BM131" s="171" t="s">
        <v>383</v>
      </c>
    </row>
    <row r="132" spans="1:65" s="12" customFormat="1" ht="22.9" customHeight="1">
      <c r="B132" s="145"/>
      <c r="D132" s="146" t="s">
        <v>78</v>
      </c>
      <c r="E132" s="156" t="s">
        <v>384</v>
      </c>
      <c r="F132" s="156" t="s">
        <v>385</v>
      </c>
      <c r="I132" s="148"/>
      <c r="J132" s="157">
        <f>BK132</f>
        <v>0</v>
      </c>
      <c r="L132" s="145"/>
      <c r="M132" s="150"/>
      <c r="N132" s="151"/>
      <c r="O132" s="151"/>
      <c r="P132" s="152">
        <f>SUM(P133:P134)</f>
        <v>0</v>
      </c>
      <c r="Q132" s="151"/>
      <c r="R132" s="152">
        <f>SUM(R133:R134)</f>
        <v>0</v>
      </c>
      <c r="S132" s="151"/>
      <c r="T132" s="153">
        <f>SUM(T133:T134)</f>
        <v>0</v>
      </c>
      <c r="AR132" s="146" t="s">
        <v>87</v>
      </c>
      <c r="AT132" s="154" t="s">
        <v>78</v>
      </c>
      <c r="AU132" s="154" t="s">
        <v>87</v>
      </c>
      <c r="AY132" s="146" t="s">
        <v>131</v>
      </c>
      <c r="BK132" s="155">
        <f>SUM(BK133:BK134)</f>
        <v>0</v>
      </c>
    </row>
    <row r="133" spans="1:65" s="2" customFormat="1" ht="21.75" customHeight="1">
      <c r="A133" s="29"/>
      <c r="B133" s="158"/>
      <c r="C133" s="159" t="s">
        <v>132</v>
      </c>
      <c r="D133" s="159" t="s">
        <v>134</v>
      </c>
      <c r="E133" s="160" t="s">
        <v>386</v>
      </c>
      <c r="F133" s="161" t="s">
        <v>387</v>
      </c>
      <c r="G133" s="162" t="s">
        <v>143</v>
      </c>
      <c r="H133" s="163">
        <v>1</v>
      </c>
      <c r="I133" s="164"/>
      <c r="J133" s="165">
        <f>ROUND(I133*H133,2)</f>
        <v>0</v>
      </c>
      <c r="K133" s="166"/>
      <c r="L133" s="30"/>
      <c r="M133" s="167" t="s">
        <v>1</v>
      </c>
      <c r="N133" s="168" t="s">
        <v>45</v>
      </c>
      <c r="O133" s="55"/>
      <c r="P133" s="169">
        <f>O133*H133</f>
        <v>0</v>
      </c>
      <c r="Q133" s="169">
        <v>0</v>
      </c>
      <c r="R133" s="169">
        <f>Q133*H133</f>
        <v>0</v>
      </c>
      <c r="S133" s="169">
        <v>0</v>
      </c>
      <c r="T133" s="170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1" t="s">
        <v>138</v>
      </c>
      <c r="AT133" s="171" t="s">
        <v>134</v>
      </c>
      <c r="AU133" s="171" t="s">
        <v>139</v>
      </c>
      <c r="AY133" s="14" t="s">
        <v>131</v>
      </c>
      <c r="BE133" s="172">
        <f>IF(N133="základná",J133,0)</f>
        <v>0</v>
      </c>
      <c r="BF133" s="172">
        <f>IF(N133="znížená",J133,0)</f>
        <v>0</v>
      </c>
      <c r="BG133" s="172">
        <f>IF(N133="zákl. prenesená",J133,0)</f>
        <v>0</v>
      </c>
      <c r="BH133" s="172">
        <f>IF(N133="zníž. prenesená",J133,0)</f>
        <v>0</v>
      </c>
      <c r="BI133" s="172">
        <f>IF(N133="nulová",J133,0)</f>
        <v>0</v>
      </c>
      <c r="BJ133" s="14" t="s">
        <v>139</v>
      </c>
      <c r="BK133" s="172">
        <f>ROUND(I133*H133,2)</f>
        <v>0</v>
      </c>
      <c r="BL133" s="14" t="s">
        <v>138</v>
      </c>
      <c r="BM133" s="171" t="s">
        <v>388</v>
      </c>
    </row>
    <row r="134" spans="1:65" s="2" customFormat="1" ht="16.5" customHeight="1">
      <c r="A134" s="29"/>
      <c r="B134" s="158"/>
      <c r="C134" s="173" t="s">
        <v>138</v>
      </c>
      <c r="D134" s="173" t="s">
        <v>252</v>
      </c>
      <c r="E134" s="174" t="s">
        <v>389</v>
      </c>
      <c r="F134" s="175" t="s">
        <v>390</v>
      </c>
      <c r="G134" s="176" t="s">
        <v>143</v>
      </c>
      <c r="H134" s="177">
        <v>1</v>
      </c>
      <c r="I134" s="178"/>
      <c r="J134" s="179">
        <f>ROUND(I134*H134,2)</f>
        <v>0</v>
      </c>
      <c r="K134" s="180"/>
      <c r="L134" s="181"/>
      <c r="M134" s="182" t="s">
        <v>1</v>
      </c>
      <c r="N134" s="183" t="s">
        <v>45</v>
      </c>
      <c r="O134" s="55"/>
      <c r="P134" s="169">
        <f>O134*H134</f>
        <v>0</v>
      </c>
      <c r="Q134" s="169">
        <v>0</v>
      </c>
      <c r="R134" s="169">
        <f>Q134*H134</f>
        <v>0</v>
      </c>
      <c r="S134" s="169">
        <v>0</v>
      </c>
      <c r="T134" s="170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1" t="s">
        <v>165</v>
      </c>
      <c r="AT134" s="171" t="s">
        <v>252</v>
      </c>
      <c r="AU134" s="171" t="s">
        <v>139</v>
      </c>
      <c r="AY134" s="14" t="s">
        <v>131</v>
      </c>
      <c r="BE134" s="172">
        <f>IF(N134="základná",J134,0)</f>
        <v>0</v>
      </c>
      <c r="BF134" s="172">
        <f>IF(N134="znížená",J134,0)</f>
        <v>0</v>
      </c>
      <c r="BG134" s="172">
        <f>IF(N134="zákl. prenesená",J134,0)</f>
        <v>0</v>
      </c>
      <c r="BH134" s="172">
        <f>IF(N134="zníž. prenesená",J134,0)</f>
        <v>0</v>
      </c>
      <c r="BI134" s="172">
        <f>IF(N134="nulová",J134,0)</f>
        <v>0</v>
      </c>
      <c r="BJ134" s="14" t="s">
        <v>139</v>
      </c>
      <c r="BK134" s="172">
        <f>ROUND(I134*H134,2)</f>
        <v>0</v>
      </c>
      <c r="BL134" s="14" t="s">
        <v>138</v>
      </c>
      <c r="BM134" s="171" t="s">
        <v>391</v>
      </c>
    </row>
    <row r="135" spans="1:65" s="12" customFormat="1" ht="22.9" customHeight="1">
      <c r="B135" s="145"/>
      <c r="D135" s="146" t="s">
        <v>78</v>
      </c>
      <c r="E135" s="156" t="s">
        <v>392</v>
      </c>
      <c r="F135" s="156" t="s">
        <v>393</v>
      </c>
      <c r="I135" s="148"/>
      <c r="J135" s="157">
        <f>BK135</f>
        <v>0</v>
      </c>
      <c r="L135" s="145"/>
      <c r="M135" s="150"/>
      <c r="N135" s="151"/>
      <c r="O135" s="151"/>
      <c r="P135" s="152">
        <f>SUM(P136:P155)</f>
        <v>0</v>
      </c>
      <c r="Q135" s="151"/>
      <c r="R135" s="152">
        <f>SUM(R136:R155)</f>
        <v>0.19534994000000003</v>
      </c>
      <c r="S135" s="151"/>
      <c r="T135" s="153">
        <f>SUM(T136:T155)</f>
        <v>0.35625000000000001</v>
      </c>
      <c r="AR135" s="146" t="s">
        <v>87</v>
      </c>
      <c r="AT135" s="154" t="s">
        <v>78</v>
      </c>
      <c r="AU135" s="154" t="s">
        <v>87</v>
      </c>
      <c r="AY135" s="146" t="s">
        <v>131</v>
      </c>
      <c r="BK135" s="155">
        <f>SUM(BK136:BK155)</f>
        <v>0</v>
      </c>
    </row>
    <row r="136" spans="1:65" s="2" customFormat="1" ht="21.75" customHeight="1">
      <c r="A136" s="29"/>
      <c r="B136" s="158"/>
      <c r="C136" s="159" t="s">
        <v>153</v>
      </c>
      <c r="D136" s="159" t="s">
        <v>134</v>
      </c>
      <c r="E136" s="160" t="s">
        <v>394</v>
      </c>
      <c r="F136" s="161" t="s">
        <v>395</v>
      </c>
      <c r="G136" s="162" t="s">
        <v>143</v>
      </c>
      <c r="H136" s="163">
        <v>1</v>
      </c>
      <c r="I136" s="164"/>
      <c r="J136" s="165">
        <f>ROUND(I136*H136,2)</f>
        <v>0</v>
      </c>
      <c r="K136" s="166"/>
      <c r="L136" s="30"/>
      <c r="M136" s="167" t="s">
        <v>1</v>
      </c>
      <c r="N136" s="168" t="s">
        <v>45</v>
      </c>
      <c r="O136" s="55"/>
      <c r="P136" s="169">
        <f>O136*H136</f>
        <v>0</v>
      </c>
      <c r="Q136" s="169">
        <v>1.7264E-4</v>
      </c>
      <c r="R136" s="169">
        <f>Q136*H136</f>
        <v>1.7264E-4</v>
      </c>
      <c r="S136" s="169">
        <v>0.35625000000000001</v>
      </c>
      <c r="T136" s="170">
        <f>S136*H136</f>
        <v>0.35625000000000001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1" t="s">
        <v>138</v>
      </c>
      <c r="AT136" s="171" t="s">
        <v>134</v>
      </c>
      <c r="AU136" s="171" t="s">
        <v>139</v>
      </c>
      <c r="AY136" s="14" t="s">
        <v>131</v>
      </c>
      <c r="BE136" s="172">
        <f>IF(N136="základná",J136,0)</f>
        <v>0</v>
      </c>
      <c r="BF136" s="172">
        <f>IF(N136="znížená",J136,0)</f>
        <v>0</v>
      </c>
      <c r="BG136" s="172">
        <f>IF(N136="zákl. prenesená",J136,0)</f>
        <v>0</v>
      </c>
      <c r="BH136" s="172">
        <f>IF(N136="zníž. prenesená",J136,0)</f>
        <v>0</v>
      </c>
      <c r="BI136" s="172">
        <f>IF(N136="nulová",J136,0)</f>
        <v>0</v>
      </c>
      <c r="BJ136" s="14" t="s">
        <v>139</v>
      </c>
      <c r="BK136" s="172">
        <f>ROUND(I136*H136,2)</f>
        <v>0</v>
      </c>
      <c r="BL136" s="14" t="s">
        <v>138</v>
      </c>
      <c r="BM136" s="171" t="s">
        <v>396</v>
      </c>
    </row>
    <row r="137" spans="1:65" s="2" customFormat="1" ht="16.5" customHeight="1">
      <c r="A137" s="29"/>
      <c r="B137" s="158"/>
      <c r="C137" s="159" t="s">
        <v>151</v>
      </c>
      <c r="D137" s="159" t="s">
        <v>134</v>
      </c>
      <c r="E137" s="160" t="s">
        <v>397</v>
      </c>
      <c r="F137" s="161" t="s">
        <v>398</v>
      </c>
      <c r="G137" s="162" t="s">
        <v>399</v>
      </c>
      <c r="H137" s="163">
        <v>1</v>
      </c>
      <c r="I137" s="164"/>
      <c r="J137" s="165">
        <f>ROUND(I137*H137,2)</f>
        <v>0</v>
      </c>
      <c r="K137" s="166"/>
      <c r="L137" s="30"/>
      <c r="M137" s="167" t="s">
        <v>1</v>
      </c>
      <c r="N137" s="168" t="s">
        <v>45</v>
      </c>
      <c r="O137" s="55"/>
      <c r="P137" s="169">
        <f>O137*H137</f>
        <v>0</v>
      </c>
      <c r="Q137" s="169">
        <v>0</v>
      </c>
      <c r="R137" s="169">
        <f>Q137*H137</f>
        <v>0</v>
      </c>
      <c r="S137" s="169">
        <v>0</v>
      </c>
      <c r="T137" s="170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1" t="s">
        <v>138</v>
      </c>
      <c r="AT137" s="171" t="s">
        <v>134</v>
      </c>
      <c r="AU137" s="171" t="s">
        <v>139</v>
      </c>
      <c r="AY137" s="14" t="s">
        <v>131</v>
      </c>
      <c r="BE137" s="172">
        <f>IF(N137="základná",J137,0)</f>
        <v>0</v>
      </c>
      <c r="BF137" s="172">
        <f>IF(N137="znížená",J137,0)</f>
        <v>0</v>
      </c>
      <c r="BG137" s="172">
        <f>IF(N137="zákl. prenesená",J137,0)</f>
        <v>0</v>
      </c>
      <c r="BH137" s="172">
        <f>IF(N137="zníž. prenesená",J137,0)</f>
        <v>0</v>
      </c>
      <c r="BI137" s="172">
        <f>IF(N137="nulová",J137,0)</f>
        <v>0</v>
      </c>
      <c r="BJ137" s="14" t="s">
        <v>139</v>
      </c>
      <c r="BK137" s="172">
        <f>ROUND(I137*H137,2)</f>
        <v>0</v>
      </c>
      <c r="BL137" s="14" t="s">
        <v>138</v>
      </c>
      <c r="BM137" s="171" t="s">
        <v>400</v>
      </c>
    </row>
    <row r="138" spans="1:65" s="2" customFormat="1" ht="16.5" customHeight="1">
      <c r="A138" s="29"/>
      <c r="B138" s="158"/>
      <c r="C138" s="173" t="s">
        <v>161</v>
      </c>
      <c r="D138" s="173" t="s">
        <v>252</v>
      </c>
      <c r="E138" s="174" t="s">
        <v>401</v>
      </c>
      <c r="F138" s="175" t="s">
        <v>402</v>
      </c>
      <c r="G138" s="176" t="s">
        <v>403</v>
      </c>
      <c r="H138" s="177">
        <v>1</v>
      </c>
      <c r="I138" s="178"/>
      <c r="J138" s="179">
        <f>ROUND(I138*H138,2)</f>
        <v>0</v>
      </c>
      <c r="K138" s="180"/>
      <c r="L138" s="181"/>
      <c r="M138" s="182" t="s">
        <v>1</v>
      </c>
      <c r="N138" s="183" t="s">
        <v>45</v>
      </c>
      <c r="O138" s="55"/>
      <c r="P138" s="169">
        <f>O138*H138</f>
        <v>0</v>
      </c>
      <c r="Q138" s="169">
        <v>0</v>
      </c>
      <c r="R138" s="169">
        <f>Q138*H138</f>
        <v>0</v>
      </c>
      <c r="S138" s="169">
        <v>0</v>
      </c>
      <c r="T138" s="170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1" t="s">
        <v>165</v>
      </c>
      <c r="AT138" s="171" t="s">
        <v>252</v>
      </c>
      <c r="AU138" s="171" t="s">
        <v>139</v>
      </c>
      <c r="AY138" s="14" t="s">
        <v>131</v>
      </c>
      <c r="BE138" s="172">
        <f>IF(N138="základná",J138,0)</f>
        <v>0</v>
      </c>
      <c r="BF138" s="172">
        <f>IF(N138="znížená",J138,0)</f>
        <v>0</v>
      </c>
      <c r="BG138" s="172">
        <f>IF(N138="zákl. prenesená",J138,0)</f>
        <v>0</v>
      </c>
      <c r="BH138" s="172">
        <f>IF(N138="zníž. prenesená",J138,0)</f>
        <v>0</v>
      </c>
      <c r="BI138" s="172">
        <f>IF(N138="nulová",J138,0)</f>
        <v>0</v>
      </c>
      <c r="BJ138" s="14" t="s">
        <v>139</v>
      </c>
      <c r="BK138" s="172">
        <f>ROUND(I138*H138,2)</f>
        <v>0</v>
      </c>
      <c r="BL138" s="14" t="s">
        <v>138</v>
      </c>
      <c r="BM138" s="171" t="s">
        <v>404</v>
      </c>
    </row>
    <row r="139" spans="1:65" s="2" customFormat="1" ht="16.5" customHeight="1">
      <c r="A139" s="29"/>
      <c r="B139" s="158"/>
      <c r="C139" s="159" t="s">
        <v>165</v>
      </c>
      <c r="D139" s="159" t="s">
        <v>134</v>
      </c>
      <c r="E139" s="160" t="s">
        <v>405</v>
      </c>
      <c r="F139" s="161" t="s">
        <v>406</v>
      </c>
      <c r="G139" s="162" t="s">
        <v>399</v>
      </c>
      <c r="H139" s="163">
        <v>1</v>
      </c>
      <c r="I139" s="164"/>
      <c r="J139" s="165">
        <f>ROUND(I139*H139,2)</f>
        <v>0</v>
      </c>
      <c r="K139" s="166"/>
      <c r="L139" s="30"/>
      <c r="M139" s="167" t="s">
        <v>1</v>
      </c>
      <c r="N139" s="168" t="s">
        <v>45</v>
      </c>
      <c r="O139" s="55"/>
      <c r="P139" s="169">
        <f>O139*H139</f>
        <v>0</v>
      </c>
      <c r="Q139" s="169">
        <v>0</v>
      </c>
      <c r="R139" s="169">
        <f>Q139*H139</f>
        <v>0</v>
      </c>
      <c r="S139" s="169">
        <v>0</v>
      </c>
      <c r="T139" s="170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1" t="s">
        <v>138</v>
      </c>
      <c r="AT139" s="171" t="s">
        <v>134</v>
      </c>
      <c r="AU139" s="171" t="s">
        <v>139</v>
      </c>
      <c r="AY139" s="14" t="s">
        <v>131</v>
      </c>
      <c r="BE139" s="172">
        <f>IF(N139="základná",J139,0)</f>
        <v>0</v>
      </c>
      <c r="BF139" s="172">
        <f>IF(N139="znížená",J139,0)</f>
        <v>0</v>
      </c>
      <c r="BG139" s="172">
        <f>IF(N139="zákl. prenesená",J139,0)</f>
        <v>0</v>
      </c>
      <c r="BH139" s="172">
        <f>IF(N139="zníž. prenesená",J139,0)</f>
        <v>0</v>
      </c>
      <c r="BI139" s="172">
        <f>IF(N139="nulová",J139,0)</f>
        <v>0</v>
      </c>
      <c r="BJ139" s="14" t="s">
        <v>139</v>
      </c>
      <c r="BK139" s="172">
        <f>ROUND(I139*H139,2)</f>
        <v>0</v>
      </c>
      <c r="BL139" s="14" t="s">
        <v>138</v>
      </c>
      <c r="BM139" s="171" t="s">
        <v>407</v>
      </c>
    </row>
    <row r="140" spans="1:65" s="2" customFormat="1" ht="16.5" customHeight="1">
      <c r="A140" s="29"/>
      <c r="B140" s="158"/>
      <c r="C140" s="173" t="s">
        <v>169</v>
      </c>
      <c r="D140" s="173" t="s">
        <v>252</v>
      </c>
      <c r="E140" s="174" t="s">
        <v>408</v>
      </c>
      <c r="F140" s="175" t="s">
        <v>409</v>
      </c>
      <c r="G140" s="176" t="s">
        <v>143</v>
      </c>
      <c r="H140" s="177">
        <v>1</v>
      </c>
      <c r="I140" s="178"/>
      <c r="J140" s="179">
        <f>ROUND(I140*H140,2)</f>
        <v>0</v>
      </c>
      <c r="K140" s="180"/>
      <c r="L140" s="181"/>
      <c r="M140" s="182" t="s">
        <v>1</v>
      </c>
      <c r="N140" s="183" t="s">
        <v>45</v>
      </c>
      <c r="O140" s="55"/>
      <c r="P140" s="169">
        <f>O140*H140</f>
        <v>0</v>
      </c>
      <c r="Q140" s="169">
        <v>0</v>
      </c>
      <c r="R140" s="169">
        <f>Q140*H140</f>
        <v>0</v>
      </c>
      <c r="S140" s="169">
        <v>0</v>
      </c>
      <c r="T140" s="170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1" t="s">
        <v>165</v>
      </c>
      <c r="AT140" s="171" t="s">
        <v>252</v>
      </c>
      <c r="AU140" s="171" t="s">
        <v>139</v>
      </c>
      <c r="AY140" s="14" t="s">
        <v>131</v>
      </c>
      <c r="BE140" s="172">
        <f>IF(N140="základná",J140,0)</f>
        <v>0</v>
      </c>
      <c r="BF140" s="172">
        <f>IF(N140="znížená",J140,0)</f>
        <v>0</v>
      </c>
      <c r="BG140" s="172">
        <f>IF(N140="zákl. prenesená",J140,0)</f>
        <v>0</v>
      </c>
      <c r="BH140" s="172">
        <f>IF(N140="zníž. prenesená",J140,0)</f>
        <v>0</v>
      </c>
      <c r="BI140" s="172">
        <f>IF(N140="nulová",J140,0)</f>
        <v>0</v>
      </c>
      <c r="BJ140" s="14" t="s">
        <v>139</v>
      </c>
      <c r="BK140" s="172">
        <f>ROUND(I140*H140,2)</f>
        <v>0</v>
      </c>
      <c r="BL140" s="14" t="s">
        <v>138</v>
      </c>
      <c r="BM140" s="171" t="s">
        <v>410</v>
      </c>
    </row>
    <row r="141" spans="1:65" s="2" customFormat="1" ht="16.5" customHeight="1">
      <c r="A141" s="29"/>
      <c r="B141" s="158"/>
      <c r="C141" s="159" t="s">
        <v>173</v>
      </c>
      <c r="D141" s="159" t="s">
        <v>134</v>
      </c>
      <c r="E141" s="160" t="s">
        <v>411</v>
      </c>
      <c r="F141" s="161" t="s">
        <v>412</v>
      </c>
      <c r="G141" s="162" t="s">
        <v>399</v>
      </c>
      <c r="H141" s="163">
        <v>1</v>
      </c>
      <c r="I141" s="164"/>
      <c r="J141" s="165">
        <f>ROUND(I141*H141,2)</f>
        <v>0</v>
      </c>
      <c r="K141" s="166"/>
      <c r="L141" s="30"/>
      <c r="M141" s="167" t="s">
        <v>1</v>
      </c>
      <c r="N141" s="168" t="s">
        <v>45</v>
      </c>
      <c r="O141" s="55"/>
      <c r="P141" s="169">
        <f>O141*H141</f>
        <v>0</v>
      </c>
      <c r="Q141" s="169">
        <v>0</v>
      </c>
      <c r="R141" s="169">
        <f>Q141*H141</f>
        <v>0</v>
      </c>
      <c r="S141" s="169">
        <v>0</v>
      </c>
      <c r="T141" s="170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1" t="s">
        <v>138</v>
      </c>
      <c r="AT141" s="171" t="s">
        <v>134</v>
      </c>
      <c r="AU141" s="171" t="s">
        <v>139</v>
      </c>
      <c r="AY141" s="14" t="s">
        <v>131</v>
      </c>
      <c r="BE141" s="172">
        <f>IF(N141="základná",J141,0)</f>
        <v>0</v>
      </c>
      <c r="BF141" s="172">
        <f>IF(N141="znížená",J141,0)</f>
        <v>0</v>
      </c>
      <c r="BG141" s="172">
        <f>IF(N141="zákl. prenesená",J141,0)</f>
        <v>0</v>
      </c>
      <c r="BH141" s="172">
        <f>IF(N141="zníž. prenesená",J141,0)</f>
        <v>0</v>
      </c>
      <c r="BI141" s="172">
        <f>IF(N141="nulová",J141,0)</f>
        <v>0</v>
      </c>
      <c r="BJ141" s="14" t="s">
        <v>139</v>
      </c>
      <c r="BK141" s="172">
        <f>ROUND(I141*H141,2)</f>
        <v>0</v>
      </c>
      <c r="BL141" s="14" t="s">
        <v>138</v>
      </c>
      <c r="BM141" s="171" t="s">
        <v>413</v>
      </c>
    </row>
    <row r="142" spans="1:65" s="2" customFormat="1" ht="21.75" customHeight="1">
      <c r="A142" s="29"/>
      <c r="B142" s="158"/>
      <c r="C142" s="173" t="s">
        <v>177</v>
      </c>
      <c r="D142" s="173" t="s">
        <v>252</v>
      </c>
      <c r="E142" s="174" t="s">
        <v>414</v>
      </c>
      <c r="F142" s="175" t="s">
        <v>415</v>
      </c>
      <c r="G142" s="176" t="s">
        <v>143</v>
      </c>
      <c r="H142" s="177">
        <v>4</v>
      </c>
      <c r="I142" s="178"/>
      <c r="J142" s="179">
        <f>ROUND(I142*H142,2)</f>
        <v>0</v>
      </c>
      <c r="K142" s="180"/>
      <c r="L142" s="181"/>
      <c r="M142" s="182" t="s">
        <v>1</v>
      </c>
      <c r="N142" s="183" t="s">
        <v>45</v>
      </c>
      <c r="O142" s="55"/>
      <c r="P142" s="169">
        <f>O142*H142</f>
        <v>0</v>
      </c>
      <c r="Q142" s="169">
        <v>0</v>
      </c>
      <c r="R142" s="169">
        <f>Q142*H142</f>
        <v>0</v>
      </c>
      <c r="S142" s="169">
        <v>0</v>
      </c>
      <c r="T142" s="170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1" t="s">
        <v>165</v>
      </c>
      <c r="AT142" s="171" t="s">
        <v>252</v>
      </c>
      <c r="AU142" s="171" t="s">
        <v>139</v>
      </c>
      <c r="AY142" s="14" t="s">
        <v>131</v>
      </c>
      <c r="BE142" s="172">
        <f>IF(N142="základná",J142,0)</f>
        <v>0</v>
      </c>
      <c r="BF142" s="172">
        <f>IF(N142="znížená",J142,0)</f>
        <v>0</v>
      </c>
      <c r="BG142" s="172">
        <f>IF(N142="zákl. prenesená",J142,0)</f>
        <v>0</v>
      </c>
      <c r="BH142" s="172">
        <f>IF(N142="zníž. prenesená",J142,0)</f>
        <v>0</v>
      </c>
      <c r="BI142" s="172">
        <f>IF(N142="nulová",J142,0)</f>
        <v>0</v>
      </c>
      <c r="BJ142" s="14" t="s">
        <v>139</v>
      </c>
      <c r="BK142" s="172">
        <f>ROUND(I142*H142,2)</f>
        <v>0</v>
      </c>
      <c r="BL142" s="14" t="s">
        <v>138</v>
      </c>
      <c r="BM142" s="171" t="s">
        <v>416</v>
      </c>
    </row>
    <row r="143" spans="1:65" s="2" customFormat="1" ht="21.75" customHeight="1">
      <c r="A143" s="29"/>
      <c r="B143" s="158"/>
      <c r="C143" s="173" t="s">
        <v>182</v>
      </c>
      <c r="D143" s="173" t="s">
        <v>252</v>
      </c>
      <c r="E143" s="174" t="s">
        <v>417</v>
      </c>
      <c r="F143" s="175" t="s">
        <v>418</v>
      </c>
      <c r="G143" s="176" t="s">
        <v>143</v>
      </c>
      <c r="H143" s="177">
        <v>1</v>
      </c>
      <c r="I143" s="178"/>
      <c r="J143" s="179">
        <f>ROUND(I143*H143,2)</f>
        <v>0</v>
      </c>
      <c r="K143" s="180"/>
      <c r="L143" s="181"/>
      <c r="M143" s="182" t="s">
        <v>1</v>
      </c>
      <c r="N143" s="183" t="s">
        <v>45</v>
      </c>
      <c r="O143" s="55"/>
      <c r="P143" s="169">
        <f>O143*H143</f>
        <v>0</v>
      </c>
      <c r="Q143" s="169">
        <v>0</v>
      </c>
      <c r="R143" s="169">
        <f>Q143*H143</f>
        <v>0</v>
      </c>
      <c r="S143" s="169">
        <v>0</v>
      </c>
      <c r="T143" s="170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1" t="s">
        <v>165</v>
      </c>
      <c r="AT143" s="171" t="s">
        <v>252</v>
      </c>
      <c r="AU143" s="171" t="s">
        <v>139</v>
      </c>
      <c r="AY143" s="14" t="s">
        <v>131</v>
      </c>
      <c r="BE143" s="172">
        <f>IF(N143="základná",J143,0)</f>
        <v>0</v>
      </c>
      <c r="BF143" s="172">
        <f>IF(N143="znížená",J143,0)</f>
        <v>0</v>
      </c>
      <c r="BG143" s="172">
        <f>IF(N143="zákl. prenesená",J143,0)</f>
        <v>0</v>
      </c>
      <c r="BH143" s="172">
        <f>IF(N143="zníž. prenesená",J143,0)</f>
        <v>0</v>
      </c>
      <c r="BI143" s="172">
        <f>IF(N143="nulová",J143,0)</f>
        <v>0</v>
      </c>
      <c r="BJ143" s="14" t="s">
        <v>139</v>
      </c>
      <c r="BK143" s="172">
        <f>ROUND(I143*H143,2)</f>
        <v>0</v>
      </c>
      <c r="BL143" s="14" t="s">
        <v>138</v>
      </c>
      <c r="BM143" s="171" t="s">
        <v>419</v>
      </c>
    </row>
    <row r="144" spans="1:65" s="2" customFormat="1" ht="21.75" customHeight="1">
      <c r="A144" s="29"/>
      <c r="B144" s="158"/>
      <c r="C144" s="173" t="s">
        <v>186</v>
      </c>
      <c r="D144" s="173" t="s">
        <v>252</v>
      </c>
      <c r="E144" s="174" t="s">
        <v>420</v>
      </c>
      <c r="F144" s="175" t="s">
        <v>421</v>
      </c>
      <c r="G144" s="176" t="s">
        <v>143</v>
      </c>
      <c r="H144" s="177">
        <v>1</v>
      </c>
      <c r="I144" s="178"/>
      <c r="J144" s="179">
        <f>ROUND(I144*H144,2)</f>
        <v>0</v>
      </c>
      <c r="K144" s="180"/>
      <c r="L144" s="181"/>
      <c r="M144" s="182" t="s">
        <v>1</v>
      </c>
      <c r="N144" s="183" t="s">
        <v>45</v>
      </c>
      <c r="O144" s="55"/>
      <c r="P144" s="169">
        <f>O144*H144</f>
        <v>0</v>
      </c>
      <c r="Q144" s="169">
        <v>0</v>
      </c>
      <c r="R144" s="169">
        <f>Q144*H144</f>
        <v>0</v>
      </c>
      <c r="S144" s="169">
        <v>0</v>
      </c>
      <c r="T144" s="170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1" t="s">
        <v>165</v>
      </c>
      <c r="AT144" s="171" t="s">
        <v>252</v>
      </c>
      <c r="AU144" s="171" t="s">
        <v>139</v>
      </c>
      <c r="AY144" s="14" t="s">
        <v>131</v>
      </c>
      <c r="BE144" s="172">
        <f>IF(N144="základná",J144,0)</f>
        <v>0</v>
      </c>
      <c r="BF144" s="172">
        <f>IF(N144="znížená",J144,0)</f>
        <v>0</v>
      </c>
      <c r="BG144" s="172">
        <f>IF(N144="zákl. prenesená",J144,0)</f>
        <v>0</v>
      </c>
      <c r="BH144" s="172">
        <f>IF(N144="zníž. prenesená",J144,0)</f>
        <v>0</v>
      </c>
      <c r="BI144" s="172">
        <f>IF(N144="nulová",J144,0)</f>
        <v>0</v>
      </c>
      <c r="BJ144" s="14" t="s">
        <v>139</v>
      </c>
      <c r="BK144" s="172">
        <f>ROUND(I144*H144,2)</f>
        <v>0</v>
      </c>
      <c r="BL144" s="14" t="s">
        <v>138</v>
      </c>
      <c r="BM144" s="171" t="s">
        <v>422</v>
      </c>
    </row>
    <row r="145" spans="1:65" s="2" customFormat="1" ht="16.5" customHeight="1">
      <c r="A145" s="29"/>
      <c r="B145" s="158"/>
      <c r="C145" s="173" t="s">
        <v>190</v>
      </c>
      <c r="D145" s="173" t="s">
        <v>252</v>
      </c>
      <c r="E145" s="174" t="s">
        <v>423</v>
      </c>
      <c r="F145" s="175" t="s">
        <v>424</v>
      </c>
      <c r="G145" s="176" t="s">
        <v>143</v>
      </c>
      <c r="H145" s="177">
        <v>1</v>
      </c>
      <c r="I145" s="178"/>
      <c r="J145" s="179">
        <f>ROUND(I145*H145,2)</f>
        <v>0</v>
      </c>
      <c r="K145" s="180"/>
      <c r="L145" s="181"/>
      <c r="M145" s="182" t="s">
        <v>1</v>
      </c>
      <c r="N145" s="183" t="s">
        <v>45</v>
      </c>
      <c r="O145" s="55"/>
      <c r="P145" s="169">
        <f>O145*H145</f>
        <v>0</v>
      </c>
      <c r="Q145" s="169">
        <v>0</v>
      </c>
      <c r="R145" s="169">
        <f>Q145*H145</f>
        <v>0</v>
      </c>
      <c r="S145" s="169">
        <v>0</v>
      </c>
      <c r="T145" s="170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1" t="s">
        <v>165</v>
      </c>
      <c r="AT145" s="171" t="s">
        <v>252</v>
      </c>
      <c r="AU145" s="171" t="s">
        <v>139</v>
      </c>
      <c r="AY145" s="14" t="s">
        <v>131</v>
      </c>
      <c r="BE145" s="172">
        <f>IF(N145="základná",J145,0)</f>
        <v>0</v>
      </c>
      <c r="BF145" s="172">
        <f>IF(N145="znížená",J145,0)</f>
        <v>0</v>
      </c>
      <c r="BG145" s="172">
        <f>IF(N145="zákl. prenesená",J145,0)</f>
        <v>0</v>
      </c>
      <c r="BH145" s="172">
        <f>IF(N145="zníž. prenesená",J145,0)</f>
        <v>0</v>
      </c>
      <c r="BI145" s="172">
        <f>IF(N145="nulová",J145,0)</f>
        <v>0</v>
      </c>
      <c r="BJ145" s="14" t="s">
        <v>139</v>
      </c>
      <c r="BK145" s="172">
        <f>ROUND(I145*H145,2)</f>
        <v>0</v>
      </c>
      <c r="BL145" s="14" t="s">
        <v>138</v>
      </c>
      <c r="BM145" s="171" t="s">
        <v>425</v>
      </c>
    </row>
    <row r="146" spans="1:65" s="2" customFormat="1" ht="16.5" customHeight="1">
      <c r="A146" s="29"/>
      <c r="B146" s="158"/>
      <c r="C146" s="173" t="s">
        <v>194</v>
      </c>
      <c r="D146" s="173" t="s">
        <v>252</v>
      </c>
      <c r="E146" s="174" t="s">
        <v>426</v>
      </c>
      <c r="F146" s="175" t="s">
        <v>427</v>
      </c>
      <c r="G146" s="176" t="s">
        <v>143</v>
      </c>
      <c r="H146" s="177">
        <v>1</v>
      </c>
      <c r="I146" s="178"/>
      <c r="J146" s="179">
        <f>ROUND(I146*H146,2)</f>
        <v>0</v>
      </c>
      <c r="K146" s="180"/>
      <c r="L146" s="181"/>
      <c r="M146" s="182" t="s">
        <v>1</v>
      </c>
      <c r="N146" s="183" t="s">
        <v>45</v>
      </c>
      <c r="O146" s="55"/>
      <c r="P146" s="169">
        <f>O146*H146</f>
        <v>0</v>
      </c>
      <c r="Q146" s="169">
        <v>0</v>
      </c>
      <c r="R146" s="169">
        <f>Q146*H146</f>
        <v>0</v>
      </c>
      <c r="S146" s="169">
        <v>0</v>
      </c>
      <c r="T146" s="170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1" t="s">
        <v>165</v>
      </c>
      <c r="AT146" s="171" t="s">
        <v>252</v>
      </c>
      <c r="AU146" s="171" t="s">
        <v>139</v>
      </c>
      <c r="AY146" s="14" t="s">
        <v>131</v>
      </c>
      <c r="BE146" s="172">
        <f>IF(N146="základná",J146,0)</f>
        <v>0</v>
      </c>
      <c r="BF146" s="172">
        <f>IF(N146="znížená",J146,0)</f>
        <v>0</v>
      </c>
      <c r="BG146" s="172">
        <f>IF(N146="zákl. prenesená",J146,0)</f>
        <v>0</v>
      </c>
      <c r="BH146" s="172">
        <f>IF(N146="zníž. prenesená",J146,0)</f>
        <v>0</v>
      </c>
      <c r="BI146" s="172">
        <f>IF(N146="nulová",J146,0)</f>
        <v>0</v>
      </c>
      <c r="BJ146" s="14" t="s">
        <v>139</v>
      </c>
      <c r="BK146" s="172">
        <f>ROUND(I146*H146,2)</f>
        <v>0</v>
      </c>
      <c r="BL146" s="14" t="s">
        <v>138</v>
      </c>
      <c r="BM146" s="171" t="s">
        <v>428</v>
      </c>
    </row>
    <row r="147" spans="1:65" s="2" customFormat="1" ht="21.75" customHeight="1">
      <c r="A147" s="29"/>
      <c r="B147" s="158"/>
      <c r="C147" s="173" t="s">
        <v>199</v>
      </c>
      <c r="D147" s="173" t="s">
        <v>252</v>
      </c>
      <c r="E147" s="174" t="s">
        <v>429</v>
      </c>
      <c r="F147" s="175" t="s">
        <v>430</v>
      </c>
      <c r="G147" s="176" t="s">
        <v>143</v>
      </c>
      <c r="H147" s="177">
        <v>1</v>
      </c>
      <c r="I147" s="178"/>
      <c r="J147" s="179">
        <f>ROUND(I147*H147,2)</f>
        <v>0</v>
      </c>
      <c r="K147" s="180"/>
      <c r="L147" s="181"/>
      <c r="M147" s="182" t="s">
        <v>1</v>
      </c>
      <c r="N147" s="183" t="s">
        <v>45</v>
      </c>
      <c r="O147" s="55"/>
      <c r="P147" s="169">
        <f>O147*H147</f>
        <v>0</v>
      </c>
      <c r="Q147" s="169">
        <v>0</v>
      </c>
      <c r="R147" s="169">
        <f>Q147*H147</f>
        <v>0</v>
      </c>
      <c r="S147" s="169">
        <v>0</v>
      </c>
      <c r="T147" s="170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1" t="s">
        <v>165</v>
      </c>
      <c r="AT147" s="171" t="s">
        <v>252</v>
      </c>
      <c r="AU147" s="171" t="s">
        <v>139</v>
      </c>
      <c r="AY147" s="14" t="s">
        <v>131</v>
      </c>
      <c r="BE147" s="172">
        <f>IF(N147="základná",J147,0)</f>
        <v>0</v>
      </c>
      <c r="BF147" s="172">
        <f>IF(N147="znížená",J147,0)</f>
        <v>0</v>
      </c>
      <c r="BG147" s="172">
        <f>IF(N147="zákl. prenesená",J147,0)</f>
        <v>0</v>
      </c>
      <c r="BH147" s="172">
        <f>IF(N147="zníž. prenesená",J147,0)</f>
        <v>0</v>
      </c>
      <c r="BI147" s="172">
        <f>IF(N147="nulová",J147,0)</f>
        <v>0</v>
      </c>
      <c r="BJ147" s="14" t="s">
        <v>139</v>
      </c>
      <c r="BK147" s="172">
        <f>ROUND(I147*H147,2)</f>
        <v>0</v>
      </c>
      <c r="BL147" s="14" t="s">
        <v>138</v>
      </c>
      <c r="BM147" s="171" t="s">
        <v>431</v>
      </c>
    </row>
    <row r="148" spans="1:65" s="2" customFormat="1" ht="16.5" customHeight="1">
      <c r="A148" s="29"/>
      <c r="B148" s="158"/>
      <c r="C148" s="173" t="s">
        <v>203</v>
      </c>
      <c r="D148" s="173" t="s">
        <v>252</v>
      </c>
      <c r="E148" s="174" t="s">
        <v>432</v>
      </c>
      <c r="F148" s="175" t="s">
        <v>433</v>
      </c>
      <c r="G148" s="176" t="s">
        <v>143</v>
      </c>
      <c r="H148" s="177">
        <v>1</v>
      </c>
      <c r="I148" s="178"/>
      <c r="J148" s="179">
        <f>ROUND(I148*H148,2)</f>
        <v>0</v>
      </c>
      <c r="K148" s="180"/>
      <c r="L148" s="181"/>
      <c r="M148" s="182" t="s">
        <v>1</v>
      </c>
      <c r="N148" s="183" t="s">
        <v>45</v>
      </c>
      <c r="O148" s="55"/>
      <c r="P148" s="169">
        <f>O148*H148</f>
        <v>0</v>
      </c>
      <c r="Q148" s="169">
        <v>0</v>
      </c>
      <c r="R148" s="169">
        <f>Q148*H148</f>
        <v>0</v>
      </c>
      <c r="S148" s="169">
        <v>0</v>
      </c>
      <c r="T148" s="170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1" t="s">
        <v>165</v>
      </c>
      <c r="AT148" s="171" t="s">
        <v>252</v>
      </c>
      <c r="AU148" s="171" t="s">
        <v>139</v>
      </c>
      <c r="AY148" s="14" t="s">
        <v>131</v>
      </c>
      <c r="BE148" s="172">
        <f>IF(N148="základná",J148,0)</f>
        <v>0</v>
      </c>
      <c r="BF148" s="172">
        <f>IF(N148="znížená",J148,0)</f>
        <v>0</v>
      </c>
      <c r="BG148" s="172">
        <f>IF(N148="zákl. prenesená",J148,0)</f>
        <v>0</v>
      </c>
      <c r="BH148" s="172">
        <f>IF(N148="zníž. prenesená",J148,0)</f>
        <v>0</v>
      </c>
      <c r="BI148" s="172">
        <f>IF(N148="nulová",J148,0)</f>
        <v>0</v>
      </c>
      <c r="BJ148" s="14" t="s">
        <v>139</v>
      </c>
      <c r="BK148" s="172">
        <f>ROUND(I148*H148,2)</f>
        <v>0</v>
      </c>
      <c r="BL148" s="14" t="s">
        <v>138</v>
      </c>
      <c r="BM148" s="171" t="s">
        <v>434</v>
      </c>
    </row>
    <row r="149" spans="1:65" s="2" customFormat="1" ht="16.5" customHeight="1">
      <c r="A149" s="29"/>
      <c r="B149" s="158"/>
      <c r="C149" s="173" t="s">
        <v>208</v>
      </c>
      <c r="D149" s="173" t="s">
        <v>252</v>
      </c>
      <c r="E149" s="174" t="s">
        <v>435</v>
      </c>
      <c r="F149" s="175" t="s">
        <v>436</v>
      </c>
      <c r="G149" s="176" t="s">
        <v>143</v>
      </c>
      <c r="H149" s="177">
        <v>1</v>
      </c>
      <c r="I149" s="178"/>
      <c r="J149" s="179">
        <f>ROUND(I149*H149,2)</f>
        <v>0</v>
      </c>
      <c r="K149" s="180"/>
      <c r="L149" s="181"/>
      <c r="M149" s="182" t="s">
        <v>1</v>
      </c>
      <c r="N149" s="183" t="s">
        <v>45</v>
      </c>
      <c r="O149" s="55"/>
      <c r="P149" s="169">
        <f>O149*H149</f>
        <v>0</v>
      </c>
      <c r="Q149" s="169">
        <v>0</v>
      </c>
      <c r="R149" s="169">
        <f>Q149*H149</f>
        <v>0</v>
      </c>
      <c r="S149" s="169">
        <v>0</v>
      </c>
      <c r="T149" s="170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1" t="s">
        <v>165</v>
      </c>
      <c r="AT149" s="171" t="s">
        <v>252</v>
      </c>
      <c r="AU149" s="171" t="s">
        <v>139</v>
      </c>
      <c r="AY149" s="14" t="s">
        <v>131</v>
      </c>
      <c r="BE149" s="172">
        <f>IF(N149="základná",J149,0)</f>
        <v>0</v>
      </c>
      <c r="BF149" s="172">
        <f>IF(N149="znížená",J149,0)</f>
        <v>0</v>
      </c>
      <c r="BG149" s="172">
        <f>IF(N149="zákl. prenesená",J149,0)</f>
        <v>0</v>
      </c>
      <c r="BH149" s="172">
        <f>IF(N149="zníž. prenesená",J149,0)</f>
        <v>0</v>
      </c>
      <c r="BI149" s="172">
        <f>IF(N149="nulová",J149,0)</f>
        <v>0</v>
      </c>
      <c r="BJ149" s="14" t="s">
        <v>139</v>
      </c>
      <c r="BK149" s="172">
        <f>ROUND(I149*H149,2)</f>
        <v>0</v>
      </c>
      <c r="BL149" s="14" t="s">
        <v>138</v>
      </c>
      <c r="BM149" s="171" t="s">
        <v>437</v>
      </c>
    </row>
    <row r="150" spans="1:65" s="2" customFormat="1" ht="21.75" customHeight="1">
      <c r="A150" s="29"/>
      <c r="B150" s="158"/>
      <c r="C150" s="159" t="s">
        <v>212</v>
      </c>
      <c r="D150" s="159" t="s">
        <v>134</v>
      </c>
      <c r="E150" s="160" t="s">
        <v>438</v>
      </c>
      <c r="F150" s="161" t="s">
        <v>439</v>
      </c>
      <c r="G150" s="162" t="s">
        <v>440</v>
      </c>
      <c r="H150" s="163">
        <v>1</v>
      </c>
      <c r="I150" s="164"/>
      <c r="J150" s="165">
        <f>ROUND(I150*H150,2)</f>
        <v>0</v>
      </c>
      <c r="K150" s="166"/>
      <c r="L150" s="30"/>
      <c r="M150" s="167" t="s">
        <v>1</v>
      </c>
      <c r="N150" s="168" t="s">
        <v>45</v>
      </c>
      <c r="O150" s="55"/>
      <c r="P150" s="169">
        <f>O150*H150</f>
        <v>0</v>
      </c>
      <c r="Q150" s="169">
        <v>0.18249000000000001</v>
      </c>
      <c r="R150" s="169">
        <f>Q150*H150</f>
        <v>0.18249000000000001</v>
      </c>
      <c r="S150" s="169">
        <v>0</v>
      </c>
      <c r="T150" s="170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1" t="s">
        <v>138</v>
      </c>
      <c r="AT150" s="171" t="s">
        <v>134</v>
      </c>
      <c r="AU150" s="171" t="s">
        <v>139</v>
      </c>
      <c r="AY150" s="14" t="s">
        <v>131</v>
      </c>
      <c r="BE150" s="172">
        <f>IF(N150="základná",J150,0)</f>
        <v>0</v>
      </c>
      <c r="BF150" s="172">
        <f>IF(N150="znížená",J150,0)</f>
        <v>0</v>
      </c>
      <c r="BG150" s="172">
        <f>IF(N150="zákl. prenesená",J150,0)</f>
        <v>0</v>
      </c>
      <c r="BH150" s="172">
        <f>IF(N150="zníž. prenesená",J150,0)</f>
        <v>0</v>
      </c>
      <c r="BI150" s="172">
        <f>IF(N150="nulová",J150,0)</f>
        <v>0</v>
      </c>
      <c r="BJ150" s="14" t="s">
        <v>139</v>
      </c>
      <c r="BK150" s="172">
        <f>ROUND(I150*H150,2)</f>
        <v>0</v>
      </c>
      <c r="BL150" s="14" t="s">
        <v>138</v>
      </c>
      <c r="BM150" s="171" t="s">
        <v>441</v>
      </c>
    </row>
    <row r="151" spans="1:65" s="2" customFormat="1" ht="16.5" customHeight="1">
      <c r="A151" s="29"/>
      <c r="B151" s="158"/>
      <c r="C151" s="173" t="s">
        <v>7</v>
      </c>
      <c r="D151" s="173" t="s">
        <v>252</v>
      </c>
      <c r="E151" s="174" t="s">
        <v>442</v>
      </c>
      <c r="F151" s="175" t="s">
        <v>443</v>
      </c>
      <c r="G151" s="176" t="s">
        <v>143</v>
      </c>
      <c r="H151" s="177">
        <v>1</v>
      </c>
      <c r="I151" s="178"/>
      <c r="J151" s="179">
        <f>ROUND(I151*H151,2)</f>
        <v>0</v>
      </c>
      <c r="K151" s="180"/>
      <c r="L151" s="181"/>
      <c r="M151" s="182" t="s">
        <v>1</v>
      </c>
      <c r="N151" s="183" t="s">
        <v>45</v>
      </c>
      <c r="O151" s="55"/>
      <c r="P151" s="169">
        <f>O151*H151</f>
        <v>0</v>
      </c>
      <c r="Q151" s="169">
        <v>0</v>
      </c>
      <c r="R151" s="169">
        <f>Q151*H151</f>
        <v>0</v>
      </c>
      <c r="S151" s="169">
        <v>0</v>
      </c>
      <c r="T151" s="170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1" t="s">
        <v>165</v>
      </c>
      <c r="AT151" s="171" t="s">
        <v>252</v>
      </c>
      <c r="AU151" s="171" t="s">
        <v>139</v>
      </c>
      <c r="AY151" s="14" t="s">
        <v>131</v>
      </c>
      <c r="BE151" s="172">
        <f>IF(N151="základná",J151,0)</f>
        <v>0</v>
      </c>
      <c r="BF151" s="172">
        <f>IF(N151="znížená",J151,0)</f>
        <v>0</v>
      </c>
      <c r="BG151" s="172">
        <f>IF(N151="zákl. prenesená",J151,0)</f>
        <v>0</v>
      </c>
      <c r="BH151" s="172">
        <f>IF(N151="zníž. prenesená",J151,0)</f>
        <v>0</v>
      </c>
      <c r="BI151" s="172">
        <f>IF(N151="nulová",J151,0)</f>
        <v>0</v>
      </c>
      <c r="BJ151" s="14" t="s">
        <v>139</v>
      </c>
      <c r="BK151" s="172">
        <f>ROUND(I151*H151,2)</f>
        <v>0</v>
      </c>
      <c r="BL151" s="14" t="s">
        <v>138</v>
      </c>
      <c r="BM151" s="171" t="s">
        <v>444</v>
      </c>
    </row>
    <row r="152" spans="1:65" s="2" customFormat="1" ht="21.75" customHeight="1">
      <c r="A152" s="29"/>
      <c r="B152" s="158"/>
      <c r="C152" s="159" t="s">
        <v>219</v>
      </c>
      <c r="D152" s="159" t="s">
        <v>134</v>
      </c>
      <c r="E152" s="160" t="s">
        <v>445</v>
      </c>
      <c r="F152" s="161" t="s">
        <v>446</v>
      </c>
      <c r="G152" s="162" t="s">
        <v>143</v>
      </c>
      <c r="H152" s="163">
        <v>1</v>
      </c>
      <c r="I152" s="164"/>
      <c r="J152" s="165">
        <f>ROUND(I152*H152,2)</f>
        <v>0</v>
      </c>
      <c r="K152" s="166"/>
      <c r="L152" s="30"/>
      <c r="M152" s="167" t="s">
        <v>1</v>
      </c>
      <c r="N152" s="168" t="s">
        <v>45</v>
      </c>
      <c r="O152" s="55"/>
      <c r="P152" s="169">
        <f>O152*H152</f>
        <v>0</v>
      </c>
      <c r="Q152" s="169">
        <v>2.6873000000000001E-3</v>
      </c>
      <c r="R152" s="169">
        <f>Q152*H152</f>
        <v>2.6873000000000001E-3</v>
      </c>
      <c r="S152" s="169">
        <v>0</v>
      </c>
      <c r="T152" s="170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1" t="s">
        <v>138</v>
      </c>
      <c r="AT152" s="171" t="s">
        <v>134</v>
      </c>
      <c r="AU152" s="171" t="s">
        <v>139</v>
      </c>
      <c r="AY152" s="14" t="s">
        <v>131</v>
      </c>
      <c r="BE152" s="172">
        <f>IF(N152="základná",J152,0)</f>
        <v>0</v>
      </c>
      <c r="BF152" s="172">
        <f>IF(N152="znížená",J152,0)</f>
        <v>0</v>
      </c>
      <c r="BG152" s="172">
        <f>IF(N152="zákl. prenesená",J152,0)</f>
        <v>0</v>
      </c>
      <c r="BH152" s="172">
        <f>IF(N152="zníž. prenesená",J152,0)</f>
        <v>0</v>
      </c>
      <c r="BI152" s="172">
        <f>IF(N152="nulová",J152,0)</f>
        <v>0</v>
      </c>
      <c r="BJ152" s="14" t="s">
        <v>139</v>
      </c>
      <c r="BK152" s="172">
        <f>ROUND(I152*H152,2)</f>
        <v>0</v>
      </c>
      <c r="BL152" s="14" t="s">
        <v>138</v>
      </c>
      <c r="BM152" s="171" t="s">
        <v>447</v>
      </c>
    </row>
    <row r="153" spans="1:65" s="2" customFormat="1" ht="21.75" customHeight="1">
      <c r="A153" s="29"/>
      <c r="B153" s="158"/>
      <c r="C153" s="173" t="s">
        <v>223</v>
      </c>
      <c r="D153" s="173" t="s">
        <v>252</v>
      </c>
      <c r="E153" s="174" t="s">
        <v>448</v>
      </c>
      <c r="F153" s="175" t="s">
        <v>449</v>
      </c>
      <c r="G153" s="176" t="s">
        <v>143</v>
      </c>
      <c r="H153" s="177">
        <v>1</v>
      </c>
      <c r="I153" s="178"/>
      <c r="J153" s="179">
        <f>ROUND(I153*H153,2)</f>
        <v>0</v>
      </c>
      <c r="K153" s="180"/>
      <c r="L153" s="181"/>
      <c r="M153" s="182" t="s">
        <v>1</v>
      </c>
      <c r="N153" s="183" t="s">
        <v>45</v>
      </c>
      <c r="O153" s="55"/>
      <c r="P153" s="169">
        <f>O153*H153</f>
        <v>0</v>
      </c>
      <c r="Q153" s="169">
        <v>5.0000000000000001E-3</v>
      </c>
      <c r="R153" s="169">
        <f>Q153*H153</f>
        <v>5.0000000000000001E-3</v>
      </c>
      <c r="S153" s="169">
        <v>0</v>
      </c>
      <c r="T153" s="170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1" t="s">
        <v>165</v>
      </c>
      <c r="AT153" s="171" t="s">
        <v>252</v>
      </c>
      <c r="AU153" s="171" t="s">
        <v>139</v>
      </c>
      <c r="AY153" s="14" t="s">
        <v>131</v>
      </c>
      <c r="BE153" s="172">
        <f>IF(N153="základná",J153,0)</f>
        <v>0</v>
      </c>
      <c r="BF153" s="172">
        <f>IF(N153="znížená",J153,0)</f>
        <v>0</v>
      </c>
      <c r="BG153" s="172">
        <f>IF(N153="zákl. prenesená",J153,0)</f>
        <v>0</v>
      </c>
      <c r="BH153" s="172">
        <f>IF(N153="zníž. prenesená",J153,0)</f>
        <v>0</v>
      </c>
      <c r="BI153" s="172">
        <f>IF(N153="nulová",J153,0)</f>
        <v>0</v>
      </c>
      <c r="BJ153" s="14" t="s">
        <v>139</v>
      </c>
      <c r="BK153" s="172">
        <f>ROUND(I153*H153,2)</f>
        <v>0</v>
      </c>
      <c r="BL153" s="14" t="s">
        <v>138</v>
      </c>
      <c r="BM153" s="171" t="s">
        <v>450</v>
      </c>
    </row>
    <row r="154" spans="1:65" s="2" customFormat="1" ht="16.5" customHeight="1">
      <c r="A154" s="29"/>
      <c r="B154" s="158"/>
      <c r="C154" s="173" t="s">
        <v>227</v>
      </c>
      <c r="D154" s="173" t="s">
        <v>252</v>
      </c>
      <c r="E154" s="174" t="s">
        <v>451</v>
      </c>
      <c r="F154" s="175" t="s">
        <v>452</v>
      </c>
      <c r="G154" s="176" t="s">
        <v>143</v>
      </c>
      <c r="H154" s="177">
        <v>1</v>
      </c>
      <c r="I154" s="178"/>
      <c r="J154" s="179">
        <f>ROUND(I154*H154,2)</f>
        <v>0</v>
      </c>
      <c r="K154" s="180"/>
      <c r="L154" s="181"/>
      <c r="M154" s="182" t="s">
        <v>1</v>
      </c>
      <c r="N154" s="183" t="s">
        <v>45</v>
      </c>
      <c r="O154" s="55"/>
      <c r="P154" s="169">
        <f>O154*H154</f>
        <v>0</v>
      </c>
      <c r="Q154" s="169">
        <v>5.0000000000000001E-3</v>
      </c>
      <c r="R154" s="169">
        <f>Q154*H154</f>
        <v>5.0000000000000001E-3</v>
      </c>
      <c r="S154" s="169">
        <v>0</v>
      </c>
      <c r="T154" s="170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1" t="s">
        <v>165</v>
      </c>
      <c r="AT154" s="171" t="s">
        <v>252</v>
      </c>
      <c r="AU154" s="171" t="s">
        <v>139</v>
      </c>
      <c r="AY154" s="14" t="s">
        <v>131</v>
      </c>
      <c r="BE154" s="172">
        <f>IF(N154="základná",J154,0)</f>
        <v>0</v>
      </c>
      <c r="BF154" s="172">
        <f>IF(N154="znížená",J154,0)</f>
        <v>0</v>
      </c>
      <c r="BG154" s="172">
        <f>IF(N154="zákl. prenesená",J154,0)</f>
        <v>0</v>
      </c>
      <c r="BH154" s="172">
        <f>IF(N154="zníž. prenesená",J154,0)</f>
        <v>0</v>
      </c>
      <c r="BI154" s="172">
        <f>IF(N154="nulová",J154,0)</f>
        <v>0</v>
      </c>
      <c r="BJ154" s="14" t="s">
        <v>139</v>
      </c>
      <c r="BK154" s="172">
        <f>ROUND(I154*H154,2)</f>
        <v>0</v>
      </c>
      <c r="BL154" s="14" t="s">
        <v>138</v>
      </c>
      <c r="BM154" s="171" t="s">
        <v>453</v>
      </c>
    </row>
    <row r="155" spans="1:65" s="2" customFormat="1" ht="16.5" customHeight="1">
      <c r="A155" s="29"/>
      <c r="B155" s="158"/>
      <c r="C155" s="159" t="s">
        <v>231</v>
      </c>
      <c r="D155" s="159" t="s">
        <v>134</v>
      </c>
      <c r="E155" s="160" t="s">
        <v>454</v>
      </c>
      <c r="F155" s="161" t="s">
        <v>455</v>
      </c>
      <c r="G155" s="162" t="s">
        <v>143</v>
      </c>
      <c r="H155" s="163">
        <v>1</v>
      </c>
      <c r="I155" s="164"/>
      <c r="J155" s="165">
        <f>ROUND(I155*H155,2)</f>
        <v>0</v>
      </c>
      <c r="K155" s="166"/>
      <c r="L155" s="30"/>
      <c r="M155" s="167" t="s">
        <v>1</v>
      </c>
      <c r="N155" s="168" t="s">
        <v>45</v>
      </c>
      <c r="O155" s="55"/>
      <c r="P155" s="169">
        <f>O155*H155</f>
        <v>0</v>
      </c>
      <c r="Q155" s="169">
        <v>0</v>
      </c>
      <c r="R155" s="169">
        <f>Q155*H155</f>
        <v>0</v>
      </c>
      <c r="S155" s="169">
        <v>0</v>
      </c>
      <c r="T155" s="170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1" t="s">
        <v>138</v>
      </c>
      <c r="AT155" s="171" t="s">
        <v>134</v>
      </c>
      <c r="AU155" s="171" t="s">
        <v>139</v>
      </c>
      <c r="AY155" s="14" t="s">
        <v>131</v>
      </c>
      <c r="BE155" s="172">
        <f>IF(N155="základná",J155,0)</f>
        <v>0</v>
      </c>
      <c r="BF155" s="172">
        <f>IF(N155="znížená",J155,0)</f>
        <v>0</v>
      </c>
      <c r="BG155" s="172">
        <f>IF(N155="zákl. prenesená",J155,0)</f>
        <v>0</v>
      </c>
      <c r="BH155" s="172">
        <f>IF(N155="zníž. prenesená",J155,0)</f>
        <v>0</v>
      </c>
      <c r="BI155" s="172">
        <f>IF(N155="nulová",J155,0)</f>
        <v>0</v>
      </c>
      <c r="BJ155" s="14" t="s">
        <v>139</v>
      </c>
      <c r="BK155" s="172">
        <f>ROUND(I155*H155,2)</f>
        <v>0</v>
      </c>
      <c r="BL155" s="14" t="s">
        <v>138</v>
      </c>
      <c r="BM155" s="171" t="s">
        <v>456</v>
      </c>
    </row>
    <row r="156" spans="1:65" s="12" customFormat="1" ht="22.9" customHeight="1">
      <c r="B156" s="145"/>
      <c r="D156" s="146" t="s">
        <v>78</v>
      </c>
      <c r="E156" s="156" t="s">
        <v>457</v>
      </c>
      <c r="F156" s="156" t="s">
        <v>458</v>
      </c>
      <c r="I156" s="148"/>
      <c r="J156" s="157">
        <f>BK156</f>
        <v>0</v>
      </c>
      <c r="L156" s="145"/>
      <c r="M156" s="150"/>
      <c r="N156" s="151"/>
      <c r="O156" s="151"/>
      <c r="P156" s="152">
        <f>SUM(P157:P180)</f>
        <v>0</v>
      </c>
      <c r="Q156" s="151"/>
      <c r="R156" s="152">
        <f>SUM(R157:R180)</f>
        <v>1.2800000000000003E-3</v>
      </c>
      <c r="S156" s="151"/>
      <c r="T156" s="153">
        <f>SUM(T157:T180)</f>
        <v>0</v>
      </c>
      <c r="AR156" s="146" t="s">
        <v>87</v>
      </c>
      <c r="AT156" s="154" t="s">
        <v>78</v>
      </c>
      <c r="AU156" s="154" t="s">
        <v>87</v>
      </c>
      <c r="AY156" s="146" t="s">
        <v>131</v>
      </c>
      <c r="BK156" s="155">
        <f>SUM(BK157:BK180)</f>
        <v>0</v>
      </c>
    </row>
    <row r="157" spans="1:65" s="2" customFormat="1" ht="16.5" customHeight="1">
      <c r="A157" s="29"/>
      <c r="B157" s="158"/>
      <c r="C157" s="159" t="s">
        <v>235</v>
      </c>
      <c r="D157" s="159" t="s">
        <v>134</v>
      </c>
      <c r="E157" s="160" t="s">
        <v>459</v>
      </c>
      <c r="F157" s="161" t="s">
        <v>460</v>
      </c>
      <c r="G157" s="162" t="s">
        <v>143</v>
      </c>
      <c r="H157" s="163">
        <v>13</v>
      </c>
      <c r="I157" s="164"/>
      <c r="J157" s="165">
        <f>ROUND(I157*H157,2)</f>
        <v>0</v>
      </c>
      <c r="K157" s="166"/>
      <c r="L157" s="30"/>
      <c r="M157" s="167" t="s">
        <v>1</v>
      </c>
      <c r="N157" s="168" t="s">
        <v>45</v>
      </c>
      <c r="O157" s="55"/>
      <c r="P157" s="169">
        <f>O157*H157</f>
        <v>0</v>
      </c>
      <c r="Q157" s="169">
        <v>3.0000000000000001E-5</v>
      </c>
      <c r="R157" s="169">
        <f>Q157*H157</f>
        <v>3.8999999999999999E-4</v>
      </c>
      <c r="S157" s="169">
        <v>0</v>
      </c>
      <c r="T157" s="170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1" t="s">
        <v>138</v>
      </c>
      <c r="AT157" s="171" t="s">
        <v>134</v>
      </c>
      <c r="AU157" s="171" t="s">
        <v>139</v>
      </c>
      <c r="AY157" s="14" t="s">
        <v>131</v>
      </c>
      <c r="BE157" s="172">
        <f>IF(N157="základná",J157,0)</f>
        <v>0</v>
      </c>
      <c r="BF157" s="172">
        <f>IF(N157="znížená",J157,0)</f>
        <v>0</v>
      </c>
      <c r="BG157" s="172">
        <f>IF(N157="zákl. prenesená",J157,0)</f>
        <v>0</v>
      </c>
      <c r="BH157" s="172">
        <f>IF(N157="zníž. prenesená",J157,0)</f>
        <v>0</v>
      </c>
      <c r="BI157" s="172">
        <f>IF(N157="nulová",J157,0)</f>
        <v>0</v>
      </c>
      <c r="BJ157" s="14" t="s">
        <v>139</v>
      </c>
      <c r="BK157" s="172">
        <f>ROUND(I157*H157,2)</f>
        <v>0</v>
      </c>
      <c r="BL157" s="14" t="s">
        <v>138</v>
      </c>
      <c r="BM157" s="171" t="s">
        <v>461</v>
      </c>
    </row>
    <row r="158" spans="1:65" s="2" customFormat="1" ht="21.75" customHeight="1">
      <c r="A158" s="29"/>
      <c r="B158" s="158"/>
      <c r="C158" s="173" t="s">
        <v>239</v>
      </c>
      <c r="D158" s="173" t="s">
        <v>252</v>
      </c>
      <c r="E158" s="174" t="s">
        <v>462</v>
      </c>
      <c r="F158" s="175" t="s">
        <v>463</v>
      </c>
      <c r="G158" s="176" t="s">
        <v>143</v>
      </c>
      <c r="H158" s="177">
        <v>6</v>
      </c>
      <c r="I158" s="178"/>
      <c r="J158" s="179">
        <f>ROUND(I158*H158,2)</f>
        <v>0</v>
      </c>
      <c r="K158" s="180"/>
      <c r="L158" s="181"/>
      <c r="M158" s="182" t="s">
        <v>1</v>
      </c>
      <c r="N158" s="183" t="s">
        <v>45</v>
      </c>
      <c r="O158" s="55"/>
      <c r="P158" s="169">
        <f>O158*H158</f>
        <v>0</v>
      </c>
      <c r="Q158" s="169">
        <v>0</v>
      </c>
      <c r="R158" s="169">
        <f>Q158*H158</f>
        <v>0</v>
      </c>
      <c r="S158" s="169">
        <v>0</v>
      </c>
      <c r="T158" s="170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1" t="s">
        <v>165</v>
      </c>
      <c r="AT158" s="171" t="s">
        <v>252</v>
      </c>
      <c r="AU158" s="171" t="s">
        <v>139</v>
      </c>
      <c r="AY158" s="14" t="s">
        <v>131</v>
      </c>
      <c r="BE158" s="172">
        <f>IF(N158="základná",J158,0)</f>
        <v>0</v>
      </c>
      <c r="BF158" s="172">
        <f>IF(N158="znížená",J158,0)</f>
        <v>0</v>
      </c>
      <c r="BG158" s="172">
        <f>IF(N158="zákl. prenesená",J158,0)</f>
        <v>0</v>
      </c>
      <c r="BH158" s="172">
        <f>IF(N158="zníž. prenesená",J158,0)</f>
        <v>0</v>
      </c>
      <c r="BI158" s="172">
        <f>IF(N158="nulová",J158,0)</f>
        <v>0</v>
      </c>
      <c r="BJ158" s="14" t="s">
        <v>139</v>
      </c>
      <c r="BK158" s="172">
        <f>ROUND(I158*H158,2)</f>
        <v>0</v>
      </c>
      <c r="BL158" s="14" t="s">
        <v>138</v>
      </c>
      <c r="BM158" s="171" t="s">
        <v>464</v>
      </c>
    </row>
    <row r="159" spans="1:65" s="2" customFormat="1" ht="16.5" customHeight="1">
      <c r="A159" s="29"/>
      <c r="B159" s="158"/>
      <c r="C159" s="173" t="s">
        <v>247</v>
      </c>
      <c r="D159" s="173" t="s">
        <v>252</v>
      </c>
      <c r="E159" s="174" t="s">
        <v>465</v>
      </c>
      <c r="F159" s="175" t="s">
        <v>466</v>
      </c>
      <c r="G159" s="176" t="s">
        <v>143</v>
      </c>
      <c r="H159" s="177">
        <v>7</v>
      </c>
      <c r="I159" s="178"/>
      <c r="J159" s="179">
        <f>ROUND(I159*H159,2)</f>
        <v>0</v>
      </c>
      <c r="K159" s="180"/>
      <c r="L159" s="181"/>
      <c r="M159" s="182" t="s">
        <v>1</v>
      </c>
      <c r="N159" s="183" t="s">
        <v>45</v>
      </c>
      <c r="O159" s="55"/>
      <c r="P159" s="169">
        <f>O159*H159</f>
        <v>0</v>
      </c>
      <c r="Q159" s="169">
        <v>0</v>
      </c>
      <c r="R159" s="169">
        <f>Q159*H159</f>
        <v>0</v>
      </c>
      <c r="S159" s="169">
        <v>0</v>
      </c>
      <c r="T159" s="170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1" t="s">
        <v>165</v>
      </c>
      <c r="AT159" s="171" t="s">
        <v>252</v>
      </c>
      <c r="AU159" s="171" t="s">
        <v>139</v>
      </c>
      <c r="AY159" s="14" t="s">
        <v>131</v>
      </c>
      <c r="BE159" s="172">
        <f>IF(N159="základná",J159,0)</f>
        <v>0</v>
      </c>
      <c r="BF159" s="172">
        <f>IF(N159="znížená",J159,0)</f>
        <v>0</v>
      </c>
      <c r="BG159" s="172">
        <f>IF(N159="zákl. prenesená",J159,0)</f>
        <v>0</v>
      </c>
      <c r="BH159" s="172">
        <f>IF(N159="zníž. prenesená",J159,0)</f>
        <v>0</v>
      </c>
      <c r="BI159" s="172">
        <f>IF(N159="nulová",J159,0)</f>
        <v>0</v>
      </c>
      <c r="BJ159" s="14" t="s">
        <v>139</v>
      </c>
      <c r="BK159" s="172">
        <f>ROUND(I159*H159,2)</f>
        <v>0</v>
      </c>
      <c r="BL159" s="14" t="s">
        <v>138</v>
      </c>
      <c r="BM159" s="171" t="s">
        <v>467</v>
      </c>
    </row>
    <row r="160" spans="1:65" s="2" customFormat="1" ht="16.5" customHeight="1">
      <c r="A160" s="29"/>
      <c r="B160" s="158"/>
      <c r="C160" s="159" t="s">
        <v>251</v>
      </c>
      <c r="D160" s="159" t="s">
        <v>134</v>
      </c>
      <c r="E160" s="160" t="s">
        <v>468</v>
      </c>
      <c r="F160" s="161" t="s">
        <v>469</v>
      </c>
      <c r="G160" s="162" t="s">
        <v>143</v>
      </c>
      <c r="H160" s="163">
        <v>20</v>
      </c>
      <c r="I160" s="164"/>
      <c r="J160" s="165">
        <f>ROUND(I160*H160,2)</f>
        <v>0</v>
      </c>
      <c r="K160" s="166"/>
      <c r="L160" s="30"/>
      <c r="M160" s="167" t="s">
        <v>1</v>
      </c>
      <c r="N160" s="168" t="s">
        <v>45</v>
      </c>
      <c r="O160" s="55"/>
      <c r="P160" s="169">
        <f>O160*H160</f>
        <v>0</v>
      </c>
      <c r="Q160" s="169">
        <v>2.0000000000000002E-5</v>
      </c>
      <c r="R160" s="169">
        <f>Q160*H160</f>
        <v>4.0000000000000002E-4</v>
      </c>
      <c r="S160" s="169">
        <v>0</v>
      </c>
      <c r="T160" s="170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1" t="s">
        <v>138</v>
      </c>
      <c r="AT160" s="171" t="s">
        <v>134</v>
      </c>
      <c r="AU160" s="171" t="s">
        <v>139</v>
      </c>
      <c r="AY160" s="14" t="s">
        <v>131</v>
      </c>
      <c r="BE160" s="172">
        <f>IF(N160="základná",J160,0)</f>
        <v>0</v>
      </c>
      <c r="BF160" s="172">
        <f>IF(N160="znížená",J160,0)</f>
        <v>0</v>
      </c>
      <c r="BG160" s="172">
        <f>IF(N160="zákl. prenesená",J160,0)</f>
        <v>0</v>
      </c>
      <c r="BH160" s="172">
        <f>IF(N160="zníž. prenesená",J160,0)</f>
        <v>0</v>
      </c>
      <c r="BI160" s="172">
        <f>IF(N160="nulová",J160,0)</f>
        <v>0</v>
      </c>
      <c r="BJ160" s="14" t="s">
        <v>139</v>
      </c>
      <c r="BK160" s="172">
        <f>ROUND(I160*H160,2)</f>
        <v>0</v>
      </c>
      <c r="BL160" s="14" t="s">
        <v>138</v>
      </c>
      <c r="BM160" s="171" t="s">
        <v>470</v>
      </c>
    </row>
    <row r="161" spans="1:65" s="2" customFormat="1" ht="16.5" customHeight="1">
      <c r="A161" s="29"/>
      <c r="B161" s="158"/>
      <c r="C161" s="173" t="s">
        <v>258</v>
      </c>
      <c r="D161" s="173" t="s">
        <v>252</v>
      </c>
      <c r="E161" s="174" t="s">
        <v>471</v>
      </c>
      <c r="F161" s="175" t="s">
        <v>472</v>
      </c>
      <c r="G161" s="176" t="s">
        <v>143</v>
      </c>
      <c r="H161" s="177">
        <v>7</v>
      </c>
      <c r="I161" s="178"/>
      <c r="J161" s="179">
        <f>ROUND(I161*H161,2)</f>
        <v>0</v>
      </c>
      <c r="K161" s="180"/>
      <c r="L161" s="181"/>
      <c r="M161" s="182" t="s">
        <v>1</v>
      </c>
      <c r="N161" s="183" t="s">
        <v>45</v>
      </c>
      <c r="O161" s="55"/>
      <c r="P161" s="169">
        <f>O161*H161</f>
        <v>0</v>
      </c>
      <c r="Q161" s="169">
        <v>0</v>
      </c>
      <c r="R161" s="169">
        <f>Q161*H161</f>
        <v>0</v>
      </c>
      <c r="S161" s="169">
        <v>0</v>
      </c>
      <c r="T161" s="170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1" t="s">
        <v>165</v>
      </c>
      <c r="AT161" s="171" t="s">
        <v>252</v>
      </c>
      <c r="AU161" s="171" t="s">
        <v>139</v>
      </c>
      <c r="AY161" s="14" t="s">
        <v>131</v>
      </c>
      <c r="BE161" s="172">
        <f>IF(N161="základná",J161,0)</f>
        <v>0</v>
      </c>
      <c r="BF161" s="172">
        <f>IF(N161="znížená",J161,0)</f>
        <v>0</v>
      </c>
      <c r="BG161" s="172">
        <f>IF(N161="zákl. prenesená",J161,0)</f>
        <v>0</v>
      </c>
      <c r="BH161" s="172">
        <f>IF(N161="zníž. prenesená",J161,0)</f>
        <v>0</v>
      </c>
      <c r="BI161" s="172">
        <f>IF(N161="nulová",J161,0)</f>
        <v>0</v>
      </c>
      <c r="BJ161" s="14" t="s">
        <v>139</v>
      </c>
      <c r="BK161" s="172">
        <f>ROUND(I161*H161,2)</f>
        <v>0</v>
      </c>
      <c r="BL161" s="14" t="s">
        <v>138</v>
      </c>
      <c r="BM161" s="171" t="s">
        <v>473</v>
      </c>
    </row>
    <row r="162" spans="1:65" s="2" customFormat="1" ht="16.5" customHeight="1">
      <c r="A162" s="29"/>
      <c r="B162" s="158"/>
      <c r="C162" s="173" t="s">
        <v>262</v>
      </c>
      <c r="D162" s="173" t="s">
        <v>252</v>
      </c>
      <c r="E162" s="174" t="s">
        <v>474</v>
      </c>
      <c r="F162" s="175" t="s">
        <v>475</v>
      </c>
      <c r="G162" s="176" t="s">
        <v>143</v>
      </c>
      <c r="H162" s="177">
        <v>2</v>
      </c>
      <c r="I162" s="178"/>
      <c r="J162" s="179">
        <f>ROUND(I162*H162,2)</f>
        <v>0</v>
      </c>
      <c r="K162" s="180"/>
      <c r="L162" s="181"/>
      <c r="M162" s="182" t="s">
        <v>1</v>
      </c>
      <c r="N162" s="183" t="s">
        <v>45</v>
      </c>
      <c r="O162" s="55"/>
      <c r="P162" s="169">
        <f>O162*H162</f>
        <v>0</v>
      </c>
      <c r="Q162" s="169">
        <v>0</v>
      </c>
      <c r="R162" s="169">
        <f>Q162*H162</f>
        <v>0</v>
      </c>
      <c r="S162" s="169">
        <v>0</v>
      </c>
      <c r="T162" s="170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1" t="s">
        <v>165</v>
      </c>
      <c r="AT162" s="171" t="s">
        <v>252</v>
      </c>
      <c r="AU162" s="171" t="s">
        <v>139</v>
      </c>
      <c r="AY162" s="14" t="s">
        <v>131</v>
      </c>
      <c r="BE162" s="172">
        <f>IF(N162="základná",J162,0)</f>
        <v>0</v>
      </c>
      <c r="BF162" s="172">
        <f>IF(N162="znížená",J162,0)</f>
        <v>0</v>
      </c>
      <c r="BG162" s="172">
        <f>IF(N162="zákl. prenesená",J162,0)</f>
        <v>0</v>
      </c>
      <c r="BH162" s="172">
        <f>IF(N162="zníž. prenesená",J162,0)</f>
        <v>0</v>
      </c>
      <c r="BI162" s="172">
        <f>IF(N162="nulová",J162,0)</f>
        <v>0</v>
      </c>
      <c r="BJ162" s="14" t="s">
        <v>139</v>
      </c>
      <c r="BK162" s="172">
        <f>ROUND(I162*H162,2)</f>
        <v>0</v>
      </c>
      <c r="BL162" s="14" t="s">
        <v>138</v>
      </c>
      <c r="BM162" s="171" t="s">
        <v>476</v>
      </c>
    </row>
    <row r="163" spans="1:65" s="2" customFormat="1" ht="16.5" customHeight="1">
      <c r="A163" s="29"/>
      <c r="B163" s="158"/>
      <c r="C163" s="173" t="s">
        <v>268</v>
      </c>
      <c r="D163" s="173" t="s">
        <v>252</v>
      </c>
      <c r="E163" s="174" t="s">
        <v>477</v>
      </c>
      <c r="F163" s="175" t="s">
        <v>478</v>
      </c>
      <c r="G163" s="176" t="s">
        <v>143</v>
      </c>
      <c r="H163" s="177">
        <v>1</v>
      </c>
      <c r="I163" s="178"/>
      <c r="J163" s="179">
        <f>ROUND(I163*H163,2)</f>
        <v>0</v>
      </c>
      <c r="K163" s="180"/>
      <c r="L163" s="181"/>
      <c r="M163" s="182" t="s">
        <v>1</v>
      </c>
      <c r="N163" s="183" t="s">
        <v>45</v>
      </c>
      <c r="O163" s="55"/>
      <c r="P163" s="169">
        <f>O163*H163</f>
        <v>0</v>
      </c>
      <c r="Q163" s="169">
        <v>0</v>
      </c>
      <c r="R163" s="169">
        <f>Q163*H163</f>
        <v>0</v>
      </c>
      <c r="S163" s="169">
        <v>0</v>
      </c>
      <c r="T163" s="170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1" t="s">
        <v>165</v>
      </c>
      <c r="AT163" s="171" t="s">
        <v>252</v>
      </c>
      <c r="AU163" s="171" t="s">
        <v>139</v>
      </c>
      <c r="AY163" s="14" t="s">
        <v>131</v>
      </c>
      <c r="BE163" s="172">
        <f>IF(N163="základná",J163,0)</f>
        <v>0</v>
      </c>
      <c r="BF163" s="172">
        <f>IF(N163="znížená",J163,0)</f>
        <v>0</v>
      </c>
      <c r="BG163" s="172">
        <f>IF(N163="zákl. prenesená",J163,0)</f>
        <v>0</v>
      </c>
      <c r="BH163" s="172">
        <f>IF(N163="zníž. prenesená",J163,0)</f>
        <v>0</v>
      </c>
      <c r="BI163" s="172">
        <f>IF(N163="nulová",J163,0)</f>
        <v>0</v>
      </c>
      <c r="BJ163" s="14" t="s">
        <v>139</v>
      </c>
      <c r="BK163" s="172">
        <f>ROUND(I163*H163,2)</f>
        <v>0</v>
      </c>
      <c r="BL163" s="14" t="s">
        <v>138</v>
      </c>
      <c r="BM163" s="171" t="s">
        <v>479</v>
      </c>
    </row>
    <row r="164" spans="1:65" s="2" customFormat="1" ht="16.5" customHeight="1">
      <c r="A164" s="29"/>
      <c r="B164" s="158"/>
      <c r="C164" s="173" t="s">
        <v>256</v>
      </c>
      <c r="D164" s="173" t="s">
        <v>252</v>
      </c>
      <c r="E164" s="174" t="s">
        <v>480</v>
      </c>
      <c r="F164" s="175" t="s">
        <v>481</v>
      </c>
      <c r="G164" s="176" t="s">
        <v>143</v>
      </c>
      <c r="H164" s="177">
        <v>1</v>
      </c>
      <c r="I164" s="178"/>
      <c r="J164" s="179">
        <f>ROUND(I164*H164,2)</f>
        <v>0</v>
      </c>
      <c r="K164" s="180"/>
      <c r="L164" s="181"/>
      <c r="M164" s="182" t="s">
        <v>1</v>
      </c>
      <c r="N164" s="183" t="s">
        <v>45</v>
      </c>
      <c r="O164" s="55"/>
      <c r="P164" s="169">
        <f>O164*H164</f>
        <v>0</v>
      </c>
      <c r="Q164" s="169">
        <v>0</v>
      </c>
      <c r="R164" s="169">
        <f>Q164*H164</f>
        <v>0</v>
      </c>
      <c r="S164" s="169">
        <v>0</v>
      </c>
      <c r="T164" s="170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1" t="s">
        <v>165</v>
      </c>
      <c r="AT164" s="171" t="s">
        <v>252</v>
      </c>
      <c r="AU164" s="171" t="s">
        <v>139</v>
      </c>
      <c r="AY164" s="14" t="s">
        <v>131</v>
      </c>
      <c r="BE164" s="172">
        <f>IF(N164="základná",J164,0)</f>
        <v>0</v>
      </c>
      <c r="BF164" s="172">
        <f>IF(N164="znížená",J164,0)</f>
        <v>0</v>
      </c>
      <c r="BG164" s="172">
        <f>IF(N164="zákl. prenesená",J164,0)</f>
        <v>0</v>
      </c>
      <c r="BH164" s="172">
        <f>IF(N164="zníž. prenesená",J164,0)</f>
        <v>0</v>
      </c>
      <c r="BI164" s="172">
        <f>IF(N164="nulová",J164,0)</f>
        <v>0</v>
      </c>
      <c r="BJ164" s="14" t="s">
        <v>139</v>
      </c>
      <c r="BK164" s="172">
        <f>ROUND(I164*H164,2)</f>
        <v>0</v>
      </c>
      <c r="BL164" s="14" t="s">
        <v>138</v>
      </c>
      <c r="BM164" s="171" t="s">
        <v>482</v>
      </c>
    </row>
    <row r="165" spans="1:65" s="2" customFormat="1" ht="16.5" customHeight="1">
      <c r="A165" s="29"/>
      <c r="B165" s="158"/>
      <c r="C165" s="173" t="s">
        <v>277</v>
      </c>
      <c r="D165" s="173" t="s">
        <v>252</v>
      </c>
      <c r="E165" s="174" t="s">
        <v>483</v>
      </c>
      <c r="F165" s="175" t="s">
        <v>484</v>
      </c>
      <c r="G165" s="176" t="s">
        <v>143</v>
      </c>
      <c r="H165" s="177">
        <v>9</v>
      </c>
      <c r="I165" s="178"/>
      <c r="J165" s="179">
        <f>ROUND(I165*H165,2)</f>
        <v>0</v>
      </c>
      <c r="K165" s="180"/>
      <c r="L165" s="181"/>
      <c r="M165" s="182" t="s">
        <v>1</v>
      </c>
      <c r="N165" s="183" t="s">
        <v>45</v>
      </c>
      <c r="O165" s="55"/>
      <c r="P165" s="169">
        <f>O165*H165</f>
        <v>0</v>
      </c>
      <c r="Q165" s="169">
        <v>0</v>
      </c>
      <c r="R165" s="169">
        <f>Q165*H165</f>
        <v>0</v>
      </c>
      <c r="S165" s="169">
        <v>0</v>
      </c>
      <c r="T165" s="170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1" t="s">
        <v>165</v>
      </c>
      <c r="AT165" s="171" t="s">
        <v>252</v>
      </c>
      <c r="AU165" s="171" t="s">
        <v>139</v>
      </c>
      <c r="AY165" s="14" t="s">
        <v>131</v>
      </c>
      <c r="BE165" s="172">
        <f>IF(N165="základná",J165,0)</f>
        <v>0</v>
      </c>
      <c r="BF165" s="172">
        <f>IF(N165="znížená",J165,0)</f>
        <v>0</v>
      </c>
      <c r="BG165" s="172">
        <f>IF(N165="zákl. prenesená",J165,0)</f>
        <v>0</v>
      </c>
      <c r="BH165" s="172">
        <f>IF(N165="zníž. prenesená",J165,0)</f>
        <v>0</v>
      </c>
      <c r="BI165" s="172">
        <f>IF(N165="nulová",J165,0)</f>
        <v>0</v>
      </c>
      <c r="BJ165" s="14" t="s">
        <v>139</v>
      </c>
      <c r="BK165" s="172">
        <f>ROUND(I165*H165,2)</f>
        <v>0</v>
      </c>
      <c r="BL165" s="14" t="s">
        <v>138</v>
      </c>
      <c r="BM165" s="171" t="s">
        <v>485</v>
      </c>
    </row>
    <row r="166" spans="1:65" s="2" customFormat="1" ht="16.5" customHeight="1">
      <c r="A166" s="29"/>
      <c r="B166" s="158"/>
      <c r="C166" s="159" t="s">
        <v>281</v>
      </c>
      <c r="D166" s="159" t="s">
        <v>134</v>
      </c>
      <c r="E166" s="160" t="s">
        <v>486</v>
      </c>
      <c r="F166" s="161" t="s">
        <v>469</v>
      </c>
      <c r="G166" s="162" t="s">
        <v>143</v>
      </c>
      <c r="H166" s="163">
        <v>1</v>
      </c>
      <c r="I166" s="164"/>
      <c r="J166" s="165">
        <f>ROUND(I166*H166,2)</f>
        <v>0</v>
      </c>
      <c r="K166" s="166"/>
      <c r="L166" s="30"/>
      <c r="M166" s="167" t="s">
        <v>1</v>
      </c>
      <c r="N166" s="168" t="s">
        <v>45</v>
      </c>
      <c r="O166" s="55"/>
      <c r="P166" s="169">
        <f>O166*H166</f>
        <v>0</v>
      </c>
      <c r="Q166" s="169">
        <v>2.0000000000000002E-5</v>
      </c>
      <c r="R166" s="169">
        <f>Q166*H166</f>
        <v>2.0000000000000002E-5</v>
      </c>
      <c r="S166" s="169">
        <v>0</v>
      </c>
      <c r="T166" s="170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1" t="s">
        <v>138</v>
      </c>
      <c r="AT166" s="171" t="s">
        <v>134</v>
      </c>
      <c r="AU166" s="171" t="s">
        <v>139</v>
      </c>
      <c r="AY166" s="14" t="s">
        <v>131</v>
      </c>
      <c r="BE166" s="172">
        <f>IF(N166="základná",J166,0)</f>
        <v>0</v>
      </c>
      <c r="BF166" s="172">
        <f>IF(N166="znížená",J166,0)</f>
        <v>0</v>
      </c>
      <c r="BG166" s="172">
        <f>IF(N166="zákl. prenesená",J166,0)</f>
        <v>0</v>
      </c>
      <c r="BH166" s="172">
        <f>IF(N166="zníž. prenesená",J166,0)</f>
        <v>0</v>
      </c>
      <c r="BI166" s="172">
        <f>IF(N166="nulová",J166,0)</f>
        <v>0</v>
      </c>
      <c r="BJ166" s="14" t="s">
        <v>139</v>
      </c>
      <c r="BK166" s="172">
        <f>ROUND(I166*H166,2)</f>
        <v>0</v>
      </c>
      <c r="BL166" s="14" t="s">
        <v>138</v>
      </c>
      <c r="BM166" s="171" t="s">
        <v>487</v>
      </c>
    </row>
    <row r="167" spans="1:65" s="2" customFormat="1" ht="16.5" customHeight="1">
      <c r="A167" s="29"/>
      <c r="B167" s="158"/>
      <c r="C167" s="173" t="s">
        <v>285</v>
      </c>
      <c r="D167" s="173" t="s">
        <v>252</v>
      </c>
      <c r="E167" s="174" t="s">
        <v>488</v>
      </c>
      <c r="F167" s="175" t="s">
        <v>489</v>
      </c>
      <c r="G167" s="176" t="s">
        <v>143</v>
      </c>
      <c r="H167" s="177">
        <v>1</v>
      </c>
      <c r="I167" s="178"/>
      <c r="J167" s="179">
        <f>ROUND(I167*H167,2)</f>
        <v>0</v>
      </c>
      <c r="K167" s="180"/>
      <c r="L167" s="181"/>
      <c r="M167" s="182" t="s">
        <v>1</v>
      </c>
      <c r="N167" s="183" t="s">
        <v>45</v>
      </c>
      <c r="O167" s="55"/>
      <c r="P167" s="169">
        <f>O167*H167</f>
        <v>0</v>
      </c>
      <c r="Q167" s="169">
        <v>0</v>
      </c>
      <c r="R167" s="169">
        <f>Q167*H167</f>
        <v>0</v>
      </c>
      <c r="S167" s="169">
        <v>0</v>
      </c>
      <c r="T167" s="170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1" t="s">
        <v>165</v>
      </c>
      <c r="AT167" s="171" t="s">
        <v>252</v>
      </c>
      <c r="AU167" s="171" t="s">
        <v>139</v>
      </c>
      <c r="AY167" s="14" t="s">
        <v>131</v>
      </c>
      <c r="BE167" s="172">
        <f>IF(N167="základná",J167,0)</f>
        <v>0</v>
      </c>
      <c r="BF167" s="172">
        <f>IF(N167="znížená",J167,0)</f>
        <v>0</v>
      </c>
      <c r="BG167" s="172">
        <f>IF(N167="zákl. prenesená",J167,0)</f>
        <v>0</v>
      </c>
      <c r="BH167" s="172">
        <f>IF(N167="zníž. prenesená",J167,0)</f>
        <v>0</v>
      </c>
      <c r="BI167" s="172">
        <f>IF(N167="nulová",J167,0)</f>
        <v>0</v>
      </c>
      <c r="BJ167" s="14" t="s">
        <v>139</v>
      </c>
      <c r="BK167" s="172">
        <f>ROUND(I167*H167,2)</f>
        <v>0</v>
      </c>
      <c r="BL167" s="14" t="s">
        <v>138</v>
      </c>
      <c r="BM167" s="171" t="s">
        <v>490</v>
      </c>
    </row>
    <row r="168" spans="1:65" s="2" customFormat="1" ht="16.5" customHeight="1">
      <c r="A168" s="29"/>
      <c r="B168" s="158"/>
      <c r="C168" s="159" t="s">
        <v>289</v>
      </c>
      <c r="D168" s="159" t="s">
        <v>134</v>
      </c>
      <c r="E168" s="160" t="s">
        <v>491</v>
      </c>
      <c r="F168" s="161" t="s">
        <v>492</v>
      </c>
      <c r="G168" s="162" t="s">
        <v>143</v>
      </c>
      <c r="H168" s="163">
        <v>2</v>
      </c>
      <c r="I168" s="164"/>
      <c r="J168" s="165">
        <f>ROUND(I168*H168,2)</f>
        <v>0</v>
      </c>
      <c r="K168" s="166"/>
      <c r="L168" s="30"/>
      <c r="M168" s="167" t="s">
        <v>1</v>
      </c>
      <c r="N168" s="168" t="s">
        <v>45</v>
      </c>
      <c r="O168" s="55"/>
      <c r="P168" s="169">
        <f>O168*H168</f>
        <v>0</v>
      </c>
      <c r="Q168" s="169">
        <v>2.0000000000000002E-5</v>
      </c>
      <c r="R168" s="169">
        <f>Q168*H168</f>
        <v>4.0000000000000003E-5</v>
      </c>
      <c r="S168" s="169">
        <v>0</v>
      </c>
      <c r="T168" s="170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1" t="s">
        <v>138</v>
      </c>
      <c r="AT168" s="171" t="s">
        <v>134</v>
      </c>
      <c r="AU168" s="171" t="s">
        <v>139</v>
      </c>
      <c r="AY168" s="14" t="s">
        <v>131</v>
      </c>
      <c r="BE168" s="172">
        <f>IF(N168="základná",J168,0)</f>
        <v>0</v>
      </c>
      <c r="BF168" s="172">
        <f>IF(N168="znížená",J168,0)</f>
        <v>0</v>
      </c>
      <c r="BG168" s="172">
        <f>IF(N168="zákl. prenesená",J168,0)</f>
        <v>0</v>
      </c>
      <c r="BH168" s="172">
        <f>IF(N168="zníž. prenesená",J168,0)</f>
        <v>0</v>
      </c>
      <c r="BI168" s="172">
        <f>IF(N168="nulová",J168,0)</f>
        <v>0</v>
      </c>
      <c r="BJ168" s="14" t="s">
        <v>139</v>
      </c>
      <c r="BK168" s="172">
        <f>ROUND(I168*H168,2)</f>
        <v>0</v>
      </c>
      <c r="BL168" s="14" t="s">
        <v>138</v>
      </c>
      <c r="BM168" s="171" t="s">
        <v>493</v>
      </c>
    </row>
    <row r="169" spans="1:65" s="2" customFormat="1" ht="16.5" customHeight="1">
      <c r="A169" s="29"/>
      <c r="B169" s="158"/>
      <c r="C169" s="173" t="s">
        <v>293</v>
      </c>
      <c r="D169" s="173" t="s">
        <v>252</v>
      </c>
      <c r="E169" s="174" t="s">
        <v>494</v>
      </c>
      <c r="F169" s="175" t="s">
        <v>495</v>
      </c>
      <c r="G169" s="176" t="s">
        <v>143</v>
      </c>
      <c r="H169" s="177">
        <v>1</v>
      </c>
      <c r="I169" s="178"/>
      <c r="J169" s="179">
        <f>ROUND(I169*H169,2)</f>
        <v>0</v>
      </c>
      <c r="K169" s="180"/>
      <c r="L169" s="181"/>
      <c r="M169" s="182" t="s">
        <v>1</v>
      </c>
      <c r="N169" s="183" t="s">
        <v>45</v>
      </c>
      <c r="O169" s="55"/>
      <c r="P169" s="169">
        <f>O169*H169</f>
        <v>0</v>
      </c>
      <c r="Q169" s="169">
        <v>0</v>
      </c>
      <c r="R169" s="169">
        <f>Q169*H169</f>
        <v>0</v>
      </c>
      <c r="S169" s="169">
        <v>0</v>
      </c>
      <c r="T169" s="170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1" t="s">
        <v>165</v>
      </c>
      <c r="AT169" s="171" t="s">
        <v>252</v>
      </c>
      <c r="AU169" s="171" t="s">
        <v>139</v>
      </c>
      <c r="AY169" s="14" t="s">
        <v>131</v>
      </c>
      <c r="BE169" s="172">
        <f>IF(N169="základná",J169,0)</f>
        <v>0</v>
      </c>
      <c r="BF169" s="172">
        <f>IF(N169="znížená",J169,0)</f>
        <v>0</v>
      </c>
      <c r="BG169" s="172">
        <f>IF(N169="zákl. prenesená",J169,0)</f>
        <v>0</v>
      </c>
      <c r="BH169" s="172">
        <f>IF(N169="zníž. prenesená",J169,0)</f>
        <v>0</v>
      </c>
      <c r="BI169" s="172">
        <f>IF(N169="nulová",J169,0)</f>
        <v>0</v>
      </c>
      <c r="BJ169" s="14" t="s">
        <v>139</v>
      </c>
      <c r="BK169" s="172">
        <f>ROUND(I169*H169,2)</f>
        <v>0</v>
      </c>
      <c r="BL169" s="14" t="s">
        <v>138</v>
      </c>
      <c r="BM169" s="171" t="s">
        <v>496</v>
      </c>
    </row>
    <row r="170" spans="1:65" s="2" customFormat="1" ht="16.5" customHeight="1">
      <c r="A170" s="29"/>
      <c r="B170" s="158"/>
      <c r="C170" s="173" t="s">
        <v>297</v>
      </c>
      <c r="D170" s="173" t="s">
        <v>252</v>
      </c>
      <c r="E170" s="174" t="s">
        <v>497</v>
      </c>
      <c r="F170" s="175" t="s">
        <v>498</v>
      </c>
      <c r="G170" s="176" t="s">
        <v>143</v>
      </c>
      <c r="H170" s="177">
        <v>2</v>
      </c>
      <c r="I170" s="178"/>
      <c r="J170" s="179">
        <f>ROUND(I170*H170,2)</f>
        <v>0</v>
      </c>
      <c r="K170" s="180"/>
      <c r="L170" s="181"/>
      <c r="M170" s="182" t="s">
        <v>1</v>
      </c>
      <c r="N170" s="183" t="s">
        <v>45</v>
      </c>
      <c r="O170" s="55"/>
      <c r="P170" s="169">
        <f>O170*H170</f>
        <v>0</v>
      </c>
      <c r="Q170" s="169">
        <v>0</v>
      </c>
      <c r="R170" s="169">
        <f>Q170*H170</f>
        <v>0</v>
      </c>
      <c r="S170" s="169">
        <v>0</v>
      </c>
      <c r="T170" s="170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1" t="s">
        <v>165</v>
      </c>
      <c r="AT170" s="171" t="s">
        <v>252</v>
      </c>
      <c r="AU170" s="171" t="s">
        <v>139</v>
      </c>
      <c r="AY170" s="14" t="s">
        <v>131</v>
      </c>
      <c r="BE170" s="172">
        <f>IF(N170="základná",J170,0)</f>
        <v>0</v>
      </c>
      <c r="BF170" s="172">
        <f>IF(N170="znížená",J170,0)</f>
        <v>0</v>
      </c>
      <c r="BG170" s="172">
        <f>IF(N170="zákl. prenesená",J170,0)</f>
        <v>0</v>
      </c>
      <c r="BH170" s="172">
        <f>IF(N170="zníž. prenesená",J170,0)</f>
        <v>0</v>
      </c>
      <c r="BI170" s="172">
        <f>IF(N170="nulová",J170,0)</f>
        <v>0</v>
      </c>
      <c r="BJ170" s="14" t="s">
        <v>139</v>
      </c>
      <c r="BK170" s="172">
        <f>ROUND(I170*H170,2)</f>
        <v>0</v>
      </c>
      <c r="BL170" s="14" t="s">
        <v>138</v>
      </c>
      <c r="BM170" s="171" t="s">
        <v>499</v>
      </c>
    </row>
    <row r="171" spans="1:65" s="2" customFormat="1" ht="16.5" customHeight="1">
      <c r="A171" s="29"/>
      <c r="B171" s="158"/>
      <c r="C171" s="173" t="s">
        <v>301</v>
      </c>
      <c r="D171" s="173" t="s">
        <v>252</v>
      </c>
      <c r="E171" s="174" t="s">
        <v>500</v>
      </c>
      <c r="F171" s="175" t="s">
        <v>501</v>
      </c>
      <c r="G171" s="176" t="s">
        <v>143</v>
      </c>
      <c r="H171" s="177">
        <v>1</v>
      </c>
      <c r="I171" s="178"/>
      <c r="J171" s="179">
        <f>ROUND(I171*H171,2)</f>
        <v>0</v>
      </c>
      <c r="K171" s="180"/>
      <c r="L171" s="181"/>
      <c r="M171" s="182" t="s">
        <v>1</v>
      </c>
      <c r="N171" s="183" t="s">
        <v>45</v>
      </c>
      <c r="O171" s="55"/>
      <c r="P171" s="169">
        <f>O171*H171</f>
        <v>0</v>
      </c>
      <c r="Q171" s="169">
        <v>0</v>
      </c>
      <c r="R171" s="169">
        <f>Q171*H171</f>
        <v>0</v>
      </c>
      <c r="S171" s="169">
        <v>0</v>
      </c>
      <c r="T171" s="170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1" t="s">
        <v>165</v>
      </c>
      <c r="AT171" s="171" t="s">
        <v>252</v>
      </c>
      <c r="AU171" s="171" t="s">
        <v>139</v>
      </c>
      <c r="AY171" s="14" t="s">
        <v>131</v>
      </c>
      <c r="BE171" s="172">
        <f>IF(N171="základná",J171,0)</f>
        <v>0</v>
      </c>
      <c r="BF171" s="172">
        <f>IF(N171="znížená",J171,0)</f>
        <v>0</v>
      </c>
      <c r="BG171" s="172">
        <f>IF(N171="zákl. prenesená",J171,0)</f>
        <v>0</v>
      </c>
      <c r="BH171" s="172">
        <f>IF(N171="zníž. prenesená",J171,0)</f>
        <v>0</v>
      </c>
      <c r="BI171" s="172">
        <f>IF(N171="nulová",J171,0)</f>
        <v>0</v>
      </c>
      <c r="BJ171" s="14" t="s">
        <v>139</v>
      </c>
      <c r="BK171" s="172">
        <f>ROUND(I171*H171,2)</f>
        <v>0</v>
      </c>
      <c r="BL171" s="14" t="s">
        <v>138</v>
      </c>
      <c r="BM171" s="171" t="s">
        <v>502</v>
      </c>
    </row>
    <row r="172" spans="1:65" s="2" customFormat="1" ht="16.5" customHeight="1">
      <c r="A172" s="29"/>
      <c r="B172" s="158"/>
      <c r="C172" s="159" t="s">
        <v>307</v>
      </c>
      <c r="D172" s="159" t="s">
        <v>134</v>
      </c>
      <c r="E172" s="160" t="s">
        <v>503</v>
      </c>
      <c r="F172" s="161" t="s">
        <v>504</v>
      </c>
      <c r="G172" s="162" t="s">
        <v>143</v>
      </c>
      <c r="H172" s="163">
        <v>2</v>
      </c>
      <c r="I172" s="164"/>
      <c r="J172" s="165">
        <f>ROUND(I172*H172,2)</f>
        <v>0</v>
      </c>
      <c r="K172" s="166"/>
      <c r="L172" s="30"/>
      <c r="M172" s="167" t="s">
        <v>1</v>
      </c>
      <c r="N172" s="168" t="s">
        <v>45</v>
      </c>
      <c r="O172" s="55"/>
      <c r="P172" s="169">
        <f>O172*H172</f>
        <v>0</v>
      </c>
      <c r="Q172" s="169">
        <v>3.0000000000000001E-5</v>
      </c>
      <c r="R172" s="169">
        <f>Q172*H172</f>
        <v>6.0000000000000002E-5</v>
      </c>
      <c r="S172" s="169">
        <v>0</v>
      </c>
      <c r="T172" s="170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1" t="s">
        <v>138</v>
      </c>
      <c r="AT172" s="171" t="s">
        <v>134</v>
      </c>
      <c r="AU172" s="171" t="s">
        <v>139</v>
      </c>
      <c r="AY172" s="14" t="s">
        <v>131</v>
      </c>
      <c r="BE172" s="172">
        <f>IF(N172="základná",J172,0)</f>
        <v>0</v>
      </c>
      <c r="BF172" s="172">
        <f>IF(N172="znížená",J172,0)</f>
        <v>0</v>
      </c>
      <c r="BG172" s="172">
        <f>IF(N172="zákl. prenesená",J172,0)</f>
        <v>0</v>
      </c>
      <c r="BH172" s="172">
        <f>IF(N172="zníž. prenesená",J172,0)</f>
        <v>0</v>
      </c>
      <c r="BI172" s="172">
        <f>IF(N172="nulová",J172,0)</f>
        <v>0</v>
      </c>
      <c r="BJ172" s="14" t="s">
        <v>139</v>
      </c>
      <c r="BK172" s="172">
        <f>ROUND(I172*H172,2)</f>
        <v>0</v>
      </c>
      <c r="BL172" s="14" t="s">
        <v>138</v>
      </c>
      <c r="BM172" s="171" t="s">
        <v>505</v>
      </c>
    </row>
    <row r="173" spans="1:65" s="2" customFormat="1" ht="16.5" customHeight="1">
      <c r="A173" s="29"/>
      <c r="B173" s="158"/>
      <c r="C173" s="173" t="s">
        <v>311</v>
      </c>
      <c r="D173" s="173" t="s">
        <v>252</v>
      </c>
      <c r="E173" s="174" t="s">
        <v>506</v>
      </c>
      <c r="F173" s="175" t="s">
        <v>507</v>
      </c>
      <c r="G173" s="176" t="s">
        <v>143</v>
      </c>
      <c r="H173" s="177">
        <v>2</v>
      </c>
      <c r="I173" s="178"/>
      <c r="J173" s="179">
        <f>ROUND(I173*H173,2)</f>
        <v>0</v>
      </c>
      <c r="K173" s="180"/>
      <c r="L173" s="181"/>
      <c r="M173" s="182" t="s">
        <v>1</v>
      </c>
      <c r="N173" s="183" t="s">
        <v>45</v>
      </c>
      <c r="O173" s="55"/>
      <c r="P173" s="169">
        <f>O173*H173</f>
        <v>0</v>
      </c>
      <c r="Q173" s="169">
        <v>0</v>
      </c>
      <c r="R173" s="169">
        <f>Q173*H173</f>
        <v>0</v>
      </c>
      <c r="S173" s="169">
        <v>0</v>
      </c>
      <c r="T173" s="170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1" t="s">
        <v>165</v>
      </c>
      <c r="AT173" s="171" t="s">
        <v>252</v>
      </c>
      <c r="AU173" s="171" t="s">
        <v>139</v>
      </c>
      <c r="AY173" s="14" t="s">
        <v>131</v>
      </c>
      <c r="BE173" s="172">
        <f>IF(N173="základná",J173,0)</f>
        <v>0</v>
      </c>
      <c r="BF173" s="172">
        <f>IF(N173="znížená",J173,0)</f>
        <v>0</v>
      </c>
      <c r="BG173" s="172">
        <f>IF(N173="zákl. prenesená",J173,0)</f>
        <v>0</v>
      </c>
      <c r="BH173" s="172">
        <f>IF(N173="zníž. prenesená",J173,0)</f>
        <v>0</v>
      </c>
      <c r="BI173" s="172">
        <f>IF(N173="nulová",J173,0)</f>
        <v>0</v>
      </c>
      <c r="BJ173" s="14" t="s">
        <v>139</v>
      </c>
      <c r="BK173" s="172">
        <f>ROUND(I173*H173,2)</f>
        <v>0</v>
      </c>
      <c r="BL173" s="14" t="s">
        <v>138</v>
      </c>
      <c r="BM173" s="171" t="s">
        <v>508</v>
      </c>
    </row>
    <row r="174" spans="1:65" s="2" customFormat="1" ht="16.5" customHeight="1">
      <c r="A174" s="29"/>
      <c r="B174" s="158"/>
      <c r="C174" s="159" t="s">
        <v>315</v>
      </c>
      <c r="D174" s="159" t="s">
        <v>134</v>
      </c>
      <c r="E174" s="160" t="s">
        <v>509</v>
      </c>
      <c r="F174" s="161" t="s">
        <v>510</v>
      </c>
      <c r="G174" s="162" t="s">
        <v>143</v>
      </c>
      <c r="H174" s="163">
        <v>11</v>
      </c>
      <c r="I174" s="164"/>
      <c r="J174" s="165">
        <f>ROUND(I174*H174,2)</f>
        <v>0</v>
      </c>
      <c r="K174" s="166"/>
      <c r="L174" s="30"/>
      <c r="M174" s="167" t="s">
        <v>1</v>
      </c>
      <c r="N174" s="168" t="s">
        <v>45</v>
      </c>
      <c r="O174" s="55"/>
      <c r="P174" s="169">
        <f>O174*H174</f>
        <v>0</v>
      </c>
      <c r="Q174" s="169">
        <v>3.0000000000000001E-5</v>
      </c>
      <c r="R174" s="169">
        <f>Q174*H174</f>
        <v>3.3E-4</v>
      </c>
      <c r="S174" s="169">
        <v>0</v>
      </c>
      <c r="T174" s="170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1" t="s">
        <v>138</v>
      </c>
      <c r="AT174" s="171" t="s">
        <v>134</v>
      </c>
      <c r="AU174" s="171" t="s">
        <v>139</v>
      </c>
      <c r="AY174" s="14" t="s">
        <v>131</v>
      </c>
      <c r="BE174" s="172">
        <f>IF(N174="základná",J174,0)</f>
        <v>0</v>
      </c>
      <c r="BF174" s="172">
        <f>IF(N174="znížená",J174,0)</f>
        <v>0</v>
      </c>
      <c r="BG174" s="172">
        <f>IF(N174="zákl. prenesená",J174,0)</f>
        <v>0</v>
      </c>
      <c r="BH174" s="172">
        <f>IF(N174="zníž. prenesená",J174,0)</f>
        <v>0</v>
      </c>
      <c r="BI174" s="172">
        <f>IF(N174="nulová",J174,0)</f>
        <v>0</v>
      </c>
      <c r="BJ174" s="14" t="s">
        <v>139</v>
      </c>
      <c r="BK174" s="172">
        <f>ROUND(I174*H174,2)</f>
        <v>0</v>
      </c>
      <c r="BL174" s="14" t="s">
        <v>138</v>
      </c>
      <c r="BM174" s="171" t="s">
        <v>511</v>
      </c>
    </row>
    <row r="175" spans="1:65" s="2" customFormat="1" ht="16.5" customHeight="1">
      <c r="A175" s="29"/>
      <c r="B175" s="158"/>
      <c r="C175" s="173" t="s">
        <v>319</v>
      </c>
      <c r="D175" s="173" t="s">
        <v>252</v>
      </c>
      <c r="E175" s="174" t="s">
        <v>512</v>
      </c>
      <c r="F175" s="175" t="s">
        <v>513</v>
      </c>
      <c r="G175" s="176" t="s">
        <v>143</v>
      </c>
      <c r="H175" s="177">
        <v>7</v>
      </c>
      <c r="I175" s="178"/>
      <c r="J175" s="179">
        <f>ROUND(I175*H175,2)</f>
        <v>0</v>
      </c>
      <c r="K175" s="180"/>
      <c r="L175" s="181"/>
      <c r="M175" s="182" t="s">
        <v>1</v>
      </c>
      <c r="N175" s="183" t="s">
        <v>45</v>
      </c>
      <c r="O175" s="55"/>
      <c r="P175" s="169">
        <f>O175*H175</f>
        <v>0</v>
      </c>
      <c r="Q175" s="169">
        <v>0</v>
      </c>
      <c r="R175" s="169">
        <f>Q175*H175</f>
        <v>0</v>
      </c>
      <c r="S175" s="169">
        <v>0</v>
      </c>
      <c r="T175" s="170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1" t="s">
        <v>165</v>
      </c>
      <c r="AT175" s="171" t="s">
        <v>252</v>
      </c>
      <c r="AU175" s="171" t="s">
        <v>139</v>
      </c>
      <c r="AY175" s="14" t="s">
        <v>131</v>
      </c>
      <c r="BE175" s="172">
        <f>IF(N175="základná",J175,0)</f>
        <v>0</v>
      </c>
      <c r="BF175" s="172">
        <f>IF(N175="znížená",J175,0)</f>
        <v>0</v>
      </c>
      <c r="BG175" s="172">
        <f>IF(N175="zákl. prenesená",J175,0)</f>
        <v>0</v>
      </c>
      <c r="BH175" s="172">
        <f>IF(N175="zníž. prenesená",J175,0)</f>
        <v>0</v>
      </c>
      <c r="BI175" s="172">
        <f>IF(N175="nulová",J175,0)</f>
        <v>0</v>
      </c>
      <c r="BJ175" s="14" t="s">
        <v>139</v>
      </c>
      <c r="BK175" s="172">
        <f>ROUND(I175*H175,2)</f>
        <v>0</v>
      </c>
      <c r="BL175" s="14" t="s">
        <v>138</v>
      </c>
      <c r="BM175" s="171" t="s">
        <v>514</v>
      </c>
    </row>
    <row r="176" spans="1:65" s="2" customFormat="1" ht="16.5" customHeight="1">
      <c r="A176" s="29"/>
      <c r="B176" s="158"/>
      <c r="C176" s="173" t="s">
        <v>323</v>
      </c>
      <c r="D176" s="173" t="s">
        <v>252</v>
      </c>
      <c r="E176" s="174" t="s">
        <v>515</v>
      </c>
      <c r="F176" s="175" t="s">
        <v>516</v>
      </c>
      <c r="G176" s="176" t="s">
        <v>143</v>
      </c>
      <c r="H176" s="177">
        <v>3</v>
      </c>
      <c r="I176" s="178"/>
      <c r="J176" s="179">
        <f>ROUND(I176*H176,2)</f>
        <v>0</v>
      </c>
      <c r="K176" s="180"/>
      <c r="L176" s="181"/>
      <c r="M176" s="182" t="s">
        <v>1</v>
      </c>
      <c r="N176" s="183" t="s">
        <v>45</v>
      </c>
      <c r="O176" s="55"/>
      <c r="P176" s="169">
        <f>O176*H176</f>
        <v>0</v>
      </c>
      <c r="Q176" s="169">
        <v>0</v>
      </c>
      <c r="R176" s="169">
        <f>Q176*H176</f>
        <v>0</v>
      </c>
      <c r="S176" s="169">
        <v>0</v>
      </c>
      <c r="T176" s="170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1" t="s">
        <v>165</v>
      </c>
      <c r="AT176" s="171" t="s">
        <v>252</v>
      </c>
      <c r="AU176" s="171" t="s">
        <v>139</v>
      </c>
      <c r="AY176" s="14" t="s">
        <v>131</v>
      </c>
      <c r="BE176" s="172">
        <f>IF(N176="základná",J176,0)</f>
        <v>0</v>
      </c>
      <c r="BF176" s="172">
        <f>IF(N176="znížená",J176,0)</f>
        <v>0</v>
      </c>
      <c r="BG176" s="172">
        <f>IF(N176="zákl. prenesená",J176,0)</f>
        <v>0</v>
      </c>
      <c r="BH176" s="172">
        <f>IF(N176="zníž. prenesená",J176,0)</f>
        <v>0</v>
      </c>
      <c r="BI176" s="172">
        <f>IF(N176="nulová",J176,0)</f>
        <v>0</v>
      </c>
      <c r="BJ176" s="14" t="s">
        <v>139</v>
      </c>
      <c r="BK176" s="172">
        <f>ROUND(I176*H176,2)</f>
        <v>0</v>
      </c>
      <c r="BL176" s="14" t="s">
        <v>138</v>
      </c>
      <c r="BM176" s="171" t="s">
        <v>517</v>
      </c>
    </row>
    <row r="177" spans="1:65" s="2" customFormat="1" ht="16.5" customHeight="1">
      <c r="A177" s="29"/>
      <c r="B177" s="158"/>
      <c r="C177" s="173" t="s">
        <v>327</v>
      </c>
      <c r="D177" s="173" t="s">
        <v>252</v>
      </c>
      <c r="E177" s="174" t="s">
        <v>518</v>
      </c>
      <c r="F177" s="175" t="s">
        <v>519</v>
      </c>
      <c r="G177" s="176" t="s">
        <v>143</v>
      </c>
      <c r="H177" s="177">
        <v>1</v>
      </c>
      <c r="I177" s="178"/>
      <c r="J177" s="179">
        <f>ROUND(I177*H177,2)</f>
        <v>0</v>
      </c>
      <c r="K177" s="180"/>
      <c r="L177" s="181"/>
      <c r="M177" s="182" t="s">
        <v>1</v>
      </c>
      <c r="N177" s="183" t="s">
        <v>45</v>
      </c>
      <c r="O177" s="55"/>
      <c r="P177" s="169">
        <f>O177*H177</f>
        <v>0</v>
      </c>
      <c r="Q177" s="169">
        <v>0</v>
      </c>
      <c r="R177" s="169">
        <f>Q177*H177</f>
        <v>0</v>
      </c>
      <c r="S177" s="169">
        <v>0</v>
      </c>
      <c r="T177" s="170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1" t="s">
        <v>165</v>
      </c>
      <c r="AT177" s="171" t="s">
        <v>252</v>
      </c>
      <c r="AU177" s="171" t="s">
        <v>139</v>
      </c>
      <c r="AY177" s="14" t="s">
        <v>131</v>
      </c>
      <c r="BE177" s="172">
        <f>IF(N177="základná",J177,0)</f>
        <v>0</v>
      </c>
      <c r="BF177" s="172">
        <f>IF(N177="znížená",J177,0)</f>
        <v>0</v>
      </c>
      <c r="BG177" s="172">
        <f>IF(N177="zákl. prenesená",J177,0)</f>
        <v>0</v>
      </c>
      <c r="BH177" s="172">
        <f>IF(N177="zníž. prenesená",J177,0)</f>
        <v>0</v>
      </c>
      <c r="BI177" s="172">
        <f>IF(N177="nulová",J177,0)</f>
        <v>0</v>
      </c>
      <c r="BJ177" s="14" t="s">
        <v>139</v>
      </c>
      <c r="BK177" s="172">
        <f>ROUND(I177*H177,2)</f>
        <v>0</v>
      </c>
      <c r="BL177" s="14" t="s">
        <v>138</v>
      </c>
      <c r="BM177" s="171" t="s">
        <v>520</v>
      </c>
    </row>
    <row r="178" spans="1:65" s="2" customFormat="1" ht="16.5" customHeight="1">
      <c r="A178" s="29"/>
      <c r="B178" s="158"/>
      <c r="C178" s="159" t="s">
        <v>331</v>
      </c>
      <c r="D178" s="159" t="s">
        <v>134</v>
      </c>
      <c r="E178" s="160" t="s">
        <v>521</v>
      </c>
      <c r="F178" s="161" t="s">
        <v>522</v>
      </c>
      <c r="G178" s="162" t="s">
        <v>143</v>
      </c>
      <c r="H178" s="163">
        <v>1</v>
      </c>
      <c r="I178" s="164"/>
      <c r="J178" s="165">
        <f>ROUND(I178*H178,2)</f>
        <v>0</v>
      </c>
      <c r="K178" s="166"/>
      <c r="L178" s="30"/>
      <c r="M178" s="167" t="s">
        <v>1</v>
      </c>
      <c r="N178" s="168" t="s">
        <v>45</v>
      </c>
      <c r="O178" s="55"/>
      <c r="P178" s="169">
        <f>O178*H178</f>
        <v>0</v>
      </c>
      <c r="Q178" s="169">
        <v>4.0000000000000003E-5</v>
      </c>
      <c r="R178" s="169">
        <f>Q178*H178</f>
        <v>4.0000000000000003E-5</v>
      </c>
      <c r="S178" s="169">
        <v>0</v>
      </c>
      <c r="T178" s="170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1" t="s">
        <v>138</v>
      </c>
      <c r="AT178" s="171" t="s">
        <v>134</v>
      </c>
      <c r="AU178" s="171" t="s">
        <v>139</v>
      </c>
      <c r="AY178" s="14" t="s">
        <v>131</v>
      </c>
      <c r="BE178" s="172">
        <f>IF(N178="základná",J178,0)</f>
        <v>0</v>
      </c>
      <c r="BF178" s="172">
        <f>IF(N178="znížená",J178,0)</f>
        <v>0</v>
      </c>
      <c r="BG178" s="172">
        <f>IF(N178="zákl. prenesená",J178,0)</f>
        <v>0</v>
      </c>
      <c r="BH178" s="172">
        <f>IF(N178="zníž. prenesená",J178,0)</f>
        <v>0</v>
      </c>
      <c r="BI178" s="172">
        <f>IF(N178="nulová",J178,0)</f>
        <v>0</v>
      </c>
      <c r="BJ178" s="14" t="s">
        <v>139</v>
      </c>
      <c r="BK178" s="172">
        <f>ROUND(I178*H178,2)</f>
        <v>0</v>
      </c>
      <c r="BL178" s="14" t="s">
        <v>138</v>
      </c>
      <c r="BM178" s="171" t="s">
        <v>523</v>
      </c>
    </row>
    <row r="179" spans="1:65" s="2" customFormat="1" ht="16.5" customHeight="1">
      <c r="A179" s="29"/>
      <c r="B179" s="158"/>
      <c r="C179" s="173" t="s">
        <v>338</v>
      </c>
      <c r="D179" s="173" t="s">
        <v>252</v>
      </c>
      <c r="E179" s="174" t="s">
        <v>524</v>
      </c>
      <c r="F179" s="175" t="s">
        <v>525</v>
      </c>
      <c r="G179" s="176" t="s">
        <v>143</v>
      </c>
      <c r="H179" s="177">
        <v>1</v>
      </c>
      <c r="I179" s="178"/>
      <c r="J179" s="179">
        <f>ROUND(I179*H179,2)</f>
        <v>0</v>
      </c>
      <c r="K179" s="180"/>
      <c r="L179" s="181"/>
      <c r="M179" s="182" t="s">
        <v>1</v>
      </c>
      <c r="N179" s="183" t="s">
        <v>45</v>
      </c>
      <c r="O179" s="55"/>
      <c r="P179" s="169">
        <f>O179*H179</f>
        <v>0</v>
      </c>
      <c r="Q179" s="169">
        <v>0</v>
      </c>
      <c r="R179" s="169">
        <f>Q179*H179</f>
        <v>0</v>
      </c>
      <c r="S179" s="169">
        <v>0</v>
      </c>
      <c r="T179" s="170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1" t="s">
        <v>165</v>
      </c>
      <c r="AT179" s="171" t="s">
        <v>252</v>
      </c>
      <c r="AU179" s="171" t="s">
        <v>139</v>
      </c>
      <c r="AY179" s="14" t="s">
        <v>131</v>
      </c>
      <c r="BE179" s="172">
        <f>IF(N179="základná",J179,0)</f>
        <v>0</v>
      </c>
      <c r="BF179" s="172">
        <f>IF(N179="znížená",J179,0)</f>
        <v>0</v>
      </c>
      <c r="BG179" s="172">
        <f>IF(N179="zákl. prenesená",J179,0)</f>
        <v>0</v>
      </c>
      <c r="BH179" s="172">
        <f>IF(N179="zníž. prenesená",J179,0)</f>
        <v>0</v>
      </c>
      <c r="BI179" s="172">
        <f>IF(N179="nulová",J179,0)</f>
        <v>0</v>
      </c>
      <c r="BJ179" s="14" t="s">
        <v>139</v>
      </c>
      <c r="BK179" s="172">
        <f>ROUND(I179*H179,2)</f>
        <v>0</v>
      </c>
      <c r="BL179" s="14" t="s">
        <v>138</v>
      </c>
      <c r="BM179" s="171" t="s">
        <v>526</v>
      </c>
    </row>
    <row r="180" spans="1:65" s="2" customFormat="1" ht="16.5" customHeight="1">
      <c r="A180" s="29"/>
      <c r="B180" s="158"/>
      <c r="C180" s="173" t="s">
        <v>345</v>
      </c>
      <c r="D180" s="173" t="s">
        <v>252</v>
      </c>
      <c r="E180" s="174" t="s">
        <v>527</v>
      </c>
      <c r="F180" s="175" t="s">
        <v>528</v>
      </c>
      <c r="G180" s="176" t="s">
        <v>143</v>
      </c>
      <c r="H180" s="177">
        <v>1</v>
      </c>
      <c r="I180" s="178"/>
      <c r="J180" s="179">
        <f>ROUND(I180*H180,2)</f>
        <v>0</v>
      </c>
      <c r="K180" s="180"/>
      <c r="L180" s="181"/>
      <c r="M180" s="182" t="s">
        <v>1</v>
      </c>
      <c r="N180" s="183" t="s">
        <v>45</v>
      </c>
      <c r="O180" s="55"/>
      <c r="P180" s="169">
        <f>O180*H180</f>
        <v>0</v>
      </c>
      <c r="Q180" s="169">
        <v>0</v>
      </c>
      <c r="R180" s="169">
        <f>Q180*H180</f>
        <v>0</v>
      </c>
      <c r="S180" s="169">
        <v>0</v>
      </c>
      <c r="T180" s="170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1" t="s">
        <v>165</v>
      </c>
      <c r="AT180" s="171" t="s">
        <v>252</v>
      </c>
      <c r="AU180" s="171" t="s">
        <v>139</v>
      </c>
      <c r="AY180" s="14" t="s">
        <v>131</v>
      </c>
      <c r="BE180" s="172">
        <f>IF(N180="základná",J180,0)</f>
        <v>0</v>
      </c>
      <c r="BF180" s="172">
        <f>IF(N180="znížená",J180,0)</f>
        <v>0</v>
      </c>
      <c r="BG180" s="172">
        <f>IF(N180="zákl. prenesená",J180,0)</f>
        <v>0</v>
      </c>
      <c r="BH180" s="172">
        <f>IF(N180="zníž. prenesená",J180,0)</f>
        <v>0</v>
      </c>
      <c r="BI180" s="172">
        <f>IF(N180="nulová",J180,0)</f>
        <v>0</v>
      </c>
      <c r="BJ180" s="14" t="s">
        <v>139</v>
      </c>
      <c r="BK180" s="172">
        <f>ROUND(I180*H180,2)</f>
        <v>0</v>
      </c>
      <c r="BL180" s="14" t="s">
        <v>138</v>
      </c>
      <c r="BM180" s="171" t="s">
        <v>529</v>
      </c>
    </row>
    <row r="181" spans="1:65" s="12" customFormat="1" ht="22.9" customHeight="1">
      <c r="B181" s="145"/>
      <c r="D181" s="146" t="s">
        <v>78</v>
      </c>
      <c r="E181" s="156" t="s">
        <v>530</v>
      </c>
      <c r="F181" s="156" t="s">
        <v>531</v>
      </c>
      <c r="I181" s="148"/>
      <c r="J181" s="157">
        <f>BK181</f>
        <v>0</v>
      </c>
      <c r="L181" s="145"/>
      <c r="M181" s="150"/>
      <c r="N181" s="151"/>
      <c r="O181" s="151"/>
      <c r="P181" s="152">
        <f>SUM(P182:P189)</f>
        <v>0</v>
      </c>
      <c r="Q181" s="151"/>
      <c r="R181" s="152">
        <f>SUM(R182:R189)</f>
        <v>1.33972</v>
      </c>
      <c r="S181" s="151"/>
      <c r="T181" s="153">
        <f>SUM(T182:T189)</f>
        <v>0</v>
      </c>
      <c r="AR181" s="146" t="s">
        <v>87</v>
      </c>
      <c r="AT181" s="154" t="s">
        <v>78</v>
      </c>
      <c r="AU181" s="154" t="s">
        <v>87</v>
      </c>
      <c r="AY181" s="146" t="s">
        <v>131</v>
      </c>
      <c r="BK181" s="155">
        <f>SUM(BK182:BK189)</f>
        <v>0</v>
      </c>
    </row>
    <row r="182" spans="1:65" s="2" customFormat="1" ht="21.75" customHeight="1">
      <c r="A182" s="29"/>
      <c r="B182" s="158"/>
      <c r="C182" s="159" t="s">
        <v>349</v>
      </c>
      <c r="D182" s="159" t="s">
        <v>134</v>
      </c>
      <c r="E182" s="160" t="s">
        <v>532</v>
      </c>
      <c r="F182" s="161" t="s">
        <v>533</v>
      </c>
      <c r="G182" s="162" t="s">
        <v>143</v>
      </c>
      <c r="H182" s="163">
        <v>1</v>
      </c>
      <c r="I182" s="164"/>
      <c r="J182" s="165">
        <f>ROUND(I182*H182,2)</f>
        <v>0</v>
      </c>
      <c r="K182" s="166"/>
      <c r="L182" s="30"/>
      <c r="M182" s="167" t="s">
        <v>1</v>
      </c>
      <c r="N182" s="168" t="s">
        <v>45</v>
      </c>
      <c r="O182" s="55"/>
      <c r="P182" s="169">
        <f>O182*H182</f>
        <v>0</v>
      </c>
      <c r="Q182" s="169">
        <v>2.5999999999999998E-5</v>
      </c>
      <c r="R182" s="169">
        <f>Q182*H182</f>
        <v>2.5999999999999998E-5</v>
      </c>
      <c r="S182" s="169">
        <v>0</v>
      </c>
      <c r="T182" s="170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1" t="s">
        <v>138</v>
      </c>
      <c r="AT182" s="171" t="s">
        <v>134</v>
      </c>
      <c r="AU182" s="171" t="s">
        <v>139</v>
      </c>
      <c r="AY182" s="14" t="s">
        <v>131</v>
      </c>
      <c r="BE182" s="172">
        <f>IF(N182="základná",J182,0)</f>
        <v>0</v>
      </c>
      <c r="BF182" s="172">
        <f>IF(N182="znížená",J182,0)</f>
        <v>0</v>
      </c>
      <c r="BG182" s="172">
        <f>IF(N182="zákl. prenesená",J182,0)</f>
        <v>0</v>
      </c>
      <c r="BH182" s="172">
        <f>IF(N182="zníž. prenesená",J182,0)</f>
        <v>0</v>
      </c>
      <c r="BI182" s="172">
        <f>IF(N182="nulová",J182,0)</f>
        <v>0</v>
      </c>
      <c r="BJ182" s="14" t="s">
        <v>139</v>
      </c>
      <c r="BK182" s="172">
        <f>ROUND(I182*H182,2)</f>
        <v>0</v>
      </c>
      <c r="BL182" s="14" t="s">
        <v>138</v>
      </c>
      <c r="BM182" s="171" t="s">
        <v>534</v>
      </c>
    </row>
    <row r="183" spans="1:65" s="2" customFormat="1" ht="33" customHeight="1">
      <c r="A183" s="29"/>
      <c r="B183" s="158"/>
      <c r="C183" s="173" t="s">
        <v>535</v>
      </c>
      <c r="D183" s="173" t="s">
        <v>252</v>
      </c>
      <c r="E183" s="174" t="s">
        <v>536</v>
      </c>
      <c r="F183" s="175" t="s">
        <v>537</v>
      </c>
      <c r="G183" s="176" t="s">
        <v>143</v>
      </c>
      <c r="H183" s="177">
        <v>1</v>
      </c>
      <c r="I183" s="178"/>
      <c r="J183" s="179">
        <f>ROUND(I183*H183,2)</f>
        <v>0</v>
      </c>
      <c r="K183" s="180"/>
      <c r="L183" s="181"/>
      <c r="M183" s="182" t="s">
        <v>1</v>
      </c>
      <c r="N183" s="183" t="s">
        <v>45</v>
      </c>
      <c r="O183" s="55"/>
      <c r="P183" s="169">
        <f>O183*H183</f>
        <v>0</v>
      </c>
      <c r="Q183" s="169">
        <v>3.2660000000000002E-2</v>
      </c>
      <c r="R183" s="169">
        <f>Q183*H183</f>
        <v>3.2660000000000002E-2</v>
      </c>
      <c r="S183" s="169">
        <v>0</v>
      </c>
      <c r="T183" s="170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1" t="s">
        <v>165</v>
      </c>
      <c r="AT183" s="171" t="s">
        <v>252</v>
      </c>
      <c r="AU183" s="171" t="s">
        <v>139</v>
      </c>
      <c r="AY183" s="14" t="s">
        <v>131</v>
      </c>
      <c r="BE183" s="172">
        <f>IF(N183="základná",J183,0)</f>
        <v>0</v>
      </c>
      <c r="BF183" s="172">
        <f>IF(N183="znížená",J183,0)</f>
        <v>0</v>
      </c>
      <c r="BG183" s="172">
        <f>IF(N183="zákl. prenesená",J183,0)</f>
        <v>0</v>
      </c>
      <c r="BH183" s="172">
        <f>IF(N183="zníž. prenesená",J183,0)</f>
        <v>0</v>
      </c>
      <c r="BI183" s="172">
        <f>IF(N183="nulová",J183,0)</f>
        <v>0</v>
      </c>
      <c r="BJ183" s="14" t="s">
        <v>139</v>
      </c>
      <c r="BK183" s="172">
        <f>ROUND(I183*H183,2)</f>
        <v>0</v>
      </c>
      <c r="BL183" s="14" t="s">
        <v>138</v>
      </c>
      <c r="BM183" s="171" t="s">
        <v>538</v>
      </c>
    </row>
    <row r="184" spans="1:65" s="2" customFormat="1" ht="21.75" customHeight="1">
      <c r="A184" s="29"/>
      <c r="B184" s="158"/>
      <c r="C184" s="159" t="s">
        <v>539</v>
      </c>
      <c r="D184" s="159" t="s">
        <v>134</v>
      </c>
      <c r="E184" s="160" t="s">
        <v>540</v>
      </c>
      <c r="F184" s="161" t="s">
        <v>541</v>
      </c>
      <c r="G184" s="162" t="s">
        <v>143</v>
      </c>
      <c r="H184" s="163">
        <v>6</v>
      </c>
      <c r="I184" s="164"/>
      <c r="J184" s="165">
        <f>ROUND(I184*H184,2)</f>
        <v>0</v>
      </c>
      <c r="K184" s="166"/>
      <c r="L184" s="30"/>
      <c r="M184" s="167" t="s">
        <v>1</v>
      </c>
      <c r="N184" s="168" t="s">
        <v>45</v>
      </c>
      <c r="O184" s="55"/>
      <c r="P184" s="169">
        <f>O184*H184</f>
        <v>0</v>
      </c>
      <c r="Q184" s="169">
        <v>2.5999999999999998E-5</v>
      </c>
      <c r="R184" s="169">
        <f>Q184*H184</f>
        <v>1.56E-4</v>
      </c>
      <c r="S184" s="169">
        <v>0</v>
      </c>
      <c r="T184" s="170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1" t="s">
        <v>138</v>
      </c>
      <c r="AT184" s="171" t="s">
        <v>134</v>
      </c>
      <c r="AU184" s="171" t="s">
        <v>139</v>
      </c>
      <c r="AY184" s="14" t="s">
        <v>131</v>
      </c>
      <c r="BE184" s="172">
        <f>IF(N184="základná",J184,0)</f>
        <v>0</v>
      </c>
      <c r="BF184" s="172">
        <f>IF(N184="znížená",J184,0)</f>
        <v>0</v>
      </c>
      <c r="BG184" s="172">
        <f>IF(N184="zákl. prenesená",J184,0)</f>
        <v>0</v>
      </c>
      <c r="BH184" s="172">
        <f>IF(N184="zníž. prenesená",J184,0)</f>
        <v>0</v>
      </c>
      <c r="BI184" s="172">
        <f>IF(N184="nulová",J184,0)</f>
        <v>0</v>
      </c>
      <c r="BJ184" s="14" t="s">
        <v>139</v>
      </c>
      <c r="BK184" s="172">
        <f>ROUND(I184*H184,2)</f>
        <v>0</v>
      </c>
      <c r="BL184" s="14" t="s">
        <v>138</v>
      </c>
      <c r="BM184" s="171" t="s">
        <v>542</v>
      </c>
    </row>
    <row r="185" spans="1:65" s="2" customFormat="1" ht="33" customHeight="1">
      <c r="A185" s="29"/>
      <c r="B185" s="158"/>
      <c r="C185" s="173" t="s">
        <v>543</v>
      </c>
      <c r="D185" s="173" t="s">
        <v>252</v>
      </c>
      <c r="E185" s="174" t="s">
        <v>544</v>
      </c>
      <c r="F185" s="175" t="s">
        <v>545</v>
      </c>
      <c r="G185" s="176" t="s">
        <v>143</v>
      </c>
      <c r="H185" s="177">
        <v>6</v>
      </c>
      <c r="I185" s="178"/>
      <c r="J185" s="179">
        <f>ROUND(I185*H185,2)</f>
        <v>0</v>
      </c>
      <c r="K185" s="180"/>
      <c r="L185" s="181"/>
      <c r="M185" s="182" t="s">
        <v>1</v>
      </c>
      <c r="N185" s="183" t="s">
        <v>45</v>
      </c>
      <c r="O185" s="55"/>
      <c r="P185" s="169">
        <f>O185*H185</f>
        <v>0</v>
      </c>
      <c r="Q185" s="169">
        <v>0.1452</v>
      </c>
      <c r="R185" s="169">
        <f>Q185*H185</f>
        <v>0.87119999999999997</v>
      </c>
      <c r="S185" s="169">
        <v>0</v>
      </c>
      <c r="T185" s="170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1" t="s">
        <v>165</v>
      </c>
      <c r="AT185" s="171" t="s">
        <v>252</v>
      </c>
      <c r="AU185" s="171" t="s">
        <v>139</v>
      </c>
      <c r="AY185" s="14" t="s">
        <v>131</v>
      </c>
      <c r="BE185" s="172">
        <f>IF(N185="základná",J185,0)</f>
        <v>0</v>
      </c>
      <c r="BF185" s="172">
        <f>IF(N185="znížená",J185,0)</f>
        <v>0</v>
      </c>
      <c r="BG185" s="172">
        <f>IF(N185="zákl. prenesená",J185,0)</f>
        <v>0</v>
      </c>
      <c r="BH185" s="172">
        <f>IF(N185="zníž. prenesená",J185,0)</f>
        <v>0</v>
      </c>
      <c r="BI185" s="172">
        <f>IF(N185="nulová",J185,0)</f>
        <v>0</v>
      </c>
      <c r="BJ185" s="14" t="s">
        <v>139</v>
      </c>
      <c r="BK185" s="172">
        <f>ROUND(I185*H185,2)</f>
        <v>0</v>
      </c>
      <c r="BL185" s="14" t="s">
        <v>138</v>
      </c>
      <c r="BM185" s="171" t="s">
        <v>546</v>
      </c>
    </row>
    <row r="186" spans="1:65" s="2" customFormat="1" ht="21.75" customHeight="1">
      <c r="A186" s="29"/>
      <c r="B186" s="158"/>
      <c r="C186" s="159" t="s">
        <v>547</v>
      </c>
      <c r="D186" s="159" t="s">
        <v>134</v>
      </c>
      <c r="E186" s="160" t="s">
        <v>548</v>
      </c>
      <c r="F186" s="161" t="s">
        <v>549</v>
      </c>
      <c r="G186" s="162" t="s">
        <v>143</v>
      </c>
      <c r="H186" s="163">
        <v>3</v>
      </c>
      <c r="I186" s="164"/>
      <c r="J186" s="165">
        <f>ROUND(I186*H186,2)</f>
        <v>0</v>
      </c>
      <c r="K186" s="166"/>
      <c r="L186" s="30"/>
      <c r="M186" s="167" t="s">
        <v>1</v>
      </c>
      <c r="N186" s="168" t="s">
        <v>45</v>
      </c>
      <c r="O186" s="55"/>
      <c r="P186" s="169">
        <f>O186*H186</f>
        <v>0</v>
      </c>
      <c r="Q186" s="169">
        <v>2.5999999999999998E-5</v>
      </c>
      <c r="R186" s="169">
        <f>Q186*H186</f>
        <v>7.7999999999999999E-5</v>
      </c>
      <c r="S186" s="169">
        <v>0</v>
      </c>
      <c r="T186" s="170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1" t="s">
        <v>138</v>
      </c>
      <c r="AT186" s="171" t="s">
        <v>134</v>
      </c>
      <c r="AU186" s="171" t="s">
        <v>139</v>
      </c>
      <c r="AY186" s="14" t="s">
        <v>131</v>
      </c>
      <c r="BE186" s="172">
        <f>IF(N186="základná",J186,0)</f>
        <v>0</v>
      </c>
      <c r="BF186" s="172">
        <f>IF(N186="znížená",J186,0)</f>
        <v>0</v>
      </c>
      <c r="BG186" s="172">
        <f>IF(N186="zákl. prenesená",J186,0)</f>
        <v>0</v>
      </c>
      <c r="BH186" s="172">
        <f>IF(N186="zníž. prenesená",J186,0)</f>
        <v>0</v>
      </c>
      <c r="BI186" s="172">
        <f>IF(N186="nulová",J186,0)</f>
        <v>0</v>
      </c>
      <c r="BJ186" s="14" t="s">
        <v>139</v>
      </c>
      <c r="BK186" s="172">
        <f>ROUND(I186*H186,2)</f>
        <v>0</v>
      </c>
      <c r="BL186" s="14" t="s">
        <v>138</v>
      </c>
      <c r="BM186" s="171" t="s">
        <v>550</v>
      </c>
    </row>
    <row r="187" spans="1:65" s="2" customFormat="1" ht="33" customHeight="1">
      <c r="A187" s="29"/>
      <c r="B187" s="158"/>
      <c r="C187" s="173" t="s">
        <v>551</v>
      </c>
      <c r="D187" s="173" t="s">
        <v>252</v>
      </c>
      <c r="E187" s="174" t="s">
        <v>552</v>
      </c>
      <c r="F187" s="175" t="s">
        <v>553</v>
      </c>
      <c r="G187" s="176" t="s">
        <v>143</v>
      </c>
      <c r="H187" s="177">
        <v>3</v>
      </c>
      <c r="I187" s="178"/>
      <c r="J187" s="179">
        <f>ROUND(I187*H187,2)</f>
        <v>0</v>
      </c>
      <c r="K187" s="180"/>
      <c r="L187" s="181"/>
      <c r="M187" s="182" t="s">
        <v>1</v>
      </c>
      <c r="N187" s="183" t="s">
        <v>45</v>
      </c>
      <c r="O187" s="55"/>
      <c r="P187" s="169">
        <f>O187*H187</f>
        <v>0</v>
      </c>
      <c r="Q187" s="169">
        <v>0.1452</v>
      </c>
      <c r="R187" s="169">
        <f>Q187*H187</f>
        <v>0.43559999999999999</v>
      </c>
      <c r="S187" s="169">
        <v>0</v>
      </c>
      <c r="T187" s="170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1" t="s">
        <v>165</v>
      </c>
      <c r="AT187" s="171" t="s">
        <v>252</v>
      </c>
      <c r="AU187" s="171" t="s">
        <v>139</v>
      </c>
      <c r="AY187" s="14" t="s">
        <v>131</v>
      </c>
      <c r="BE187" s="172">
        <f>IF(N187="základná",J187,0)</f>
        <v>0</v>
      </c>
      <c r="BF187" s="172">
        <f>IF(N187="znížená",J187,0)</f>
        <v>0</v>
      </c>
      <c r="BG187" s="172">
        <f>IF(N187="zákl. prenesená",J187,0)</f>
        <v>0</v>
      </c>
      <c r="BH187" s="172">
        <f>IF(N187="zníž. prenesená",J187,0)</f>
        <v>0</v>
      </c>
      <c r="BI187" s="172">
        <f>IF(N187="nulová",J187,0)</f>
        <v>0</v>
      </c>
      <c r="BJ187" s="14" t="s">
        <v>139</v>
      </c>
      <c r="BK187" s="172">
        <f>ROUND(I187*H187,2)</f>
        <v>0</v>
      </c>
      <c r="BL187" s="14" t="s">
        <v>138</v>
      </c>
      <c r="BM187" s="171" t="s">
        <v>554</v>
      </c>
    </row>
    <row r="188" spans="1:65" s="2" customFormat="1" ht="16.5" customHeight="1">
      <c r="A188" s="29"/>
      <c r="B188" s="158"/>
      <c r="C188" s="173" t="s">
        <v>555</v>
      </c>
      <c r="D188" s="173" t="s">
        <v>252</v>
      </c>
      <c r="E188" s="174" t="s">
        <v>556</v>
      </c>
      <c r="F188" s="175" t="s">
        <v>557</v>
      </c>
      <c r="G188" s="176" t="s">
        <v>143</v>
      </c>
      <c r="H188" s="177">
        <v>10</v>
      </c>
      <c r="I188" s="178"/>
      <c r="J188" s="179">
        <f>ROUND(I188*H188,2)</f>
        <v>0</v>
      </c>
      <c r="K188" s="180"/>
      <c r="L188" s="181"/>
      <c r="M188" s="182" t="s">
        <v>1</v>
      </c>
      <c r="N188" s="183" t="s">
        <v>45</v>
      </c>
      <c r="O188" s="55"/>
      <c r="P188" s="169">
        <f>O188*H188</f>
        <v>0</v>
      </c>
      <c r="Q188" s="169">
        <v>0</v>
      </c>
      <c r="R188" s="169">
        <f>Q188*H188</f>
        <v>0</v>
      </c>
      <c r="S188" s="169">
        <v>0</v>
      </c>
      <c r="T188" s="170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1" t="s">
        <v>165</v>
      </c>
      <c r="AT188" s="171" t="s">
        <v>252</v>
      </c>
      <c r="AU188" s="171" t="s">
        <v>139</v>
      </c>
      <c r="AY188" s="14" t="s">
        <v>131</v>
      </c>
      <c r="BE188" s="172">
        <f>IF(N188="základná",J188,0)</f>
        <v>0</v>
      </c>
      <c r="BF188" s="172">
        <f>IF(N188="znížená",J188,0)</f>
        <v>0</v>
      </c>
      <c r="BG188" s="172">
        <f>IF(N188="zákl. prenesená",J188,0)</f>
        <v>0</v>
      </c>
      <c r="BH188" s="172">
        <f>IF(N188="zníž. prenesená",J188,0)</f>
        <v>0</v>
      </c>
      <c r="BI188" s="172">
        <f>IF(N188="nulová",J188,0)</f>
        <v>0</v>
      </c>
      <c r="BJ188" s="14" t="s">
        <v>139</v>
      </c>
      <c r="BK188" s="172">
        <f>ROUND(I188*H188,2)</f>
        <v>0</v>
      </c>
      <c r="BL188" s="14" t="s">
        <v>138</v>
      </c>
      <c r="BM188" s="171" t="s">
        <v>558</v>
      </c>
    </row>
    <row r="189" spans="1:65" s="2" customFormat="1" ht="16.5" customHeight="1">
      <c r="A189" s="29"/>
      <c r="B189" s="158"/>
      <c r="C189" s="159" t="s">
        <v>559</v>
      </c>
      <c r="D189" s="159" t="s">
        <v>134</v>
      </c>
      <c r="E189" s="160" t="s">
        <v>560</v>
      </c>
      <c r="F189" s="161" t="s">
        <v>561</v>
      </c>
      <c r="G189" s="162" t="s">
        <v>403</v>
      </c>
      <c r="H189" s="163">
        <v>10</v>
      </c>
      <c r="I189" s="164"/>
      <c r="J189" s="165">
        <f>ROUND(I189*H189,2)</f>
        <v>0</v>
      </c>
      <c r="K189" s="166"/>
      <c r="L189" s="30"/>
      <c r="M189" s="167" t="s">
        <v>1</v>
      </c>
      <c r="N189" s="168" t="s">
        <v>45</v>
      </c>
      <c r="O189" s="55"/>
      <c r="P189" s="169">
        <f>O189*H189</f>
        <v>0</v>
      </c>
      <c r="Q189" s="169">
        <v>0</v>
      </c>
      <c r="R189" s="169">
        <f>Q189*H189</f>
        <v>0</v>
      </c>
      <c r="S189" s="169">
        <v>0</v>
      </c>
      <c r="T189" s="170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1" t="s">
        <v>138</v>
      </c>
      <c r="AT189" s="171" t="s">
        <v>134</v>
      </c>
      <c r="AU189" s="171" t="s">
        <v>139</v>
      </c>
      <c r="AY189" s="14" t="s">
        <v>131</v>
      </c>
      <c r="BE189" s="172">
        <f>IF(N189="základná",J189,0)</f>
        <v>0</v>
      </c>
      <c r="BF189" s="172">
        <f>IF(N189="znížená",J189,0)</f>
        <v>0</v>
      </c>
      <c r="BG189" s="172">
        <f>IF(N189="zákl. prenesená",J189,0)</f>
        <v>0</v>
      </c>
      <c r="BH189" s="172">
        <f>IF(N189="zníž. prenesená",J189,0)</f>
        <v>0</v>
      </c>
      <c r="BI189" s="172">
        <f>IF(N189="nulová",J189,0)</f>
        <v>0</v>
      </c>
      <c r="BJ189" s="14" t="s">
        <v>139</v>
      </c>
      <c r="BK189" s="172">
        <f>ROUND(I189*H189,2)</f>
        <v>0</v>
      </c>
      <c r="BL189" s="14" t="s">
        <v>138</v>
      </c>
      <c r="BM189" s="171" t="s">
        <v>562</v>
      </c>
    </row>
    <row r="190" spans="1:65" s="12" customFormat="1" ht="22.9" customHeight="1">
      <c r="B190" s="145"/>
      <c r="D190" s="146" t="s">
        <v>78</v>
      </c>
      <c r="E190" s="156" t="s">
        <v>563</v>
      </c>
      <c r="F190" s="156" t="s">
        <v>564</v>
      </c>
      <c r="I190" s="148"/>
      <c r="J190" s="157">
        <f>BK190</f>
        <v>0</v>
      </c>
      <c r="L190" s="145"/>
      <c r="M190" s="150"/>
      <c r="N190" s="151"/>
      <c r="O190" s="151"/>
      <c r="P190" s="152">
        <f>SUM(P191:P202)</f>
        <v>0</v>
      </c>
      <c r="Q190" s="151"/>
      <c r="R190" s="152">
        <f>SUM(R191:R202)</f>
        <v>3.0491500000000005E-2</v>
      </c>
      <c r="S190" s="151"/>
      <c r="T190" s="153">
        <f>SUM(T191:T202)</f>
        <v>0</v>
      </c>
      <c r="AR190" s="146" t="s">
        <v>87</v>
      </c>
      <c r="AT190" s="154" t="s">
        <v>78</v>
      </c>
      <c r="AU190" s="154" t="s">
        <v>87</v>
      </c>
      <c r="AY190" s="146" t="s">
        <v>131</v>
      </c>
      <c r="BK190" s="155">
        <f>SUM(BK191:BK202)</f>
        <v>0</v>
      </c>
    </row>
    <row r="191" spans="1:65" s="2" customFormat="1" ht="21.75" customHeight="1">
      <c r="A191" s="29"/>
      <c r="B191" s="158"/>
      <c r="C191" s="159" t="s">
        <v>565</v>
      </c>
      <c r="D191" s="159" t="s">
        <v>134</v>
      </c>
      <c r="E191" s="160" t="s">
        <v>566</v>
      </c>
      <c r="F191" s="161" t="s">
        <v>567</v>
      </c>
      <c r="G191" s="162" t="s">
        <v>143</v>
      </c>
      <c r="H191" s="163">
        <v>1</v>
      </c>
      <c r="I191" s="164"/>
      <c r="J191" s="165">
        <f>ROUND(I191*H191,2)</f>
        <v>0</v>
      </c>
      <c r="K191" s="166"/>
      <c r="L191" s="30"/>
      <c r="M191" s="167" t="s">
        <v>1</v>
      </c>
      <c r="N191" s="168" t="s">
        <v>45</v>
      </c>
      <c r="O191" s="55"/>
      <c r="P191" s="169">
        <f>O191*H191</f>
        <v>0</v>
      </c>
      <c r="Q191" s="169">
        <v>9.1500000000000001E-5</v>
      </c>
      <c r="R191" s="169">
        <f>Q191*H191</f>
        <v>9.1500000000000001E-5</v>
      </c>
      <c r="S191" s="169">
        <v>0</v>
      </c>
      <c r="T191" s="170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1" t="s">
        <v>199</v>
      </c>
      <c r="AT191" s="171" t="s">
        <v>134</v>
      </c>
      <c r="AU191" s="171" t="s">
        <v>139</v>
      </c>
      <c r="AY191" s="14" t="s">
        <v>131</v>
      </c>
      <c r="BE191" s="172">
        <f>IF(N191="základná",J191,0)</f>
        <v>0</v>
      </c>
      <c r="BF191" s="172">
        <f>IF(N191="znížená",J191,0)</f>
        <v>0</v>
      </c>
      <c r="BG191" s="172">
        <f>IF(N191="zákl. prenesená",J191,0)</f>
        <v>0</v>
      </c>
      <c r="BH191" s="172">
        <f>IF(N191="zníž. prenesená",J191,0)</f>
        <v>0</v>
      </c>
      <c r="BI191" s="172">
        <f>IF(N191="nulová",J191,0)</f>
        <v>0</v>
      </c>
      <c r="BJ191" s="14" t="s">
        <v>139</v>
      </c>
      <c r="BK191" s="172">
        <f>ROUND(I191*H191,2)</f>
        <v>0</v>
      </c>
      <c r="BL191" s="14" t="s">
        <v>199</v>
      </c>
      <c r="BM191" s="171" t="s">
        <v>568</v>
      </c>
    </row>
    <row r="192" spans="1:65" s="2" customFormat="1" ht="16.5" customHeight="1">
      <c r="A192" s="29"/>
      <c r="B192" s="158"/>
      <c r="C192" s="173" t="s">
        <v>569</v>
      </c>
      <c r="D192" s="173" t="s">
        <v>252</v>
      </c>
      <c r="E192" s="174" t="s">
        <v>570</v>
      </c>
      <c r="F192" s="175" t="s">
        <v>571</v>
      </c>
      <c r="G192" s="176" t="s">
        <v>206</v>
      </c>
      <c r="H192" s="177">
        <v>1</v>
      </c>
      <c r="I192" s="178"/>
      <c r="J192" s="179">
        <f>ROUND(I192*H192,2)</f>
        <v>0</v>
      </c>
      <c r="K192" s="180"/>
      <c r="L192" s="181"/>
      <c r="M192" s="182" t="s">
        <v>1</v>
      </c>
      <c r="N192" s="183" t="s">
        <v>45</v>
      </c>
      <c r="O192" s="55"/>
      <c r="P192" s="169">
        <f>O192*H192</f>
        <v>0</v>
      </c>
      <c r="Q192" s="169">
        <v>0.02</v>
      </c>
      <c r="R192" s="169">
        <f>Q192*H192</f>
        <v>0.02</v>
      </c>
      <c r="S192" s="169">
        <v>0</v>
      </c>
      <c r="T192" s="170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1" t="s">
        <v>256</v>
      </c>
      <c r="AT192" s="171" t="s">
        <v>252</v>
      </c>
      <c r="AU192" s="171" t="s">
        <v>139</v>
      </c>
      <c r="AY192" s="14" t="s">
        <v>131</v>
      </c>
      <c r="BE192" s="172">
        <f>IF(N192="základná",J192,0)</f>
        <v>0</v>
      </c>
      <c r="BF192" s="172">
        <f>IF(N192="znížená",J192,0)</f>
        <v>0</v>
      </c>
      <c r="BG192" s="172">
        <f>IF(N192="zákl. prenesená",J192,0)</f>
        <v>0</v>
      </c>
      <c r="BH192" s="172">
        <f>IF(N192="zníž. prenesená",J192,0)</f>
        <v>0</v>
      </c>
      <c r="BI192" s="172">
        <f>IF(N192="nulová",J192,0)</f>
        <v>0</v>
      </c>
      <c r="BJ192" s="14" t="s">
        <v>139</v>
      </c>
      <c r="BK192" s="172">
        <f>ROUND(I192*H192,2)</f>
        <v>0</v>
      </c>
      <c r="BL192" s="14" t="s">
        <v>199</v>
      </c>
      <c r="BM192" s="171" t="s">
        <v>572</v>
      </c>
    </row>
    <row r="193" spans="1:65" s="2" customFormat="1" ht="16.5" customHeight="1">
      <c r="A193" s="29"/>
      <c r="B193" s="158"/>
      <c r="C193" s="173" t="s">
        <v>573</v>
      </c>
      <c r="D193" s="173" t="s">
        <v>252</v>
      </c>
      <c r="E193" s="174" t="s">
        <v>574</v>
      </c>
      <c r="F193" s="175" t="s">
        <v>575</v>
      </c>
      <c r="G193" s="176" t="s">
        <v>143</v>
      </c>
      <c r="H193" s="177">
        <v>1</v>
      </c>
      <c r="I193" s="178"/>
      <c r="J193" s="179">
        <f>ROUND(I193*H193,2)</f>
        <v>0</v>
      </c>
      <c r="K193" s="180"/>
      <c r="L193" s="181"/>
      <c r="M193" s="182" t="s">
        <v>1</v>
      </c>
      <c r="N193" s="183" t="s">
        <v>45</v>
      </c>
      <c r="O193" s="55"/>
      <c r="P193" s="169">
        <f>O193*H193</f>
        <v>0</v>
      </c>
      <c r="Q193" s="169">
        <v>3.2000000000000002E-3</v>
      </c>
      <c r="R193" s="169">
        <f>Q193*H193</f>
        <v>3.2000000000000002E-3</v>
      </c>
      <c r="S193" s="169">
        <v>0</v>
      </c>
      <c r="T193" s="170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1" t="s">
        <v>256</v>
      </c>
      <c r="AT193" s="171" t="s">
        <v>252</v>
      </c>
      <c r="AU193" s="171" t="s">
        <v>139</v>
      </c>
      <c r="AY193" s="14" t="s">
        <v>131</v>
      </c>
      <c r="BE193" s="172">
        <f>IF(N193="základná",J193,0)</f>
        <v>0</v>
      </c>
      <c r="BF193" s="172">
        <f>IF(N193="znížená",J193,0)</f>
        <v>0</v>
      </c>
      <c r="BG193" s="172">
        <f>IF(N193="zákl. prenesená",J193,0)</f>
        <v>0</v>
      </c>
      <c r="BH193" s="172">
        <f>IF(N193="zníž. prenesená",J193,0)</f>
        <v>0</v>
      </c>
      <c r="BI193" s="172">
        <f>IF(N193="nulová",J193,0)</f>
        <v>0</v>
      </c>
      <c r="BJ193" s="14" t="s">
        <v>139</v>
      </c>
      <c r="BK193" s="172">
        <f>ROUND(I193*H193,2)</f>
        <v>0</v>
      </c>
      <c r="BL193" s="14" t="s">
        <v>199</v>
      </c>
      <c r="BM193" s="171" t="s">
        <v>576</v>
      </c>
    </row>
    <row r="194" spans="1:65" s="2" customFormat="1" ht="21.75" customHeight="1">
      <c r="A194" s="29"/>
      <c r="B194" s="158"/>
      <c r="C194" s="159" t="s">
        <v>577</v>
      </c>
      <c r="D194" s="159" t="s">
        <v>134</v>
      </c>
      <c r="E194" s="160" t="s">
        <v>578</v>
      </c>
      <c r="F194" s="161" t="s">
        <v>579</v>
      </c>
      <c r="G194" s="162" t="s">
        <v>440</v>
      </c>
      <c r="H194" s="163">
        <v>1</v>
      </c>
      <c r="I194" s="164"/>
      <c r="J194" s="165">
        <f>ROUND(I194*H194,2)</f>
        <v>0</v>
      </c>
      <c r="K194" s="166"/>
      <c r="L194" s="30"/>
      <c r="M194" s="167" t="s">
        <v>1</v>
      </c>
      <c r="N194" s="168" t="s">
        <v>45</v>
      </c>
      <c r="O194" s="55"/>
      <c r="P194" s="169">
        <f>O194*H194</f>
        <v>0</v>
      </c>
      <c r="Q194" s="169">
        <v>0</v>
      </c>
      <c r="R194" s="169">
        <f>Q194*H194</f>
        <v>0</v>
      </c>
      <c r="S194" s="169">
        <v>0</v>
      </c>
      <c r="T194" s="170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1" t="s">
        <v>199</v>
      </c>
      <c r="AT194" s="171" t="s">
        <v>134</v>
      </c>
      <c r="AU194" s="171" t="s">
        <v>139</v>
      </c>
      <c r="AY194" s="14" t="s">
        <v>131</v>
      </c>
      <c r="BE194" s="172">
        <f>IF(N194="základná",J194,0)</f>
        <v>0</v>
      </c>
      <c r="BF194" s="172">
        <f>IF(N194="znížená",J194,0)</f>
        <v>0</v>
      </c>
      <c r="BG194" s="172">
        <f>IF(N194="zákl. prenesená",J194,0)</f>
        <v>0</v>
      </c>
      <c r="BH194" s="172">
        <f>IF(N194="zníž. prenesená",J194,0)</f>
        <v>0</v>
      </c>
      <c r="BI194" s="172">
        <f>IF(N194="nulová",J194,0)</f>
        <v>0</v>
      </c>
      <c r="BJ194" s="14" t="s">
        <v>139</v>
      </c>
      <c r="BK194" s="172">
        <f>ROUND(I194*H194,2)</f>
        <v>0</v>
      </c>
      <c r="BL194" s="14" t="s">
        <v>199</v>
      </c>
      <c r="BM194" s="171" t="s">
        <v>580</v>
      </c>
    </row>
    <row r="195" spans="1:65" s="2" customFormat="1" ht="16.5" customHeight="1">
      <c r="A195" s="29"/>
      <c r="B195" s="158"/>
      <c r="C195" s="173" t="s">
        <v>581</v>
      </c>
      <c r="D195" s="173" t="s">
        <v>252</v>
      </c>
      <c r="E195" s="174" t="s">
        <v>582</v>
      </c>
      <c r="F195" s="175" t="s">
        <v>583</v>
      </c>
      <c r="G195" s="176" t="s">
        <v>143</v>
      </c>
      <c r="H195" s="177">
        <v>1</v>
      </c>
      <c r="I195" s="178"/>
      <c r="J195" s="179">
        <f>ROUND(I195*H195,2)</f>
        <v>0</v>
      </c>
      <c r="K195" s="180"/>
      <c r="L195" s="181"/>
      <c r="M195" s="182" t="s">
        <v>1</v>
      </c>
      <c r="N195" s="183" t="s">
        <v>45</v>
      </c>
      <c r="O195" s="55"/>
      <c r="P195" s="169">
        <f>O195*H195</f>
        <v>0</v>
      </c>
      <c r="Q195" s="169">
        <v>0</v>
      </c>
      <c r="R195" s="169">
        <f>Q195*H195</f>
        <v>0</v>
      </c>
      <c r="S195" s="169">
        <v>0</v>
      </c>
      <c r="T195" s="170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1" t="s">
        <v>256</v>
      </c>
      <c r="AT195" s="171" t="s">
        <v>252</v>
      </c>
      <c r="AU195" s="171" t="s">
        <v>139</v>
      </c>
      <c r="AY195" s="14" t="s">
        <v>131</v>
      </c>
      <c r="BE195" s="172">
        <f>IF(N195="základná",J195,0)</f>
        <v>0</v>
      </c>
      <c r="BF195" s="172">
        <f>IF(N195="znížená",J195,0)</f>
        <v>0</v>
      </c>
      <c r="BG195" s="172">
        <f>IF(N195="zákl. prenesená",J195,0)</f>
        <v>0</v>
      </c>
      <c r="BH195" s="172">
        <f>IF(N195="zníž. prenesená",J195,0)</f>
        <v>0</v>
      </c>
      <c r="BI195" s="172">
        <f>IF(N195="nulová",J195,0)</f>
        <v>0</v>
      </c>
      <c r="BJ195" s="14" t="s">
        <v>139</v>
      </c>
      <c r="BK195" s="172">
        <f>ROUND(I195*H195,2)</f>
        <v>0</v>
      </c>
      <c r="BL195" s="14" t="s">
        <v>199</v>
      </c>
      <c r="BM195" s="171" t="s">
        <v>584</v>
      </c>
    </row>
    <row r="196" spans="1:65" s="2" customFormat="1" ht="16.5" customHeight="1">
      <c r="A196" s="29"/>
      <c r="B196" s="158"/>
      <c r="C196" s="159" t="s">
        <v>585</v>
      </c>
      <c r="D196" s="159" t="s">
        <v>134</v>
      </c>
      <c r="E196" s="160" t="s">
        <v>586</v>
      </c>
      <c r="F196" s="161" t="s">
        <v>587</v>
      </c>
      <c r="G196" s="162" t="s">
        <v>440</v>
      </c>
      <c r="H196" s="163">
        <v>1</v>
      </c>
      <c r="I196" s="164"/>
      <c r="J196" s="165">
        <f>ROUND(I196*H196,2)</f>
        <v>0</v>
      </c>
      <c r="K196" s="166"/>
      <c r="L196" s="30"/>
      <c r="M196" s="167" t="s">
        <v>1</v>
      </c>
      <c r="N196" s="168" t="s">
        <v>45</v>
      </c>
      <c r="O196" s="55"/>
      <c r="P196" s="169">
        <f>O196*H196</f>
        <v>0</v>
      </c>
      <c r="Q196" s="169">
        <v>0</v>
      </c>
      <c r="R196" s="169">
        <f>Q196*H196</f>
        <v>0</v>
      </c>
      <c r="S196" s="169">
        <v>0</v>
      </c>
      <c r="T196" s="170">
        <f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1" t="s">
        <v>199</v>
      </c>
      <c r="AT196" s="171" t="s">
        <v>134</v>
      </c>
      <c r="AU196" s="171" t="s">
        <v>139</v>
      </c>
      <c r="AY196" s="14" t="s">
        <v>131</v>
      </c>
      <c r="BE196" s="172">
        <f>IF(N196="základná",J196,0)</f>
        <v>0</v>
      </c>
      <c r="BF196" s="172">
        <f>IF(N196="znížená",J196,0)</f>
        <v>0</v>
      </c>
      <c r="BG196" s="172">
        <f>IF(N196="zákl. prenesená",J196,0)</f>
        <v>0</v>
      </c>
      <c r="BH196" s="172">
        <f>IF(N196="zníž. prenesená",J196,0)</f>
        <v>0</v>
      </c>
      <c r="BI196" s="172">
        <f>IF(N196="nulová",J196,0)</f>
        <v>0</v>
      </c>
      <c r="BJ196" s="14" t="s">
        <v>139</v>
      </c>
      <c r="BK196" s="172">
        <f>ROUND(I196*H196,2)</f>
        <v>0</v>
      </c>
      <c r="BL196" s="14" t="s">
        <v>199</v>
      </c>
      <c r="BM196" s="171" t="s">
        <v>588</v>
      </c>
    </row>
    <row r="197" spans="1:65" s="2" customFormat="1" ht="16.5" customHeight="1">
      <c r="A197" s="29"/>
      <c r="B197" s="158"/>
      <c r="C197" s="173" t="s">
        <v>589</v>
      </c>
      <c r="D197" s="173" t="s">
        <v>252</v>
      </c>
      <c r="E197" s="174" t="s">
        <v>590</v>
      </c>
      <c r="F197" s="175" t="s">
        <v>591</v>
      </c>
      <c r="G197" s="176" t="s">
        <v>143</v>
      </c>
      <c r="H197" s="177">
        <v>1</v>
      </c>
      <c r="I197" s="178"/>
      <c r="J197" s="179">
        <f>ROUND(I197*H197,2)</f>
        <v>0</v>
      </c>
      <c r="K197" s="180"/>
      <c r="L197" s="181"/>
      <c r="M197" s="182" t="s">
        <v>1</v>
      </c>
      <c r="N197" s="183" t="s">
        <v>45</v>
      </c>
      <c r="O197" s="55"/>
      <c r="P197" s="169">
        <f>O197*H197</f>
        <v>0</v>
      </c>
      <c r="Q197" s="169">
        <v>0</v>
      </c>
      <c r="R197" s="169">
        <f>Q197*H197</f>
        <v>0</v>
      </c>
      <c r="S197" s="169">
        <v>0</v>
      </c>
      <c r="T197" s="170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1" t="s">
        <v>256</v>
      </c>
      <c r="AT197" s="171" t="s">
        <v>252</v>
      </c>
      <c r="AU197" s="171" t="s">
        <v>139</v>
      </c>
      <c r="AY197" s="14" t="s">
        <v>131</v>
      </c>
      <c r="BE197" s="172">
        <f>IF(N197="základná",J197,0)</f>
        <v>0</v>
      </c>
      <c r="BF197" s="172">
        <f>IF(N197="znížená",J197,0)</f>
        <v>0</v>
      </c>
      <c r="BG197" s="172">
        <f>IF(N197="zákl. prenesená",J197,0)</f>
        <v>0</v>
      </c>
      <c r="BH197" s="172">
        <f>IF(N197="zníž. prenesená",J197,0)</f>
        <v>0</v>
      </c>
      <c r="BI197" s="172">
        <f>IF(N197="nulová",J197,0)</f>
        <v>0</v>
      </c>
      <c r="BJ197" s="14" t="s">
        <v>139</v>
      </c>
      <c r="BK197" s="172">
        <f>ROUND(I197*H197,2)</f>
        <v>0</v>
      </c>
      <c r="BL197" s="14" t="s">
        <v>199</v>
      </c>
      <c r="BM197" s="171" t="s">
        <v>592</v>
      </c>
    </row>
    <row r="198" spans="1:65" s="2" customFormat="1" ht="16.5" customHeight="1">
      <c r="A198" s="29"/>
      <c r="B198" s="158"/>
      <c r="C198" s="159" t="s">
        <v>341</v>
      </c>
      <c r="D198" s="159" t="s">
        <v>134</v>
      </c>
      <c r="E198" s="160" t="s">
        <v>593</v>
      </c>
      <c r="F198" s="161" t="s">
        <v>594</v>
      </c>
      <c r="G198" s="162" t="s">
        <v>143</v>
      </c>
      <c r="H198" s="163">
        <v>1</v>
      </c>
      <c r="I198" s="164"/>
      <c r="J198" s="165">
        <f>ROUND(I198*H198,2)</f>
        <v>0</v>
      </c>
      <c r="K198" s="166"/>
      <c r="L198" s="30"/>
      <c r="M198" s="167" t="s">
        <v>1</v>
      </c>
      <c r="N198" s="168" t="s">
        <v>45</v>
      </c>
      <c r="O198" s="55"/>
      <c r="P198" s="169">
        <f>O198*H198</f>
        <v>0</v>
      </c>
      <c r="Q198" s="169">
        <v>0</v>
      </c>
      <c r="R198" s="169">
        <f>Q198*H198</f>
        <v>0</v>
      </c>
      <c r="S198" s="169">
        <v>0</v>
      </c>
      <c r="T198" s="170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1" t="s">
        <v>138</v>
      </c>
      <c r="AT198" s="171" t="s">
        <v>134</v>
      </c>
      <c r="AU198" s="171" t="s">
        <v>139</v>
      </c>
      <c r="AY198" s="14" t="s">
        <v>131</v>
      </c>
      <c r="BE198" s="172">
        <f>IF(N198="základná",J198,0)</f>
        <v>0</v>
      </c>
      <c r="BF198" s="172">
        <f>IF(N198="znížená",J198,0)</f>
        <v>0</v>
      </c>
      <c r="BG198" s="172">
        <f>IF(N198="zákl. prenesená",J198,0)</f>
        <v>0</v>
      </c>
      <c r="BH198" s="172">
        <f>IF(N198="zníž. prenesená",J198,0)</f>
        <v>0</v>
      </c>
      <c r="BI198" s="172">
        <f>IF(N198="nulová",J198,0)</f>
        <v>0</v>
      </c>
      <c r="BJ198" s="14" t="s">
        <v>139</v>
      </c>
      <c r="BK198" s="172">
        <f>ROUND(I198*H198,2)</f>
        <v>0</v>
      </c>
      <c r="BL198" s="14" t="s">
        <v>138</v>
      </c>
      <c r="BM198" s="171" t="s">
        <v>595</v>
      </c>
    </row>
    <row r="199" spans="1:65" s="2" customFormat="1" ht="21.75" customHeight="1">
      <c r="A199" s="29"/>
      <c r="B199" s="158"/>
      <c r="C199" s="173" t="s">
        <v>596</v>
      </c>
      <c r="D199" s="173" t="s">
        <v>252</v>
      </c>
      <c r="E199" s="174" t="s">
        <v>597</v>
      </c>
      <c r="F199" s="175" t="s">
        <v>598</v>
      </c>
      <c r="G199" s="176" t="s">
        <v>143</v>
      </c>
      <c r="H199" s="177">
        <v>1</v>
      </c>
      <c r="I199" s="178"/>
      <c r="J199" s="179">
        <f>ROUND(I199*H199,2)</f>
        <v>0</v>
      </c>
      <c r="K199" s="180"/>
      <c r="L199" s="181"/>
      <c r="M199" s="182" t="s">
        <v>1</v>
      </c>
      <c r="N199" s="183" t="s">
        <v>45</v>
      </c>
      <c r="O199" s="55"/>
      <c r="P199" s="169">
        <f>O199*H199</f>
        <v>0</v>
      </c>
      <c r="Q199" s="169">
        <v>2.2000000000000001E-3</v>
      </c>
      <c r="R199" s="169">
        <f>Q199*H199</f>
        <v>2.2000000000000001E-3</v>
      </c>
      <c r="S199" s="169">
        <v>0</v>
      </c>
      <c r="T199" s="170">
        <f>S199*H199</f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1" t="s">
        <v>165</v>
      </c>
      <c r="AT199" s="171" t="s">
        <v>252</v>
      </c>
      <c r="AU199" s="171" t="s">
        <v>139</v>
      </c>
      <c r="AY199" s="14" t="s">
        <v>131</v>
      </c>
      <c r="BE199" s="172">
        <f>IF(N199="základná",J199,0)</f>
        <v>0</v>
      </c>
      <c r="BF199" s="172">
        <f>IF(N199="znížená",J199,0)</f>
        <v>0</v>
      </c>
      <c r="BG199" s="172">
        <f>IF(N199="zákl. prenesená",J199,0)</f>
        <v>0</v>
      </c>
      <c r="BH199" s="172">
        <f>IF(N199="zníž. prenesená",J199,0)</f>
        <v>0</v>
      </c>
      <c r="BI199" s="172">
        <f>IF(N199="nulová",J199,0)</f>
        <v>0</v>
      </c>
      <c r="BJ199" s="14" t="s">
        <v>139</v>
      </c>
      <c r="BK199" s="172">
        <f>ROUND(I199*H199,2)</f>
        <v>0</v>
      </c>
      <c r="BL199" s="14" t="s">
        <v>138</v>
      </c>
      <c r="BM199" s="171" t="s">
        <v>599</v>
      </c>
    </row>
    <row r="200" spans="1:65" s="2" customFormat="1" ht="21.75" customHeight="1">
      <c r="A200" s="29"/>
      <c r="B200" s="158"/>
      <c r="C200" s="159" t="s">
        <v>600</v>
      </c>
      <c r="D200" s="159" t="s">
        <v>134</v>
      </c>
      <c r="E200" s="160" t="s">
        <v>601</v>
      </c>
      <c r="F200" s="161" t="s">
        <v>602</v>
      </c>
      <c r="G200" s="162" t="s">
        <v>143</v>
      </c>
      <c r="H200" s="163">
        <v>1</v>
      </c>
      <c r="I200" s="164"/>
      <c r="J200" s="165">
        <f>ROUND(I200*H200,2)</f>
        <v>0</v>
      </c>
      <c r="K200" s="166"/>
      <c r="L200" s="30"/>
      <c r="M200" s="167" t="s">
        <v>1</v>
      </c>
      <c r="N200" s="168" t="s">
        <v>45</v>
      </c>
      <c r="O200" s="55"/>
      <c r="P200" s="169">
        <f>O200*H200</f>
        <v>0</v>
      </c>
      <c r="Q200" s="169">
        <v>0</v>
      </c>
      <c r="R200" s="169">
        <f>Q200*H200</f>
        <v>0</v>
      </c>
      <c r="S200" s="169">
        <v>0</v>
      </c>
      <c r="T200" s="170">
        <f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1" t="s">
        <v>199</v>
      </c>
      <c r="AT200" s="171" t="s">
        <v>134</v>
      </c>
      <c r="AU200" s="171" t="s">
        <v>139</v>
      </c>
      <c r="AY200" s="14" t="s">
        <v>131</v>
      </c>
      <c r="BE200" s="172">
        <f>IF(N200="základná",J200,0)</f>
        <v>0</v>
      </c>
      <c r="BF200" s="172">
        <f>IF(N200="znížená",J200,0)</f>
        <v>0</v>
      </c>
      <c r="BG200" s="172">
        <f>IF(N200="zákl. prenesená",J200,0)</f>
        <v>0</v>
      </c>
      <c r="BH200" s="172">
        <f>IF(N200="zníž. prenesená",J200,0)</f>
        <v>0</v>
      </c>
      <c r="BI200" s="172">
        <f>IF(N200="nulová",J200,0)</f>
        <v>0</v>
      </c>
      <c r="BJ200" s="14" t="s">
        <v>139</v>
      </c>
      <c r="BK200" s="172">
        <f>ROUND(I200*H200,2)</f>
        <v>0</v>
      </c>
      <c r="BL200" s="14" t="s">
        <v>199</v>
      </c>
      <c r="BM200" s="171" t="s">
        <v>603</v>
      </c>
    </row>
    <row r="201" spans="1:65" s="2" customFormat="1" ht="16.5" customHeight="1">
      <c r="A201" s="29"/>
      <c r="B201" s="158"/>
      <c r="C201" s="173" t="s">
        <v>604</v>
      </c>
      <c r="D201" s="173" t="s">
        <v>252</v>
      </c>
      <c r="E201" s="174" t="s">
        <v>605</v>
      </c>
      <c r="F201" s="175" t="s">
        <v>606</v>
      </c>
      <c r="G201" s="176" t="s">
        <v>143</v>
      </c>
      <c r="H201" s="177">
        <v>1</v>
      </c>
      <c r="I201" s="178"/>
      <c r="J201" s="179">
        <f>ROUND(I201*H201,2)</f>
        <v>0</v>
      </c>
      <c r="K201" s="180"/>
      <c r="L201" s="181"/>
      <c r="M201" s="182" t="s">
        <v>1</v>
      </c>
      <c r="N201" s="183" t="s">
        <v>45</v>
      </c>
      <c r="O201" s="55"/>
      <c r="P201" s="169">
        <f>O201*H201</f>
        <v>0</v>
      </c>
      <c r="Q201" s="169">
        <v>5.0000000000000001E-3</v>
      </c>
      <c r="R201" s="169">
        <f>Q201*H201</f>
        <v>5.0000000000000001E-3</v>
      </c>
      <c r="S201" s="169">
        <v>0</v>
      </c>
      <c r="T201" s="170">
        <f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1" t="s">
        <v>256</v>
      </c>
      <c r="AT201" s="171" t="s">
        <v>252</v>
      </c>
      <c r="AU201" s="171" t="s">
        <v>139</v>
      </c>
      <c r="AY201" s="14" t="s">
        <v>131</v>
      </c>
      <c r="BE201" s="172">
        <f>IF(N201="základná",J201,0)</f>
        <v>0</v>
      </c>
      <c r="BF201" s="172">
        <f>IF(N201="znížená",J201,0)</f>
        <v>0</v>
      </c>
      <c r="BG201" s="172">
        <f>IF(N201="zákl. prenesená",J201,0)</f>
        <v>0</v>
      </c>
      <c r="BH201" s="172">
        <f>IF(N201="zníž. prenesená",J201,0)</f>
        <v>0</v>
      </c>
      <c r="BI201" s="172">
        <f>IF(N201="nulová",J201,0)</f>
        <v>0</v>
      </c>
      <c r="BJ201" s="14" t="s">
        <v>139</v>
      </c>
      <c r="BK201" s="172">
        <f>ROUND(I201*H201,2)</f>
        <v>0</v>
      </c>
      <c r="BL201" s="14" t="s">
        <v>199</v>
      </c>
      <c r="BM201" s="171" t="s">
        <v>607</v>
      </c>
    </row>
    <row r="202" spans="1:65" s="2" customFormat="1" ht="16.5" customHeight="1">
      <c r="A202" s="29"/>
      <c r="B202" s="158"/>
      <c r="C202" s="159" t="s">
        <v>608</v>
      </c>
      <c r="D202" s="159" t="s">
        <v>134</v>
      </c>
      <c r="E202" s="160" t="s">
        <v>609</v>
      </c>
      <c r="F202" s="161" t="s">
        <v>610</v>
      </c>
      <c r="G202" s="162" t="s">
        <v>611</v>
      </c>
      <c r="H202" s="189"/>
      <c r="I202" s="164"/>
      <c r="J202" s="165">
        <f>ROUND(I202*H202,2)</f>
        <v>0</v>
      </c>
      <c r="K202" s="166"/>
      <c r="L202" s="30"/>
      <c r="M202" s="167" t="s">
        <v>1</v>
      </c>
      <c r="N202" s="168" t="s">
        <v>45</v>
      </c>
      <c r="O202" s="55"/>
      <c r="P202" s="169">
        <f>O202*H202</f>
        <v>0</v>
      </c>
      <c r="Q202" s="169">
        <v>0</v>
      </c>
      <c r="R202" s="169">
        <f>Q202*H202</f>
        <v>0</v>
      </c>
      <c r="S202" s="169">
        <v>0</v>
      </c>
      <c r="T202" s="170">
        <f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1" t="s">
        <v>199</v>
      </c>
      <c r="AT202" s="171" t="s">
        <v>134</v>
      </c>
      <c r="AU202" s="171" t="s">
        <v>139</v>
      </c>
      <c r="AY202" s="14" t="s">
        <v>131</v>
      </c>
      <c r="BE202" s="172">
        <f>IF(N202="základná",J202,0)</f>
        <v>0</v>
      </c>
      <c r="BF202" s="172">
        <f>IF(N202="znížená",J202,0)</f>
        <v>0</v>
      </c>
      <c r="BG202" s="172">
        <f>IF(N202="zákl. prenesená",J202,0)</f>
        <v>0</v>
      </c>
      <c r="BH202" s="172">
        <f>IF(N202="zníž. prenesená",J202,0)</f>
        <v>0</v>
      </c>
      <c r="BI202" s="172">
        <f>IF(N202="nulová",J202,0)</f>
        <v>0</v>
      </c>
      <c r="BJ202" s="14" t="s">
        <v>139</v>
      </c>
      <c r="BK202" s="172">
        <f>ROUND(I202*H202,2)</f>
        <v>0</v>
      </c>
      <c r="BL202" s="14" t="s">
        <v>199</v>
      </c>
      <c r="BM202" s="171" t="s">
        <v>612</v>
      </c>
    </row>
    <row r="203" spans="1:65" s="12" customFormat="1" ht="25.9" customHeight="1">
      <c r="B203" s="145"/>
      <c r="D203" s="146" t="s">
        <v>78</v>
      </c>
      <c r="E203" s="147" t="s">
        <v>252</v>
      </c>
      <c r="F203" s="147" t="s">
        <v>335</v>
      </c>
      <c r="I203" s="148"/>
      <c r="J203" s="149">
        <f>BK203</f>
        <v>0</v>
      </c>
      <c r="L203" s="145"/>
      <c r="M203" s="150"/>
      <c r="N203" s="151"/>
      <c r="O203" s="151"/>
      <c r="P203" s="152">
        <f>P204</f>
        <v>0</v>
      </c>
      <c r="Q203" s="151"/>
      <c r="R203" s="152">
        <f>R204</f>
        <v>0</v>
      </c>
      <c r="S203" s="151"/>
      <c r="T203" s="153">
        <f>T204</f>
        <v>0</v>
      </c>
      <c r="AR203" s="146" t="s">
        <v>132</v>
      </c>
      <c r="AT203" s="154" t="s">
        <v>78</v>
      </c>
      <c r="AU203" s="154" t="s">
        <v>79</v>
      </c>
      <c r="AY203" s="146" t="s">
        <v>131</v>
      </c>
      <c r="BK203" s="155">
        <f>BK204</f>
        <v>0</v>
      </c>
    </row>
    <row r="204" spans="1:65" s="12" customFormat="1" ht="22.9" customHeight="1">
      <c r="B204" s="145"/>
      <c r="D204" s="146" t="s">
        <v>78</v>
      </c>
      <c r="E204" s="156" t="s">
        <v>613</v>
      </c>
      <c r="F204" s="156" t="s">
        <v>614</v>
      </c>
      <c r="I204" s="148"/>
      <c r="J204" s="157">
        <f>BK204</f>
        <v>0</v>
      </c>
      <c r="L204" s="145"/>
      <c r="M204" s="150"/>
      <c r="N204" s="151"/>
      <c r="O204" s="151"/>
      <c r="P204" s="152">
        <f>SUM(P205:P211)</f>
        <v>0</v>
      </c>
      <c r="Q204" s="151"/>
      <c r="R204" s="152">
        <f>SUM(R205:R211)</f>
        <v>0</v>
      </c>
      <c r="S204" s="151"/>
      <c r="T204" s="153">
        <f>SUM(T205:T211)</f>
        <v>0</v>
      </c>
      <c r="AR204" s="146" t="s">
        <v>132</v>
      </c>
      <c r="AT204" s="154" t="s">
        <v>78</v>
      </c>
      <c r="AU204" s="154" t="s">
        <v>87</v>
      </c>
      <c r="AY204" s="146" t="s">
        <v>131</v>
      </c>
      <c r="BK204" s="155">
        <f>SUM(BK205:BK211)</f>
        <v>0</v>
      </c>
    </row>
    <row r="205" spans="1:65" s="2" customFormat="1" ht="16.5" customHeight="1">
      <c r="A205" s="29"/>
      <c r="B205" s="158"/>
      <c r="C205" s="159" t="s">
        <v>615</v>
      </c>
      <c r="D205" s="159" t="s">
        <v>134</v>
      </c>
      <c r="E205" s="160" t="s">
        <v>616</v>
      </c>
      <c r="F205" s="161" t="s">
        <v>617</v>
      </c>
      <c r="G205" s="162" t="s">
        <v>143</v>
      </c>
      <c r="H205" s="163">
        <v>1</v>
      </c>
      <c r="I205" s="164"/>
      <c r="J205" s="165">
        <f>ROUND(I205*H205,2)</f>
        <v>0</v>
      </c>
      <c r="K205" s="166"/>
      <c r="L205" s="30"/>
      <c r="M205" s="167" t="s">
        <v>1</v>
      </c>
      <c r="N205" s="168" t="s">
        <v>45</v>
      </c>
      <c r="O205" s="55"/>
      <c r="P205" s="169">
        <f>O205*H205</f>
        <v>0</v>
      </c>
      <c r="Q205" s="169">
        <v>0</v>
      </c>
      <c r="R205" s="169">
        <f>Q205*H205</f>
        <v>0</v>
      </c>
      <c r="S205" s="169">
        <v>0</v>
      </c>
      <c r="T205" s="170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1" t="s">
        <v>341</v>
      </c>
      <c r="AT205" s="171" t="s">
        <v>134</v>
      </c>
      <c r="AU205" s="171" t="s">
        <v>139</v>
      </c>
      <c r="AY205" s="14" t="s">
        <v>131</v>
      </c>
      <c r="BE205" s="172">
        <f>IF(N205="základná",J205,0)</f>
        <v>0</v>
      </c>
      <c r="BF205" s="172">
        <f>IF(N205="znížená",J205,0)</f>
        <v>0</v>
      </c>
      <c r="BG205" s="172">
        <f>IF(N205="zákl. prenesená",J205,0)</f>
        <v>0</v>
      </c>
      <c r="BH205" s="172">
        <f>IF(N205="zníž. prenesená",J205,0)</f>
        <v>0</v>
      </c>
      <c r="BI205" s="172">
        <f>IF(N205="nulová",J205,0)</f>
        <v>0</v>
      </c>
      <c r="BJ205" s="14" t="s">
        <v>139</v>
      </c>
      <c r="BK205" s="172">
        <f>ROUND(I205*H205,2)</f>
        <v>0</v>
      </c>
      <c r="BL205" s="14" t="s">
        <v>341</v>
      </c>
      <c r="BM205" s="171" t="s">
        <v>618</v>
      </c>
    </row>
    <row r="206" spans="1:65" s="2" customFormat="1" ht="21.75" customHeight="1">
      <c r="A206" s="29"/>
      <c r="B206" s="158"/>
      <c r="C206" s="173" t="s">
        <v>619</v>
      </c>
      <c r="D206" s="173" t="s">
        <v>252</v>
      </c>
      <c r="E206" s="174" t="s">
        <v>620</v>
      </c>
      <c r="F206" s="175" t="s">
        <v>621</v>
      </c>
      <c r="G206" s="176" t="s">
        <v>143</v>
      </c>
      <c r="H206" s="177">
        <v>1</v>
      </c>
      <c r="I206" s="178"/>
      <c r="J206" s="179">
        <f>ROUND(I206*H206,2)</f>
        <v>0</v>
      </c>
      <c r="K206" s="180"/>
      <c r="L206" s="181"/>
      <c r="M206" s="182" t="s">
        <v>1</v>
      </c>
      <c r="N206" s="183" t="s">
        <v>45</v>
      </c>
      <c r="O206" s="55"/>
      <c r="P206" s="169">
        <f>O206*H206</f>
        <v>0</v>
      </c>
      <c r="Q206" s="169">
        <v>0</v>
      </c>
      <c r="R206" s="169">
        <f>Q206*H206</f>
        <v>0</v>
      </c>
      <c r="S206" s="169">
        <v>0</v>
      </c>
      <c r="T206" s="170">
        <f>S206*H206</f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1" t="s">
        <v>622</v>
      </c>
      <c r="AT206" s="171" t="s">
        <v>252</v>
      </c>
      <c r="AU206" s="171" t="s">
        <v>139</v>
      </c>
      <c r="AY206" s="14" t="s">
        <v>131</v>
      </c>
      <c r="BE206" s="172">
        <f>IF(N206="základná",J206,0)</f>
        <v>0</v>
      </c>
      <c r="BF206" s="172">
        <f>IF(N206="znížená",J206,0)</f>
        <v>0</v>
      </c>
      <c r="BG206" s="172">
        <f>IF(N206="zákl. prenesená",J206,0)</f>
        <v>0</v>
      </c>
      <c r="BH206" s="172">
        <f>IF(N206="zníž. prenesená",J206,0)</f>
        <v>0</v>
      </c>
      <c r="BI206" s="172">
        <f>IF(N206="nulová",J206,0)</f>
        <v>0</v>
      </c>
      <c r="BJ206" s="14" t="s">
        <v>139</v>
      </c>
      <c r="BK206" s="172">
        <f>ROUND(I206*H206,2)</f>
        <v>0</v>
      </c>
      <c r="BL206" s="14" t="s">
        <v>341</v>
      </c>
      <c r="BM206" s="171" t="s">
        <v>623</v>
      </c>
    </row>
    <row r="207" spans="1:65" s="2" customFormat="1" ht="16.5" customHeight="1">
      <c r="A207" s="29"/>
      <c r="B207" s="158"/>
      <c r="C207" s="173" t="s">
        <v>624</v>
      </c>
      <c r="D207" s="173" t="s">
        <v>252</v>
      </c>
      <c r="E207" s="174" t="s">
        <v>625</v>
      </c>
      <c r="F207" s="175" t="s">
        <v>626</v>
      </c>
      <c r="G207" s="176" t="s">
        <v>143</v>
      </c>
      <c r="H207" s="177">
        <v>1</v>
      </c>
      <c r="I207" s="178"/>
      <c r="J207" s="179">
        <f>ROUND(I207*H207,2)</f>
        <v>0</v>
      </c>
      <c r="K207" s="180"/>
      <c r="L207" s="181"/>
      <c r="M207" s="182" t="s">
        <v>1</v>
      </c>
      <c r="N207" s="183" t="s">
        <v>45</v>
      </c>
      <c r="O207" s="55"/>
      <c r="P207" s="169">
        <f>O207*H207</f>
        <v>0</v>
      </c>
      <c r="Q207" s="169">
        <v>0</v>
      </c>
      <c r="R207" s="169">
        <f>Q207*H207</f>
        <v>0</v>
      </c>
      <c r="S207" s="169">
        <v>0</v>
      </c>
      <c r="T207" s="170">
        <f>S207*H207</f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1" t="s">
        <v>622</v>
      </c>
      <c r="AT207" s="171" t="s">
        <v>252</v>
      </c>
      <c r="AU207" s="171" t="s">
        <v>139</v>
      </c>
      <c r="AY207" s="14" t="s">
        <v>131</v>
      </c>
      <c r="BE207" s="172">
        <f>IF(N207="základná",J207,0)</f>
        <v>0</v>
      </c>
      <c r="BF207" s="172">
        <f>IF(N207="znížená",J207,0)</f>
        <v>0</v>
      </c>
      <c r="BG207" s="172">
        <f>IF(N207="zákl. prenesená",J207,0)</f>
        <v>0</v>
      </c>
      <c r="BH207" s="172">
        <f>IF(N207="zníž. prenesená",J207,0)</f>
        <v>0</v>
      </c>
      <c r="BI207" s="172">
        <f>IF(N207="nulová",J207,0)</f>
        <v>0</v>
      </c>
      <c r="BJ207" s="14" t="s">
        <v>139</v>
      </c>
      <c r="BK207" s="172">
        <f>ROUND(I207*H207,2)</f>
        <v>0</v>
      </c>
      <c r="BL207" s="14" t="s">
        <v>341</v>
      </c>
      <c r="BM207" s="171" t="s">
        <v>627</v>
      </c>
    </row>
    <row r="208" spans="1:65" s="2" customFormat="1" ht="21.75" customHeight="1">
      <c r="A208" s="29"/>
      <c r="B208" s="158"/>
      <c r="C208" s="173" t="s">
        <v>628</v>
      </c>
      <c r="D208" s="173" t="s">
        <v>252</v>
      </c>
      <c r="E208" s="174" t="s">
        <v>629</v>
      </c>
      <c r="F208" s="175" t="s">
        <v>630</v>
      </c>
      <c r="G208" s="176" t="s">
        <v>143</v>
      </c>
      <c r="H208" s="177">
        <v>1</v>
      </c>
      <c r="I208" s="178"/>
      <c r="J208" s="179">
        <f>ROUND(I208*H208,2)</f>
        <v>0</v>
      </c>
      <c r="K208" s="180"/>
      <c r="L208" s="181"/>
      <c r="M208" s="182" t="s">
        <v>1</v>
      </c>
      <c r="N208" s="183" t="s">
        <v>45</v>
      </c>
      <c r="O208" s="55"/>
      <c r="P208" s="169">
        <f>O208*H208</f>
        <v>0</v>
      </c>
      <c r="Q208" s="169">
        <v>0</v>
      </c>
      <c r="R208" s="169">
        <f>Q208*H208</f>
        <v>0</v>
      </c>
      <c r="S208" s="169">
        <v>0</v>
      </c>
      <c r="T208" s="170">
        <f>S208*H208</f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1" t="s">
        <v>622</v>
      </c>
      <c r="AT208" s="171" t="s">
        <v>252</v>
      </c>
      <c r="AU208" s="171" t="s">
        <v>139</v>
      </c>
      <c r="AY208" s="14" t="s">
        <v>131</v>
      </c>
      <c r="BE208" s="172">
        <f>IF(N208="základná",J208,0)</f>
        <v>0</v>
      </c>
      <c r="BF208" s="172">
        <f>IF(N208="znížená",J208,0)</f>
        <v>0</v>
      </c>
      <c r="BG208" s="172">
        <f>IF(N208="zákl. prenesená",J208,0)</f>
        <v>0</v>
      </c>
      <c r="BH208" s="172">
        <f>IF(N208="zníž. prenesená",J208,0)</f>
        <v>0</v>
      </c>
      <c r="BI208" s="172">
        <f>IF(N208="nulová",J208,0)</f>
        <v>0</v>
      </c>
      <c r="BJ208" s="14" t="s">
        <v>139</v>
      </c>
      <c r="BK208" s="172">
        <f>ROUND(I208*H208,2)</f>
        <v>0</v>
      </c>
      <c r="BL208" s="14" t="s">
        <v>341</v>
      </c>
      <c r="BM208" s="171" t="s">
        <v>631</v>
      </c>
    </row>
    <row r="209" spans="1:65" s="2" customFormat="1" ht="16.5" customHeight="1">
      <c r="A209" s="29"/>
      <c r="B209" s="158"/>
      <c r="C209" s="173" t="s">
        <v>632</v>
      </c>
      <c r="D209" s="173" t="s">
        <v>252</v>
      </c>
      <c r="E209" s="174" t="s">
        <v>633</v>
      </c>
      <c r="F209" s="175" t="s">
        <v>634</v>
      </c>
      <c r="G209" s="176" t="s">
        <v>143</v>
      </c>
      <c r="H209" s="177">
        <v>1</v>
      </c>
      <c r="I209" s="178"/>
      <c r="J209" s="179">
        <f>ROUND(I209*H209,2)</f>
        <v>0</v>
      </c>
      <c r="K209" s="180"/>
      <c r="L209" s="181"/>
      <c r="M209" s="182" t="s">
        <v>1</v>
      </c>
      <c r="N209" s="183" t="s">
        <v>45</v>
      </c>
      <c r="O209" s="55"/>
      <c r="P209" s="169">
        <f>O209*H209</f>
        <v>0</v>
      </c>
      <c r="Q209" s="169">
        <v>0</v>
      </c>
      <c r="R209" s="169">
        <f>Q209*H209</f>
        <v>0</v>
      </c>
      <c r="S209" s="169">
        <v>0</v>
      </c>
      <c r="T209" s="170">
        <f>S209*H209</f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71" t="s">
        <v>622</v>
      </c>
      <c r="AT209" s="171" t="s">
        <v>252</v>
      </c>
      <c r="AU209" s="171" t="s">
        <v>139</v>
      </c>
      <c r="AY209" s="14" t="s">
        <v>131</v>
      </c>
      <c r="BE209" s="172">
        <f>IF(N209="základná",J209,0)</f>
        <v>0</v>
      </c>
      <c r="BF209" s="172">
        <f>IF(N209="znížená",J209,0)</f>
        <v>0</v>
      </c>
      <c r="BG209" s="172">
        <f>IF(N209="zákl. prenesená",J209,0)</f>
        <v>0</v>
      </c>
      <c r="BH209" s="172">
        <f>IF(N209="zníž. prenesená",J209,0)</f>
        <v>0</v>
      </c>
      <c r="BI209" s="172">
        <f>IF(N209="nulová",J209,0)</f>
        <v>0</v>
      </c>
      <c r="BJ209" s="14" t="s">
        <v>139</v>
      </c>
      <c r="BK209" s="172">
        <f>ROUND(I209*H209,2)</f>
        <v>0</v>
      </c>
      <c r="BL209" s="14" t="s">
        <v>341</v>
      </c>
      <c r="BM209" s="171" t="s">
        <v>635</v>
      </c>
    </row>
    <row r="210" spans="1:65" s="2" customFormat="1" ht="16.5" customHeight="1">
      <c r="A210" s="29"/>
      <c r="B210" s="158"/>
      <c r="C210" s="173" t="s">
        <v>636</v>
      </c>
      <c r="D210" s="173" t="s">
        <v>252</v>
      </c>
      <c r="E210" s="174" t="s">
        <v>637</v>
      </c>
      <c r="F210" s="175" t="s">
        <v>638</v>
      </c>
      <c r="G210" s="176" t="s">
        <v>143</v>
      </c>
      <c r="H210" s="177">
        <v>1</v>
      </c>
      <c r="I210" s="178"/>
      <c r="J210" s="179">
        <f>ROUND(I210*H210,2)</f>
        <v>0</v>
      </c>
      <c r="K210" s="180"/>
      <c r="L210" s="181"/>
      <c r="M210" s="182" t="s">
        <v>1</v>
      </c>
      <c r="N210" s="183" t="s">
        <v>45</v>
      </c>
      <c r="O210" s="55"/>
      <c r="P210" s="169">
        <f>O210*H210</f>
        <v>0</v>
      </c>
      <c r="Q210" s="169">
        <v>0</v>
      </c>
      <c r="R210" s="169">
        <f>Q210*H210</f>
        <v>0</v>
      </c>
      <c r="S210" s="169">
        <v>0</v>
      </c>
      <c r="T210" s="170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71" t="s">
        <v>622</v>
      </c>
      <c r="AT210" s="171" t="s">
        <v>252</v>
      </c>
      <c r="AU210" s="171" t="s">
        <v>139</v>
      </c>
      <c r="AY210" s="14" t="s">
        <v>131</v>
      </c>
      <c r="BE210" s="172">
        <f>IF(N210="základná",J210,0)</f>
        <v>0</v>
      </c>
      <c r="BF210" s="172">
        <f>IF(N210="znížená",J210,0)</f>
        <v>0</v>
      </c>
      <c r="BG210" s="172">
        <f>IF(N210="zákl. prenesená",J210,0)</f>
        <v>0</v>
      </c>
      <c r="BH210" s="172">
        <f>IF(N210="zníž. prenesená",J210,0)</f>
        <v>0</v>
      </c>
      <c r="BI210" s="172">
        <f>IF(N210="nulová",J210,0)</f>
        <v>0</v>
      </c>
      <c r="BJ210" s="14" t="s">
        <v>139</v>
      </c>
      <c r="BK210" s="172">
        <f>ROUND(I210*H210,2)</f>
        <v>0</v>
      </c>
      <c r="BL210" s="14" t="s">
        <v>341</v>
      </c>
      <c r="BM210" s="171" t="s">
        <v>639</v>
      </c>
    </row>
    <row r="211" spans="1:65" s="2" customFormat="1" ht="16.5" customHeight="1">
      <c r="A211" s="29"/>
      <c r="B211" s="158"/>
      <c r="C211" s="173" t="s">
        <v>640</v>
      </c>
      <c r="D211" s="173" t="s">
        <v>252</v>
      </c>
      <c r="E211" s="174" t="s">
        <v>641</v>
      </c>
      <c r="F211" s="175" t="s">
        <v>642</v>
      </c>
      <c r="G211" s="176" t="s">
        <v>143</v>
      </c>
      <c r="H211" s="177">
        <v>1</v>
      </c>
      <c r="I211" s="178"/>
      <c r="J211" s="179">
        <f>ROUND(I211*H211,2)</f>
        <v>0</v>
      </c>
      <c r="K211" s="180"/>
      <c r="L211" s="181"/>
      <c r="M211" s="184" t="s">
        <v>1</v>
      </c>
      <c r="N211" s="185" t="s">
        <v>45</v>
      </c>
      <c r="O211" s="186"/>
      <c r="P211" s="187">
        <f>O211*H211</f>
        <v>0</v>
      </c>
      <c r="Q211" s="187">
        <v>0</v>
      </c>
      <c r="R211" s="187">
        <f>Q211*H211</f>
        <v>0</v>
      </c>
      <c r="S211" s="187">
        <v>0</v>
      </c>
      <c r="T211" s="188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1" t="s">
        <v>622</v>
      </c>
      <c r="AT211" s="171" t="s">
        <v>252</v>
      </c>
      <c r="AU211" s="171" t="s">
        <v>139</v>
      </c>
      <c r="AY211" s="14" t="s">
        <v>131</v>
      </c>
      <c r="BE211" s="172">
        <f>IF(N211="základná",J211,0)</f>
        <v>0</v>
      </c>
      <c r="BF211" s="172">
        <f>IF(N211="znížená",J211,0)</f>
        <v>0</v>
      </c>
      <c r="BG211" s="172">
        <f>IF(N211="zákl. prenesená",J211,0)</f>
        <v>0</v>
      </c>
      <c r="BH211" s="172">
        <f>IF(N211="zníž. prenesená",J211,0)</f>
        <v>0</v>
      </c>
      <c r="BI211" s="172">
        <f>IF(N211="nulová",J211,0)</f>
        <v>0</v>
      </c>
      <c r="BJ211" s="14" t="s">
        <v>139</v>
      </c>
      <c r="BK211" s="172">
        <f>ROUND(I211*H211,2)</f>
        <v>0</v>
      </c>
      <c r="BL211" s="14" t="s">
        <v>341</v>
      </c>
      <c r="BM211" s="171" t="s">
        <v>643</v>
      </c>
    </row>
    <row r="212" spans="1:65" s="2" customFormat="1" ht="6.95" customHeight="1">
      <c r="A212" s="29"/>
      <c r="B212" s="44"/>
      <c r="C212" s="45"/>
      <c r="D212" s="45"/>
      <c r="E212" s="45"/>
      <c r="F212" s="45"/>
      <c r="G212" s="45"/>
      <c r="H212" s="45"/>
      <c r="I212" s="117"/>
      <c r="J212" s="45"/>
      <c r="K212" s="45"/>
      <c r="L212" s="30"/>
      <c r="M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</row>
  </sheetData>
  <autoFilter ref="C125:K211" xr:uid="{00000000-0009-0000-0000-000003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80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229" t="s">
        <v>5</v>
      </c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4" t="s">
        <v>96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79</v>
      </c>
    </row>
    <row r="4" spans="1:46" s="1" customFormat="1" ht="24.95" customHeight="1">
      <c r="B4" s="17"/>
      <c r="D4" s="18" t="s">
        <v>97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15</v>
      </c>
      <c r="I6" s="90"/>
      <c r="L6" s="17"/>
    </row>
    <row r="7" spans="1:46" s="1" customFormat="1" ht="16.5" customHeight="1">
      <c r="B7" s="17"/>
      <c r="E7" s="230" t="str">
        <f>'Rekapitulácia stavby'!K6</f>
        <v>Rekonštrukcie stolárskej dielne</v>
      </c>
      <c r="F7" s="231"/>
      <c r="G7" s="231"/>
      <c r="H7" s="231"/>
      <c r="I7" s="90"/>
      <c r="L7" s="17"/>
    </row>
    <row r="8" spans="1:46" s="2" customFormat="1" ht="12" customHeight="1">
      <c r="A8" s="29"/>
      <c r="B8" s="30"/>
      <c r="C8" s="29"/>
      <c r="D8" s="24" t="s">
        <v>98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2" t="s">
        <v>644</v>
      </c>
      <c r="F9" s="232"/>
      <c r="G9" s="232"/>
      <c r="H9" s="232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9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94" t="s">
        <v>21</v>
      </c>
      <c r="J12" s="52" t="str">
        <f>'Rekapitulácia stavby'!AN8</f>
        <v>26. 3. 2020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94" t="s">
        <v>24</v>
      </c>
      <c r="J14" s="22" t="s">
        <v>25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26</v>
      </c>
      <c r="F15" s="29"/>
      <c r="G15" s="29"/>
      <c r="H15" s="29"/>
      <c r="I15" s="94" t="s">
        <v>27</v>
      </c>
      <c r="J15" s="22" t="s">
        <v>28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29</v>
      </c>
      <c r="E17" s="29"/>
      <c r="F17" s="29"/>
      <c r="G17" s="29"/>
      <c r="H17" s="29"/>
      <c r="I17" s="9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3" t="str">
        <f>'Rekapitulácia stavby'!E14</f>
        <v>Vyplň údaj</v>
      </c>
      <c r="F18" s="214"/>
      <c r="G18" s="214"/>
      <c r="H18" s="214"/>
      <c r="I18" s="94" t="s">
        <v>27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31</v>
      </c>
      <c r="E20" s="29"/>
      <c r="F20" s="29"/>
      <c r="G20" s="29"/>
      <c r="H20" s="29"/>
      <c r="I20" s="94" t="s">
        <v>24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27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34</v>
      </c>
      <c r="E23" s="29"/>
      <c r="F23" s="29"/>
      <c r="G23" s="29"/>
      <c r="H23" s="29"/>
      <c r="I23" s="94" t="s">
        <v>24</v>
      </c>
      <c r="J23" s="22" t="s">
        <v>35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36</v>
      </c>
      <c r="F24" s="29"/>
      <c r="G24" s="29"/>
      <c r="H24" s="29"/>
      <c r="I24" s="94" t="s">
        <v>27</v>
      </c>
      <c r="J24" s="22" t="s">
        <v>37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38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8" t="s">
        <v>1</v>
      </c>
      <c r="F27" s="218"/>
      <c r="G27" s="218"/>
      <c r="H27" s="218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39</v>
      </c>
      <c r="E30" s="29"/>
      <c r="F30" s="29"/>
      <c r="G30" s="29"/>
      <c r="H30" s="29"/>
      <c r="I30" s="93"/>
      <c r="J30" s="68">
        <f>ROUND(J120,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41</v>
      </c>
      <c r="G32" s="29"/>
      <c r="H32" s="29"/>
      <c r="I32" s="101" t="s">
        <v>40</v>
      </c>
      <c r="J32" s="33" t="s">
        <v>42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43</v>
      </c>
      <c r="E33" s="24" t="s">
        <v>44</v>
      </c>
      <c r="F33" s="103">
        <f>ROUND((SUM(BE120:BE179)),  2)</f>
        <v>0</v>
      </c>
      <c r="G33" s="29"/>
      <c r="H33" s="29"/>
      <c r="I33" s="104">
        <v>0.2</v>
      </c>
      <c r="J33" s="103">
        <f>ROUND(((SUM(BE120:BE179))*I33),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45</v>
      </c>
      <c r="F34" s="103">
        <f>ROUND((SUM(BF120:BF179)),  2)</f>
        <v>0</v>
      </c>
      <c r="G34" s="29"/>
      <c r="H34" s="29"/>
      <c r="I34" s="104">
        <v>0.2</v>
      </c>
      <c r="J34" s="103">
        <f>ROUND(((SUM(BF120:BF179))*I34),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46</v>
      </c>
      <c r="F35" s="103">
        <f>ROUND((SUM(BG120:BG179)),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47</v>
      </c>
      <c r="F36" s="103">
        <f>ROUND((SUM(BH120:BH179)),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48</v>
      </c>
      <c r="F37" s="103">
        <f>ROUND((SUM(BI120:BI179)),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49</v>
      </c>
      <c r="E39" s="57"/>
      <c r="F39" s="57"/>
      <c r="G39" s="107" t="s">
        <v>50</v>
      </c>
      <c r="H39" s="108" t="s">
        <v>51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52</v>
      </c>
      <c r="E50" s="41"/>
      <c r="F50" s="41"/>
      <c r="G50" s="40" t="s">
        <v>53</v>
      </c>
      <c r="H50" s="41"/>
      <c r="I50" s="112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>
      <c r="A61" s="29"/>
      <c r="B61" s="30"/>
      <c r="C61" s="29"/>
      <c r="D61" s="42" t="s">
        <v>54</v>
      </c>
      <c r="E61" s="32"/>
      <c r="F61" s="113" t="s">
        <v>55</v>
      </c>
      <c r="G61" s="42" t="s">
        <v>54</v>
      </c>
      <c r="H61" s="32"/>
      <c r="I61" s="114"/>
      <c r="J61" s="115" t="s">
        <v>55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>
      <c r="A65" s="29"/>
      <c r="B65" s="30"/>
      <c r="C65" s="29"/>
      <c r="D65" s="40" t="s">
        <v>56</v>
      </c>
      <c r="E65" s="43"/>
      <c r="F65" s="43"/>
      <c r="G65" s="40" t="s">
        <v>57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>
      <c r="A76" s="29"/>
      <c r="B76" s="30"/>
      <c r="C76" s="29"/>
      <c r="D76" s="42" t="s">
        <v>54</v>
      </c>
      <c r="E76" s="32"/>
      <c r="F76" s="113" t="s">
        <v>55</v>
      </c>
      <c r="G76" s="42" t="s">
        <v>54</v>
      </c>
      <c r="H76" s="32"/>
      <c r="I76" s="114"/>
      <c r="J76" s="115" t="s">
        <v>55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0" t="str">
        <f>E7</f>
        <v>Rekonštrukcie stolárskej dielne</v>
      </c>
      <c r="F85" s="231"/>
      <c r="G85" s="231"/>
      <c r="H85" s="231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2" t="str">
        <f>E9</f>
        <v>ELI - ELEKTROINŠTALÁCIA + BLESKOZVOD</v>
      </c>
      <c r="F87" s="232"/>
      <c r="G87" s="232"/>
      <c r="H87" s="232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Stará Ľubovňa</v>
      </c>
      <c r="G89" s="29"/>
      <c r="H89" s="29"/>
      <c r="I89" s="94" t="s">
        <v>21</v>
      </c>
      <c r="J89" s="52" t="str">
        <f>IF(J12="","",J12)</f>
        <v>26. 3. 2020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>GLASPOL, s. r. o.</v>
      </c>
      <c r="G91" s="29"/>
      <c r="H91" s="29"/>
      <c r="I91" s="94" t="s">
        <v>31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29</v>
      </c>
      <c r="D92" s="29"/>
      <c r="E92" s="29"/>
      <c r="F92" s="22" t="str">
        <f>IF(E18="","",E18)</f>
        <v>Vyplň údaj</v>
      </c>
      <c r="G92" s="29"/>
      <c r="H92" s="29"/>
      <c r="I92" s="94" t="s">
        <v>34</v>
      </c>
      <c r="J92" s="27" t="str">
        <f>E24</f>
        <v>Ing. Pavel Fedorko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101</v>
      </c>
      <c r="D94" s="105"/>
      <c r="E94" s="105"/>
      <c r="F94" s="105"/>
      <c r="G94" s="105"/>
      <c r="H94" s="105"/>
      <c r="I94" s="120"/>
      <c r="J94" s="121" t="s">
        <v>102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103</v>
      </c>
      <c r="D96" s="29"/>
      <c r="E96" s="29"/>
      <c r="F96" s="29"/>
      <c r="G96" s="29"/>
      <c r="H96" s="29"/>
      <c r="I96" s="93"/>
      <c r="J96" s="68">
        <f>J120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1:31" s="9" customFormat="1" ht="24.95" customHeight="1">
      <c r="B97" s="123"/>
      <c r="D97" s="124" t="s">
        <v>645</v>
      </c>
      <c r="E97" s="125"/>
      <c r="F97" s="125"/>
      <c r="G97" s="125"/>
      <c r="H97" s="125"/>
      <c r="I97" s="126"/>
      <c r="J97" s="127">
        <f>J121</f>
        <v>0</v>
      </c>
      <c r="L97" s="123"/>
    </row>
    <row r="98" spans="1:31" s="10" customFormat="1" ht="19.899999999999999" customHeight="1">
      <c r="B98" s="128"/>
      <c r="D98" s="129" t="s">
        <v>646</v>
      </c>
      <c r="E98" s="130"/>
      <c r="F98" s="130"/>
      <c r="G98" s="130"/>
      <c r="H98" s="130"/>
      <c r="I98" s="131"/>
      <c r="J98" s="132">
        <f>J122</f>
        <v>0</v>
      </c>
      <c r="L98" s="128"/>
    </row>
    <row r="99" spans="1:31" s="10" customFormat="1" ht="19.899999999999999" customHeight="1">
      <c r="B99" s="128"/>
      <c r="D99" s="129" t="s">
        <v>647</v>
      </c>
      <c r="E99" s="130"/>
      <c r="F99" s="130"/>
      <c r="G99" s="130"/>
      <c r="H99" s="130"/>
      <c r="I99" s="131"/>
      <c r="J99" s="132">
        <f>J130</f>
        <v>0</v>
      </c>
      <c r="L99" s="128"/>
    </row>
    <row r="100" spans="1:31" s="9" customFormat="1" ht="24.95" customHeight="1">
      <c r="B100" s="123"/>
      <c r="D100" s="124" t="s">
        <v>648</v>
      </c>
      <c r="E100" s="125"/>
      <c r="F100" s="125"/>
      <c r="G100" s="125"/>
      <c r="H100" s="125"/>
      <c r="I100" s="126"/>
      <c r="J100" s="127">
        <f>J177</f>
        <v>0</v>
      </c>
      <c r="L100" s="123"/>
    </row>
    <row r="101" spans="1:31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93"/>
      <c r="J101" s="29"/>
      <c r="K101" s="29"/>
      <c r="L101" s="3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customHeight="1">
      <c r="A102" s="29"/>
      <c r="B102" s="44"/>
      <c r="C102" s="45"/>
      <c r="D102" s="45"/>
      <c r="E102" s="45"/>
      <c r="F102" s="45"/>
      <c r="G102" s="45"/>
      <c r="H102" s="45"/>
      <c r="I102" s="117"/>
      <c r="J102" s="45"/>
      <c r="K102" s="45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6" spans="1:31" s="2" customFormat="1" ht="6.95" customHeight="1">
      <c r="A106" s="29"/>
      <c r="B106" s="46"/>
      <c r="C106" s="47"/>
      <c r="D106" s="47"/>
      <c r="E106" s="47"/>
      <c r="F106" s="47"/>
      <c r="G106" s="47"/>
      <c r="H106" s="47"/>
      <c r="I106" s="118"/>
      <c r="J106" s="47"/>
      <c r="K106" s="47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117</v>
      </c>
      <c r="D107" s="29"/>
      <c r="E107" s="29"/>
      <c r="F107" s="29"/>
      <c r="G107" s="29"/>
      <c r="H107" s="29"/>
      <c r="I107" s="93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93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15</v>
      </c>
      <c r="D109" s="29"/>
      <c r="E109" s="29"/>
      <c r="F109" s="29"/>
      <c r="G109" s="29"/>
      <c r="H109" s="29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30" t="str">
        <f>E7</f>
        <v>Rekonštrukcie stolárskej dielne</v>
      </c>
      <c r="F110" s="231"/>
      <c r="G110" s="231"/>
      <c r="H110" s="231"/>
      <c r="I110" s="93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98</v>
      </c>
      <c r="D111" s="29"/>
      <c r="E111" s="29"/>
      <c r="F111" s="29"/>
      <c r="G111" s="29"/>
      <c r="H111" s="29"/>
      <c r="I111" s="93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192" t="str">
        <f>E9</f>
        <v>ELI - ELEKTROINŠTALÁCIA + BLESKOZVOD</v>
      </c>
      <c r="F112" s="232"/>
      <c r="G112" s="232"/>
      <c r="H112" s="232"/>
      <c r="I112" s="93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93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19</v>
      </c>
      <c r="D114" s="29"/>
      <c r="E114" s="29"/>
      <c r="F114" s="22" t="str">
        <f>F12</f>
        <v>Stará Ľubovňa</v>
      </c>
      <c r="G114" s="29"/>
      <c r="H114" s="29"/>
      <c r="I114" s="94" t="s">
        <v>21</v>
      </c>
      <c r="J114" s="52" t="str">
        <f>IF(J12="","",J12)</f>
        <v>26. 3. 2020</v>
      </c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23</v>
      </c>
      <c r="D116" s="29"/>
      <c r="E116" s="29"/>
      <c r="F116" s="22" t="str">
        <f>E15</f>
        <v>GLASPOL, s. r. o.</v>
      </c>
      <c r="G116" s="29"/>
      <c r="H116" s="29"/>
      <c r="I116" s="94" t="s">
        <v>31</v>
      </c>
      <c r="J116" s="27" t="str">
        <f>E21</f>
        <v xml:space="preserve"> 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29</v>
      </c>
      <c r="D117" s="29"/>
      <c r="E117" s="29"/>
      <c r="F117" s="22" t="str">
        <f>IF(E18="","",E18)</f>
        <v>Vyplň údaj</v>
      </c>
      <c r="G117" s="29"/>
      <c r="H117" s="29"/>
      <c r="I117" s="94" t="s">
        <v>34</v>
      </c>
      <c r="J117" s="27" t="str">
        <f>E24</f>
        <v>Ing. Pavel Fedorko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93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33"/>
      <c r="B119" s="134"/>
      <c r="C119" s="135" t="s">
        <v>118</v>
      </c>
      <c r="D119" s="136" t="s">
        <v>64</v>
      </c>
      <c r="E119" s="136" t="s">
        <v>60</v>
      </c>
      <c r="F119" s="136" t="s">
        <v>61</v>
      </c>
      <c r="G119" s="136" t="s">
        <v>119</v>
      </c>
      <c r="H119" s="136" t="s">
        <v>120</v>
      </c>
      <c r="I119" s="137" t="s">
        <v>121</v>
      </c>
      <c r="J119" s="138" t="s">
        <v>102</v>
      </c>
      <c r="K119" s="139" t="s">
        <v>122</v>
      </c>
      <c r="L119" s="140"/>
      <c r="M119" s="59" t="s">
        <v>1</v>
      </c>
      <c r="N119" s="60" t="s">
        <v>43</v>
      </c>
      <c r="O119" s="60" t="s">
        <v>123</v>
      </c>
      <c r="P119" s="60" t="s">
        <v>124</v>
      </c>
      <c r="Q119" s="60" t="s">
        <v>125</v>
      </c>
      <c r="R119" s="60" t="s">
        <v>126</v>
      </c>
      <c r="S119" s="60" t="s">
        <v>127</v>
      </c>
      <c r="T119" s="61" t="s">
        <v>128</v>
      </c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</row>
    <row r="120" spans="1:65" s="2" customFormat="1" ht="22.9" customHeight="1">
      <c r="A120" s="29"/>
      <c r="B120" s="30"/>
      <c r="C120" s="66" t="s">
        <v>103</v>
      </c>
      <c r="D120" s="29"/>
      <c r="E120" s="29"/>
      <c r="F120" s="29"/>
      <c r="G120" s="29"/>
      <c r="H120" s="29"/>
      <c r="I120" s="93"/>
      <c r="J120" s="141">
        <f>BK120</f>
        <v>0</v>
      </c>
      <c r="K120" s="29"/>
      <c r="L120" s="30"/>
      <c r="M120" s="62"/>
      <c r="N120" s="53"/>
      <c r="O120" s="63"/>
      <c r="P120" s="142">
        <f>P121+P177</f>
        <v>0</v>
      </c>
      <c r="Q120" s="63"/>
      <c r="R120" s="142">
        <f>R121+R177</f>
        <v>0.12103000000000001</v>
      </c>
      <c r="S120" s="63"/>
      <c r="T120" s="143">
        <f>T121+T177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78</v>
      </c>
      <c r="AU120" s="14" t="s">
        <v>104</v>
      </c>
      <c r="BK120" s="144">
        <f>BK121+BK177</f>
        <v>0</v>
      </c>
    </row>
    <row r="121" spans="1:65" s="12" customFormat="1" ht="25.9" customHeight="1">
      <c r="B121" s="145"/>
      <c r="D121" s="146" t="s">
        <v>78</v>
      </c>
      <c r="E121" s="147" t="s">
        <v>252</v>
      </c>
      <c r="F121" s="147" t="s">
        <v>252</v>
      </c>
      <c r="I121" s="148"/>
      <c r="J121" s="149">
        <f>BK121</f>
        <v>0</v>
      </c>
      <c r="L121" s="145"/>
      <c r="M121" s="150"/>
      <c r="N121" s="151"/>
      <c r="O121" s="151"/>
      <c r="P121" s="152">
        <f>P122+P130</f>
        <v>0</v>
      </c>
      <c r="Q121" s="151"/>
      <c r="R121" s="152">
        <f>R122+R130</f>
        <v>0.12103000000000001</v>
      </c>
      <c r="S121" s="151"/>
      <c r="T121" s="153">
        <f>T122+T130</f>
        <v>0</v>
      </c>
      <c r="AR121" s="146" t="s">
        <v>132</v>
      </c>
      <c r="AT121" s="154" t="s">
        <v>78</v>
      </c>
      <c r="AU121" s="154" t="s">
        <v>79</v>
      </c>
      <c r="AY121" s="146" t="s">
        <v>131</v>
      </c>
      <c r="BK121" s="155">
        <f>BK122+BK130</f>
        <v>0</v>
      </c>
    </row>
    <row r="122" spans="1:65" s="12" customFormat="1" ht="22.9" customHeight="1">
      <c r="B122" s="145"/>
      <c r="D122" s="146" t="s">
        <v>78</v>
      </c>
      <c r="E122" s="156" t="s">
        <v>649</v>
      </c>
      <c r="F122" s="156" t="s">
        <v>650</v>
      </c>
      <c r="I122" s="148"/>
      <c r="J122" s="157">
        <f>BK122</f>
        <v>0</v>
      </c>
      <c r="L122" s="145"/>
      <c r="M122" s="150"/>
      <c r="N122" s="151"/>
      <c r="O122" s="151"/>
      <c r="P122" s="152">
        <f>SUM(P123:P129)</f>
        <v>0</v>
      </c>
      <c r="Q122" s="151"/>
      <c r="R122" s="152">
        <f>SUM(R123:R129)</f>
        <v>0</v>
      </c>
      <c r="S122" s="151"/>
      <c r="T122" s="153">
        <f>SUM(T123:T129)</f>
        <v>0</v>
      </c>
      <c r="AR122" s="146" t="s">
        <v>87</v>
      </c>
      <c r="AT122" s="154" t="s">
        <v>78</v>
      </c>
      <c r="AU122" s="154" t="s">
        <v>87</v>
      </c>
      <c r="AY122" s="146" t="s">
        <v>131</v>
      </c>
      <c r="BK122" s="155">
        <f>SUM(BK123:BK129)</f>
        <v>0</v>
      </c>
    </row>
    <row r="123" spans="1:65" s="2" customFormat="1" ht="16.5" customHeight="1">
      <c r="A123" s="29"/>
      <c r="B123" s="158"/>
      <c r="C123" s="159" t="s">
        <v>87</v>
      </c>
      <c r="D123" s="159" t="s">
        <v>134</v>
      </c>
      <c r="E123" s="160" t="s">
        <v>651</v>
      </c>
      <c r="F123" s="161" t="s">
        <v>652</v>
      </c>
      <c r="G123" s="162" t="s">
        <v>653</v>
      </c>
      <c r="H123" s="163">
        <v>1</v>
      </c>
      <c r="I123" s="164"/>
      <c r="J123" s="165">
        <f>ROUND(I123*H123,2)</f>
        <v>0</v>
      </c>
      <c r="K123" s="166"/>
      <c r="L123" s="30"/>
      <c r="M123" s="167" t="s">
        <v>1</v>
      </c>
      <c r="N123" s="168" t="s">
        <v>45</v>
      </c>
      <c r="O123" s="55"/>
      <c r="P123" s="169">
        <f>O123*H123</f>
        <v>0</v>
      </c>
      <c r="Q123" s="169">
        <v>0</v>
      </c>
      <c r="R123" s="169">
        <f>Q123*H123</f>
        <v>0</v>
      </c>
      <c r="S123" s="169">
        <v>0</v>
      </c>
      <c r="T123" s="170">
        <f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71" t="s">
        <v>138</v>
      </c>
      <c r="AT123" s="171" t="s">
        <v>134</v>
      </c>
      <c r="AU123" s="171" t="s">
        <v>139</v>
      </c>
      <c r="AY123" s="14" t="s">
        <v>131</v>
      </c>
      <c r="BE123" s="172">
        <f>IF(N123="základná",J123,0)</f>
        <v>0</v>
      </c>
      <c r="BF123" s="172">
        <f>IF(N123="znížená",J123,0)</f>
        <v>0</v>
      </c>
      <c r="BG123" s="172">
        <f>IF(N123="zákl. prenesená",J123,0)</f>
        <v>0</v>
      </c>
      <c r="BH123" s="172">
        <f>IF(N123="zníž. prenesená",J123,0)</f>
        <v>0</v>
      </c>
      <c r="BI123" s="172">
        <f>IF(N123="nulová",J123,0)</f>
        <v>0</v>
      </c>
      <c r="BJ123" s="14" t="s">
        <v>139</v>
      </c>
      <c r="BK123" s="172">
        <f>ROUND(I123*H123,2)</f>
        <v>0</v>
      </c>
      <c r="BL123" s="14" t="s">
        <v>138</v>
      </c>
      <c r="BM123" s="171" t="s">
        <v>654</v>
      </c>
    </row>
    <row r="124" spans="1:65" s="2" customFormat="1" ht="16.5" customHeight="1">
      <c r="A124" s="29"/>
      <c r="B124" s="158"/>
      <c r="C124" s="173" t="s">
        <v>139</v>
      </c>
      <c r="D124" s="173" t="s">
        <v>252</v>
      </c>
      <c r="E124" s="174" t="s">
        <v>655</v>
      </c>
      <c r="F124" s="175" t="s">
        <v>656</v>
      </c>
      <c r="G124" s="176" t="s">
        <v>143</v>
      </c>
      <c r="H124" s="177">
        <v>1</v>
      </c>
      <c r="I124" s="178"/>
      <c r="J124" s="179">
        <f>ROUND(I124*H124,2)</f>
        <v>0</v>
      </c>
      <c r="K124" s="180"/>
      <c r="L124" s="181"/>
      <c r="M124" s="182" t="s">
        <v>1</v>
      </c>
      <c r="N124" s="183" t="s">
        <v>45</v>
      </c>
      <c r="O124" s="55"/>
      <c r="P124" s="169">
        <f>O124*H124</f>
        <v>0</v>
      </c>
      <c r="Q124" s="169">
        <v>0</v>
      </c>
      <c r="R124" s="169">
        <f>Q124*H124</f>
        <v>0</v>
      </c>
      <c r="S124" s="169">
        <v>0</v>
      </c>
      <c r="T124" s="170">
        <f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71" t="s">
        <v>165</v>
      </c>
      <c r="AT124" s="171" t="s">
        <v>252</v>
      </c>
      <c r="AU124" s="171" t="s">
        <v>139</v>
      </c>
      <c r="AY124" s="14" t="s">
        <v>131</v>
      </c>
      <c r="BE124" s="172">
        <f>IF(N124="základná",J124,0)</f>
        <v>0</v>
      </c>
      <c r="BF124" s="172">
        <f>IF(N124="znížená",J124,0)</f>
        <v>0</v>
      </c>
      <c r="BG124" s="172">
        <f>IF(N124="zákl. prenesená",J124,0)</f>
        <v>0</v>
      </c>
      <c r="BH124" s="172">
        <f>IF(N124="zníž. prenesená",J124,0)</f>
        <v>0</v>
      </c>
      <c r="BI124" s="172">
        <f>IF(N124="nulová",J124,0)</f>
        <v>0</v>
      </c>
      <c r="BJ124" s="14" t="s">
        <v>139</v>
      </c>
      <c r="BK124" s="172">
        <f>ROUND(I124*H124,2)</f>
        <v>0</v>
      </c>
      <c r="BL124" s="14" t="s">
        <v>138</v>
      </c>
      <c r="BM124" s="171" t="s">
        <v>657</v>
      </c>
    </row>
    <row r="125" spans="1:65" s="2" customFormat="1" ht="21.75" customHeight="1">
      <c r="A125" s="29"/>
      <c r="B125" s="158"/>
      <c r="C125" s="173" t="s">
        <v>132</v>
      </c>
      <c r="D125" s="173" t="s">
        <v>252</v>
      </c>
      <c r="E125" s="174" t="s">
        <v>658</v>
      </c>
      <c r="F125" s="175" t="s">
        <v>659</v>
      </c>
      <c r="G125" s="176" t="s">
        <v>143</v>
      </c>
      <c r="H125" s="177">
        <v>1</v>
      </c>
      <c r="I125" s="178"/>
      <c r="J125" s="179">
        <f>ROUND(I125*H125,2)</f>
        <v>0</v>
      </c>
      <c r="K125" s="180"/>
      <c r="L125" s="181"/>
      <c r="M125" s="182" t="s">
        <v>1</v>
      </c>
      <c r="N125" s="183" t="s">
        <v>45</v>
      </c>
      <c r="O125" s="55"/>
      <c r="P125" s="169">
        <f>O125*H125</f>
        <v>0</v>
      </c>
      <c r="Q125" s="169">
        <v>0</v>
      </c>
      <c r="R125" s="169">
        <f>Q125*H125</f>
        <v>0</v>
      </c>
      <c r="S125" s="169">
        <v>0</v>
      </c>
      <c r="T125" s="170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71" t="s">
        <v>165</v>
      </c>
      <c r="AT125" s="171" t="s">
        <v>252</v>
      </c>
      <c r="AU125" s="171" t="s">
        <v>139</v>
      </c>
      <c r="AY125" s="14" t="s">
        <v>131</v>
      </c>
      <c r="BE125" s="172">
        <f>IF(N125="základná",J125,0)</f>
        <v>0</v>
      </c>
      <c r="BF125" s="172">
        <f>IF(N125="znížená",J125,0)</f>
        <v>0</v>
      </c>
      <c r="BG125" s="172">
        <f>IF(N125="zákl. prenesená",J125,0)</f>
        <v>0</v>
      </c>
      <c r="BH125" s="172">
        <f>IF(N125="zníž. prenesená",J125,0)</f>
        <v>0</v>
      </c>
      <c r="BI125" s="172">
        <f>IF(N125="nulová",J125,0)</f>
        <v>0</v>
      </c>
      <c r="BJ125" s="14" t="s">
        <v>139</v>
      </c>
      <c r="BK125" s="172">
        <f>ROUND(I125*H125,2)</f>
        <v>0</v>
      </c>
      <c r="BL125" s="14" t="s">
        <v>138</v>
      </c>
      <c r="BM125" s="171" t="s">
        <v>660</v>
      </c>
    </row>
    <row r="126" spans="1:65" s="2" customFormat="1" ht="16.5" customHeight="1">
      <c r="A126" s="29"/>
      <c r="B126" s="158"/>
      <c r="C126" s="159" t="s">
        <v>138</v>
      </c>
      <c r="D126" s="159" t="s">
        <v>134</v>
      </c>
      <c r="E126" s="160" t="s">
        <v>661</v>
      </c>
      <c r="F126" s="161" t="s">
        <v>662</v>
      </c>
      <c r="G126" s="162" t="s">
        <v>611</v>
      </c>
      <c r="H126" s="189"/>
      <c r="I126" s="164"/>
      <c r="J126" s="165">
        <f>ROUND(I126*H126,2)</f>
        <v>0</v>
      </c>
      <c r="K126" s="166"/>
      <c r="L126" s="30"/>
      <c r="M126" s="167" t="s">
        <v>1</v>
      </c>
      <c r="N126" s="168" t="s">
        <v>45</v>
      </c>
      <c r="O126" s="55"/>
      <c r="P126" s="169">
        <f>O126*H126</f>
        <v>0</v>
      </c>
      <c r="Q126" s="169">
        <v>0</v>
      </c>
      <c r="R126" s="169">
        <f>Q126*H126</f>
        <v>0</v>
      </c>
      <c r="S126" s="169">
        <v>0</v>
      </c>
      <c r="T126" s="170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71" t="s">
        <v>138</v>
      </c>
      <c r="AT126" s="171" t="s">
        <v>134</v>
      </c>
      <c r="AU126" s="171" t="s">
        <v>139</v>
      </c>
      <c r="AY126" s="14" t="s">
        <v>131</v>
      </c>
      <c r="BE126" s="172">
        <f>IF(N126="základná",J126,0)</f>
        <v>0</v>
      </c>
      <c r="BF126" s="172">
        <f>IF(N126="znížená",J126,0)</f>
        <v>0</v>
      </c>
      <c r="BG126" s="172">
        <f>IF(N126="zákl. prenesená",J126,0)</f>
        <v>0</v>
      </c>
      <c r="BH126" s="172">
        <f>IF(N126="zníž. prenesená",J126,0)</f>
        <v>0</v>
      </c>
      <c r="BI126" s="172">
        <f>IF(N126="nulová",J126,0)</f>
        <v>0</v>
      </c>
      <c r="BJ126" s="14" t="s">
        <v>139</v>
      </c>
      <c r="BK126" s="172">
        <f>ROUND(I126*H126,2)</f>
        <v>0</v>
      </c>
      <c r="BL126" s="14" t="s">
        <v>138</v>
      </c>
      <c r="BM126" s="171" t="s">
        <v>663</v>
      </c>
    </row>
    <row r="127" spans="1:65" s="2" customFormat="1" ht="16.5" customHeight="1">
      <c r="A127" s="29"/>
      <c r="B127" s="158"/>
      <c r="C127" s="159" t="s">
        <v>153</v>
      </c>
      <c r="D127" s="159" t="s">
        <v>134</v>
      </c>
      <c r="E127" s="160" t="s">
        <v>664</v>
      </c>
      <c r="F127" s="161" t="s">
        <v>665</v>
      </c>
      <c r="G127" s="162" t="s">
        <v>611</v>
      </c>
      <c r="H127" s="189"/>
      <c r="I127" s="164"/>
      <c r="J127" s="165">
        <f>ROUND(I127*H127,2)</f>
        <v>0</v>
      </c>
      <c r="K127" s="166"/>
      <c r="L127" s="30"/>
      <c r="M127" s="167" t="s">
        <v>1</v>
      </c>
      <c r="N127" s="168" t="s">
        <v>45</v>
      </c>
      <c r="O127" s="55"/>
      <c r="P127" s="169">
        <f>O127*H127</f>
        <v>0</v>
      </c>
      <c r="Q127" s="169">
        <v>0</v>
      </c>
      <c r="R127" s="169">
        <f>Q127*H127</f>
        <v>0</v>
      </c>
      <c r="S127" s="169">
        <v>0</v>
      </c>
      <c r="T127" s="170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71" t="s">
        <v>138</v>
      </c>
      <c r="AT127" s="171" t="s">
        <v>134</v>
      </c>
      <c r="AU127" s="171" t="s">
        <v>139</v>
      </c>
      <c r="AY127" s="14" t="s">
        <v>131</v>
      </c>
      <c r="BE127" s="172">
        <f>IF(N127="základná",J127,0)</f>
        <v>0</v>
      </c>
      <c r="BF127" s="172">
        <f>IF(N127="znížená",J127,0)</f>
        <v>0</v>
      </c>
      <c r="BG127" s="172">
        <f>IF(N127="zákl. prenesená",J127,0)</f>
        <v>0</v>
      </c>
      <c r="BH127" s="172">
        <f>IF(N127="zníž. prenesená",J127,0)</f>
        <v>0</v>
      </c>
      <c r="BI127" s="172">
        <f>IF(N127="nulová",J127,0)</f>
        <v>0</v>
      </c>
      <c r="BJ127" s="14" t="s">
        <v>139</v>
      </c>
      <c r="BK127" s="172">
        <f>ROUND(I127*H127,2)</f>
        <v>0</v>
      </c>
      <c r="BL127" s="14" t="s">
        <v>138</v>
      </c>
      <c r="BM127" s="171" t="s">
        <v>666</v>
      </c>
    </row>
    <row r="128" spans="1:65" s="2" customFormat="1" ht="16.5" customHeight="1">
      <c r="A128" s="29"/>
      <c r="B128" s="158"/>
      <c r="C128" s="159" t="s">
        <v>151</v>
      </c>
      <c r="D128" s="159" t="s">
        <v>134</v>
      </c>
      <c r="E128" s="160" t="s">
        <v>667</v>
      </c>
      <c r="F128" s="161" t="s">
        <v>668</v>
      </c>
      <c r="G128" s="162" t="s">
        <v>611</v>
      </c>
      <c r="H128" s="189"/>
      <c r="I128" s="164"/>
      <c r="J128" s="165">
        <f>ROUND(I128*H128,2)</f>
        <v>0</v>
      </c>
      <c r="K128" s="166"/>
      <c r="L128" s="30"/>
      <c r="M128" s="167" t="s">
        <v>1</v>
      </c>
      <c r="N128" s="168" t="s">
        <v>45</v>
      </c>
      <c r="O128" s="55"/>
      <c r="P128" s="169">
        <f>O128*H128</f>
        <v>0</v>
      </c>
      <c r="Q128" s="169">
        <v>0</v>
      </c>
      <c r="R128" s="169">
        <f>Q128*H128</f>
        <v>0</v>
      </c>
      <c r="S128" s="169">
        <v>0</v>
      </c>
      <c r="T128" s="170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71" t="s">
        <v>138</v>
      </c>
      <c r="AT128" s="171" t="s">
        <v>134</v>
      </c>
      <c r="AU128" s="171" t="s">
        <v>139</v>
      </c>
      <c r="AY128" s="14" t="s">
        <v>131</v>
      </c>
      <c r="BE128" s="172">
        <f>IF(N128="základná",J128,0)</f>
        <v>0</v>
      </c>
      <c r="BF128" s="172">
        <f>IF(N128="znížená",J128,0)</f>
        <v>0</v>
      </c>
      <c r="BG128" s="172">
        <f>IF(N128="zákl. prenesená",J128,0)</f>
        <v>0</v>
      </c>
      <c r="BH128" s="172">
        <f>IF(N128="zníž. prenesená",J128,0)</f>
        <v>0</v>
      </c>
      <c r="BI128" s="172">
        <f>IF(N128="nulová",J128,0)</f>
        <v>0</v>
      </c>
      <c r="BJ128" s="14" t="s">
        <v>139</v>
      </c>
      <c r="BK128" s="172">
        <f>ROUND(I128*H128,2)</f>
        <v>0</v>
      </c>
      <c r="BL128" s="14" t="s">
        <v>138</v>
      </c>
      <c r="BM128" s="171" t="s">
        <v>669</v>
      </c>
    </row>
    <row r="129" spans="1:65" s="2" customFormat="1" ht="21.75" customHeight="1">
      <c r="A129" s="29"/>
      <c r="B129" s="158"/>
      <c r="C129" s="159" t="s">
        <v>161</v>
      </c>
      <c r="D129" s="159" t="s">
        <v>134</v>
      </c>
      <c r="E129" s="160" t="s">
        <v>670</v>
      </c>
      <c r="F129" s="161" t="s">
        <v>671</v>
      </c>
      <c r="G129" s="162" t="s">
        <v>611</v>
      </c>
      <c r="H129" s="189"/>
      <c r="I129" s="164"/>
      <c r="J129" s="165">
        <f>ROUND(I129*H129,2)</f>
        <v>0</v>
      </c>
      <c r="K129" s="166"/>
      <c r="L129" s="30"/>
      <c r="M129" s="167" t="s">
        <v>1</v>
      </c>
      <c r="N129" s="168" t="s">
        <v>45</v>
      </c>
      <c r="O129" s="55"/>
      <c r="P129" s="169">
        <f>O129*H129</f>
        <v>0</v>
      </c>
      <c r="Q129" s="169">
        <v>0</v>
      </c>
      <c r="R129" s="169">
        <f>Q129*H129</f>
        <v>0</v>
      </c>
      <c r="S129" s="169">
        <v>0</v>
      </c>
      <c r="T129" s="170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1" t="s">
        <v>138</v>
      </c>
      <c r="AT129" s="171" t="s">
        <v>134</v>
      </c>
      <c r="AU129" s="171" t="s">
        <v>139</v>
      </c>
      <c r="AY129" s="14" t="s">
        <v>131</v>
      </c>
      <c r="BE129" s="172">
        <f>IF(N129="základná",J129,0)</f>
        <v>0</v>
      </c>
      <c r="BF129" s="172">
        <f>IF(N129="znížená",J129,0)</f>
        <v>0</v>
      </c>
      <c r="BG129" s="172">
        <f>IF(N129="zákl. prenesená",J129,0)</f>
        <v>0</v>
      </c>
      <c r="BH129" s="172">
        <f>IF(N129="zníž. prenesená",J129,0)</f>
        <v>0</v>
      </c>
      <c r="BI129" s="172">
        <f>IF(N129="nulová",J129,0)</f>
        <v>0</v>
      </c>
      <c r="BJ129" s="14" t="s">
        <v>139</v>
      </c>
      <c r="BK129" s="172">
        <f>ROUND(I129*H129,2)</f>
        <v>0</v>
      </c>
      <c r="BL129" s="14" t="s">
        <v>138</v>
      </c>
      <c r="BM129" s="171" t="s">
        <v>672</v>
      </c>
    </row>
    <row r="130" spans="1:65" s="12" customFormat="1" ht="22.9" customHeight="1">
      <c r="B130" s="145"/>
      <c r="D130" s="146" t="s">
        <v>78</v>
      </c>
      <c r="E130" s="156" t="s">
        <v>673</v>
      </c>
      <c r="F130" s="156" t="s">
        <v>674</v>
      </c>
      <c r="I130" s="148"/>
      <c r="J130" s="157">
        <f>BK130</f>
        <v>0</v>
      </c>
      <c r="L130" s="145"/>
      <c r="M130" s="150"/>
      <c r="N130" s="151"/>
      <c r="O130" s="151"/>
      <c r="P130" s="152">
        <f>SUM(P131:P176)</f>
        <v>0</v>
      </c>
      <c r="Q130" s="151"/>
      <c r="R130" s="152">
        <f>SUM(R131:R176)</f>
        <v>0.12103000000000001</v>
      </c>
      <c r="S130" s="151"/>
      <c r="T130" s="153">
        <f>SUM(T131:T176)</f>
        <v>0</v>
      </c>
      <c r="AR130" s="146" t="s">
        <v>132</v>
      </c>
      <c r="AT130" s="154" t="s">
        <v>78</v>
      </c>
      <c r="AU130" s="154" t="s">
        <v>87</v>
      </c>
      <c r="AY130" s="146" t="s">
        <v>131</v>
      </c>
      <c r="BK130" s="155">
        <f>SUM(BK131:BK176)</f>
        <v>0</v>
      </c>
    </row>
    <row r="131" spans="1:65" s="2" customFormat="1" ht="21.75" customHeight="1">
      <c r="A131" s="29"/>
      <c r="B131" s="158"/>
      <c r="C131" s="159" t="s">
        <v>165</v>
      </c>
      <c r="D131" s="159" t="s">
        <v>134</v>
      </c>
      <c r="E131" s="160" t="s">
        <v>675</v>
      </c>
      <c r="F131" s="161" t="s">
        <v>676</v>
      </c>
      <c r="G131" s="162" t="s">
        <v>206</v>
      </c>
      <c r="H131" s="163">
        <v>200</v>
      </c>
      <c r="I131" s="164"/>
      <c r="J131" s="165">
        <f>ROUND(I131*H131,2)</f>
        <v>0</v>
      </c>
      <c r="K131" s="166"/>
      <c r="L131" s="30"/>
      <c r="M131" s="167" t="s">
        <v>1</v>
      </c>
      <c r="N131" s="168" t="s">
        <v>45</v>
      </c>
      <c r="O131" s="55"/>
      <c r="P131" s="169">
        <f>O131*H131</f>
        <v>0</v>
      </c>
      <c r="Q131" s="169">
        <v>0</v>
      </c>
      <c r="R131" s="169">
        <f>Q131*H131</f>
        <v>0</v>
      </c>
      <c r="S131" s="169">
        <v>0</v>
      </c>
      <c r="T131" s="170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1" t="s">
        <v>341</v>
      </c>
      <c r="AT131" s="171" t="s">
        <v>134</v>
      </c>
      <c r="AU131" s="171" t="s">
        <v>139</v>
      </c>
      <c r="AY131" s="14" t="s">
        <v>131</v>
      </c>
      <c r="BE131" s="172">
        <f>IF(N131="základná",J131,0)</f>
        <v>0</v>
      </c>
      <c r="BF131" s="172">
        <f>IF(N131="znížená",J131,0)</f>
        <v>0</v>
      </c>
      <c r="BG131" s="172">
        <f>IF(N131="zákl. prenesená",J131,0)</f>
        <v>0</v>
      </c>
      <c r="BH131" s="172">
        <f>IF(N131="zníž. prenesená",J131,0)</f>
        <v>0</v>
      </c>
      <c r="BI131" s="172">
        <f>IF(N131="nulová",J131,0)</f>
        <v>0</v>
      </c>
      <c r="BJ131" s="14" t="s">
        <v>139</v>
      </c>
      <c r="BK131" s="172">
        <f>ROUND(I131*H131,2)</f>
        <v>0</v>
      </c>
      <c r="BL131" s="14" t="s">
        <v>341</v>
      </c>
      <c r="BM131" s="171" t="s">
        <v>677</v>
      </c>
    </row>
    <row r="132" spans="1:65" s="2" customFormat="1" ht="16.5" customHeight="1">
      <c r="A132" s="29"/>
      <c r="B132" s="158"/>
      <c r="C132" s="173" t="s">
        <v>169</v>
      </c>
      <c r="D132" s="173" t="s">
        <v>252</v>
      </c>
      <c r="E132" s="174" t="s">
        <v>678</v>
      </c>
      <c r="F132" s="175" t="s">
        <v>679</v>
      </c>
      <c r="G132" s="176" t="s">
        <v>143</v>
      </c>
      <c r="H132" s="177">
        <v>400</v>
      </c>
      <c r="I132" s="178"/>
      <c r="J132" s="179">
        <f>ROUND(I132*H132,2)</f>
        <v>0</v>
      </c>
      <c r="K132" s="180"/>
      <c r="L132" s="181"/>
      <c r="M132" s="182" t="s">
        <v>1</v>
      </c>
      <c r="N132" s="183" t="s">
        <v>45</v>
      </c>
      <c r="O132" s="55"/>
      <c r="P132" s="169">
        <f>O132*H132</f>
        <v>0</v>
      </c>
      <c r="Q132" s="169">
        <v>0</v>
      </c>
      <c r="R132" s="169">
        <f>Q132*H132</f>
        <v>0</v>
      </c>
      <c r="S132" s="169">
        <v>0</v>
      </c>
      <c r="T132" s="170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1" t="s">
        <v>622</v>
      </c>
      <c r="AT132" s="171" t="s">
        <v>252</v>
      </c>
      <c r="AU132" s="171" t="s">
        <v>139</v>
      </c>
      <c r="AY132" s="14" t="s">
        <v>131</v>
      </c>
      <c r="BE132" s="172">
        <f>IF(N132="základná",J132,0)</f>
        <v>0</v>
      </c>
      <c r="BF132" s="172">
        <f>IF(N132="znížená",J132,0)</f>
        <v>0</v>
      </c>
      <c r="BG132" s="172">
        <f>IF(N132="zákl. prenesená",J132,0)</f>
        <v>0</v>
      </c>
      <c r="BH132" s="172">
        <f>IF(N132="zníž. prenesená",J132,0)</f>
        <v>0</v>
      </c>
      <c r="BI132" s="172">
        <f>IF(N132="nulová",J132,0)</f>
        <v>0</v>
      </c>
      <c r="BJ132" s="14" t="s">
        <v>139</v>
      </c>
      <c r="BK132" s="172">
        <f>ROUND(I132*H132,2)</f>
        <v>0</v>
      </c>
      <c r="BL132" s="14" t="s">
        <v>341</v>
      </c>
      <c r="BM132" s="171" t="s">
        <v>680</v>
      </c>
    </row>
    <row r="133" spans="1:65" s="2" customFormat="1" ht="16.5" customHeight="1">
      <c r="A133" s="29"/>
      <c r="B133" s="158"/>
      <c r="C133" s="173" t="s">
        <v>173</v>
      </c>
      <c r="D133" s="173" t="s">
        <v>252</v>
      </c>
      <c r="E133" s="174" t="s">
        <v>681</v>
      </c>
      <c r="F133" s="175" t="s">
        <v>682</v>
      </c>
      <c r="G133" s="176" t="s">
        <v>206</v>
      </c>
      <c r="H133" s="177">
        <v>200</v>
      </c>
      <c r="I133" s="178"/>
      <c r="J133" s="179">
        <f>ROUND(I133*H133,2)</f>
        <v>0</v>
      </c>
      <c r="K133" s="180"/>
      <c r="L133" s="181"/>
      <c r="M133" s="182" t="s">
        <v>1</v>
      </c>
      <c r="N133" s="183" t="s">
        <v>45</v>
      </c>
      <c r="O133" s="55"/>
      <c r="P133" s="169">
        <f>O133*H133</f>
        <v>0</v>
      </c>
      <c r="Q133" s="169">
        <v>0</v>
      </c>
      <c r="R133" s="169">
        <f>Q133*H133</f>
        <v>0</v>
      </c>
      <c r="S133" s="169">
        <v>0</v>
      </c>
      <c r="T133" s="170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1" t="s">
        <v>622</v>
      </c>
      <c r="AT133" s="171" t="s">
        <v>252</v>
      </c>
      <c r="AU133" s="171" t="s">
        <v>139</v>
      </c>
      <c r="AY133" s="14" t="s">
        <v>131</v>
      </c>
      <c r="BE133" s="172">
        <f>IF(N133="základná",J133,0)</f>
        <v>0</v>
      </c>
      <c r="BF133" s="172">
        <f>IF(N133="znížená",J133,0)</f>
        <v>0</v>
      </c>
      <c r="BG133" s="172">
        <f>IF(N133="zákl. prenesená",J133,0)</f>
        <v>0</v>
      </c>
      <c r="BH133" s="172">
        <f>IF(N133="zníž. prenesená",J133,0)</f>
        <v>0</v>
      </c>
      <c r="BI133" s="172">
        <f>IF(N133="nulová",J133,0)</f>
        <v>0</v>
      </c>
      <c r="BJ133" s="14" t="s">
        <v>139</v>
      </c>
      <c r="BK133" s="172">
        <f>ROUND(I133*H133,2)</f>
        <v>0</v>
      </c>
      <c r="BL133" s="14" t="s">
        <v>341</v>
      </c>
      <c r="BM133" s="171" t="s">
        <v>683</v>
      </c>
    </row>
    <row r="134" spans="1:65" s="2" customFormat="1" ht="21.75" customHeight="1">
      <c r="A134" s="29"/>
      <c r="B134" s="158"/>
      <c r="C134" s="159" t="s">
        <v>177</v>
      </c>
      <c r="D134" s="159" t="s">
        <v>134</v>
      </c>
      <c r="E134" s="160" t="s">
        <v>684</v>
      </c>
      <c r="F134" s="161" t="s">
        <v>685</v>
      </c>
      <c r="G134" s="162" t="s">
        <v>206</v>
      </c>
      <c r="H134" s="163">
        <v>35</v>
      </c>
      <c r="I134" s="164"/>
      <c r="J134" s="165">
        <f>ROUND(I134*H134,2)</f>
        <v>0</v>
      </c>
      <c r="K134" s="166"/>
      <c r="L134" s="30"/>
      <c r="M134" s="167" t="s">
        <v>1</v>
      </c>
      <c r="N134" s="168" t="s">
        <v>45</v>
      </c>
      <c r="O134" s="55"/>
      <c r="P134" s="169">
        <f>O134*H134</f>
        <v>0</v>
      </c>
      <c r="Q134" s="169">
        <v>0</v>
      </c>
      <c r="R134" s="169">
        <f>Q134*H134</f>
        <v>0</v>
      </c>
      <c r="S134" s="169">
        <v>0</v>
      </c>
      <c r="T134" s="170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1" t="s">
        <v>341</v>
      </c>
      <c r="AT134" s="171" t="s">
        <v>134</v>
      </c>
      <c r="AU134" s="171" t="s">
        <v>139</v>
      </c>
      <c r="AY134" s="14" t="s">
        <v>131</v>
      </c>
      <c r="BE134" s="172">
        <f>IF(N134="základná",J134,0)</f>
        <v>0</v>
      </c>
      <c r="BF134" s="172">
        <f>IF(N134="znížená",J134,0)</f>
        <v>0</v>
      </c>
      <c r="BG134" s="172">
        <f>IF(N134="zákl. prenesená",J134,0)</f>
        <v>0</v>
      </c>
      <c r="BH134" s="172">
        <f>IF(N134="zníž. prenesená",J134,0)</f>
        <v>0</v>
      </c>
      <c r="BI134" s="172">
        <f>IF(N134="nulová",J134,0)</f>
        <v>0</v>
      </c>
      <c r="BJ134" s="14" t="s">
        <v>139</v>
      </c>
      <c r="BK134" s="172">
        <f>ROUND(I134*H134,2)</f>
        <v>0</v>
      </c>
      <c r="BL134" s="14" t="s">
        <v>341</v>
      </c>
      <c r="BM134" s="171" t="s">
        <v>686</v>
      </c>
    </row>
    <row r="135" spans="1:65" s="2" customFormat="1" ht="16.5" customHeight="1">
      <c r="A135" s="29"/>
      <c r="B135" s="158"/>
      <c r="C135" s="173" t="s">
        <v>182</v>
      </c>
      <c r="D135" s="173" t="s">
        <v>252</v>
      </c>
      <c r="E135" s="174" t="s">
        <v>687</v>
      </c>
      <c r="F135" s="175" t="s">
        <v>688</v>
      </c>
      <c r="G135" s="176" t="s">
        <v>143</v>
      </c>
      <c r="H135" s="177">
        <v>70</v>
      </c>
      <c r="I135" s="178"/>
      <c r="J135" s="179">
        <f>ROUND(I135*H135,2)</f>
        <v>0</v>
      </c>
      <c r="K135" s="180"/>
      <c r="L135" s="181"/>
      <c r="M135" s="182" t="s">
        <v>1</v>
      </c>
      <c r="N135" s="183" t="s">
        <v>45</v>
      </c>
      <c r="O135" s="55"/>
      <c r="P135" s="169">
        <f>O135*H135</f>
        <v>0</v>
      </c>
      <c r="Q135" s="169">
        <v>0</v>
      </c>
      <c r="R135" s="169">
        <f>Q135*H135</f>
        <v>0</v>
      </c>
      <c r="S135" s="169">
        <v>0</v>
      </c>
      <c r="T135" s="170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1" t="s">
        <v>622</v>
      </c>
      <c r="AT135" s="171" t="s">
        <v>252</v>
      </c>
      <c r="AU135" s="171" t="s">
        <v>139</v>
      </c>
      <c r="AY135" s="14" t="s">
        <v>131</v>
      </c>
      <c r="BE135" s="172">
        <f>IF(N135="základná",J135,0)</f>
        <v>0</v>
      </c>
      <c r="BF135" s="172">
        <f>IF(N135="znížená",J135,0)</f>
        <v>0</v>
      </c>
      <c r="BG135" s="172">
        <f>IF(N135="zákl. prenesená",J135,0)</f>
        <v>0</v>
      </c>
      <c r="BH135" s="172">
        <f>IF(N135="zníž. prenesená",J135,0)</f>
        <v>0</v>
      </c>
      <c r="BI135" s="172">
        <f>IF(N135="nulová",J135,0)</f>
        <v>0</v>
      </c>
      <c r="BJ135" s="14" t="s">
        <v>139</v>
      </c>
      <c r="BK135" s="172">
        <f>ROUND(I135*H135,2)</f>
        <v>0</v>
      </c>
      <c r="BL135" s="14" t="s">
        <v>341</v>
      </c>
      <c r="BM135" s="171" t="s">
        <v>689</v>
      </c>
    </row>
    <row r="136" spans="1:65" s="2" customFormat="1" ht="16.5" customHeight="1">
      <c r="A136" s="29"/>
      <c r="B136" s="158"/>
      <c r="C136" s="173" t="s">
        <v>186</v>
      </c>
      <c r="D136" s="173" t="s">
        <v>252</v>
      </c>
      <c r="E136" s="174" t="s">
        <v>690</v>
      </c>
      <c r="F136" s="175" t="s">
        <v>691</v>
      </c>
      <c r="G136" s="176" t="s">
        <v>206</v>
      </c>
      <c r="H136" s="177">
        <v>35</v>
      </c>
      <c r="I136" s="178"/>
      <c r="J136" s="179">
        <f>ROUND(I136*H136,2)</f>
        <v>0</v>
      </c>
      <c r="K136" s="180"/>
      <c r="L136" s="181"/>
      <c r="M136" s="182" t="s">
        <v>1</v>
      </c>
      <c r="N136" s="183" t="s">
        <v>45</v>
      </c>
      <c r="O136" s="55"/>
      <c r="P136" s="169">
        <f>O136*H136</f>
        <v>0</v>
      </c>
      <c r="Q136" s="169">
        <v>0</v>
      </c>
      <c r="R136" s="169">
        <f>Q136*H136</f>
        <v>0</v>
      </c>
      <c r="S136" s="169">
        <v>0</v>
      </c>
      <c r="T136" s="170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1" t="s">
        <v>622</v>
      </c>
      <c r="AT136" s="171" t="s">
        <v>252</v>
      </c>
      <c r="AU136" s="171" t="s">
        <v>139</v>
      </c>
      <c r="AY136" s="14" t="s">
        <v>131</v>
      </c>
      <c r="BE136" s="172">
        <f>IF(N136="základná",J136,0)</f>
        <v>0</v>
      </c>
      <c r="BF136" s="172">
        <f>IF(N136="znížená",J136,0)</f>
        <v>0</v>
      </c>
      <c r="BG136" s="172">
        <f>IF(N136="zákl. prenesená",J136,0)</f>
        <v>0</v>
      </c>
      <c r="BH136" s="172">
        <f>IF(N136="zníž. prenesená",J136,0)</f>
        <v>0</v>
      </c>
      <c r="BI136" s="172">
        <f>IF(N136="nulová",J136,0)</f>
        <v>0</v>
      </c>
      <c r="BJ136" s="14" t="s">
        <v>139</v>
      </c>
      <c r="BK136" s="172">
        <f>ROUND(I136*H136,2)</f>
        <v>0</v>
      </c>
      <c r="BL136" s="14" t="s">
        <v>341</v>
      </c>
      <c r="BM136" s="171" t="s">
        <v>692</v>
      </c>
    </row>
    <row r="137" spans="1:65" s="2" customFormat="1" ht="21.75" customHeight="1">
      <c r="A137" s="29"/>
      <c r="B137" s="158"/>
      <c r="C137" s="159" t="s">
        <v>190</v>
      </c>
      <c r="D137" s="159" t="s">
        <v>134</v>
      </c>
      <c r="E137" s="160" t="s">
        <v>693</v>
      </c>
      <c r="F137" s="161" t="s">
        <v>694</v>
      </c>
      <c r="G137" s="162" t="s">
        <v>143</v>
      </c>
      <c r="H137" s="163">
        <v>8</v>
      </c>
      <c r="I137" s="164"/>
      <c r="J137" s="165">
        <f>ROUND(I137*H137,2)</f>
        <v>0</v>
      </c>
      <c r="K137" s="166"/>
      <c r="L137" s="30"/>
      <c r="M137" s="167" t="s">
        <v>1</v>
      </c>
      <c r="N137" s="168" t="s">
        <v>45</v>
      </c>
      <c r="O137" s="55"/>
      <c r="P137" s="169">
        <f>O137*H137</f>
        <v>0</v>
      </c>
      <c r="Q137" s="169">
        <v>0</v>
      </c>
      <c r="R137" s="169">
        <f>Q137*H137</f>
        <v>0</v>
      </c>
      <c r="S137" s="169">
        <v>0</v>
      </c>
      <c r="T137" s="170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1" t="s">
        <v>341</v>
      </c>
      <c r="AT137" s="171" t="s">
        <v>134</v>
      </c>
      <c r="AU137" s="171" t="s">
        <v>139</v>
      </c>
      <c r="AY137" s="14" t="s">
        <v>131</v>
      </c>
      <c r="BE137" s="172">
        <f>IF(N137="základná",J137,0)</f>
        <v>0</v>
      </c>
      <c r="BF137" s="172">
        <f>IF(N137="znížená",J137,0)</f>
        <v>0</v>
      </c>
      <c r="BG137" s="172">
        <f>IF(N137="zákl. prenesená",J137,0)</f>
        <v>0</v>
      </c>
      <c r="BH137" s="172">
        <f>IF(N137="zníž. prenesená",J137,0)</f>
        <v>0</v>
      </c>
      <c r="BI137" s="172">
        <f>IF(N137="nulová",J137,0)</f>
        <v>0</v>
      </c>
      <c r="BJ137" s="14" t="s">
        <v>139</v>
      </c>
      <c r="BK137" s="172">
        <f>ROUND(I137*H137,2)</f>
        <v>0</v>
      </c>
      <c r="BL137" s="14" t="s">
        <v>341</v>
      </c>
      <c r="BM137" s="171" t="s">
        <v>695</v>
      </c>
    </row>
    <row r="138" spans="1:65" s="2" customFormat="1" ht="16.5" customHeight="1">
      <c r="A138" s="29"/>
      <c r="B138" s="158"/>
      <c r="C138" s="173" t="s">
        <v>194</v>
      </c>
      <c r="D138" s="173" t="s">
        <v>252</v>
      </c>
      <c r="E138" s="174" t="s">
        <v>696</v>
      </c>
      <c r="F138" s="175" t="s">
        <v>697</v>
      </c>
      <c r="G138" s="176" t="s">
        <v>143</v>
      </c>
      <c r="H138" s="177">
        <v>8</v>
      </c>
      <c r="I138" s="178"/>
      <c r="J138" s="179">
        <f>ROUND(I138*H138,2)</f>
        <v>0</v>
      </c>
      <c r="K138" s="180"/>
      <c r="L138" s="181"/>
      <c r="M138" s="182" t="s">
        <v>1</v>
      </c>
      <c r="N138" s="183" t="s">
        <v>45</v>
      </c>
      <c r="O138" s="55"/>
      <c r="P138" s="169">
        <f>O138*H138</f>
        <v>0</v>
      </c>
      <c r="Q138" s="169">
        <v>0</v>
      </c>
      <c r="R138" s="169">
        <f>Q138*H138</f>
        <v>0</v>
      </c>
      <c r="S138" s="169">
        <v>0</v>
      </c>
      <c r="T138" s="170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1" t="s">
        <v>622</v>
      </c>
      <c r="AT138" s="171" t="s">
        <v>252</v>
      </c>
      <c r="AU138" s="171" t="s">
        <v>139</v>
      </c>
      <c r="AY138" s="14" t="s">
        <v>131</v>
      </c>
      <c r="BE138" s="172">
        <f>IF(N138="základná",J138,0)</f>
        <v>0</v>
      </c>
      <c r="BF138" s="172">
        <f>IF(N138="znížená",J138,0)</f>
        <v>0</v>
      </c>
      <c r="BG138" s="172">
        <f>IF(N138="zákl. prenesená",J138,0)</f>
        <v>0</v>
      </c>
      <c r="BH138" s="172">
        <f>IF(N138="zníž. prenesená",J138,0)</f>
        <v>0</v>
      </c>
      <c r="BI138" s="172">
        <f>IF(N138="nulová",J138,0)</f>
        <v>0</v>
      </c>
      <c r="BJ138" s="14" t="s">
        <v>139</v>
      </c>
      <c r="BK138" s="172">
        <f>ROUND(I138*H138,2)</f>
        <v>0</v>
      </c>
      <c r="BL138" s="14" t="s">
        <v>341</v>
      </c>
      <c r="BM138" s="171" t="s">
        <v>698</v>
      </c>
    </row>
    <row r="139" spans="1:65" s="2" customFormat="1" ht="21.75" customHeight="1">
      <c r="A139" s="29"/>
      <c r="B139" s="158"/>
      <c r="C139" s="159" t="s">
        <v>199</v>
      </c>
      <c r="D139" s="159" t="s">
        <v>134</v>
      </c>
      <c r="E139" s="160" t="s">
        <v>699</v>
      </c>
      <c r="F139" s="161" t="s">
        <v>700</v>
      </c>
      <c r="G139" s="162" t="s">
        <v>143</v>
      </c>
      <c r="H139" s="163">
        <v>40</v>
      </c>
      <c r="I139" s="164"/>
      <c r="J139" s="165">
        <f>ROUND(I139*H139,2)</f>
        <v>0</v>
      </c>
      <c r="K139" s="166"/>
      <c r="L139" s="30"/>
      <c r="M139" s="167" t="s">
        <v>1</v>
      </c>
      <c r="N139" s="168" t="s">
        <v>45</v>
      </c>
      <c r="O139" s="55"/>
      <c r="P139" s="169">
        <f>O139*H139</f>
        <v>0</v>
      </c>
      <c r="Q139" s="169">
        <v>0</v>
      </c>
      <c r="R139" s="169">
        <f>Q139*H139</f>
        <v>0</v>
      </c>
      <c r="S139" s="169">
        <v>0</v>
      </c>
      <c r="T139" s="170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1" t="s">
        <v>341</v>
      </c>
      <c r="AT139" s="171" t="s">
        <v>134</v>
      </c>
      <c r="AU139" s="171" t="s">
        <v>139</v>
      </c>
      <c r="AY139" s="14" t="s">
        <v>131</v>
      </c>
      <c r="BE139" s="172">
        <f>IF(N139="základná",J139,0)</f>
        <v>0</v>
      </c>
      <c r="BF139" s="172">
        <f>IF(N139="znížená",J139,0)</f>
        <v>0</v>
      </c>
      <c r="BG139" s="172">
        <f>IF(N139="zákl. prenesená",J139,0)</f>
        <v>0</v>
      </c>
      <c r="BH139" s="172">
        <f>IF(N139="zníž. prenesená",J139,0)</f>
        <v>0</v>
      </c>
      <c r="BI139" s="172">
        <f>IF(N139="nulová",J139,0)</f>
        <v>0</v>
      </c>
      <c r="BJ139" s="14" t="s">
        <v>139</v>
      </c>
      <c r="BK139" s="172">
        <f>ROUND(I139*H139,2)</f>
        <v>0</v>
      </c>
      <c r="BL139" s="14" t="s">
        <v>341</v>
      </c>
      <c r="BM139" s="171" t="s">
        <v>701</v>
      </c>
    </row>
    <row r="140" spans="1:65" s="2" customFormat="1" ht="21.75" customHeight="1">
      <c r="A140" s="29"/>
      <c r="B140" s="158"/>
      <c r="C140" s="173" t="s">
        <v>203</v>
      </c>
      <c r="D140" s="173" t="s">
        <v>252</v>
      </c>
      <c r="E140" s="174" t="s">
        <v>702</v>
      </c>
      <c r="F140" s="175" t="s">
        <v>703</v>
      </c>
      <c r="G140" s="176" t="s">
        <v>352</v>
      </c>
      <c r="H140" s="177">
        <v>0.02</v>
      </c>
      <c r="I140" s="178"/>
      <c r="J140" s="179">
        <f>ROUND(I140*H140,2)</f>
        <v>0</v>
      </c>
      <c r="K140" s="180"/>
      <c r="L140" s="181"/>
      <c r="M140" s="182" t="s">
        <v>1</v>
      </c>
      <c r="N140" s="183" t="s">
        <v>45</v>
      </c>
      <c r="O140" s="55"/>
      <c r="P140" s="169">
        <f>O140*H140</f>
        <v>0</v>
      </c>
      <c r="Q140" s="169">
        <v>1</v>
      </c>
      <c r="R140" s="169">
        <f>Q140*H140</f>
        <v>0.02</v>
      </c>
      <c r="S140" s="169">
        <v>0</v>
      </c>
      <c r="T140" s="170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1" t="s">
        <v>622</v>
      </c>
      <c r="AT140" s="171" t="s">
        <v>252</v>
      </c>
      <c r="AU140" s="171" t="s">
        <v>139</v>
      </c>
      <c r="AY140" s="14" t="s">
        <v>131</v>
      </c>
      <c r="BE140" s="172">
        <f>IF(N140="základná",J140,0)</f>
        <v>0</v>
      </c>
      <c r="BF140" s="172">
        <f>IF(N140="znížená",J140,0)</f>
        <v>0</v>
      </c>
      <c r="BG140" s="172">
        <f>IF(N140="zákl. prenesená",J140,0)</f>
        <v>0</v>
      </c>
      <c r="BH140" s="172">
        <f>IF(N140="zníž. prenesená",J140,0)</f>
        <v>0</v>
      </c>
      <c r="BI140" s="172">
        <f>IF(N140="nulová",J140,0)</f>
        <v>0</v>
      </c>
      <c r="BJ140" s="14" t="s">
        <v>139</v>
      </c>
      <c r="BK140" s="172">
        <f>ROUND(I140*H140,2)</f>
        <v>0</v>
      </c>
      <c r="BL140" s="14" t="s">
        <v>341</v>
      </c>
      <c r="BM140" s="171" t="s">
        <v>704</v>
      </c>
    </row>
    <row r="141" spans="1:65" s="2" customFormat="1" ht="21.75" customHeight="1">
      <c r="A141" s="29"/>
      <c r="B141" s="158"/>
      <c r="C141" s="173" t="s">
        <v>208</v>
      </c>
      <c r="D141" s="173" t="s">
        <v>252</v>
      </c>
      <c r="E141" s="174" t="s">
        <v>705</v>
      </c>
      <c r="F141" s="175" t="s">
        <v>706</v>
      </c>
      <c r="G141" s="176" t="s">
        <v>352</v>
      </c>
      <c r="H141" s="177">
        <v>6.4000000000000001E-2</v>
      </c>
      <c r="I141" s="178"/>
      <c r="J141" s="179">
        <f>ROUND(I141*H141,2)</f>
        <v>0</v>
      </c>
      <c r="K141" s="180"/>
      <c r="L141" s="181"/>
      <c r="M141" s="182" t="s">
        <v>1</v>
      </c>
      <c r="N141" s="183" t="s">
        <v>45</v>
      </c>
      <c r="O141" s="55"/>
      <c r="P141" s="169">
        <f>O141*H141</f>
        <v>0</v>
      </c>
      <c r="Q141" s="169">
        <v>0</v>
      </c>
      <c r="R141" s="169">
        <f>Q141*H141</f>
        <v>0</v>
      </c>
      <c r="S141" s="169">
        <v>0</v>
      </c>
      <c r="T141" s="170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1" t="s">
        <v>622</v>
      </c>
      <c r="AT141" s="171" t="s">
        <v>252</v>
      </c>
      <c r="AU141" s="171" t="s">
        <v>139</v>
      </c>
      <c r="AY141" s="14" t="s">
        <v>131</v>
      </c>
      <c r="BE141" s="172">
        <f>IF(N141="základná",J141,0)</f>
        <v>0</v>
      </c>
      <c r="BF141" s="172">
        <f>IF(N141="znížená",J141,0)</f>
        <v>0</v>
      </c>
      <c r="BG141" s="172">
        <f>IF(N141="zákl. prenesená",J141,0)</f>
        <v>0</v>
      </c>
      <c r="BH141" s="172">
        <f>IF(N141="zníž. prenesená",J141,0)</f>
        <v>0</v>
      </c>
      <c r="BI141" s="172">
        <f>IF(N141="nulová",J141,0)</f>
        <v>0</v>
      </c>
      <c r="BJ141" s="14" t="s">
        <v>139</v>
      </c>
      <c r="BK141" s="172">
        <f>ROUND(I141*H141,2)</f>
        <v>0</v>
      </c>
      <c r="BL141" s="14" t="s">
        <v>341</v>
      </c>
      <c r="BM141" s="171" t="s">
        <v>707</v>
      </c>
    </row>
    <row r="142" spans="1:65" s="2" customFormat="1" ht="21.75" customHeight="1">
      <c r="A142" s="29"/>
      <c r="B142" s="158"/>
      <c r="C142" s="173" t="s">
        <v>212</v>
      </c>
      <c r="D142" s="173" t="s">
        <v>252</v>
      </c>
      <c r="E142" s="174" t="s">
        <v>708</v>
      </c>
      <c r="F142" s="175" t="s">
        <v>709</v>
      </c>
      <c r="G142" s="176" t="s">
        <v>352</v>
      </c>
      <c r="H142" s="177">
        <v>0.1</v>
      </c>
      <c r="I142" s="178"/>
      <c r="J142" s="179">
        <f>ROUND(I142*H142,2)</f>
        <v>0</v>
      </c>
      <c r="K142" s="180"/>
      <c r="L142" s="181"/>
      <c r="M142" s="182" t="s">
        <v>1</v>
      </c>
      <c r="N142" s="183" t="s">
        <v>45</v>
      </c>
      <c r="O142" s="55"/>
      <c r="P142" s="169">
        <f>O142*H142</f>
        <v>0</v>
      </c>
      <c r="Q142" s="169">
        <v>1</v>
      </c>
      <c r="R142" s="169">
        <f>Q142*H142</f>
        <v>0.1</v>
      </c>
      <c r="S142" s="169">
        <v>0</v>
      </c>
      <c r="T142" s="170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1" t="s">
        <v>622</v>
      </c>
      <c r="AT142" s="171" t="s">
        <v>252</v>
      </c>
      <c r="AU142" s="171" t="s">
        <v>139</v>
      </c>
      <c r="AY142" s="14" t="s">
        <v>131</v>
      </c>
      <c r="BE142" s="172">
        <f>IF(N142="základná",J142,0)</f>
        <v>0</v>
      </c>
      <c r="BF142" s="172">
        <f>IF(N142="znížená",J142,0)</f>
        <v>0</v>
      </c>
      <c r="BG142" s="172">
        <f>IF(N142="zákl. prenesená",J142,0)</f>
        <v>0</v>
      </c>
      <c r="BH142" s="172">
        <f>IF(N142="zníž. prenesená",J142,0)</f>
        <v>0</v>
      </c>
      <c r="BI142" s="172">
        <f>IF(N142="nulová",J142,0)</f>
        <v>0</v>
      </c>
      <c r="BJ142" s="14" t="s">
        <v>139</v>
      </c>
      <c r="BK142" s="172">
        <f>ROUND(I142*H142,2)</f>
        <v>0</v>
      </c>
      <c r="BL142" s="14" t="s">
        <v>341</v>
      </c>
      <c r="BM142" s="171" t="s">
        <v>710</v>
      </c>
    </row>
    <row r="143" spans="1:65" s="2" customFormat="1" ht="16.5" customHeight="1">
      <c r="A143" s="29"/>
      <c r="B143" s="158"/>
      <c r="C143" s="173" t="s">
        <v>7</v>
      </c>
      <c r="D143" s="173" t="s">
        <v>252</v>
      </c>
      <c r="E143" s="174" t="s">
        <v>711</v>
      </c>
      <c r="F143" s="175" t="s">
        <v>712</v>
      </c>
      <c r="G143" s="176" t="s">
        <v>255</v>
      </c>
      <c r="H143" s="177">
        <v>1.03</v>
      </c>
      <c r="I143" s="178"/>
      <c r="J143" s="179">
        <f>ROUND(I143*H143,2)</f>
        <v>0</v>
      </c>
      <c r="K143" s="180"/>
      <c r="L143" s="181"/>
      <c r="M143" s="182" t="s">
        <v>1</v>
      </c>
      <c r="N143" s="183" t="s">
        <v>45</v>
      </c>
      <c r="O143" s="55"/>
      <c r="P143" s="169">
        <f>O143*H143</f>
        <v>0</v>
      </c>
      <c r="Q143" s="169">
        <v>1E-3</v>
      </c>
      <c r="R143" s="169">
        <f>Q143*H143</f>
        <v>1.0300000000000001E-3</v>
      </c>
      <c r="S143" s="169">
        <v>0</v>
      </c>
      <c r="T143" s="170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1" t="s">
        <v>622</v>
      </c>
      <c r="AT143" s="171" t="s">
        <v>252</v>
      </c>
      <c r="AU143" s="171" t="s">
        <v>139</v>
      </c>
      <c r="AY143" s="14" t="s">
        <v>131</v>
      </c>
      <c r="BE143" s="172">
        <f>IF(N143="základná",J143,0)</f>
        <v>0</v>
      </c>
      <c r="BF143" s="172">
        <f>IF(N143="znížená",J143,0)</f>
        <v>0</v>
      </c>
      <c r="BG143" s="172">
        <f>IF(N143="zákl. prenesená",J143,0)</f>
        <v>0</v>
      </c>
      <c r="BH143" s="172">
        <f>IF(N143="zníž. prenesená",J143,0)</f>
        <v>0</v>
      </c>
      <c r="BI143" s="172">
        <f>IF(N143="nulová",J143,0)</f>
        <v>0</v>
      </c>
      <c r="BJ143" s="14" t="s">
        <v>139</v>
      </c>
      <c r="BK143" s="172">
        <f>ROUND(I143*H143,2)</f>
        <v>0</v>
      </c>
      <c r="BL143" s="14" t="s">
        <v>341</v>
      </c>
      <c r="BM143" s="171" t="s">
        <v>713</v>
      </c>
    </row>
    <row r="144" spans="1:65" s="2" customFormat="1" ht="16.5" customHeight="1">
      <c r="A144" s="29"/>
      <c r="B144" s="158"/>
      <c r="C144" s="173" t="s">
        <v>219</v>
      </c>
      <c r="D144" s="173" t="s">
        <v>252</v>
      </c>
      <c r="E144" s="174" t="s">
        <v>714</v>
      </c>
      <c r="F144" s="175" t="s">
        <v>715</v>
      </c>
      <c r="G144" s="176" t="s">
        <v>255</v>
      </c>
      <c r="H144" s="177">
        <v>0.34300000000000003</v>
      </c>
      <c r="I144" s="178"/>
      <c r="J144" s="179">
        <f>ROUND(I144*H144,2)</f>
        <v>0</v>
      </c>
      <c r="K144" s="180"/>
      <c r="L144" s="181"/>
      <c r="M144" s="182" t="s">
        <v>1</v>
      </c>
      <c r="N144" s="183" t="s">
        <v>45</v>
      </c>
      <c r="O144" s="55"/>
      <c r="P144" s="169">
        <f>O144*H144</f>
        <v>0</v>
      </c>
      <c r="Q144" s="169">
        <v>0</v>
      </c>
      <c r="R144" s="169">
        <f>Q144*H144</f>
        <v>0</v>
      </c>
      <c r="S144" s="169">
        <v>0</v>
      </c>
      <c r="T144" s="170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1" t="s">
        <v>622</v>
      </c>
      <c r="AT144" s="171" t="s">
        <v>252</v>
      </c>
      <c r="AU144" s="171" t="s">
        <v>139</v>
      </c>
      <c r="AY144" s="14" t="s">
        <v>131</v>
      </c>
      <c r="BE144" s="172">
        <f>IF(N144="základná",J144,0)</f>
        <v>0</v>
      </c>
      <c r="BF144" s="172">
        <f>IF(N144="znížená",J144,0)</f>
        <v>0</v>
      </c>
      <c r="BG144" s="172">
        <f>IF(N144="zákl. prenesená",J144,0)</f>
        <v>0</v>
      </c>
      <c r="BH144" s="172">
        <f>IF(N144="zníž. prenesená",J144,0)</f>
        <v>0</v>
      </c>
      <c r="BI144" s="172">
        <f>IF(N144="nulová",J144,0)</f>
        <v>0</v>
      </c>
      <c r="BJ144" s="14" t="s">
        <v>139</v>
      </c>
      <c r="BK144" s="172">
        <f>ROUND(I144*H144,2)</f>
        <v>0</v>
      </c>
      <c r="BL144" s="14" t="s">
        <v>341</v>
      </c>
      <c r="BM144" s="171" t="s">
        <v>716</v>
      </c>
    </row>
    <row r="145" spans="1:65" s="2" customFormat="1" ht="21.75" customHeight="1">
      <c r="A145" s="29"/>
      <c r="B145" s="158"/>
      <c r="C145" s="173" t="s">
        <v>223</v>
      </c>
      <c r="D145" s="173" t="s">
        <v>252</v>
      </c>
      <c r="E145" s="174" t="s">
        <v>717</v>
      </c>
      <c r="F145" s="175" t="s">
        <v>718</v>
      </c>
      <c r="G145" s="176" t="s">
        <v>719</v>
      </c>
      <c r="H145" s="177">
        <v>0.06</v>
      </c>
      <c r="I145" s="178"/>
      <c r="J145" s="179">
        <f>ROUND(I145*H145,2)</f>
        <v>0</v>
      </c>
      <c r="K145" s="180"/>
      <c r="L145" s="181"/>
      <c r="M145" s="182" t="s">
        <v>1</v>
      </c>
      <c r="N145" s="183" t="s">
        <v>45</v>
      </c>
      <c r="O145" s="55"/>
      <c r="P145" s="169">
        <f>O145*H145</f>
        <v>0</v>
      </c>
      <c r="Q145" s="169">
        <v>0</v>
      </c>
      <c r="R145" s="169">
        <f>Q145*H145</f>
        <v>0</v>
      </c>
      <c r="S145" s="169">
        <v>0</v>
      </c>
      <c r="T145" s="170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1" t="s">
        <v>622</v>
      </c>
      <c r="AT145" s="171" t="s">
        <v>252</v>
      </c>
      <c r="AU145" s="171" t="s">
        <v>139</v>
      </c>
      <c r="AY145" s="14" t="s">
        <v>131</v>
      </c>
      <c r="BE145" s="172">
        <f>IF(N145="základná",J145,0)</f>
        <v>0</v>
      </c>
      <c r="BF145" s="172">
        <f>IF(N145="znížená",J145,0)</f>
        <v>0</v>
      </c>
      <c r="BG145" s="172">
        <f>IF(N145="zákl. prenesená",J145,0)</f>
        <v>0</v>
      </c>
      <c r="BH145" s="172">
        <f>IF(N145="zníž. prenesená",J145,0)</f>
        <v>0</v>
      </c>
      <c r="BI145" s="172">
        <f>IF(N145="nulová",J145,0)</f>
        <v>0</v>
      </c>
      <c r="BJ145" s="14" t="s">
        <v>139</v>
      </c>
      <c r="BK145" s="172">
        <f>ROUND(I145*H145,2)</f>
        <v>0</v>
      </c>
      <c r="BL145" s="14" t="s">
        <v>341</v>
      </c>
      <c r="BM145" s="171" t="s">
        <v>720</v>
      </c>
    </row>
    <row r="146" spans="1:65" s="2" customFormat="1" ht="21.75" customHeight="1">
      <c r="A146" s="29"/>
      <c r="B146" s="158"/>
      <c r="C146" s="159" t="s">
        <v>227</v>
      </c>
      <c r="D146" s="159" t="s">
        <v>134</v>
      </c>
      <c r="E146" s="160" t="s">
        <v>721</v>
      </c>
      <c r="F146" s="161" t="s">
        <v>722</v>
      </c>
      <c r="G146" s="162" t="s">
        <v>653</v>
      </c>
      <c r="H146" s="163">
        <v>36</v>
      </c>
      <c r="I146" s="164"/>
      <c r="J146" s="165">
        <f>ROUND(I146*H146,2)</f>
        <v>0</v>
      </c>
      <c r="K146" s="166"/>
      <c r="L146" s="30"/>
      <c r="M146" s="167" t="s">
        <v>1</v>
      </c>
      <c r="N146" s="168" t="s">
        <v>45</v>
      </c>
      <c r="O146" s="55"/>
      <c r="P146" s="169">
        <f>O146*H146</f>
        <v>0</v>
      </c>
      <c r="Q146" s="169">
        <v>0</v>
      </c>
      <c r="R146" s="169">
        <f>Q146*H146</f>
        <v>0</v>
      </c>
      <c r="S146" s="169">
        <v>0</v>
      </c>
      <c r="T146" s="170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1" t="s">
        <v>341</v>
      </c>
      <c r="AT146" s="171" t="s">
        <v>134</v>
      </c>
      <c r="AU146" s="171" t="s">
        <v>139</v>
      </c>
      <c r="AY146" s="14" t="s">
        <v>131</v>
      </c>
      <c r="BE146" s="172">
        <f>IF(N146="základná",J146,0)</f>
        <v>0</v>
      </c>
      <c r="BF146" s="172">
        <f>IF(N146="znížená",J146,0)</f>
        <v>0</v>
      </c>
      <c r="BG146" s="172">
        <f>IF(N146="zákl. prenesená",J146,0)</f>
        <v>0</v>
      </c>
      <c r="BH146" s="172">
        <f>IF(N146="zníž. prenesená",J146,0)</f>
        <v>0</v>
      </c>
      <c r="BI146" s="172">
        <f>IF(N146="nulová",J146,0)</f>
        <v>0</v>
      </c>
      <c r="BJ146" s="14" t="s">
        <v>139</v>
      </c>
      <c r="BK146" s="172">
        <f>ROUND(I146*H146,2)</f>
        <v>0</v>
      </c>
      <c r="BL146" s="14" t="s">
        <v>341</v>
      </c>
      <c r="BM146" s="171" t="s">
        <v>723</v>
      </c>
    </row>
    <row r="147" spans="1:65" s="2" customFormat="1" ht="21.75" customHeight="1">
      <c r="A147" s="29"/>
      <c r="B147" s="158"/>
      <c r="C147" s="159" t="s">
        <v>231</v>
      </c>
      <c r="D147" s="159" t="s">
        <v>134</v>
      </c>
      <c r="E147" s="160" t="s">
        <v>724</v>
      </c>
      <c r="F147" s="161" t="s">
        <v>725</v>
      </c>
      <c r="G147" s="162" t="s">
        <v>653</v>
      </c>
      <c r="H147" s="163">
        <v>10</v>
      </c>
      <c r="I147" s="164"/>
      <c r="J147" s="165">
        <f>ROUND(I147*H147,2)</f>
        <v>0</v>
      </c>
      <c r="K147" s="166"/>
      <c r="L147" s="30"/>
      <c r="M147" s="167" t="s">
        <v>1</v>
      </c>
      <c r="N147" s="168" t="s">
        <v>45</v>
      </c>
      <c r="O147" s="55"/>
      <c r="P147" s="169">
        <f>O147*H147</f>
        <v>0</v>
      </c>
      <c r="Q147" s="169">
        <v>0</v>
      </c>
      <c r="R147" s="169">
        <f>Q147*H147</f>
        <v>0</v>
      </c>
      <c r="S147" s="169">
        <v>0</v>
      </c>
      <c r="T147" s="170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1" t="s">
        <v>341</v>
      </c>
      <c r="AT147" s="171" t="s">
        <v>134</v>
      </c>
      <c r="AU147" s="171" t="s">
        <v>139</v>
      </c>
      <c r="AY147" s="14" t="s">
        <v>131</v>
      </c>
      <c r="BE147" s="172">
        <f>IF(N147="základná",J147,0)</f>
        <v>0</v>
      </c>
      <c r="BF147" s="172">
        <f>IF(N147="znížená",J147,0)</f>
        <v>0</v>
      </c>
      <c r="BG147" s="172">
        <f>IF(N147="zákl. prenesená",J147,0)</f>
        <v>0</v>
      </c>
      <c r="BH147" s="172">
        <f>IF(N147="zníž. prenesená",J147,0)</f>
        <v>0</v>
      </c>
      <c r="BI147" s="172">
        <f>IF(N147="nulová",J147,0)</f>
        <v>0</v>
      </c>
      <c r="BJ147" s="14" t="s">
        <v>139</v>
      </c>
      <c r="BK147" s="172">
        <f>ROUND(I147*H147,2)</f>
        <v>0</v>
      </c>
      <c r="BL147" s="14" t="s">
        <v>341</v>
      </c>
      <c r="BM147" s="171" t="s">
        <v>726</v>
      </c>
    </row>
    <row r="148" spans="1:65" s="2" customFormat="1" ht="21.75" customHeight="1">
      <c r="A148" s="29"/>
      <c r="B148" s="158"/>
      <c r="C148" s="159" t="s">
        <v>235</v>
      </c>
      <c r="D148" s="159" t="s">
        <v>134</v>
      </c>
      <c r="E148" s="160" t="s">
        <v>727</v>
      </c>
      <c r="F148" s="161" t="s">
        <v>728</v>
      </c>
      <c r="G148" s="162" t="s">
        <v>653</v>
      </c>
      <c r="H148" s="163">
        <v>16</v>
      </c>
      <c r="I148" s="164"/>
      <c r="J148" s="165">
        <f>ROUND(I148*H148,2)</f>
        <v>0</v>
      </c>
      <c r="K148" s="166"/>
      <c r="L148" s="30"/>
      <c r="M148" s="167" t="s">
        <v>1</v>
      </c>
      <c r="N148" s="168" t="s">
        <v>45</v>
      </c>
      <c r="O148" s="55"/>
      <c r="P148" s="169">
        <f>O148*H148</f>
        <v>0</v>
      </c>
      <c r="Q148" s="169">
        <v>0</v>
      </c>
      <c r="R148" s="169">
        <f>Q148*H148</f>
        <v>0</v>
      </c>
      <c r="S148" s="169">
        <v>0</v>
      </c>
      <c r="T148" s="170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1" t="s">
        <v>341</v>
      </c>
      <c r="AT148" s="171" t="s">
        <v>134</v>
      </c>
      <c r="AU148" s="171" t="s">
        <v>139</v>
      </c>
      <c r="AY148" s="14" t="s">
        <v>131</v>
      </c>
      <c r="BE148" s="172">
        <f>IF(N148="základná",J148,0)</f>
        <v>0</v>
      </c>
      <c r="BF148" s="172">
        <f>IF(N148="znížená",J148,0)</f>
        <v>0</v>
      </c>
      <c r="BG148" s="172">
        <f>IF(N148="zákl. prenesená",J148,0)</f>
        <v>0</v>
      </c>
      <c r="BH148" s="172">
        <f>IF(N148="zníž. prenesená",J148,0)</f>
        <v>0</v>
      </c>
      <c r="BI148" s="172">
        <f>IF(N148="nulová",J148,0)</f>
        <v>0</v>
      </c>
      <c r="BJ148" s="14" t="s">
        <v>139</v>
      </c>
      <c r="BK148" s="172">
        <f>ROUND(I148*H148,2)</f>
        <v>0</v>
      </c>
      <c r="BL148" s="14" t="s">
        <v>341</v>
      </c>
      <c r="BM148" s="171" t="s">
        <v>729</v>
      </c>
    </row>
    <row r="149" spans="1:65" s="2" customFormat="1" ht="21.75" customHeight="1">
      <c r="A149" s="29"/>
      <c r="B149" s="158"/>
      <c r="C149" s="159" t="s">
        <v>239</v>
      </c>
      <c r="D149" s="159" t="s">
        <v>134</v>
      </c>
      <c r="E149" s="160" t="s">
        <v>730</v>
      </c>
      <c r="F149" s="161" t="s">
        <v>731</v>
      </c>
      <c r="G149" s="162" t="s">
        <v>143</v>
      </c>
      <c r="H149" s="163">
        <v>2</v>
      </c>
      <c r="I149" s="164"/>
      <c r="J149" s="165">
        <f>ROUND(I149*H149,2)</f>
        <v>0</v>
      </c>
      <c r="K149" s="166"/>
      <c r="L149" s="30"/>
      <c r="M149" s="167" t="s">
        <v>1</v>
      </c>
      <c r="N149" s="168" t="s">
        <v>45</v>
      </c>
      <c r="O149" s="55"/>
      <c r="P149" s="169">
        <f>O149*H149</f>
        <v>0</v>
      </c>
      <c r="Q149" s="169">
        <v>0</v>
      </c>
      <c r="R149" s="169">
        <f>Q149*H149</f>
        <v>0</v>
      </c>
      <c r="S149" s="169">
        <v>0</v>
      </c>
      <c r="T149" s="170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1" t="s">
        <v>341</v>
      </c>
      <c r="AT149" s="171" t="s">
        <v>134</v>
      </c>
      <c r="AU149" s="171" t="s">
        <v>139</v>
      </c>
      <c r="AY149" s="14" t="s">
        <v>131</v>
      </c>
      <c r="BE149" s="172">
        <f>IF(N149="základná",J149,0)</f>
        <v>0</v>
      </c>
      <c r="BF149" s="172">
        <f>IF(N149="znížená",J149,0)</f>
        <v>0</v>
      </c>
      <c r="BG149" s="172">
        <f>IF(N149="zákl. prenesená",J149,0)</f>
        <v>0</v>
      </c>
      <c r="BH149" s="172">
        <f>IF(N149="zníž. prenesená",J149,0)</f>
        <v>0</v>
      </c>
      <c r="BI149" s="172">
        <f>IF(N149="nulová",J149,0)</f>
        <v>0</v>
      </c>
      <c r="BJ149" s="14" t="s">
        <v>139</v>
      </c>
      <c r="BK149" s="172">
        <f>ROUND(I149*H149,2)</f>
        <v>0</v>
      </c>
      <c r="BL149" s="14" t="s">
        <v>341</v>
      </c>
      <c r="BM149" s="171" t="s">
        <v>732</v>
      </c>
    </row>
    <row r="150" spans="1:65" s="2" customFormat="1" ht="21.75" customHeight="1">
      <c r="A150" s="29"/>
      <c r="B150" s="158"/>
      <c r="C150" s="159" t="s">
        <v>247</v>
      </c>
      <c r="D150" s="159" t="s">
        <v>134</v>
      </c>
      <c r="E150" s="160" t="s">
        <v>733</v>
      </c>
      <c r="F150" s="161" t="s">
        <v>731</v>
      </c>
      <c r="G150" s="162" t="s">
        <v>143</v>
      </c>
      <c r="H150" s="163">
        <v>8</v>
      </c>
      <c r="I150" s="164"/>
      <c r="J150" s="165">
        <f>ROUND(I150*H150,2)</f>
        <v>0</v>
      </c>
      <c r="K150" s="166"/>
      <c r="L150" s="30"/>
      <c r="M150" s="167" t="s">
        <v>1</v>
      </c>
      <c r="N150" s="168" t="s">
        <v>45</v>
      </c>
      <c r="O150" s="55"/>
      <c r="P150" s="169">
        <f>O150*H150</f>
        <v>0</v>
      </c>
      <c r="Q150" s="169">
        <v>0</v>
      </c>
      <c r="R150" s="169">
        <f>Q150*H150</f>
        <v>0</v>
      </c>
      <c r="S150" s="169">
        <v>0</v>
      </c>
      <c r="T150" s="170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1" t="s">
        <v>341</v>
      </c>
      <c r="AT150" s="171" t="s">
        <v>134</v>
      </c>
      <c r="AU150" s="171" t="s">
        <v>139</v>
      </c>
      <c r="AY150" s="14" t="s">
        <v>131</v>
      </c>
      <c r="BE150" s="172">
        <f>IF(N150="základná",J150,0)</f>
        <v>0</v>
      </c>
      <c r="BF150" s="172">
        <f>IF(N150="znížená",J150,0)</f>
        <v>0</v>
      </c>
      <c r="BG150" s="172">
        <f>IF(N150="zákl. prenesená",J150,0)</f>
        <v>0</v>
      </c>
      <c r="BH150" s="172">
        <f>IF(N150="zníž. prenesená",J150,0)</f>
        <v>0</v>
      </c>
      <c r="BI150" s="172">
        <f>IF(N150="nulová",J150,0)</f>
        <v>0</v>
      </c>
      <c r="BJ150" s="14" t="s">
        <v>139</v>
      </c>
      <c r="BK150" s="172">
        <f>ROUND(I150*H150,2)</f>
        <v>0</v>
      </c>
      <c r="BL150" s="14" t="s">
        <v>341</v>
      </c>
      <c r="BM150" s="171" t="s">
        <v>734</v>
      </c>
    </row>
    <row r="151" spans="1:65" s="2" customFormat="1" ht="21.75" customHeight="1">
      <c r="A151" s="29"/>
      <c r="B151" s="158"/>
      <c r="C151" s="159" t="s">
        <v>251</v>
      </c>
      <c r="D151" s="159" t="s">
        <v>134</v>
      </c>
      <c r="E151" s="160" t="s">
        <v>735</v>
      </c>
      <c r="F151" s="161" t="s">
        <v>736</v>
      </c>
      <c r="G151" s="162" t="s">
        <v>143</v>
      </c>
      <c r="H151" s="163">
        <v>1</v>
      </c>
      <c r="I151" s="164"/>
      <c r="J151" s="165">
        <f>ROUND(I151*H151,2)</f>
        <v>0</v>
      </c>
      <c r="K151" s="166"/>
      <c r="L151" s="30"/>
      <c r="M151" s="167" t="s">
        <v>1</v>
      </c>
      <c r="N151" s="168" t="s">
        <v>45</v>
      </c>
      <c r="O151" s="55"/>
      <c r="P151" s="169">
        <f>O151*H151</f>
        <v>0</v>
      </c>
      <c r="Q151" s="169">
        <v>0</v>
      </c>
      <c r="R151" s="169">
        <f>Q151*H151</f>
        <v>0</v>
      </c>
      <c r="S151" s="169">
        <v>0</v>
      </c>
      <c r="T151" s="170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1" t="s">
        <v>341</v>
      </c>
      <c r="AT151" s="171" t="s">
        <v>134</v>
      </c>
      <c r="AU151" s="171" t="s">
        <v>139</v>
      </c>
      <c r="AY151" s="14" t="s">
        <v>131</v>
      </c>
      <c r="BE151" s="172">
        <f>IF(N151="základná",J151,0)</f>
        <v>0</v>
      </c>
      <c r="BF151" s="172">
        <f>IF(N151="znížená",J151,0)</f>
        <v>0</v>
      </c>
      <c r="BG151" s="172">
        <f>IF(N151="zákl. prenesená",J151,0)</f>
        <v>0</v>
      </c>
      <c r="BH151" s="172">
        <f>IF(N151="zníž. prenesená",J151,0)</f>
        <v>0</v>
      </c>
      <c r="BI151" s="172">
        <f>IF(N151="nulová",J151,0)</f>
        <v>0</v>
      </c>
      <c r="BJ151" s="14" t="s">
        <v>139</v>
      </c>
      <c r="BK151" s="172">
        <f>ROUND(I151*H151,2)</f>
        <v>0</v>
      </c>
      <c r="BL151" s="14" t="s">
        <v>341</v>
      </c>
      <c r="BM151" s="171" t="s">
        <v>737</v>
      </c>
    </row>
    <row r="152" spans="1:65" s="2" customFormat="1" ht="16.5" customHeight="1">
      <c r="A152" s="29"/>
      <c r="B152" s="158"/>
      <c r="C152" s="173" t="s">
        <v>258</v>
      </c>
      <c r="D152" s="173" t="s">
        <v>252</v>
      </c>
      <c r="E152" s="174" t="s">
        <v>738</v>
      </c>
      <c r="F152" s="175" t="s">
        <v>739</v>
      </c>
      <c r="G152" s="176" t="s">
        <v>143</v>
      </c>
      <c r="H152" s="177">
        <v>1</v>
      </c>
      <c r="I152" s="178"/>
      <c r="J152" s="179">
        <f>ROUND(I152*H152,2)</f>
        <v>0</v>
      </c>
      <c r="K152" s="180"/>
      <c r="L152" s="181"/>
      <c r="M152" s="182" t="s">
        <v>1</v>
      </c>
      <c r="N152" s="183" t="s">
        <v>45</v>
      </c>
      <c r="O152" s="55"/>
      <c r="P152" s="169">
        <f>O152*H152</f>
        <v>0</v>
      </c>
      <c r="Q152" s="169">
        <v>0</v>
      </c>
      <c r="R152" s="169">
        <f>Q152*H152</f>
        <v>0</v>
      </c>
      <c r="S152" s="169">
        <v>0</v>
      </c>
      <c r="T152" s="170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1" t="s">
        <v>622</v>
      </c>
      <c r="AT152" s="171" t="s">
        <v>252</v>
      </c>
      <c r="AU152" s="171" t="s">
        <v>139</v>
      </c>
      <c r="AY152" s="14" t="s">
        <v>131</v>
      </c>
      <c r="BE152" s="172">
        <f>IF(N152="základná",J152,0)</f>
        <v>0</v>
      </c>
      <c r="BF152" s="172">
        <f>IF(N152="znížená",J152,0)</f>
        <v>0</v>
      </c>
      <c r="BG152" s="172">
        <f>IF(N152="zákl. prenesená",J152,0)</f>
        <v>0</v>
      </c>
      <c r="BH152" s="172">
        <f>IF(N152="zníž. prenesená",J152,0)</f>
        <v>0</v>
      </c>
      <c r="BI152" s="172">
        <f>IF(N152="nulová",J152,0)</f>
        <v>0</v>
      </c>
      <c r="BJ152" s="14" t="s">
        <v>139</v>
      </c>
      <c r="BK152" s="172">
        <f>ROUND(I152*H152,2)</f>
        <v>0</v>
      </c>
      <c r="BL152" s="14" t="s">
        <v>341</v>
      </c>
      <c r="BM152" s="171" t="s">
        <v>740</v>
      </c>
    </row>
    <row r="153" spans="1:65" s="2" customFormat="1" ht="21.75" customHeight="1">
      <c r="A153" s="29"/>
      <c r="B153" s="158"/>
      <c r="C153" s="159" t="s">
        <v>262</v>
      </c>
      <c r="D153" s="159" t="s">
        <v>134</v>
      </c>
      <c r="E153" s="160" t="s">
        <v>741</v>
      </c>
      <c r="F153" s="161" t="s">
        <v>742</v>
      </c>
      <c r="G153" s="162" t="s">
        <v>143</v>
      </c>
      <c r="H153" s="163">
        <v>3</v>
      </c>
      <c r="I153" s="164"/>
      <c r="J153" s="165">
        <f>ROUND(I153*H153,2)</f>
        <v>0</v>
      </c>
      <c r="K153" s="166"/>
      <c r="L153" s="30"/>
      <c r="M153" s="167" t="s">
        <v>1</v>
      </c>
      <c r="N153" s="168" t="s">
        <v>45</v>
      </c>
      <c r="O153" s="55"/>
      <c r="P153" s="169">
        <f>O153*H153</f>
        <v>0</v>
      </c>
      <c r="Q153" s="169">
        <v>0</v>
      </c>
      <c r="R153" s="169">
        <f>Q153*H153</f>
        <v>0</v>
      </c>
      <c r="S153" s="169">
        <v>0</v>
      </c>
      <c r="T153" s="170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1" t="s">
        <v>341</v>
      </c>
      <c r="AT153" s="171" t="s">
        <v>134</v>
      </c>
      <c r="AU153" s="171" t="s">
        <v>139</v>
      </c>
      <c r="AY153" s="14" t="s">
        <v>131</v>
      </c>
      <c r="BE153" s="172">
        <f>IF(N153="základná",J153,0)</f>
        <v>0</v>
      </c>
      <c r="BF153" s="172">
        <f>IF(N153="znížená",J153,0)</f>
        <v>0</v>
      </c>
      <c r="BG153" s="172">
        <f>IF(N153="zákl. prenesená",J153,0)</f>
        <v>0</v>
      </c>
      <c r="BH153" s="172">
        <f>IF(N153="zníž. prenesená",J153,0)</f>
        <v>0</v>
      </c>
      <c r="BI153" s="172">
        <f>IF(N153="nulová",J153,0)</f>
        <v>0</v>
      </c>
      <c r="BJ153" s="14" t="s">
        <v>139</v>
      </c>
      <c r="BK153" s="172">
        <f>ROUND(I153*H153,2)</f>
        <v>0</v>
      </c>
      <c r="BL153" s="14" t="s">
        <v>341</v>
      </c>
      <c r="BM153" s="171" t="s">
        <v>743</v>
      </c>
    </row>
    <row r="154" spans="1:65" s="2" customFormat="1" ht="16.5" customHeight="1">
      <c r="A154" s="29"/>
      <c r="B154" s="158"/>
      <c r="C154" s="173" t="s">
        <v>268</v>
      </c>
      <c r="D154" s="173" t="s">
        <v>252</v>
      </c>
      <c r="E154" s="174" t="s">
        <v>744</v>
      </c>
      <c r="F154" s="175" t="s">
        <v>745</v>
      </c>
      <c r="G154" s="176" t="s">
        <v>143</v>
      </c>
      <c r="H154" s="177">
        <v>3</v>
      </c>
      <c r="I154" s="178"/>
      <c r="J154" s="179">
        <f>ROUND(I154*H154,2)</f>
        <v>0</v>
      </c>
      <c r="K154" s="180"/>
      <c r="L154" s="181"/>
      <c r="M154" s="182" t="s">
        <v>1</v>
      </c>
      <c r="N154" s="183" t="s">
        <v>45</v>
      </c>
      <c r="O154" s="55"/>
      <c r="P154" s="169">
        <f>O154*H154</f>
        <v>0</v>
      </c>
      <c r="Q154" s="169">
        <v>0</v>
      </c>
      <c r="R154" s="169">
        <f>Q154*H154</f>
        <v>0</v>
      </c>
      <c r="S154" s="169">
        <v>0</v>
      </c>
      <c r="T154" s="170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1" t="s">
        <v>622</v>
      </c>
      <c r="AT154" s="171" t="s">
        <v>252</v>
      </c>
      <c r="AU154" s="171" t="s">
        <v>139</v>
      </c>
      <c r="AY154" s="14" t="s">
        <v>131</v>
      </c>
      <c r="BE154" s="172">
        <f>IF(N154="základná",J154,0)</f>
        <v>0</v>
      </c>
      <c r="BF154" s="172">
        <f>IF(N154="znížená",J154,0)</f>
        <v>0</v>
      </c>
      <c r="BG154" s="172">
        <f>IF(N154="zákl. prenesená",J154,0)</f>
        <v>0</v>
      </c>
      <c r="BH154" s="172">
        <f>IF(N154="zníž. prenesená",J154,0)</f>
        <v>0</v>
      </c>
      <c r="BI154" s="172">
        <f>IF(N154="nulová",J154,0)</f>
        <v>0</v>
      </c>
      <c r="BJ154" s="14" t="s">
        <v>139</v>
      </c>
      <c r="BK154" s="172">
        <f>ROUND(I154*H154,2)</f>
        <v>0</v>
      </c>
      <c r="BL154" s="14" t="s">
        <v>341</v>
      </c>
      <c r="BM154" s="171" t="s">
        <v>746</v>
      </c>
    </row>
    <row r="155" spans="1:65" s="2" customFormat="1" ht="21.75" customHeight="1">
      <c r="A155" s="29"/>
      <c r="B155" s="158"/>
      <c r="C155" s="159" t="s">
        <v>256</v>
      </c>
      <c r="D155" s="159" t="s">
        <v>134</v>
      </c>
      <c r="E155" s="160" t="s">
        <v>747</v>
      </c>
      <c r="F155" s="161" t="s">
        <v>748</v>
      </c>
      <c r="G155" s="162" t="s">
        <v>143</v>
      </c>
      <c r="H155" s="163">
        <v>4</v>
      </c>
      <c r="I155" s="164"/>
      <c r="J155" s="165">
        <f>ROUND(I155*H155,2)</f>
        <v>0</v>
      </c>
      <c r="K155" s="166"/>
      <c r="L155" s="30"/>
      <c r="M155" s="167" t="s">
        <v>1</v>
      </c>
      <c r="N155" s="168" t="s">
        <v>45</v>
      </c>
      <c r="O155" s="55"/>
      <c r="P155" s="169">
        <f>O155*H155</f>
        <v>0</v>
      </c>
      <c r="Q155" s="169">
        <v>0</v>
      </c>
      <c r="R155" s="169">
        <f>Q155*H155</f>
        <v>0</v>
      </c>
      <c r="S155" s="169">
        <v>0</v>
      </c>
      <c r="T155" s="170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1" t="s">
        <v>341</v>
      </c>
      <c r="AT155" s="171" t="s">
        <v>134</v>
      </c>
      <c r="AU155" s="171" t="s">
        <v>139</v>
      </c>
      <c r="AY155" s="14" t="s">
        <v>131</v>
      </c>
      <c r="BE155" s="172">
        <f>IF(N155="základná",J155,0)</f>
        <v>0</v>
      </c>
      <c r="BF155" s="172">
        <f>IF(N155="znížená",J155,0)</f>
        <v>0</v>
      </c>
      <c r="BG155" s="172">
        <f>IF(N155="zákl. prenesená",J155,0)</f>
        <v>0</v>
      </c>
      <c r="BH155" s="172">
        <f>IF(N155="zníž. prenesená",J155,0)</f>
        <v>0</v>
      </c>
      <c r="BI155" s="172">
        <f>IF(N155="nulová",J155,0)</f>
        <v>0</v>
      </c>
      <c r="BJ155" s="14" t="s">
        <v>139</v>
      </c>
      <c r="BK155" s="172">
        <f>ROUND(I155*H155,2)</f>
        <v>0</v>
      </c>
      <c r="BL155" s="14" t="s">
        <v>341</v>
      </c>
      <c r="BM155" s="171" t="s">
        <v>749</v>
      </c>
    </row>
    <row r="156" spans="1:65" s="2" customFormat="1" ht="16.5" customHeight="1">
      <c r="A156" s="29"/>
      <c r="B156" s="158"/>
      <c r="C156" s="173" t="s">
        <v>277</v>
      </c>
      <c r="D156" s="173" t="s">
        <v>252</v>
      </c>
      <c r="E156" s="174" t="s">
        <v>750</v>
      </c>
      <c r="F156" s="175" t="s">
        <v>751</v>
      </c>
      <c r="G156" s="176" t="s">
        <v>143</v>
      </c>
      <c r="H156" s="177">
        <v>2</v>
      </c>
      <c r="I156" s="178"/>
      <c r="J156" s="179">
        <f>ROUND(I156*H156,2)</f>
        <v>0</v>
      </c>
      <c r="K156" s="180"/>
      <c r="L156" s="181"/>
      <c r="M156" s="182" t="s">
        <v>1</v>
      </c>
      <c r="N156" s="183" t="s">
        <v>45</v>
      </c>
      <c r="O156" s="55"/>
      <c r="P156" s="169">
        <f>O156*H156</f>
        <v>0</v>
      </c>
      <c r="Q156" s="169">
        <v>0</v>
      </c>
      <c r="R156" s="169">
        <f>Q156*H156</f>
        <v>0</v>
      </c>
      <c r="S156" s="169">
        <v>0</v>
      </c>
      <c r="T156" s="170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1" t="s">
        <v>622</v>
      </c>
      <c r="AT156" s="171" t="s">
        <v>252</v>
      </c>
      <c r="AU156" s="171" t="s">
        <v>139</v>
      </c>
      <c r="AY156" s="14" t="s">
        <v>131</v>
      </c>
      <c r="BE156" s="172">
        <f>IF(N156="základná",J156,0)</f>
        <v>0</v>
      </c>
      <c r="BF156" s="172">
        <f>IF(N156="znížená",J156,0)</f>
        <v>0</v>
      </c>
      <c r="BG156" s="172">
        <f>IF(N156="zákl. prenesená",J156,0)</f>
        <v>0</v>
      </c>
      <c r="BH156" s="172">
        <f>IF(N156="zníž. prenesená",J156,0)</f>
        <v>0</v>
      </c>
      <c r="BI156" s="172">
        <f>IF(N156="nulová",J156,0)</f>
        <v>0</v>
      </c>
      <c r="BJ156" s="14" t="s">
        <v>139</v>
      </c>
      <c r="BK156" s="172">
        <f>ROUND(I156*H156,2)</f>
        <v>0</v>
      </c>
      <c r="BL156" s="14" t="s">
        <v>341</v>
      </c>
      <c r="BM156" s="171" t="s">
        <v>752</v>
      </c>
    </row>
    <row r="157" spans="1:65" s="2" customFormat="1" ht="16.5" customHeight="1">
      <c r="A157" s="29"/>
      <c r="B157" s="158"/>
      <c r="C157" s="173" t="s">
        <v>281</v>
      </c>
      <c r="D157" s="173" t="s">
        <v>252</v>
      </c>
      <c r="E157" s="174" t="s">
        <v>753</v>
      </c>
      <c r="F157" s="175" t="s">
        <v>754</v>
      </c>
      <c r="G157" s="176" t="s">
        <v>143</v>
      </c>
      <c r="H157" s="177">
        <v>2</v>
      </c>
      <c r="I157" s="178"/>
      <c r="J157" s="179">
        <f>ROUND(I157*H157,2)</f>
        <v>0</v>
      </c>
      <c r="K157" s="180"/>
      <c r="L157" s="181"/>
      <c r="M157" s="182" t="s">
        <v>1</v>
      </c>
      <c r="N157" s="183" t="s">
        <v>45</v>
      </c>
      <c r="O157" s="55"/>
      <c r="P157" s="169">
        <f>O157*H157</f>
        <v>0</v>
      </c>
      <c r="Q157" s="169">
        <v>0</v>
      </c>
      <c r="R157" s="169">
        <f>Q157*H157</f>
        <v>0</v>
      </c>
      <c r="S157" s="169">
        <v>0</v>
      </c>
      <c r="T157" s="170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1" t="s">
        <v>622</v>
      </c>
      <c r="AT157" s="171" t="s">
        <v>252</v>
      </c>
      <c r="AU157" s="171" t="s">
        <v>139</v>
      </c>
      <c r="AY157" s="14" t="s">
        <v>131</v>
      </c>
      <c r="BE157" s="172">
        <f>IF(N157="základná",J157,0)</f>
        <v>0</v>
      </c>
      <c r="BF157" s="172">
        <f>IF(N157="znížená",J157,0)</f>
        <v>0</v>
      </c>
      <c r="BG157" s="172">
        <f>IF(N157="zákl. prenesená",J157,0)</f>
        <v>0</v>
      </c>
      <c r="BH157" s="172">
        <f>IF(N157="zníž. prenesená",J157,0)</f>
        <v>0</v>
      </c>
      <c r="BI157" s="172">
        <f>IF(N157="nulová",J157,0)</f>
        <v>0</v>
      </c>
      <c r="BJ157" s="14" t="s">
        <v>139</v>
      </c>
      <c r="BK157" s="172">
        <f>ROUND(I157*H157,2)</f>
        <v>0</v>
      </c>
      <c r="BL157" s="14" t="s">
        <v>341</v>
      </c>
      <c r="BM157" s="171" t="s">
        <v>755</v>
      </c>
    </row>
    <row r="158" spans="1:65" s="2" customFormat="1" ht="21.75" customHeight="1">
      <c r="A158" s="29"/>
      <c r="B158" s="158"/>
      <c r="C158" s="159" t="s">
        <v>285</v>
      </c>
      <c r="D158" s="159" t="s">
        <v>134</v>
      </c>
      <c r="E158" s="160" t="s">
        <v>756</v>
      </c>
      <c r="F158" s="161" t="s">
        <v>757</v>
      </c>
      <c r="G158" s="162" t="s">
        <v>143</v>
      </c>
      <c r="H158" s="163">
        <v>1</v>
      </c>
      <c r="I158" s="164"/>
      <c r="J158" s="165">
        <f>ROUND(I158*H158,2)</f>
        <v>0</v>
      </c>
      <c r="K158" s="166"/>
      <c r="L158" s="30"/>
      <c r="M158" s="167" t="s">
        <v>1</v>
      </c>
      <c r="N158" s="168" t="s">
        <v>45</v>
      </c>
      <c r="O158" s="55"/>
      <c r="P158" s="169">
        <f>O158*H158</f>
        <v>0</v>
      </c>
      <c r="Q158" s="169">
        <v>0</v>
      </c>
      <c r="R158" s="169">
        <f>Q158*H158</f>
        <v>0</v>
      </c>
      <c r="S158" s="169">
        <v>0</v>
      </c>
      <c r="T158" s="170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1" t="s">
        <v>341</v>
      </c>
      <c r="AT158" s="171" t="s">
        <v>134</v>
      </c>
      <c r="AU158" s="171" t="s">
        <v>139</v>
      </c>
      <c r="AY158" s="14" t="s">
        <v>131</v>
      </c>
      <c r="BE158" s="172">
        <f>IF(N158="základná",J158,0)</f>
        <v>0</v>
      </c>
      <c r="BF158" s="172">
        <f>IF(N158="znížená",J158,0)</f>
        <v>0</v>
      </c>
      <c r="BG158" s="172">
        <f>IF(N158="zákl. prenesená",J158,0)</f>
        <v>0</v>
      </c>
      <c r="BH158" s="172">
        <f>IF(N158="zníž. prenesená",J158,0)</f>
        <v>0</v>
      </c>
      <c r="BI158" s="172">
        <f>IF(N158="nulová",J158,0)</f>
        <v>0</v>
      </c>
      <c r="BJ158" s="14" t="s">
        <v>139</v>
      </c>
      <c r="BK158" s="172">
        <f>ROUND(I158*H158,2)</f>
        <v>0</v>
      </c>
      <c r="BL158" s="14" t="s">
        <v>341</v>
      </c>
      <c r="BM158" s="171" t="s">
        <v>758</v>
      </c>
    </row>
    <row r="159" spans="1:65" s="2" customFormat="1" ht="16.5" customHeight="1">
      <c r="A159" s="29"/>
      <c r="B159" s="158"/>
      <c r="C159" s="173" t="s">
        <v>289</v>
      </c>
      <c r="D159" s="173" t="s">
        <v>252</v>
      </c>
      <c r="E159" s="174" t="s">
        <v>759</v>
      </c>
      <c r="F159" s="175" t="s">
        <v>760</v>
      </c>
      <c r="G159" s="176" t="s">
        <v>143</v>
      </c>
      <c r="H159" s="177">
        <v>1</v>
      </c>
      <c r="I159" s="178"/>
      <c r="J159" s="179">
        <f>ROUND(I159*H159,2)</f>
        <v>0</v>
      </c>
      <c r="K159" s="180"/>
      <c r="L159" s="181"/>
      <c r="M159" s="182" t="s">
        <v>1</v>
      </c>
      <c r="N159" s="183" t="s">
        <v>45</v>
      </c>
      <c r="O159" s="55"/>
      <c r="P159" s="169">
        <f>O159*H159</f>
        <v>0</v>
      </c>
      <c r="Q159" s="169">
        <v>0</v>
      </c>
      <c r="R159" s="169">
        <f>Q159*H159</f>
        <v>0</v>
      </c>
      <c r="S159" s="169">
        <v>0</v>
      </c>
      <c r="T159" s="170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1" t="s">
        <v>622</v>
      </c>
      <c r="AT159" s="171" t="s">
        <v>252</v>
      </c>
      <c r="AU159" s="171" t="s">
        <v>139</v>
      </c>
      <c r="AY159" s="14" t="s">
        <v>131</v>
      </c>
      <c r="BE159" s="172">
        <f>IF(N159="základná",J159,0)</f>
        <v>0</v>
      </c>
      <c r="BF159" s="172">
        <f>IF(N159="znížená",J159,0)</f>
        <v>0</v>
      </c>
      <c r="BG159" s="172">
        <f>IF(N159="zákl. prenesená",J159,0)</f>
        <v>0</v>
      </c>
      <c r="BH159" s="172">
        <f>IF(N159="zníž. prenesená",J159,0)</f>
        <v>0</v>
      </c>
      <c r="BI159" s="172">
        <f>IF(N159="nulová",J159,0)</f>
        <v>0</v>
      </c>
      <c r="BJ159" s="14" t="s">
        <v>139</v>
      </c>
      <c r="BK159" s="172">
        <f>ROUND(I159*H159,2)</f>
        <v>0</v>
      </c>
      <c r="BL159" s="14" t="s">
        <v>341</v>
      </c>
      <c r="BM159" s="171" t="s">
        <v>761</v>
      </c>
    </row>
    <row r="160" spans="1:65" s="2" customFormat="1" ht="16.5" customHeight="1">
      <c r="A160" s="29"/>
      <c r="B160" s="158"/>
      <c r="C160" s="159" t="s">
        <v>293</v>
      </c>
      <c r="D160" s="159" t="s">
        <v>134</v>
      </c>
      <c r="E160" s="160" t="s">
        <v>762</v>
      </c>
      <c r="F160" s="161" t="s">
        <v>763</v>
      </c>
      <c r="G160" s="162" t="s">
        <v>653</v>
      </c>
      <c r="H160" s="163">
        <v>40</v>
      </c>
      <c r="I160" s="164"/>
      <c r="J160" s="165">
        <f>ROUND(I160*H160,2)</f>
        <v>0</v>
      </c>
      <c r="K160" s="166"/>
      <c r="L160" s="30"/>
      <c r="M160" s="167" t="s">
        <v>1</v>
      </c>
      <c r="N160" s="168" t="s">
        <v>45</v>
      </c>
      <c r="O160" s="55"/>
      <c r="P160" s="169">
        <f>O160*H160</f>
        <v>0</v>
      </c>
      <c r="Q160" s="169">
        <v>0</v>
      </c>
      <c r="R160" s="169">
        <f>Q160*H160</f>
        <v>0</v>
      </c>
      <c r="S160" s="169">
        <v>0</v>
      </c>
      <c r="T160" s="170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1" t="s">
        <v>341</v>
      </c>
      <c r="AT160" s="171" t="s">
        <v>134</v>
      </c>
      <c r="AU160" s="171" t="s">
        <v>139</v>
      </c>
      <c r="AY160" s="14" t="s">
        <v>131</v>
      </c>
      <c r="BE160" s="172">
        <f>IF(N160="základná",J160,0)</f>
        <v>0</v>
      </c>
      <c r="BF160" s="172">
        <f>IF(N160="znížená",J160,0)</f>
        <v>0</v>
      </c>
      <c r="BG160" s="172">
        <f>IF(N160="zákl. prenesená",J160,0)</f>
        <v>0</v>
      </c>
      <c r="BH160" s="172">
        <f>IF(N160="zníž. prenesená",J160,0)</f>
        <v>0</v>
      </c>
      <c r="BI160" s="172">
        <f>IF(N160="nulová",J160,0)</f>
        <v>0</v>
      </c>
      <c r="BJ160" s="14" t="s">
        <v>139</v>
      </c>
      <c r="BK160" s="172">
        <f>ROUND(I160*H160,2)</f>
        <v>0</v>
      </c>
      <c r="BL160" s="14" t="s">
        <v>341</v>
      </c>
      <c r="BM160" s="171" t="s">
        <v>764</v>
      </c>
    </row>
    <row r="161" spans="1:65" s="2" customFormat="1" ht="21.75" customHeight="1">
      <c r="A161" s="29"/>
      <c r="B161" s="158"/>
      <c r="C161" s="173" t="s">
        <v>297</v>
      </c>
      <c r="D161" s="173" t="s">
        <v>252</v>
      </c>
      <c r="E161" s="174" t="s">
        <v>765</v>
      </c>
      <c r="F161" s="175" t="s">
        <v>766</v>
      </c>
      <c r="G161" s="176" t="s">
        <v>143</v>
      </c>
      <c r="H161" s="177">
        <v>40</v>
      </c>
      <c r="I161" s="178"/>
      <c r="J161" s="179">
        <f>ROUND(I161*H161,2)</f>
        <v>0</v>
      </c>
      <c r="K161" s="180"/>
      <c r="L161" s="181"/>
      <c r="M161" s="182" t="s">
        <v>1</v>
      </c>
      <c r="N161" s="183" t="s">
        <v>45</v>
      </c>
      <c r="O161" s="55"/>
      <c r="P161" s="169">
        <f>O161*H161</f>
        <v>0</v>
      </c>
      <c r="Q161" s="169">
        <v>0</v>
      </c>
      <c r="R161" s="169">
        <f>Q161*H161</f>
        <v>0</v>
      </c>
      <c r="S161" s="169">
        <v>0</v>
      </c>
      <c r="T161" s="170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1" t="s">
        <v>622</v>
      </c>
      <c r="AT161" s="171" t="s">
        <v>252</v>
      </c>
      <c r="AU161" s="171" t="s">
        <v>139</v>
      </c>
      <c r="AY161" s="14" t="s">
        <v>131</v>
      </c>
      <c r="BE161" s="172">
        <f>IF(N161="základná",J161,0)</f>
        <v>0</v>
      </c>
      <c r="BF161" s="172">
        <f>IF(N161="znížená",J161,0)</f>
        <v>0</v>
      </c>
      <c r="BG161" s="172">
        <f>IF(N161="zákl. prenesená",J161,0)</f>
        <v>0</v>
      </c>
      <c r="BH161" s="172">
        <f>IF(N161="zníž. prenesená",J161,0)</f>
        <v>0</v>
      </c>
      <c r="BI161" s="172">
        <f>IF(N161="nulová",J161,0)</f>
        <v>0</v>
      </c>
      <c r="BJ161" s="14" t="s">
        <v>139</v>
      </c>
      <c r="BK161" s="172">
        <f>ROUND(I161*H161,2)</f>
        <v>0</v>
      </c>
      <c r="BL161" s="14" t="s">
        <v>341</v>
      </c>
      <c r="BM161" s="171" t="s">
        <v>767</v>
      </c>
    </row>
    <row r="162" spans="1:65" s="2" customFormat="1" ht="16.5" customHeight="1">
      <c r="A162" s="29"/>
      <c r="B162" s="158"/>
      <c r="C162" s="159" t="s">
        <v>301</v>
      </c>
      <c r="D162" s="159" t="s">
        <v>134</v>
      </c>
      <c r="E162" s="160" t="s">
        <v>768</v>
      </c>
      <c r="F162" s="161" t="s">
        <v>769</v>
      </c>
      <c r="G162" s="162" t="s">
        <v>206</v>
      </c>
      <c r="H162" s="163">
        <v>20</v>
      </c>
      <c r="I162" s="164"/>
      <c r="J162" s="165">
        <f>ROUND(I162*H162,2)</f>
        <v>0</v>
      </c>
      <c r="K162" s="166"/>
      <c r="L162" s="30"/>
      <c r="M162" s="167" t="s">
        <v>1</v>
      </c>
      <c r="N162" s="168" t="s">
        <v>45</v>
      </c>
      <c r="O162" s="55"/>
      <c r="P162" s="169">
        <f>O162*H162</f>
        <v>0</v>
      </c>
      <c r="Q162" s="169">
        <v>0</v>
      </c>
      <c r="R162" s="169">
        <f>Q162*H162</f>
        <v>0</v>
      </c>
      <c r="S162" s="169">
        <v>0</v>
      </c>
      <c r="T162" s="170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1" t="s">
        <v>341</v>
      </c>
      <c r="AT162" s="171" t="s">
        <v>134</v>
      </c>
      <c r="AU162" s="171" t="s">
        <v>139</v>
      </c>
      <c r="AY162" s="14" t="s">
        <v>131</v>
      </c>
      <c r="BE162" s="172">
        <f>IF(N162="základná",J162,0)</f>
        <v>0</v>
      </c>
      <c r="BF162" s="172">
        <f>IF(N162="znížená",J162,0)</f>
        <v>0</v>
      </c>
      <c r="BG162" s="172">
        <f>IF(N162="zákl. prenesená",J162,0)</f>
        <v>0</v>
      </c>
      <c r="BH162" s="172">
        <f>IF(N162="zníž. prenesená",J162,0)</f>
        <v>0</v>
      </c>
      <c r="BI162" s="172">
        <f>IF(N162="nulová",J162,0)</f>
        <v>0</v>
      </c>
      <c r="BJ162" s="14" t="s">
        <v>139</v>
      </c>
      <c r="BK162" s="172">
        <f>ROUND(I162*H162,2)</f>
        <v>0</v>
      </c>
      <c r="BL162" s="14" t="s">
        <v>341</v>
      </c>
      <c r="BM162" s="171" t="s">
        <v>770</v>
      </c>
    </row>
    <row r="163" spans="1:65" s="2" customFormat="1" ht="16.5" customHeight="1">
      <c r="A163" s="29"/>
      <c r="B163" s="158"/>
      <c r="C163" s="173" t="s">
        <v>307</v>
      </c>
      <c r="D163" s="173" t="s">
        <v>252</v>
      </c>
      <c r="E163" s="174" t="s">
        <v>771</v>
      </c>
      <c r="F163" s="175" t="s">
        <v>772</v>
      </c>
      <c r="G163" s="176" t="s">
        <v>206</v>
      </c>
      <c r="H163" s="177">
        <v>21</v>
      </c>
      <c r="I163" s="178"/>
      <c r="J163" s="179">
        <f>ROUND(I163*H163,2)</f>
        <v>0</v>
      </c>
      <c r="K163" s="180"/>
      <c r="L163" s="181"/>
      <c r="M163" s="182" t="s">
        <v>1</v>
      </c>
      <c r="N163" s="183" t="s">
        <v>45</v>
      </c>
      <c r="O163" s="55"/>
      <c r="P163" s="169">
        <f>O163*H163</f>
        <v>0</v>
      </c>
      <c r="Q163" s="169">
        <v>0</v>
      </c>
      <c r="R163" s="169">
        <f>Q163*H163</f>
        <v>0</v>
      </c>
      <c r="S163" s="169">
        <v>0</v>
      </c>
      <c r="T163" s="170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1" t="s">
        <v>622</v>
      </c>
      <c r="AT163" s="171" t="s">
        <v>252</v>
      </c>
      <c r="AU163" s="171" t="s">
        <v>139</v>
      </c>
      <c r="AY163" s="14" t="s">
        <v>131</v>
      </c>
      <c r="BE163" s="172">
        <f>IF(N163="základná",J163,0)</f>
        <v>0</v>
      </c>
      <c r="BF163" s="172">
        <f>IF(N163="znížená",J163,0)</f>
        <v>0</v>
      </c>
      <c r="BG163" s="172">
        <f>IF(N163="zákl. prenesená",J163,0)</f>
        <v>0</v>
      </c>
      <c r="BH163" s="172">
        <f>IF(N163="zníž. prenesená",J163,0)</f>
        <v>0</v>
      </c>
      <c r="BI163" s="172">
        <f>IF(N163="nulová",J163,0)</f>
        <v>0</v>
      </c>
      <c r="BJ163" s="14" t="s">
        <v>139</v>
      </c>
      <c r="BK163" s="172">
        <f>ROUND(I163*H163,2)</f>
        <v>0</v>
      </c>
      <c r="BL163" s="14" t="s">
        <v>341</v>
      </c>
      <c r="BM163" s="171" t="s">
        <v>773</v>
      </c>
    </row>
    <row r="164" spans="1:65" s="2" customFormat="1" ht="16.5" customHeight="1">
      <c r="A164" s="29"/>
      <c r="B164" s="158"/>
      <c r="C164" s="159" t="s">
        <v>311</v>
      </c>
      <c r="D164" s="159" t="s">
        <v>134</v>
      </c>
      <c r="E164" s="160" t="s">
        <v>774</v>
      </c>
      <c r="F164" s="161" t="s">
        <v>775</v>
      </c>
      <c r="G164" s="162" t="s">
        <v>206</v>
      </c>
      <c r="H164" s="163">
        <v>230</v>
      </c>
      <c r="I164" s="164"/>
      <c r="J164" s="165">
        <f>ROUND(I164*H164,2)</f>
        <v>0</v>
      </c>
      <c r="K164" s="166"/>
      <c r="L164" s="30"/>
      <c r="M164" s="167" t="s">
        <v>1</v>
      </c>
      <c r="N164" s="168" t="s">
        <v>45</v>
      </c>
      <c r="O164" s="55"/>
      <c r="P164" s="169">
        <f>O164*H164</f>
        <v>0</v>
      </c>
      <c r="Q164" s="169">
        <v>0</v>
      </c>
      <c r="R164" s="169">
        <f>Q164*H164</f>
        <v>0</v>
      </c>
      <c r="S164" s="169">
        <v>0</v>
      </c>
      <c r="T164" s="170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1" t="s">
        <v>341</v>
      </c>
      <c r="AT164" s="171" t="s">
        <v>134</v>
      </c>
      <c r="AU164" s="171" t="s">
        <v>139</v>
      </c>
      <c r="AY164" s="14" t="s">
        <v>131</v>
      </c>
      <c r="BE164" s="172">
        <f>IF(N164="základná",J164,0)</f>
        <v>0</v>
      </c>
      <c r="BF164" s="172">
        <f>IF(N164="znížená",J164,0)</f>
        <v>0</v>
      </c>
      <c r="BG164" s="172">
        <f>IF(N164="zákl. prenesená",J164,0)</f>
        <v>0</v>
      </c>
      <c r="BH164" s="172">
        <f>IF(N164="zníž. prenesená",J164,0)</f>
        <v>0</v>
      </c>
      <c r="BI164" s="172">
        <f>IF(N164="nulová",J164,0)</f>
        <v>0</v>
      </c>
      <c r="BJ164" s="14" t="s">
        <v>139</v>
      </c>
      <c r="BK164" s="172">
        <f>ROUND(I164*H164,2)</f>
        <v>0</v>
      </c>
      <c r="BL164" s="14" t="s">
        <v>341</v>
      </c>
      <c r="BM164" s="171" t="s">
        <v>776</v>
      </c>
    </row>
    <row r="165" spans="1:65" s="2" customFormat="1" ht="21.75" customHeight="1">
      <c r="A165" s="29"/>
      <c r="B165" s="158"/>
      <c r="C165" s="173" t="s">
        <v>315</v>
      </c>
      <c r="D165" s="173" t="s">
        <v>252</v>
      </c>
      <c r="E165" s="174" t="s">
        <v>777</v>
      </c>
      <c r="F165" s="175" t="s">
        <v>778</v>
      </c>
      <c r="G165" s="176" t="s">
        <v>206</v>
      </c>
      <c r="H165" s="177">
        <v>241.5</v>
      </c>
      <c r="I165" s="178"/>
      <c r="J165" s="179">
        <f>ROUND(I165*H165,2)</f>
        <v>0</v>
      </c>
      <c r="K165" s="180"/>
      <c r="L165" s="181"/>
      <c r="M165" s="182" t="s">
        <v>1</v>
      </c>
      <c r="N165" s="183" t="s">
        <v>45</v>
      </c>
      <c r="O165" s="55"/>
      <c r="P165" s="169">
        <f>O165*H165</f>
        <v>0</v>
      </c>
      <c r="Q165" s="169">
        <v>0</v>
      </c>
      <c r="R165" s="169">
        <f>Q165*H165</f>
        <v>0</v>
      </c>
      <c r="S165" s="169">
        <v>0</v>
      </c>
      <c r="T165" s="170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1" t="s">
        <v>622</v>
      </c>
      <c r="AT165" s="171" t="s">
        <v>252</v>
      </c>
      <c r="AU165" s="171" t="s">
        <v>139</v>
      </c>
      <c r="AY165" s="14" t="s">
        <v>131</v>
      </c>
      <c r="BE165" s="172">
        <f>IF(N165="základná",J165,0)</f>
        <v>0</v>
      </c>
      <c r="BF165" s="172">
        <f>IF(N165="znížená",J165,0)</f>
        <v>0</v>
      </c>
      <c r="BG165" s="172">
        <f>IF(N165="zákl. prenesená",J165,0)</f>
        <v>0</v>
      </c>
      <c r="BH165" s="172">
        <f>IF(N165="zníž. prenesená",J165,0)</f>
        <v>0</v>
      </c>
      <c r="BI165" s="172">
        <f>IF(N165="nulová",J165,0)</f>
        <v>0</v>
      </c>
      <c r="BJ165" s="14" t="s">
        <v>139</v>
      </c>
      <c r="BK165" s="172">
        <f>ROUND(I165*H165,2)</f>
        <v>0</v>
      </c>
      <c r="BL165" s="14" t="s">
        <v>341</v>
      </c>
      <c r="BM165" s="171" t="s">
        <v>779</v>
      </c>
    </row>
    <row r="166" spans="1:65" s="2" customFormat="1" ht="16.5" customHeight="1">
      <c r="A166" s="29"/>
      <c r="B166" s="158"/>
      <c r="C166" s="159" t="s">
        <v>319</v>
      </c>
      <c r="D166" s="159" t="s">
        <v>134</v>
      </c>
      <c r="E166" s="160" t="s">
        <v>780</v>
      </c>
      <c r="F166" s="161" t="s">
        <v>781</v>
      </c>
      <c r="G166" s="162" t="s">
        <v>206</v>
      </c>
      <c r="H166" s="163">
        <v>50</v>
      </c>
      <c r="I166" s="164"/>
      <c r="J166" s="165">
        <f>ROUND(I166*H166,2)</f>
        <v>0</v>
      </c>
      <c r="K166" s="166"/>
      <c r="L166" s="30"/>
      <c r="M166" s="167" t="s">
        <v>1</v>
      </c>
      <c r="N166" s="168" t="s">
        <v>45</v>
      </c>
      <c r="O166" s="55"/>
      <c r="P166" s="169">
        <f>O166*H166</f>
        <v>0</v>
      </c>
      <c r="Q166" s="169">
        <v>0</v>
      </c>
      <c r="R166" s="169">
        <f>Q166*H166</f>
        <v>0</v>
      </c>
      <c r="S166" s="169">
        <v>0</v>
      </c>
      <c r="T166" s="170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1" t="s">
        <v>341</v>
      </c>
      <c r="AT166" s="171" t="s">
        <v>134</v>
      </c>
      <c r="AU166" s="171" t="s">
        <v>139</v>
      </c>
      <c r="AY166" s="14" t="s">
        <v>131</v>
      </c>
      <c r="BE166" s="172">
        <f>IF(N166="základná",J166,0)</f>
        <v>0</v>
      </c>
      <c r="BF166" s="172">
        <f>IF(N166="znížená",J166,0)</f>
        <v>0</v>
      </c>
      <c r="BG166" s="172">
        <f>IF(N166="zákl. prenesená",J166,0)</f>
        <v>0</v>
      </c>
      <c r="BH166" s="172">
        <f>IF(N166="zníž. prenesená",J166,0)</f>
        <v>0</v>
      </c>
      <c r="BI166" s="172">
        <f>IF(N166="nulová",J166,0)</f>
        <v>0</v>
      </c>
      <c r="BJ166" s="14" t="s">
        <v>139</v>
      </c>
      <c r="BK166" s="172">
        <f>ROUND(I166*H166,2)</f>
        <v>0</v>
      </c>
      <c r="BL166" s="14" t="s">
        <v>341</v>
      </c>
      <c r="BM166" s="171" t="s">
        <v>782</v>
      </c>
    </row>
    <row r="167" spans="1:65" s="2" customFormat="1" ht="16.5" customHeight="1">
      <c r="A167" s="29"/>
      <c r="B167" s="158"/>
      <c r="C167" s="173" t="s">
        <v>323</v>
      </c>
      <c r="D167" s="173" t="s">
        <v>252</v>
      </c>
      <c r="E167" s="174" t="s">
        <v>783</v>
      </c>
      <c r="F167" s="175" t="s">
        <v>784</v>
      </c>
      <c r="G167" s="176" t="s">
        <v>206</v>
      </c>
      <c r="H167" s="177">
        <v>52.5</v>
      </c>
      <c r="I167" s="178"/>
      <c r="J167" s="179">
        <f>ROUND(I167*H167,2)</f>
        <v>0</v>
      </c>
      <c r="K167" s="180"/>
      <c r="L167" s="181"/>
      <c r="M167" s="182" t="s">
        <v>1</v>
      </c>
      <c r="N167" s="183" t="s">
        <v>45</v>
      </c>
      <c r="O167" s="55"/>
      <c r="P167" s="169">
        <f>O167*H167</f>
        <v>0</v>
      </c>
      <c r="Q167" s="169">
        <v>0</v>
      </c>
      <c r="R167" s="169">
        <f>Q167*H167</f>
        <v>0</v>
      </c>
      <c r="S167" s="169">
        <v>0</v>
      </c>
      <c r="T167" s="170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1" t="s">
        <v>622</v>
      </c>
      <c r="AT167" s="171" t="s">
        <v>252</v>
      </c>
      <c r="AU167" s="171" t="s">
        <v>139</v>
      </c>
      <c r="AY167" s="14" t="s">
        <v>131</v>
      </c>
      <c r="BE167" s="172">
        <f>IF(N167="základná",J167,0)</f>
        <v>0</v>
      </c>
      <c r="BF167" s="172">
        <f>IF(N167="znížená",J167,0)</f>
        <v>0</v>
      </c>
      <c r="BG167" s="172">
        <f>IF(N167="zákl. prenesená",J167,0)</f>
        <v>0</v>
      </c>
      <c r="BH167" s="172">
        <f>IF(N167="zníž. prenesená",J167,0)</f>
        <v>0</v>
      </c>
      <c r="BI167" s="172">
        <f>IF(N167="nulová",J167,0)</f>
        <v>0</v>
      </c>
      <c r="BJ167" s="14" t="s">
        <v>139</v>
      </c>
      <c r="BK167" s="172">
        <f>ROUND(I167*H167,2)</f>
        <v>0</v>
      </c>
      <c r="BL167" s="14" t="s">
        <v>341</v>
      </c>
      <c r="BM167" s="171" t="s">
        <v>785</v>
      </c>
    </row>
    <row r="168" spans="1:65" s="2" customFormat="1" ht="16.5" customHeight="1">
      <c r="A168" s="29"/>
      <c r="B168" s="158"/>
      <c r="C168" s="159" t="s">
        <v>327</v>
      </c>
      <c r="D168" s="159" t="s">
        <v>134</v>
      </c>
      <c r="E168" s="160" t="s">
        <v>786</v>
      </c>
      <c r="F168" s="161" t="s">
        <v>787</v>
      </c>
      <c r="G168" s="162" t="s">
        <v>206</v>
      </c>
      <c r="H168" s="163">
        <v>60</v>
      </c>
      <c r="I168" s="164"/>
      <c r="J168" s="165">
        <f>ROUND(I168*H168,2)</f>
        <v>0</v>
      </c>
      <c r="K168" s="166"/>
      <c r="L168" s="30"/>
      <c r="M168" s="167" t="s">
        <v>1</v>
      </c>
      <c r="N168" s="168" t="s">
        <v>45</v>
      </c>
      <c r="O168" s="55"/>
      <c r="P168" s="169">
        <f>O168*H168</f>
        <v>0</v>
      </c>
      <c r="Q168" s="169">
        <v>0</v>
      </c>
      <c r="R168" s="169">
        <f>Q168*H168</f>
        <v>0</v>
      </c>
      <c r="S168" s="169">
        <v>0</v>
      </c>
      <c r="T168" s="170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1" t="s">
        <v>341</v>
      </c>
      <c r="AT168" s="171" t="s">
        <v>134</v>
      </c>
      <c r="AU168" s="171" t="s">
        <v>139</v>
      </c>
      <c r="AY168" s="14" t="s">
        <v>131</v>
      </c>
      <c r="BE168" s="172">
        <f>IF(N168="základná",J168,0)</f>
        <v>0</v>
      </c>
      <c r="BF168" s="172">
        <f>IF(N168="znížená",J168,0)</f>
        <v>0</v>
      </c>
      <c r="BG168" s="172">
        <f>IF(N168="zákl. prenesená",J168,0)</f>
        <v>0</v>
      </c>
      <c r="BH168" s="172">
        <f>IF(N168="zníž. prenesená",J168,0)</f>
        <v>0</v>
      </c>
      <c r="BI168" s="172">
        <f>IF(N168="nulová",J168,0)</f>
        <v>0</v>
      </c>
      <c r="BJ168" s="14" t="s">
        <v>139</v>
      </c>
      <c r="BK168" s="172">
        <f>ROUND(I168*H168,2)</f>
        <v>0</v>
      </c>
      <c r="BL168" s="14" t="s">
        <v>341</v>
      </c>
      <c r="BM168" s="171" t="s">
        <v>788</v>
      </c>
    </row>
    <row r="169" spans="1:65" s="2" customFormat="1" ht="16.5" customHeight="1">
      <c r="A169" s="29"/>
      <c r="B169" s="158"/>
      <c r="C169" s="173" t="s">
        <v>331</v>
      </c>
      <c r="D169" s="173" t="s">
        <v>252</v>
      </c>
      <c r="E169" s="174" t="s">
        <v>789</v>
      </c>
      <c r="F169" s="175" t="s">
        <v>790</v>
      </c>
      <c r="G169" s="176" t="s">
        <v>206</v>
      </c>
      <c r="H169" s="177">
        <v>63</v>
      </c>
      <c r="I169" s="178"/>
      <c r="J169" s="179">
        <f>ROUND(I169*H169,2)</f>
        <v>0</v>
      </c>
      <c r="K169" s="180"/>
      <c r="L169" s="181"/>
      <c r="M169" s="182" t="s">
        <v>1</v>
      </c>
      <c r="N169" s="183" t="s">
        <v>45</v>
      </c>
      <c r="O169" s="55"/>
      <c r="P169" s="169">
        <f>O169*H169</f>
        <v>0</v>
      </c>
      <c r="Q169" s="169">
        <v>0</v>
      </c>
      <c r="R169" s="169">
        <f>Q169*H169</f>
        <v>0</v>
      </c>
      <c r="S169" s="169">
        <v>0</v>
      </c>
      <c r="T169" s="170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1" t="s">
        <v>622</v>
      </c>
      <c r="AT169" s="171" t="s">
        <v>252</v>
      </c>
      <c r="AU169" s="171" t="s">
        <v>139</v>
      </c>
      <c r="AY169" s="14" t="s">
        <v>131</v>
      </c>
      <c r="BE169" s="172">
        <f>IF(N169="základná",J169,0)</f>
        <v>0</v>
      </c>
      <c r="BF169" s="172">
        <f>IF(N169="znížená",J169,0)</f>
        <v>0</v>
      </c>
      <c r="BG169" s="172">
        <f>IF(N169="zákl. prenesená",J169,0)</f>
        <v>0</v>
      </c>
      <c r="BH169" s="172">
        <f>IF(N169="zníž. prenesená",J169,0)</f>
        <v>0</v>
      </c>
      <c r="BI169" s="172">
        <f>IF(N169="nulová",J169,0)</f>
        <v>0</v>
      </c>
      <c r="BJ169" s="14" t="s">
        <v>139</v>
      </c>
      <c r="BK169" s="172">
        <f>ROUND(I169*H169,2)</f>
        <v>0</v>
      </c>
      <c r="BL169" s="14" t="s">
        <v>341</v>
      </c>
      <c r="BM169" s="171" t="s">
        <v>791</v>
      </c>
    </row>
    <row r="170" spans="1:65" s="2" customFormat="1" ht="21.75" customHeight="1">
      <c r="A170" s="29"/>
      <c r="B170" s="158"/>
      <c r="C170" s="159" t="s">
        <v>338</v>
      </c>
      <c r="D170" s="159" t="s">
        <v>134</v>
      </c>
      <c r="E170" s="160" t="s">
        <v>792</v>
      </c>
      <c r="F170" s="161" t="s">
        <v>793</v>
      </c>
      <c r="G170" s="162" t="s">
        <v>206</v>
      </c>
      <c r="H170" s="163">
        <v>38</v>
      </c>
      <c r="I170" s="164"/>
      <c r="J170" s="165">
        <f>ROUND(I170*H170,2)</f>
        <v>0</v>
      </c>
      <c r="K170" s="166"/>
      <c r="L170" s="30"/>
      <c r="M170" s="167" t="s">
        <v>1</v>
      </c>
      <c r="N170" s="168" t="s">
        <v>45</v>
      </c>
      <c r="O170" s="55"/>
      <c r="P170" s="169">
        <f>O170*H170</f>
        <v>0</v>
      </c>
      <c r="Q170" s="169">
        <v>0</v>
      </c>
      <c r="R170" s="169">
        <f>Q170*H170</f>
        <v>0</v>
      </c>
      <c r="S170" s="169">
        <v>0</v>
      </c>
      <c r="T170" s="170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1" t="s">
        <v>341</v>
      </c>
      <c r="AT170" s="171" t="s">
        <v>134</v>
      </c>
      <c r="AU170" s="171" t="s">
        <v>139</v>
      </c>
      <c r="AY170" s="14" t="s">
        <v>131</v>
      </c>
      <c r="BE170" s="172">
        <f>IF(N170="základná",J170,0)</f>
        <v>0</v>
      </c>
      <c r="BF170" s="172">
        <f>IF(N170="znížená",J170,0)</f>
        <v>0</v>
      </c>
      <c r="BG170" s="172">
        <f>IF(N170="zákl. prenesená",J170,0)</f>
        <v>0</v>
      </c>
      <c r="BH170" s="172">
        <f>IF(N170="zníž. prenesená",J170,0)</f>
        <v>0</v>
      </c>
      <c r="BI170" s="172">
        <f>IF(N170="nulová",J170,0)</f>
        <v>0</v>
      </c>
      <c r="BJ170" s="14" t="s">
        <v>139</v>
      </c>
      <c r="BK170" s="172">
        <f>ROUND(I170*H170,2)</f>
        <v>0</v>
      </c>
      <c r="BL170" s="14" t="s">
        <v>341</v>
      </c>
      <c r="BM170" s="171" t="s">
        <v>794</v>
      </c>
    </row>
    <row r="171" spans="1:65" s="2" customFormat="1" ht="16.5" customHeight="1">
      <c r="A171" s="29"/>
      <c r="B171" s="158"/>
      <c r="C171" s="173" t="s">
        <v>345</v>
      </c>
      <c r="D171" s="173" t="s">
        <v>252</v>
      </c>
      <c r="E171" s="174" t="s">
        <v>795</v>
      </c>
      <c r="F171" s="175" t="s">
        <v>796</v>
      </c>
      <c r="G171" s="176" t="s">
        <v>206</v>
      </c>
      <c r="H171" s="177">
        <v>39.9</v>
      </c>
      <c r="I171" s="178"/>
      <c r="J171" s="179">
        <f>ROUND(I171*H171,2)</f>
        <v>0</v>
      </c>
      <c r="K171" s="180"/>
      <c r="L171" s="181"/>
      <c r="M171" s="182" t="s">
        <v>1</v>
      </c>
      <c r="N171" s="183" t="s">
        <v>45</v>
      </c>
      <c r="O171" s="55"/>
      <c r="P171" s="169">
        <f>O171*H171</f>
        <v>0</v>
      </c>
      <c r="Q171" s="169">
        <v>0</v>
      </c>
      <c r="R171" s="169">
        <f>Q171*H171</f>
        <v>0</v>
      </c>
      <c r="S171" s="169">
        <v>0</v>
      </c>
      <c r="T171" s="170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1" t="s">
        <v>622</v>
      </c>
      <c r="AT171" s="171" t="s">
        <v>252</v>
      </c>
      <c r="AU171" s="171" t="s">
        <v>139</v>
      </c>
      <c r="AY171" s="14" t="s">
        <v>131</v>
      </c>
      <c r="BE171" s="172">
        <f>IF(N171="základná",J171,0)</f>
        <v>0</v>
      </c>
      <c r="BF171" s="172">
        <f>IF(N171="znížená",J171,0)</f>
        <v>0</v>
      </c>
      <c r="BG171" s="172">
        <f>IF(N171="zákl. prenesená",J171,0)</f>
        <v>0</v>
      </c>
      <c r="BH171" s="172">
        <f>IF(N171="zníž. prenesená",J171,0)</f>
        <v>0</v>
      </c>
      <c r="BI171" s="172">
        <f>IF(N171="nulová",J171,0)</f>
        <v>0</v>
      </c>
      <c r="BJ171" s="14" t="s">
        <v>139</v>
      </c>
      <c r="BK171" s="172">
        <f>ROUND(I171*H171,2)</f>
        <v>0</v>
      </c>
      <c r="BL171" s="14" t="s">
        <v>341</v>
      </c>
      <c r="BM171" s="171" t="s">
        <v>797</v>
      </c>
    </row>
    <row r="172" spans="1:65" s="2" customFormat="1" ht="21.75" customHeight="1">
      <c r="A172" s="29"/>
      <c r="B172" s="158"/>
      <c r="C172" s="159" t="s">
        <v>349</v>
      </c>
      <c r="D172" s="159" t="s">
        <v>134</v>
      </c>
      <c r="E172" s="160" t="s">
        <v>798</v>
      </c>
      <c r="F172" s="161" t="s">
        <v>799</v>
      </c>
      <c r="G172" s="162" t="s">
        <v>653</v>
      </c>
      <c r="H172" s="163">
        <v>300</v>
      </c>
      <c r="I172" s="164"/>
      <c r="J172" s="165">
        <f>ROUND(I172*H172,2)</f>
        <v>0</v>
      </c>
      <c r="K172" s="166"/>
      <c r="L172" s="30"/>
      <c r="M172" s="167" t="s">
        <v>1</v>
      </c>
      <c r="N172" s="168" t="s">
        <v>45</v>
      </c>
      <c r="O172" s="55"/>
      <c r="P172" s="169">
        <f>O172*H172</f>
        <v>0</v>
      </c>
      <c r="Q172" s="169">
        <v>0</v>
      </c>
      <c r="R172" s="169">
        <f>Q172*H172</f>
        <v>0</v>
      </c>
      <c r="S172" s="169">
        <v>0</v>
      </c>
      <c r="T172" s="170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1" t="s">
        <v>341</v>
      </c>
      <c r="AT172" s="171" t="s">
        <v>134</v>
      </c>
      <c r="AU172" s="171" t="s">
        <v>139</v>
      </c>
      <c r="AY172" s="14" t="s">
        <v>131</v>
      </c>
      <c r="BE172" s="172">
        <f>IF(N172="základná",J172,0)</f>
        <v>0</v>
      </c>
      <c r="BF172" s="172">
        <f>IF(N172="znížená",J172,0)</f>
        <v>0</v>
      </c>
      <c r="BG172" s="172">
        <f>IF(N172="zákl. prenesená",J172,0)</f>
        <v>0</v>
      </c>
      <c r="BH172" s="172">
        <f>IF(N172="zníž. prenesená",J172,0)</f>
        <v>0</v>
      </c>
      <c r="BI172" s="172">
        <f>IF(N172="nulová",J172,0)</f>
        <v>0</v>
      </c>
      <c r="BJ172" s="14" t="s">
        <v>139</v>
      </c>
      <c r="BK172" s="172">
        <f>ROUND(I172*H172,2)</f>
        <v>0</v>
      </c>
      <c r="BL172" s="14" t="s">
        <v>341</v>
      </c>
      <c r="BM172" s="171" t="s">
        <v>800</v>
      </c>
    </row>
    <row r="173" spans="1:65" s="2" customFormat="1" ht="16.5" customHeight="1">
      <c r="A173" s="29"/>
      <c r="B173" s="158"/>
      <c r="C173" s="173" t="s">
        <v>535</v>
      </c>
      <c r="D173" s="173" t="s">
        <v>252</v>
      </c>
      <c r="E173" s="174" t="s">
        <v>801</v>
      </c>
      <c r="F173" s="175" t="s">
        <v>802</v>
      </c>
      <c r="G173" s="176" t="s">
        <v>653</v>
      </c>
      <c r="H173" s="177">
        <v>300</v>
      </c>
      <c r="I173" s="178"/>
      <c r="J173" s="179">
        <f>ROUND(I173*H173,2)</f>
        <v>0</v>
      </c>
      <c r="K173" s="180"/>
      <c r="L173" s="181"/>
      <c r="M173" s="182" t="s">
        <v>1</v>
      </c>
      <c r="N173" s="183" t="s">
        <v>45</v>
      </c>
      <c r="O173" s="55"/>
      <c r="P173" s="169">
        <f>O173*H173</f>
        <v>0</v>
      </c>
      <c r="Q173" s="169">
        <v>0</v>
      </c>
      <c r="R173" s="169">
        <f>Q173*H173</f>
        <v>0</v>
      </c>
      <c r="S173" s="169">
        <v>0</v>
      </c>
      <c r="T173" s="170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1" t="s">
        <v>622</v>
      </c>
      <c r="AT173" s="171" t="s">
        <v>252</v>
      </c>
      <c r="AU173" s="171" t="s">
        <v>139</v>
      </c>
      <c r="AY173" s="14" t="s">
        <v>131</v>
      </c>
      <c r="BE173" s="172">
        <f>IF(N173="základná",J173,0)</f>
        <v>0</v>
      </c>
      <c r="BF173" s="172">
        <f>IF(N173="znížená",J173,0)</f>
        <v>0</v>
      </c>
      <c r="BG173" s="172">
        <f>IF(N173="zákl. prenesená",J173,0)</f>
        <v>0</v>
      </c>
      <c r="BH173" s="172">
        <f>IF(N173="zníž. prenesená",J173,0)</f>
        <v>0</v>
      </c>
      <c r="BI173" s="172">
        <f>IF(N173="nulová",J173,0)</f>
        <v>0</v>
      </c>
      <c r="BJ173" s="14" t="s">
        <v>139</v>
      </c>
      <c r="BK173" s="172">
        <f>ROUND(I173*H173,2)</f>
        <v>0</v>
      </c>
      <c r="BL173" s="14" t="s">
        <v>341</v>
      </c>
      <c r="BM173" s="171" t="s">
        <v>803</v>
      </c>
    </row>
    <row r="174" spans="1:65" s="2" customFormat="1" ht="16.5" customHeight="1">
      <c r="A174" s="29"/>
      <c r="B174" s="158"/>
      <c r="C174" s="159" t="s">
        <v>539</v>
      </c>
      <c r="D174" s="159" t="s">
        <v>134</v>
      </c>
      <c r="E174" s="160" t="s">
        <v>804</v>
      </c>
      <c r="F174" s="161" t="s">
        <v>805</v>
      </c>
      <c r="G174" s="162" t="s">
        <v>611</v>
      </c>
      <c r="H174" s="189"/>
      <c r="I174" s="164"/>
      <c r="J174" s="165">
        <f>ROUND(I174*H174,2)</f>
        <v>0</v>
      </c>
      <c r="K174" s="166"/>
      <c r="L174" s="30"/>
      <c r="M174" s="167" t="s">
        <v>1</v>
      </c>
      <c r="N174" s="168" t="s">
        <v>45</v>
      </c>
      <c r="O174" s="55"/>
      <c r="P174" s="169">
        <f>O174*H174</f>
        <v>0</v>
      </c>
      <c r="Q174" s="169">
        <v>0</v>
      </c>
      <c r="R174" s="169">
        <f>Q174*H174</f>
        <v>0</v>
      </c>
      <c r="S174" s="169">
        <v>0</v>
      </c>
      <c r="T174" s="170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1" t="s">
        <v>341</v>
      </c>
      <c r="AT174" s="171" t="s">
        <v>134</v>
      </c>
      <c r="AU174" s="171" t="s">
        <v>139</v>
      </c>
      <c r="AY174" s="14" t="s">
        <v>131</v>
      </c>
      <c r="BE174" s="172">
        <f>IF(N174="základná",J174,0)</f>
        <v>0</v>
      </c>
      <c r="BF174" s="172">
        <f>IF(N174="znížená",J174,0)</f>
        <v>0</v>
      </c>
      <c r="BG174" s="172">
        <f>IF(N174="zákl. prenesená",J174,0)</f>
        <v>0</v>
      </c>
      <c r="BH174" s="172">
        <f>IF(N174="zníž. prenesená",J174,0)</f>
        <v>0</v>
      </c>
      <c r="BI174" s="172">
        <f>IF(N174="nulová",J174,0)</f>
        <v>0</v>
      </c>
      <c r="BJ174" s="14" t="s">
        <v>139</v>
      </c>
      <c r="BK174" s="172">
        <f>ROUND(I174*H174,2)</f>
        <v>0</v>
      </c>
      <c r="BL174" s="14" t="s">
        <v>341</v>
      </c>
      <c r="BM174" s="171" t="s">
        <v>806</v>
      </c>
    </row>
    <row r="175" spans="1:65" s="2" customFormat="1" ht="16.5" customHeight="1">
      <c r="A175" s="29"/>
      <c r="B175" s="158"/>
      <c r="C175" s="159" t="s">
        <v>543</v>
      </c>
      <c r="D175" s="159" t="s">
        <v>134</v>
      </c>
      <c r="E175" s="160" t="s">
        <v>667</v>
      </c>
      <c r="F175" s="161" t="s">
        <v>668</v>
      </c>
      <c r="G175" s="162" t="s">
        <v>611</v>
      </c>
      <c r="H175" s="189"/>
      <c r="I175" s="164"/>
      <c r="J175" s="165">
        <f>ROUND(I175*H175,2)</f>
        <v>0</v>
      </c>
      <c r="K175" s="166"/>
      <c r="L175" s="30"/>
      <c r="M175" s="167" t="s">
        <v>1</v>
      </c>
      <c r="N175" s="168" t="s">
        <v>45</v>
      </c>
      <c r="O175" s="55"/>
      <c r="P175" s="169">
        <f>O175*H175</f>
        <v>0</v>
      </c>
      <c r="Q175" s="169">
        <v>0</v>
      </c>
      <c r="R175" s="169">
        <f>Q175*H175</f>
        <v>0</v>
      </c>
      <c r="S175" s="169">
        <v>0</v>
      </c>
      <c r="T175" s="170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1" t="s">
        <v>341</v>
      </c>
      <c r="AT175" s="171" t="s">
        <v>134</v>
      </c>
      <c r="AU175" s="171" t="s">
        <v>139</v>
      </c>
      <c r="AY175" s="14" t="s">
        <v>131</v>
      </c>
      <c r="BE175" s="172">
        <f>IF(N175="základná",J175,0)</f>
        <v>0</v>
      </c>
      <c r="BF175" s="172">
        <f>IF(N175="znížená",J175,0)</f>
        <v>0</v>
      </c>
      <c r="BG175" s="172">
        <f>IF(N175="zákl. prenesená",J175,0)</f>
        <v>0</v>
      </c>
      <c r="BH175" s="172">
        <f>IF(N175="zníž. prenesená",J175,0)</f>
        <v>0</v>
      </c>
      <c r="BI175" s="172">
        <f>IF(N175="nulová",J175,0)</f>
        <v>0</v>
      </c>
      <c r="BJ175" s="14" t="s">
        <v>139</v>
      </c>
      <c r="BK175" s="172">
        <f>ROUND(I175*H175,2)</f>
        <v>0</v>
      </c>
      <c r="BL175" s="14" t="s">
        <v>341</v>
      </c>
      <c r="BM175" s="171" t="s">
        <v>807</v>
      </c>
    </row>
    <row r="176" spans="1:65" s="2" customFormat="1" ht="16.5" customHeight="1">
      <c r="A176" s="29"/>
      <c r="B176" s="158"/>
      <c r="C176" s="159" t="s">
        <v>547</v>
      </c>
      <c r="D176" s="159" t="s">
        <v>134</v>
      </c>
      <c r="E176" s="160" t="s">
        <v>808</v>
      </c>
      <c r="F176" s="161" t="s">
        <v>809</v>
      </c>
      <c r="G176" s="162" t="s">
        <v>143</v>
      </c>
      <c r="H176" s="163">
        <v>1</v>
      </c>
      <c r="I176" s="164"/>
      <c r="J176" s="165">
        <f>ROUND(I176*H176,2)</f>
        <v>0</v>
      </c>
      <c r="K176" s="166"/>
      <c r="L176" s="30"/>
      <c r="M176" s="167" t="s">
        <v>1</v>
      </c>
      <c r="N176" s="168" t="s">
        <v>45</v>
      </c>
      <c r="O176" s="55"/>
      <c r="P176" s="169">
        <f>O176*H176</f>
        <v>0</v>
      </c>
      <c r="Q176" s="169">
        <v>0</v>
      </c>
      <c r="R176" s="169">
        <f>Q176*H176</f>
        <v>0</v>
      </c>
      <c r="S176" s="169">
        <v>0</v>
      </c>
      <c r="T176" s="170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1" t="s">
        <v>341</v>
      </c>
      <c r="AT176" s="171" t="s">
        <v>134</v>
      </c>
      <c r="AU176" s="171" t="s">
        <v>139</v>
      </c>
      <c r="AY176" s="14" t="s">
        <v>131</v>
      </c>
      <c r="BE176" s="172">
        <f>IF(N176="základná",J176,0)</f>
        <v>0</v>
      </c>
      <c r="BF176" s="172">
        <f>IF(N176="znížená",J176,0)</f>
        <v>0</v>
      </c>
      <c r="BG176" s="172">
        <f>IF(N176="zákl. prenesená",J176,0)</f>
        <v>0</v>
      </c>
      <c r="BH176" s="172">
        <f>IF(N176="zníž. prenesená",J176,0)</f>
        <v>0</v>
      </c>
      <c r="BI176" s="172">
        <f>IF(N176="nulová",J176,0)</f>
        <v>0</v>
      </c>
      <c r="BJ176" s="14" t="s">
        <v>139</v>
      </c>
      <c r="BK176" s="172">
        <f>ROUND(I176*H176,2)</f>
        <v>0</v>
      </c>
      <c r="BL176" s="14" t="s">
        <v>341</v>
      </c>
      <c r="BM176" s="171" t="s">
        <v>810</v>
      </c>
    </row>
    <row r="177" spans="1:65" s="12" customFormat="1" ht="25.9" customHeight="1">
      <c r="B177" s="145"/>
      <c r="D177" s="146" t="s">
        <v>78</v>
      </c>
      <c r="E177" s="147" t="s">
        <v>811</v>
      </c>
      <c r="F177" s="147" t="s">
        <v>812</v>
      </c>
      <c r="I177" s="148"/>
      <c r="J177" s="149">
        <f>BK177</f>
        <v>0</v>
      </c>
      <c r="L177" s="145"/>
      <c r="M177" s="150"/>
      <c r="N177" s="151"/>
      <c r="O177" s="151"/>
      <c r="P177" s="152">
        <f>SUM(P178:P179)</f>
        <v>0</v>
      </c>
      <c r="Q177" s="151"/>
      <c r="R177" s="152">
        <f>SUM(R178:R179)</f>
        <v>0</v>
      </c>
      <c r="S177" s="151"/>
      <c r="T177" s="153">
        <f>SUM(T178:T179)</f>
        <v>0</v>
      </c>
      <c r="AR177" s="146" t="s">
        <v>138</v>
      </c>
      <c r="AT177" s="154" t="s">
        <v>78</v>
      </c>
      <c r="AU177" s="154" t="s">
        <v>79</v>
      </c>
      <c r="AY177" s="146" t="s">
        <v>131</v>
      </c>
      <c r="BK177" s="155">
        <f>SUM(BK178:BK179)</f>
        <v>0</v>
      </c>
    </row>
    <row r="178" spans="1:65" s="2" customFormat="1" ht="33" customHeight="1">
      <c r="A178" s="29"/>
      <c r="B178" s="158"/>
      <c r="C178" s="159" t="s">
        <v>551</v>
      </c>
      <c r="D178" s="159" t="s">
        <v>134</v>
      </c>
      <c r="E178" s="160" t="s">
        <v>813</v>
      </c>
      <c r="F178" s="161" t="s">
        <v>814</v>
      </c>
      <c r="G178" s="162" t="s">
        <v>815</v>
      </c>
      <c r="H178" s="163">
        <v>25</v>
      </c>
      <c r="I178" s="164"/>
      <c r="J178" s="165">
        <f>ROUND(I178*H178,2)</f>
        <v>0</v>
      </c>
      <c r="K178" s="166"/>
      <c r="L178" s="30"/>
      <c r="M178" s="167" t="s">
        <v>1</v>
      </c>
      <c r="N178" s="168" t="s">
        <v>45</v>
      </c>
      <c r="O178" s="55"/>
      <c r="P178" s="169">
        <f>O178*H178</f>
        <v>0</v>
      </c>
      <c r="Q178" s="169">
        <v>0</v>
      </c>
      <c r="R178" s="169">
        <f>Q178*H178</f>
        <v>0</v>
      </c>
      <c r="S178" s="169">
        <v>0</v>
      </c>
      <c r="T178" s="170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1" t="s">
        <v>816</v>
      </c>
      <c r="AT178" s="171" t="s">
        <v>134</v>
      </c>
      <c r="AU178" s="171" t="s">
        <v>87</v>
      </c>
      <c r="AY178" s="14" t="s">
        <v>131</v>
      </c>
      <c r="BE178" s="172">
        <f>IF(N178="základná",J178,0)</f>
        <v>0</v>
      </c>
      <c r="BF178" s="172">
        <f>IF(N178="znížená",J178,0)</f>
        <v>0</v>
      </c>
      <c r="BG178" s="172">
        <f>IF(N178="zákl. prenesená",J178,0)</f>
        <v>0</v>
      </c>
      <c r="BH178" s="172">
        <f>IF(N178="zníž. prenesená",J178,0)</f>
        <v>0</v>
      </c>
      <c r="BI178" s="172">
        <f>IF(N178="nulová",J178,0)</f>
        <v>0</v>
      </c>
      <c r="BJ178" s="14" t="s">
        <v>139</v>
      </c>
      <c r="BK178" s="172">
        <f>ROUND(I178*H178,2)</f>
        <v>0</v>
      </c>
      <c r="BL178" s="14" t="s">
        <v>816</v>
      </c>
      <c r="BM178" s="171" t="s">
        <v>817</v>
      </c>
    </row>
    <row r="179" spans="1:65" s="2" customFormat="1" ht="33" customHeight="1">
      <c r="A179" s="29"/>
      <c r="B179" s="158"/>
      <c r="C179" s="159" t="s">
        <v>555</v>
      </c>
      <c r="D179" s="159" t="s">
        <v>134</v>
      </c>
      <c r="E179" s="160" t="s">
        <v>818</v>
      </c>
      <c r="F179" s="161" t="s">
        <v>819</v>
      </c>
      <c r="G179" s="162" t="s">
        <v>815</v>
      </c>
      <c r="H179" s="163">
        <v>10</v>
      </c>
      <c r="I179" s="164"/>
      <c r="J179" s="165">
        <f>ROUND(I179*H179,2)</f>
        <v>0</v>
      </c>
      <c r="K179" s="166"/>
      <c r="L179" s="30"/>
      <c r="M179" s="190" t="s">
        <v>1</v>
      </c>
      <c r="N179" s="191" t="s">
        <v>45</v>
      </c>
      <c r="O179" s="186"/>
      <c r="P179" s="187">
        <f>O179*H179</f>
        <v>0</v>
      </c>
      <c r="Q179" s="187">
        <v>0</v>
      </c>
      <c r="R179" s="187">
        <f>Q179*H179</f>
        <v>0</v>
      </c>
      <c r="S179" s="187">
        <v>0</v>
      </c>
      <c r="T179" s="188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1" t="s">
        <v>816</v>
      </c>
      <c r="AT179" s="171" t="s">
        <v>134</v>
      </c>
      <c r="AU179" s="171" t="s">
        <v>87</v>
      </c>
      <c r="AY179" s="14" t="s">
        <v>131</v>
      </c>
      <c r="BE179" s="172">
        <f>IF(N179="základná",J179,0)</f>
        <v>0</v>
      </c>
      <c r="BF179" s="172">
        <f>IF(N179="znížená",J179,0)</f>
        <v>0</v>
      </c>
      <c r="BG179" s="172">
        <f>IF(N179="zákl. prenesená",J179,0)</f>
        <v>0</v>
      </c>
      <c r="BH179" s="172">
        <f>IF(N179="zníž. prenesená",J179,0)</f>
        <v>0</v>
      </c>
      <c r="BI179" s="172">
        <f>IF(N179="nulová",J179,0)</f>
        <v>0</v>
      </c>
      <c r="BJ179" s="14" t="s">
        <v>139</v>
      </c>
      <c r="BK179" s="172">
        <f>ROUND(I179*H179,2)</f>
        <v>0</v>
      </c>
      <c r="BL179" s="14" t="s">
        <v>816</v>
      </c>
      <c r="BM179" s="171" t="s">
        <v>820</v>
      </c>
    </row>
    <row r="180" spans="1:65" s="2" customFormat="1" ht="6.95" customHeight="1">
      <c r="A180" s="29"/>
      <c r="B180" s="44"/>
      <c r="C180" s="45"/>
      <c r="D180" s="45"/>
      <c r="E180" s="45"/>
      <c r="F180" s="45"/>
      <c r="G180" s="45"/>
      <c r="H180" s="45"/>
      <c r="I180" s="117"/>
      <c r="J180" s="45"/>
      <c r="K180" s="45"/>
      <c r="L180" s="30"/>
      <c r="M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</row>
  </sheetData>
  <autoFilter ref="C119:K179" xr:uid="{00000000-0009-0000-0000-000004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Fedorko</dc:creator>
  <cp:keywords/>
  <dc:description/>
  <cp:lastModifiedBy>Branislav Šarmír</cp:lastModifiedBy>
  <cp:revision/>
  <dcterms:created xsi:type="dcterms:W3CDTF">2020-04-14T07:47:07Z</dcterms:created>
  <dcterms:modified xsi:type="dcterms:W3CDTF">2021-05-05T13:26:12Z</dcterms:modified>
  <cp:category/>
  <cp:contentStatus/>
</cp:coreProperties>
</file>