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01 - Komunikácia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'01 - Komunikácia'!$C$124:$K$200</definedName>
    <definedName name="_xlnm.Print_Area" localSheetId="1">'01 - Komunikácia'!$C$4:$J$76,'01 - Komunikácia'!$C$82:$J$106,'01 - Komunikácia'!$C$112:$J$200</definedName>
    <definedName name="_xlnm.Print_Titles" localSheetId="1">'01 - Komunikácia'!$124:$124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T144"/>
  <c r="R145"/>
  <c r="R144"/>
  <c r="P145"/>
  <c r="P144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119"/>
  <c r="E7"/>
  <c r="E115"/>
  <c i="1" r="L90"/>
  <c r="AM90"/>
  <c r="AM89"/>
  <c r="L89"/>
  <c r="AM87"/>
  <c r="L87"/>
  <c r="L85"/>
  <c r="L84"/>
  <c i="2" r="J151"/>
  <c r="J132"/>
  <c r="J194"/>
  <c r="J187"/>
  <c r="BK180"/>
  <c r="J165"/>
  <c r="BK159"/>
  <c r="BK151"/>
  <c r="BK143"/>
  <c r="J138"/>
  <c r="J129"/>
  <c r="J184"/>
  <c r="J178"/>
  <c r="J173"/>
  <c r="J169"/>
  <c r="BK162"/>
  <c r="BK155"/>
  <c r="BK148"/>
  <c r="J136"/>
  <c r="BK129"/>
  <c r="J198"/>
  <c r="BK194"/>
  <c r="BK188"/>
  <c r="BK182"/>
  <c r="J174"/>
  <c r="J170"/>
  <c r="BK166"/>
  <c r="J153"/>
  <c r="BK149"/>
  <c r="BK138"/>
  <c r="BK132"/>
  <c i="1" r="AS94"/>
  <c i="2" r="BK191"/>
  <c r="J189"/>
  <c r="J181"/>
  <c r="J177"/>
  <c r="J166"/>
  <c r="J154"/>
  <c r="J141"/>
  <c r="BK139"/>
  <c r="BK131"/>
  <c r="BK192"/>
  <c r="J183"/>
  <c r="J175"/>
  <c r="BK164"/>
  <c r="J157"/>
  <c r="J149"/>
  <c r="J140"/>
  <c r="BK135"/>
  <c r="BK198"/>
  <c r="J186"/>
  <c r="J179"/>
  <c r="BK174"/>
  <c r="BK170"/>
  <c r="J164"/>
  <c r="BK157"/>
  <c r="BK152"/>
  <c r="J137"/>
  <c r="J130"/>
  <c r="J196"/>
  <c r="BK193"/>
  <c r="BK189"/>
  <c r="BK185"/>
  <c r="BK176"/>
  <c r="J172"/>
  <c r="BK169"/>
  <c r="J159"/>
  <c r="J150"/>
  <c r="BK141"/>
  <c r="J134"/>
  <c r="BK130"/>
  <c r="J200"/>
  <c r="J190"/>
  <c r="BK179"/>
  <c r="BK167"/>
  <c r="BK160"/>
  <c r="J145"/>
  <c r="BK134"/>
  <c r="BK200"/>
  <c r="J192"/>
  <c r="BK184"/>
  <c r="BK178"/>
  <c r="J162"/>
  <c r="BK156"/>
  <c r="BK147"/>
  <c r="J139"/>
  <c r="J131"/>
  <c r="BK196"/>
  <c r="J182"/>
  <c r="BK177"/>
  <c r="BK172"/>
  <c r="BK168"/>
  <c r="J161"/>
  <c r="BK154"/>
  <c r="J147"/>
  <c r="J135"/>
  <c r="J199"/>
  <c r="BK190"/>
  <c r="BK187"/>
  <c r="BK183"/>
  <c r="BK175"/>
  <c r="BK171"/>
  <c r="J168"/>
  <c r="J156"/>
  <c r="J148"/>
  <c r="BK137"/>
  <c r="J133"/>
  <c r="BK199"/>
  <c r="J191"/>
  <c r="BK186"/>
  <c r="BK173"/>
  <c r="J155"/>
  <c r="BK153"/>
  <c r="BK140"/>
  <c r="J193"/>
  <c r="J185"/>
  <c r="BK181"/>
  <c r="J167"/>
  <c r="BK161"/>
  <c r="J152"/>
  <c r="BK145"/>
  <c r="BK136"/>
  <c r="BK128"/>
  <c r="J188"/>
  <c r="J180"/>
  <c r="J176"/>
  <c r="J171"/>
  <c r="BK165"/>
  <c r="J160"/>
  <c r="BK150"/>
  <c r="J143"/>
  <c r="BK133"/>
  <c r="J128"/>
  <c l="1" r="R127"/>
  <c r="R146"/>
  <c r="R158"/>
  <c r="P163"/>
  <c r="T127"/>
  <c r="P146"/>
  <c r="P158"/>
  <c r="T163"/>
  <c r="P197"/>
  <c r="P127"/>
  <c r="P126"/>
  <c r="P125"/>
  <c i="1" r="AU95"/>
  <c i="2" r="T146"/>
  <c r="T158"/>
  <c r="BK163"/>
  <c r="J163"/>
  <c r="J103"/>
  <c r="BK197"/>
  <c r="J197"/>
  <c r="J105"/>
  <c r="R197"/>
  <c r="BK127"/>
  <c r="J127"/>
  <c r="J98"/>
  <c r="BK146"/>
  <c r="J146"/>
  <c r="J101"/>
  <c r="BK158"/>
  <c r="J158"/>
  <c r="J102"/>
  <c r="R163"/>
  <c r="T197"/>
  <c r="BK195"/>
  <c r="J195"/>
  <c r="J104"/>
  <c r="BK144"/>
  <c r="J144"/>
  <c r="J100"/>
  <c r="BK142"/>
  <c r="J142"/>
  <c r="J99"/>
  <c r="J89"/>
  <c r="F92"/>
  <c r="BF134"/>
  <c r="BF140"/>
  <c r="BF141"/>
  <c r="BF160"/>
  <c r="BF162"/>
  <c r="BF172"/>
  <c r="BF177"/>
  <c r="BF178"/>
  <c r="BF179"/>
  <c r="BF181"/>
  <c r="BF182"/>
  <c r="BF183"/>
  <c r="BF185"/>
  <c r="BF187"/>
  <c r="BF191"/>
  <c r="E85"/>
  <c r="BF128"/>
  <c r="BF135"/>
  <c r="BF138"/>
  <c r="BF139"/>
  <c r="BF145"/>
  <c r="BF151"/>
  <c r="BF156"/>
  <c r="BF161"/>
  <c r="BF164"/>
  <c r="BF166"/>
  <c r="BF170"/>
  <c r="BF174"/>
  <c r="BF192"/>
  <c r="BF193"/>
  <c r="BF196"/>
  <c r="BF130"/>
  <c r="BF131"/>
  <c r="BF133"/>
  <c r="BF143"/>
  <c r="BF149"/>
  <c r="BF150"/>
  <c r="BF152"/>
  <c r="BF153"/>
  <c r="BF154"/>
  <c r="BF159"/>
  <c r="BF168"/>
  <c r="BF171"/>
  <c r="BF175"/>
  <c r="BF176"/>
  <c r="BF180"/>
  <c r="BF184"/>
  <c r="BF186"/>
  <c r="BF190"/>
  <c r="BF194"/>
  <c r="BF198"/>
  <c r="BF199"/>
  <c r="BF129"/>
  <c r="BF132"/>
  <c r="BF136"/>
  <c r="BF137"/>
  <c r="BF147"/>
  <c r="BF148"/>
  <c r="BF155"/>
  <c r="BF157"/>
  <c r="BF165"/>
  <c r="BF167"/>
  <c r="BF169"/>
  <c r="BF173"/>
  <c r="BF188"/>
  <c r="BF189"/>
  <c r="BF200"/>
  <c r="J33"/>
  <c i="1" r="AV95"/>
  <c r="AU94"/>
  <c i="2" r="F33"/>
  <c i="1" r="AZ95"/>
  <c r="AZ94"/>
  <c r="AV94"/>
  <c r="AK29"/>
  <c i="2" r="F37"/>
  <c i="1" r="BD95"/>
  <c r="BD94"/>
  <c r="W33"/>
  <c i="2" r="F36"/>
  <c i="1" r="BC95"/>
  <c r="BC94"/>
  <c r="W32"/>
  <c i="2" r="F35"/>
  <c i="1" r="BB95"/>
  <c r="BB94"/>
  <c r="W31"/>
  <c i="2" l="1" r="T126"/>
  <c r="T125"/>
  <c r="R126"/>
  <c r="R125"/>
  <c r="BK126"/>
  <c r="J126"/>
  <c r="J97"/>
  <c i="1" r="AY94"/>
  <c r="AX94"/>
  <c i="2" r="F34"/>
  <c i="1" r="BA95"/>
  <c r="BA94"/>
  <c r="AW94"/>
  <c r="AK30"/>
  <c r="W29"/>
  <c i="2" r="J34"/>
  <c i="1" r="AW95"/>
  <c r="AT95"/>
  <c i="2" l="1" r="BK125"/>
  <c r="J125"/>
  <c r="J96"/>
  <c i="1" r="W30"/>
  <c r="AT94"/>
  <c i="2" l="1" r="J30"/>
  <c i="1" r="AG95"/>
  <c r="AG94"/>
  <c r="AK26"/>
  <c i="2" l="1" r="J39"/>
  <c i="1" r="AK35"/>
  <c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<sst xmlns="http://schemas.openxmlformats.org/spreadsheetml/2006/main">
  <si>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</si>
  <si>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</si>
  <si>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</si>
  <si>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</si>
  <si>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{9a364fb5-3983-42b0-8649-4f147ee6adee}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</si>
  <si>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</si>
  <si>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</si>
  <si>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</si>
  <si>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</si>
  <si>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</si>
  <si>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</si>
  <si>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</si>
  <si>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</si>
  <si>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HANULOVA01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</si>
  <si>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</si>
  <si>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</si>
  <si>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MK Hanulova ulica - II.etapa, Nitra</t>
  </si>
  <si>
    <t>JKSO:</t>
  </si>
  <si>
    <t>KS:</t>
  </si>
  <si>
    <t>Miesto:</t>
  </si>
  <si>
    <t xml:space="preserve"> </t>
  </si>
  <si>
    <t>Dátum:</t>
  </si>
  <si>
    <t>7. 6. 2021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</si>
  <si>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</si>
  <si>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</si>
  <si>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</si>
  <si>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</si>
  <si>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</si>
  <si>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</si>
  <si>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</si>
  <si>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51310279</t>
  </si>
  <si>
    <t>STAVPROS NR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</si>
  <si>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</si>
  <si>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</si>
  <si>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</si>
  <si>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</si>
  <si>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</si>
  <si>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</si>
  <si>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</si>
  <si>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</si>
  <si>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</si>
  <si>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</si>
  <si>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</si>
  <si>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</si>
  <si>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</si>
  <si>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</si>
  <si>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</si>
  <si>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</si>
  <si>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</si>
  <si>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</si>
  <si>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</si>
  <si>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</si>
  <si>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</si>
  <si>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</si>
  <si>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</si>
  <si>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</si>
  <si>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</si>
  <si>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</si>
  <si>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</si>
  <si>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</si>
  <si>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</si>
  <si>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</si>
  <si>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</si>
  <si>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</si>
  <si>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</si>
  <si>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</si>
  <si>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</si>
  <si>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</si>
  <si>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</si>
  <si>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</si>
  <si>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</si>
  <si>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</si>
  <si>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</si>
  <si>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</si>
  <si>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</si>
  <si>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</si>
  <si>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</si>
  <si>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</si>
  <si>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</si>
  <si>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</si>
  <si>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</si>
  <si>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Komunikácia</t>
  </si>
  <si>
    <t>STA</t>
  </si>
  <si>
    <t>1</t>
  </si>
  <si>
    <t>{94bf0dc1-f9b1-41cb-b946-42d9d56a2a7d}</t>
  </si>
  <si>
    <t>KRYCÍ LIST ROZPOČTU</t>
  </si>
  <si>
    <t>Objekt:</t>
  </si>
  <si>
    <t>01 - Komunikácia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</si>
  <si>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</si>
  <si>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</si>
  <si>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</si>
  <si>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</si>
  <si>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</si>
  <si>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</si>
  <si>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</si>
  <si>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</si>
  <si>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</si>
  <si>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</si>
  <si>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</si>
  <si>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</si>
  <si>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</si>
  <si>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</si>
  <si>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</si>
  <si>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</si>
  <si>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</si>
  <si>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</si>
  <si>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</si>
  <si>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</si>
  <si>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</si>
  <si>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</si>
  <si>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</si>
  <si>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</si>
  <si>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</si>
  <si>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</si>
  <si>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</si>
  <si>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</si>
  <si>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</si>
  <si>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</si>
  <si>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</si>
  <si>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112201012.S</t>
  </si>
  <si>
    <t>Odstránenie pňa ručne, priemeru nad 200 do 300 mm v rovine a na svahu do 1:5</t>
  </si>
  <si>
    <t>ks</t>
  </si>
  <si>
    <t>4</t>
  </si>
  <si>
    <t>2</t>
  </si>
  <si>
    <t>-602515538</t>
  </si>
  <si>
    <t>113106121.S</t>
  </si>
  <si>
    <t xml:space="preserve">Rozoberanie dlažby, z betónových alebo kamenin. dlaždíc, dosiek alebo tvaroviek,  -0,13800t</t>
  </si>
  <si>
    <t>m2</t>
  </si>
  <si>
    <t>-204889766</t>
  </si>
  <si>
    <t>3</t>
  </si>
  <si>
    <t>113152510.S</t>
  </si>
  <si>
    <t xml:space="preserve">Frézovanie asf. podkladu alebo krytu bez prek., plochy cez 1000 do 10000 m2, pruh š. do 1 m, hr. do 30 mm  0,076 t</t>
  </si>
  <si>
    <t>-1525131617</t>
  </si>
  <si>
    <t>113152640.S</t>
  </si>
  <si>
    <t xml:space="preserve">Frézovanie asf. podkladu alebo krytu bez prek., plochy cez 1000 do 10000 m2, pruh š. cez 1 m do 2 m, hr. 100 mm  0,254 t</t>
  </si>
  <si>
    <t>172497063</t>
  </si>
  <si>
    <t>5</t>
  </si>
  <si>
    <t>113154510.S</t>
  </si>
  <si>
    <t xml:space="preserve">Frézovanie bet. podkladu alebo krytu bez prek., plochy cez 1000 do 10000 m2, pruh š. do 1 m, hr. do 30 mm  0,076 t</t>
  </si>
  <si>
    <t>-1571731853</t>
  </si>
  <si>
    <t>6</t>
  </si>
  <si>
    <t>113202111.S</t>
  </si>
  <si>
    <t xml:space="preserve">Vytrhanie obrúb kamenných, s vybúraním lôžka, z krajníkov alebo obrubníkov stojatých,  -0,14500t</t>
  </si>
  <si>
    <t>m</t>
  </si>
  <si>
    <t>-1559513358</t>
  </si>
  <si>
    <t>7</t>
  </si>
  <si>
    <t>113203111.S</t>
  </si>
  <si>
    <t xml:space="preserve">Vytrhanie obrúb kamenných, s vybúraním lôžka, z dlažobných kociek,  -0,11500t</t>
  </si>
  <si>
    <t>1450670205</t>
  </si>
  <si>
    <t>8</t>
  </si>
  <si>
    <t>113208111.S</t>
  </si>
  <si>
    <t xml:space="preserve">Vytrhanie obrúb betonových, s vybúraním lôžka, záhonových,  -0,04000t</t>
  </si>
  <si>
    <t>-235683731</t>
  </si>
  <si>
    <t>9</t>
  </si>
  <si>
    <t>113307222.S</t>
  </si>
  <si>
    <t xml:space="preserve">Odstránenie podkladu v ploche nad 200 m2 z kameniva hrubého drveného, hr.100 do 200 mm,  -0,23500t</t>
  </si>
  <si>
    <t>-1538288276</t>
  </si>
  <si>
    <t>10</t>
  </si>
  <si>
    <t>113307231.S</t>
  </si>
  <si>
    <t xml:space="preserve">Odstránenie podkladu v ploche nad 200 m2 z betónu prostého, hr. vrstvy do 150 mm,  -0,22500t</t>
  </si>
  <si>
    <t>-405608995</t>
  </si>
  <si>
    <t>11</t>
  </si>
  <si>
    <t>133211101.S</t>
  </si>
  <si>
    <t xml:space="preserve">Hĺbenie šachiet v  hornine tr. 3 súdržných - ručným náradím plocha výkopu do 4 m2</t>
  </si>
  <si>
    <t>m3</t>
  </si>
  <si>
    <t>-1169927558</t>
  </si>
  <si>
    <t>12</t>
  </si>
  <si>
    <t>162501102.S</t>
  </si>
  <si>
    <t>Vodorovné premiestnenie výkopku po spevnenej ceste z horniny tr.1-4, do 100 m3 na vzdialenosť do 3000 m</t>
  </si>
  <si>
    <t>1401553606</t>
  </si>
  <si>
    <t>13</t>
  </si>
  <si>
    <t>162501105.S</t>
  </si>
  <si>
    <t>Vodorovné premiestnenie výkopku po spevnenej ceste z horniny tr.1-4, do 100 m3, príplatok k cene za každých ďalšich a začatých 1000 m</t>
  </si>
  <si>
    <t>1319911456</t>
  </si>
  <si>
    <t>14</t>
  </si>
  <si>
    <t>171209002.S</t>
  </si>
  <si>
    <t>Poplatok za skladovanie</t>
  </si>
  <si>
    <t>t</t>
  </si>
  <si>
    <t>377477876</t>
  </si>
  <si>
    <t>Zakladanie</t>
  </si>
  <si>
    <t>15</t>
  </si>
  <si>
    <t>275313521.S</t>
  </si>
  <si>
    <t>Betón základových pätiek, prostý tr. C 12/15</t>
  </si>
  <si>
    <t>-350378584</t>
  </si>
  <si>
    <t>Vodorovné konštrukcie</t>
  </si>
  <si>
    <t>16</t>
  </si>
  <si>
    <t>451317777.S</t>
  </si>
  <si>
    <t>Podklad pod dlažbu vodorovne alebo v sklone do 1:5 hr. 50-100mm z bet. tr. C 8/10</t>
  </si>
  <si>
    <t>-574546821</t>
  </si>
  <si>
    <t>Komunikácie</t>
  </si>
  <si>
    <t>17</t>
  </si>
  <si>
    <t>564851114.S</t>
  </si>
  <si>
    <t>Podklad zo štrkodrviny s rozprestretím a zhutnením, po zhutnení hr. 180 mm</t>
  </si>
  <si>
    <t>-1913405826</t>
  </si>
  <si>
    <t>18</t>
  </si>
  <si>
    <t>567114311.S</t>
  </si>
  <si>
    <t>Podklad z podkladového betónu PB III tr. C 8/10 hr. 100 mm</t>
  </si>
  <si>
    <t>-521711307</t>
  </si>
  <si>
    <t>19</t>
  </si>
  <si>
    <t>567124312.S</t>
  </si>
  <si>
    <t>Podklad z podkladového betónu PB III tr. C 8/10 hr. 120 mm</t>
  </si>
  <si>
    <t>843314063</t>
  </si>
  <si>
    <t>573111115.S</t>
  </si>
  <si>
    <t>Postrek asfaltový infiltračný s posypom kamenivom z asfaltu cestného v množstve 2,50 kg/m2</t>
  </si>
  <si>
    <t>2030157744</t>
  </si>
  <si>
    <t>21</t>
  </si>
  <si>
    <t>577134131.S</t>
  </si>
  <si>
    <t>Asfaltový betón vrstva obrusná AC 8 O v pruhu š. do 3 m z modifik. asfaltu tr. I, po zhutnení hr. 40 mm</t>
  </si>
  <si>
    <t>-1917692124</t>
  </si>
  <si>
    <t>22</t>
  </si>
  <si>
    <t>577134251.S</t>
  </si>
  <si>
    <t>Asfaltový betón vrstva obrusná AC 11 O v pruhu š. do 3 m z modifik. asfaltu tr. I, po zhutnení hr. 40 mm</t>
  </si>
  <si>
    <t>1178896044</t>
  </si>
  <si>
    <t>23</t>
  </si>
  <si>
    <t>577154461.S</t>
  </si>
  <si>
    <t>Asfaltový betón vrstva ložná AC 22 L v pruhu š. nad 3 m z modifik. asfaltu tr. I, po zhutnení hr. 60 mm</t>
  </si>
  <si>
    <t>-745371078</t>
  </si>
  <si>
    <t>24</t>
  </si>
  <si>
    <t>596811342.S</t>
  </si>
  <si>
    <t>Kladenie betónovej dlažby s vyplnením škár do lôžka z cementovej malty, veľ. do 0,25 m2 plochy od 100 do 300 m2</t>
  </si>
  <si>
    <t>300078357</t>
  </si>
  <si>
    <t>25</t>
  </si>
  <si>
    <t>M</t>
  </si>
  <si>
    <t>592460020411.S</t>
  </si>
  <si>
    <t>Prídlažba betónová, rozmer 500x250x100 mm, prírodná</t>
  </si>
  <si>
    <t>-1625776738</t>
  </si>
  <si>
    <t>26</t>
  </si>
  <si>
    <t>596911331.S</t>
  </si>
  <si>
    <t>Kladenie dlažby pre nevidiacich hr. 60 mm do lôžka z kameniva ťaženého s vyplnením škár</t>
  </si>
  <si>
    <t>917800611</t>
  </si>
  <si>
    <t>27</t>
  </si>
  <si>
    <t>592460007300.S</t>
  </si>
  <si>
    <t>Dlažba betónová pre nevidiacich, rozmer 200x200x60 mm, farebná</t>
  </si>
  <si>
    <t>-804607876</t>
  </si>
  <si>
    <t>Rúrové vedenie</t>
  </si>
  <si>
    <t>28</t>
  </si>
  <si>
    <t>899103111.S</t>
  </si>
  <si>
    <t>Osadenie poklopu liatinového a oceľového vrátane rámu hmotn. nad 100 do 150 kg</t>
  </si>
  <si>
    <t>1861563409</t>
  </si>
  <si>
    <t>29</t>
  </si>
  <si>
    <t>552410002411.S</t>
  </si>
  <si>
    <t>Poklop liatinový, tr. zaťaženia D400, MultiTop Bituplan</t>
  </si>
  <si>
    <t>145309763</t>
  </si>
  <si>
    <t>30</t>
  </si>
  <si>
    <t>899331110.S</t>
  </si>
  <si>
    <t>Výšková úprava kanalizačného poklopu</t>
  </si>
  <si>
    <t>778405116</t>
  </si>
  <si>
    <t>31</t>
  </si>
  <si>
    <t>899331111.S</t>
  </si>
  <si>
    <t>Výšková úprava uličného vstupu alebo vpuste do 200 mm zvýšením poklopu</t>
  </si>
  <si>
    <t>1242620339</t>
  </si>
  <si>
    <t>Ostatné konštrukcie a práce-búranie</t>
  </si>
  <si>
    <t>32</t>
  </si>
  <si>
    <t>914001111.S</t>
  </si>
  <si>
    <t>Osadenie a montáž cestnej zvislej dopravnej značky na stĺpik, stĺp, konzolu alebo objekt</t>
  </si>
  <si>
    <t>-113414296</t>
  </si>
  <si>
    <t>33</t>
  </si>
  <si>
    <t>404410001311</t>
  </si>
  <si>
    <t>Informačná značka 325 "Priechod pre chodcov</t>
  </si>
  <si>
    <t>-1061426565</t>
  </si>
  <si>
    <t>34</t>
  </si>
  <si>
    <t>914501121.S</t>
  </si>
  <si>
    <t>Montáž stĺpika zvislej dopravnej značky dĺžky do 3,5 m do betónového základu</t>
  </si>
  <si>
    <t>-1408531047</t>
  </si>
  <si>
    <t>35</t>
  </si>
  <si>
    <t>404490008411.S</t>
  </si>
  <si>
    <t>Stĺpik pre dopravné značky</t>
  </si>
  <si>
    <t>-1874416309</t>
  </si>
  <si>
    <t>36</t>
  </si>
  <si>
    <t>915711212.S</t>
  </si>
  <si>
    <t>Vodorovné dopravné značenie striekané farbou deliacich čiar súvislých šírky 125 mm biela retroreflexná</t>
  </si>
  <si>
    <t>-1859093934</t>
  </si>
  <si>
    <t>37</t>
  </si>
  <si>
    <t>915711412.S</t>
  </si>
  <si>
    <t>Vodorovné dopravné značenie striekané farbou vodiacich čiar súvislých šírky 250 mm biela retroreflexná</t>
  </si>
  <si>
    <t>49190182</t>
  </si>
  <si>
    <t>38</t>
  </si>
  <si>
    <t>915721212.S</t>
  </si>
  <si>
    <t>Vodorovné dopravné značenie striekané farbou prechodov pre chodcov, šípky, symboly a pod., biela retroreflexná</t>
  </si>
  <si>
    <t>-83169937</t>
  </si>
  <si>
    <t>39</t>
  </si>
  <si>
    <t>915791111.S</t>
  </si>
  <si>
    <t>Predznačenie pre značenie striekané farbou z náterových hmôt deliace čiary, vodiace prúžky</t>
  </si>
  <si>
    <t>-1215717202</t>
  </si>
  <si>
    <t>40</t>
  </si>
  <si>
    <t>915791112.S</t>
  </si>
  <si>
    <t>Predznačenie pre vodorovné značenie striekané farbou alebo vykonávané z náterových hmôt</t>
  </si>
  <si>
    <t>1345062675</t>
  </si>
  <si>
    <t>41</t>
  </si>
  <si>
    <t>916361111.S</t>
  </si>
  <si>
    <t>Osadenie cestného obrubníka betónového ležatého do lôžka z betónu prostého tr. C 12/15 s bočnou oporou</t>
  </si>
  <si>
    <t>2091637372</t>
  </si>
  <si>
    <t>42</t>
  </si>
  <si>
    <t>592170002400.S</t>
  </si>
  <si>
    <t>Obrubník cestný nábehový, lxšxv 1000x200x150(100) mm</t>
  </si>
  <si>
    <t>-1517514820</t>
  </si>
  <si>
    <t>43</t>
  </si>
  <si>
    <t>916362111.S</t>
  </si>
  <si>
    <t>Osadenie cestného obrubníka betónového stojatého do lôžka z betónu prostého tr. C 12/15 s bočnou oporou</t>
  </si>
  <si>
    <t>-283132357</t>
  </si>
  <si>
    <t>44</t>
  </si>
  <si>
    <t>592170003800.S</t>
  </si>
  <si>
    <t>Obrubník cestný so skosením, lxšxv 1000x150x250 mm, prírodný</t>
  </si>
  <si>
    <t>2079418021</t>
  </si>
  <si>
    <t>45</t>
  </si>
  <si>
    <t>592170000700</t>
  </si>
  <si>
    <t>Obrubník prechodový ľavý, lxšxv 1000x200(150)x150(260) mm</t>
  </si>
  <si>
    <t>-292235392</t>
  </si>
  <si>
    <t>46</t>
  </si>
  <si>
    <t>592170000800</t>
  </si>
  <si>
    <t>Obrubník prechodový pravý, lxšxv 1000x200(150)x150(260) mm</t>
  </si>
  <si>
    <t>91106890</t>
  </si>
  <si>
    <t>47</t>
  </si>
  <si>
    <t>916561111.S</t>
  </si>
  <si>
    <t>Osadenie záhonového alebo parkového obrubníka betón., do lôžka z bet. pros. tr. C 12/15 s bočnou oporou</t>
  </si>
  <si>
    <t>690304924</t>
  </si>
  <si>
    <t>48</t>
  </si>
  <si>
    <t>592170001800.S</t>
  </si>
  <si>
    <t>Obrubník parkový, lxšxv 1000x50x200 mm, prírodný</t>
  </si>
  <si>
    <t>393701658</t>
  </si>
  <si>
    <t>49</t>
  </si>
  <si>
    <t>918101111.S</t>
  </si>
  <si>
    <t>Lôžko pod obrubníky, krajníky alebo obruby z dlažobných kociek z betónu prostého tr. C 12/15</t>
  </si>
  <si>
    <t>1276913920</t>
  </si>
  <si>
    <t>50</t>
  </si>
  <si>
    <t>919731121.S</t>
  </si>
  <si>
    <t>Zarovnanie styčnej plochy pozdĺž vybúranej časti komunikácie asfaltovej hr. do 50 mm</t>
  </si>
  <si>
    <t>1909490985</t>
  </si>
  <si>
    <t>51</t>
  </si>
  <si>
    <t>919731122.S</t>
  </si>
  <si>
    <t>Zarovnanie styčnej plochy pozdĺž vybúranej časti komunikácie asfaltovej hr. nad 50 do 100 mm</t>
  </si>
  <si>
    <t>-1269599199</t>
  </si>
  <si>
    <t>52</t>
  </si>
  <si>
    <t>919735111.S</t>
  </si>
  <si>
    <t>Rezanie existujúceho asfaltového krytu alebo podkladu hĺbky do 50 mm</t>
  </si>
  <si>
    <t>-620402430</t>
  </si>
  <si>
    <t>53</t>
  </si>
  <si>
    <t>919735112.S</t>
  </si>
  <si>
    <t>Rezanie existujúceho asfaltového krytu alebo podkladu hĺbky nad 50 do 100 mm</t>
  </si>
  <si>
    <t>1618558026</t>
  </si>
  <si>
    <t>54</t>
  </si>
  <si>
    <t>919794441.S</t>
  </si>
  <si>
    <t>Úprava plôch okolo hydrantov, šupátok, a pod. v asfaltových krytoch v pôdorysnej ploche do 2 m2</t>
  </si>
  <si>
    <t>-1323117316</t>
  </si>
  <si>
    <t>55</t>
  </si>
  <si>
    <t>938909311.S</t>
  </si>
  <si>
    <t>Odstránenie blata, prachu alebo hlineného nánosu, z povrchu podkladu alebo krytu bet. alebo asfalt.</t>
  </si>
  <si>
    <t>-1755051608</t>
  </si>
  <si>
    <t>56</t>
  </si>
  <si>
    <t>965042221.S</t>
  </si>
  <si>
    <t>Búranie podkladov pod dlažby, liatych dlažieb a mazanín,betón,liaty asfalt hr.nad 100 mm, plochy do 1 m2 -2,20000t</t>
  </si>
  <si>
    <t>-2006730607</t>
  </si>
  <si>
    <t>57</t>
  </si>
  <si>
    <t>976074141.S</t>
  </si>
  <si>
    <t xml:space="preserve">Vybúranie kotvového železa zapusteného do 300 mm, v murive alebo v dlažbe z betónu,  -0,00900t</t>
  </si>
  <si>
    <t>-834796017</t>
  </si>
  <si>
    <t>58</t>
  </si>
  <si>
    <t>976085311.S</t>
  </si>
  <si>
    <t xml:space="preserve">Vybúranie kanalizačného rámu liatinového vrátane poklopu alebo mreže,  -0,04400t</t>
  </si>
  <si>
    <t>1881067959</t>
  </si>
  <si>
    <t>59</t>
  </si>
  <si>
    <t>979082213.S</t>
  </si>
  <si>
    <t>Vodorovná doprava sutiny so zložením a hrubým urovnaním na vzdialenosť do 1 km</t>
  </si>
  <si>
    <t>-1929635499</t>
  </si>
  <si>
    <t>60</t>
  </si>
  <si>
    <t>979082219.S</t>
  </si>
  <si>
    <t>Príplatok k cene za každý ďalší aj začatý 1 km nad 1 km pre vodorovnú dopravu sutiny</t>
  </si>
  <si>
    <t>1508732516</t>
  </si>
  <si>
    <t>61</t>
  </si>
  <si>
    <t>979087212.S</t>
  </si>
  <si>
    <t>Nakladanie na dopravné prostriedky pre vodorovnú dopravu sutiny</t>
  </si>
  <si>
    <t>1705411639</t>
  </si>
  <si>
    <t>62</t>
  </si>
  <si>
    <t>979089012.S</t>
  </si>
  <si>
    <t>-996616817</t>
  </si>
  <si>
    <t>99</t>
  </si>
  <si>
    <t>Presun hmôt HSV</t>
  </si>
  <si>
    <t>63</t>
  </si>
  <si>
    <t>998225111.S</t>
  </si>
  <si>
    <t>Presun hmôt pre pozemnú komunikáciu a letisko s krytom asfaltovým akejkoľvek dĺžky objektu</t>
  </si>
  <si>
    <t>-1558545258</t>
  </si>
  <si>
    <t>VRN</t>
  </si>
  <si>
    <t>Investičné náklady neobsiahnuté v cenách</t>
  </si>
  <si>
    <t>64</t>
  </si>
  <si>
    <t>000300011.S</t>
  </si>
  <si>
    <t>Geodetické práce - vytýčenie inžinierských sietí</t>
  </si>
  <si>
    <t>eur</t>
  </si>
  <si>
    <t>-257435186</t>
  </si>
  <si>
    <t>65</t>
  </si>
  <si>
    <t>000400022.S</t>
  </si>
  <si>
    <t>Projektové práce - náklady na porealizčné zameranie</t>
  </si>
  <si>
    <t>1778208802</t>
  </si>
  <si>
    <t>66</t>
  </si>
  <si>
    <t>001400011.S</t>
  </si>
  <si>
    <t>Ostatné náklady stavby - dočasné doprvané značenie</t>
  </si>
  <si>
    <t>-744980791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</si>
</sst>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30</v>
      </c>
      <c r="AR16" s="18"/>
      <c r="BE16" s="27"/>
      <c r="BS16" s="15" t="s">
        <v>3</v>
      </c>
    </row>
    <row r="17" s="1" customFormat="1" ht="18.48" customHeight="1">
      <c r="B17" s="18"/>
      <c r="E17" s="23" t="s">
        <v>31</v>
      </c>
      <c r="AK17" s="28" t="s">
        <v>26</v>
      </c>
      <c r="AN17" s="23" t="s">
        <v>1</v>
      </c>
      <c r="AR17" s="18"/>
      <c r="BE17" s="27"/>
      <c r="BS17" s="15" t="s">
        <v>32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33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20</v>
      </c>
      <c r="AK20" s="28" t="s">
        <v>26</v>
      </c>
      <c r="AN20" s="23" t="s">
        <v>1</v>
      </c>
      <c r="AR20" s="18"/>
      <c r="BE20" s="27"/>
      <c r="BS20" s="15" t="s">
        <v>32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0"/>
      <c r="BE29" s="44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0"/>
      <c r="BE30" s="44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0"/>
      <c r="BE31" s="44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0"/>
      <c r="BE32" s="44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0"/>
      <c r="BE33" s="44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5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50</v>
      </c>
      <c r="AI60" s="37"/>
      <c r="AJ60" s="37"/>
      <c r="AK60" s="37"/>
      <c r="AL60" s="37"/>
      <c r="AM60" s="55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3" t="s">
        <v>52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53</v>
      </c>
      <c r="AI64" s="56"/>
      <c r="AJ64" s="56"/>
      <c r="AK64" s="56"/>
      <c r="AL64" s="56"/>
      <c r="AM64" s="56"/>
      <c r="AN64" s="56"/>
      <c r="AO64" s="56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5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50</v>
      </c>
      <c r="AI75" s="37"/>
      <c r="AJ75" s="37"/>
      <c r="AK75" s="37"/>
      <c r="AL75" s="37"/>
      <c r="AM75" s="55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5"/>
      <c r="B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1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HANULOVA01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15</v>
      </c>
      <c r="D85" s="5"/>
      <c r="E85" s="5"/>
      <c r="F85" s="5"/>
      <c r="G85" s="5"/>
      <c r="H85" s="5"/>
      <c r="I85" s="5"/>
      <c r="J85" s="5"/>
      <c r="K85" s="5"/>
      <c r="L85" s="64" t="str">
        <f>K6</f>
        <v>Oprava MK Hanulova ulica - II.etapa, Nitra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5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66" t="str">
        <f>IF(AN8= "","",AN8)</f>
        <v>7. 6. 2021</v>
      </c>
      <c r="AN87" s="66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Nitra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7" t="str">
        <f>IF(E17="","",E17)</f>
        <v>STAVPROS NR s.r.o.</v>
      </c>
      <c r="AN89" s="4"/>
      <c r="AO89" s="4"/>
      <c r="AP89" s="4"/>
      <c r="AQ89" s="34"/>
      <c r="AR89" s="35"/>
      <c r="AS89" s="68" t="s">
        <v>55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33</v>
      </c>
      <c r="AJ90" s="34"/>
      <c r="AK90" s="34"/>
      <c r="AL90" s="34"/>
      <c r="AM90" s="67" t="str">
        <f>IF(E20="","",E20)</f>
        <v xml:space="preserve"> </v>
      </c>
      <c r="AN90" s="4"/>
      <c r="AO90" s="4"/>
      <c r="AP90" s="4"/>
      <c r="AQ90" s="34"/>
      <c r="AR90" s="35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4"/>
    </row>
    <row r="92" s="2" customFormat="1" ht="29.28" customHeight="1">
      <c r="A92" s="34"/>
      <c r="B92" s="35"/>
      <c r="C92" s="76" t="s">
        <v>56</v>
      </c>
      <c r="D92" s="77"/>
      <c r="E92" s="77"/>
      <c r="F92" s="77"/>
      <c r="G92" s="77"/>
      <c r="H92" s="78"/>
      <c r="I92" s="79" t="s">
        <v>57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58</v>
      </c>
      <c r="AH92" s="77"/>
      <c r="AI92" s="77"/>
      <c r="AJ92" s="77"/>
      <c r="AK92" s="77"/>
      <c r="AL92" s="77"/>
      <c r="AM92" s="77"/>
      <c r="AN92" s="79" t="s">
        <v>59</v>
      </c>
      <c r="AO92" s="77"/>
      <c r="AP92" s="81"/>
      <c r="AQ92" s="82" t="s">
        <v>60</v>
      </c>
      <c r="AR92" s="35"/>
      <c r="AS92" s="83" t="s">
        <v>61</v>
      </c>
      <c r="AT92" s="84" t="s">
        <v>62</v>
      </c>
      <c r="AU92" s="84" t="s">
        <v>63</v>
      </c>
      <c r="AV92" s="84" t="s">
        <v>64</v>
      </c>
      <c r="AW92" s="84" t="s">
        <v>65</v>
      </c>
      <c r="AX92" s="84" t="s">
        <v>66</v>
      </c>
      <c r="AY92" s="84" t="s">
        <v>67</v>
      </c>
      <c r="AZ92" s="84" t="s">
        <v>68</v>
      </c>
      <c r="BA92" s="84" t="s">
        <v>69</v>
      </c>
      <c r="BB92" s="84" t="s">
        <v>70</v>
      </c>
      <c r="BC92" s="84" t="s">
        <v>71</v>
      </c>
      <c r="BD92" s="85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4"/>
    </row>
    <row r="94" s="6" customFormat="1" ht="32.4" customHeight="1">
      <c r="A94" s="6"/>
      <c r="B94" s="89"/>
      <c r="C94" s="90" t="s">
        <v>73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74</v>
      </c>
      <c r="BT94" s="99" t="s">
        <v>75</v>
      </c>
      <c r="BU94" s="100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16.5" customHeight="1">
      <c r="A95" s="101" t="s">
        <v>79</v>
      </c>
      <c r="B95" s="102"/>
      <c r="C95" s="103"/>
      <c r="D95" s="104" t="s">
        <v>80</v>
      </c>
      <c r="E95" s="104"/>
      <c r="F95" s="104"/>
      <c r="G95" s="104"/>
      <c r="H95" s="104"/>
      <c r="I95" s="105"/>
      <c r="J95" s="104" t="s">
        <v>81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'01 - Komunikácia'!J30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82</v>
      </c>
      <c r="AR95" s="102"/>
      <c r="AS95" s="108">
        <v>0</v>
      </c>
      <c r="AT95" s="109">
        <f>ROUND(SUM(AV95:AW95),2)</f>
        <v>0</v>
      </c>
      <c r="AU95" s="110">
        <f>'01 - Komunikácia'!P125</f>
        <v>0</v>
      </c>
      <c r="AV95" s="109">
        <f>'01 - Komunikácia'!J33</f>
        <v>0</v>
      </c>
      <c r="AW95" s="109">
        <f>'01 - Komunikácia'!J34</f>
        <v>0</v>
      </c>
      <c r="AX95" s="109">
        <f>'01 - Komunikácia'!J35</f>
        <v>0</v>
      </c>
      <c r="AY95" s="109">
        <f>'01 - Komunikácia'!J36</f>
        <v>0</v>
      </c>
      <c r="AZ95" s="109">
        <f>'01 - Komunikácia'!F33</f>
        <v>0</v>
      </c>
      <c r="BA95" s="109">
        <f>'01 - Komunikácia'!F34</f>
        <v>0</v>
      </c>
      <c r="BB95" s="109">
        <f>'01 - Komunikácia'!F35</f>
        <v>0</v>
      </c>
      <c r="BC95" s="109">
        <f>'01 - Komunikácia'!F36</f>
        <v>0</v>
      </c>
      <c r="BD95" s="111">
        <f>'01 - Komunikácia'!F37</f>
        <v>0</v>
      </c>
      <c r="BE95" s="7"/>
      <c r="BT95" s="112" t="s">
        <v>83</v>
      </c>
      <c r="BV95" s="112" t="s">
        <v>77</v>
      </c>
      <c r="BW95" s="112" t="s">
        <v>84</v>
      </c>
      <c r="BX95" s="112" t="s">
        <v>4</v>
      </c>
      <c r="CL95" s="112" t="s">
        <v>1</v>
      </c>
      <c r="CM95" s="112" t="s">
        <v>75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Komunik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85</v>
      </c>
      <c r="L4" s="18"/>
      <c r="M4" s="11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4" t="str">
        <f>'Rekapitulácia stavby'!K6</f>
        <v>Oprava MK Hanulova ulica - II.etapa, Nitra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86</v>
      </c>
      <c r="E8" s="34"/>
      <c r="F8" s="34"/>
      <c r="G8" s="34"/>
      <c r="H8" s="34"/>
      <c r="I8" s="34"/>
      <c r="J8" s="34"/>
      <c r="K8" s="34"/>
      <c r="L8" s="52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4" t="s">
        <v>87</v>
      </c>
      <c r="F9" s="34"/>
      <c r="G9" s="34"/>
      <c r="H9" s="34"/>
      <c r="I9" s="34"/>
      <c r="J9" s="34"/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6" t="str">
        <f>'Rekapitulácia stavby'!AN8</f>
        <v>7. 6. 2021</v>
      </c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30</v>
      </c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31</v>
      </c>
      <c r="F21" s="34"/>
      <c r="G21" s="34"/>
      <c r="H21" s="34"/>
      <c r="I21" s="28" t="s">
        <v>26</v>
      </c>
      <c r="J21" s="23" t="s">
        <v>1</v>
      </c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">
        <v>20</v>
      </c>
      <c r="F24" s="34"/>
      <c r="G24" s="34"/>
      <c r="H24" s="34"/>
      <c r="I24" s="28" t="s">
        <v>26</v>
      </c>
      <c r="J24" s="23" t="s">
        <v>1</v>
      </c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5"/>
      <c r="B27" s="116"/>
      <c r="C27" s="115"/>
      <c r="D27" s="115"/>
      <c r="E27" s="32" t="s">
        <v>1</v>
      </c>
      <c r="F27" s="32"/>
      <c r="G27" s="32"/>
      <c r="H27" s="3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7"/>
      <c r="E29" s="87"/>
      <c r="F29" s="87"/>
      <c r="G29" s="87"/>
      <c r="H29" s="87"/>
      <c r="I29" s="87"/>
      <c r="J29" s="87"/>
      <c r="K29" s="87"/>
      <c r="L29" s="118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</row>
    <row r="30" s="2" customFormat="1" ht="25.44" customHeight="1">
      <c r="A30" s="34"/>
      <c r="B30" s="35"/>
      <c r="C30" s="34"/>
      <c r="D30" s="120" t="s">
        <v>35</v>
      </c>
      <c r="E30" s="34"/>
      <c r="F30" s="34"/>
      <c r="G30" s="34"/>
      <c r="H30" s="34"/>
      <c r="I30" s="34"/>
      <c r="J30" s="93">
        <f>ROUND(J125, 2)</f>
        <v>0</v>
      </c>
      <c r="K30" s="34"/>
      <c r="L30" s="118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</row>
    <row r="31" s="2" customFormat="1" ht="6.96" customHeight="1">
      <c r="A31" s="34"/>
      <c r="B31" s="35"/>
      <c r="C31" s="34"/>
      <c r="D31" s="87"/>
      <c r="E31" s="87"/>
      <c r="F31" s="87"/>
      <c r="G31" s="87"/>
      <c r="H31" s="87"/>
      <c r="I31" s="87"/>
      <c r="J31" s="87"/>
      <c r="K31" s="87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1" t="s">
        <v>39</v>
      </c>
      <c r="E33" s="41" t="s">
        <v>40</v>
      </c>
      <c r="F33" s="122">
        <f>ROUND((SUM(BE125:BE200)),  2)</f>
        <v>0</v>
      </c>
      <c r="G33" s="119"/>
      <c r="H33" s="119"/>
      <c r="I33" s="123">
        <v>0.20000000000000001</v>
      </c>
      <c r="J33" s="122">
        <f>ROUND(((SUM(BE125:BE200))*I33),  2)</f>
        <v>0</v>
      </c>
      <c r="K33" s="34"/>
      <c r="L33" s="118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</row>
    <row r="34" s="2" customFormat="1" ht="14.4" customHeight="1">
      <c r="A34" s="34"/>
      <c r="B34" s="35"/>
      <c r="C34" s="34"/>
      <c r="D34" s="34"/>
      <c r="E34" s="41" t="s">
        <v>41</v>
      </c>
      <c r="F34" s="122">
        <f>ROUND((SUM(BF125:BF200)),  2)</f>
        <v>0</v>
      </c>
      <c r="G34" s="119"/>
      <c r="H34" s="119"/>
      <c r="I34" s="123">
        <v>0.20000000000000001</v>
      </c>
      <c r="J34" s="122">
        <f>ROUND(((SUM(BF125:BF200))*I34),  2)</f>
        <v>0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4">
        <f>ROUND((SUM(BG125:BG200)),  2)</f>
        <v>0</v>
      </c>
      <c r="G35" s="34"/>
      <c r="H35" s="34"/>
      <c r="I35" s="125">
        <v>0.20000000000000001</v>
      </c>
      <c r="J35" s="124">
        <f>0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4">
        <f>ROUND((SUM(BH125:BH200)),  2)</f>
        <v>0</v>
      </c>
      <c r="G36" s="34"/>
      <c r="H36" s="34"/>
      <c r="I36" s="125">
        <v>0.20000000000000001</v>
      </c>
      <c r="J36" s="124">
        <f>0</f>
        <v>0</v>
      </c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2">
        <f>ROUND((SUM(BI125:BI200)),  2)</f>
        <v>0</v>
      </c>
      <c r="G37" s="119"/>
      <c r="H37" s="119"/>
      <c r="I37" s="123">
        <v>0</v>
      </c>
      <c r="J37" s="122">
        <f>0</f>
        <v>0</v>
      </c>
      <c r="K37" s="34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6"/>
      <c r="D39" s="127" t="s">
        <v>45</v>
      </c>
      <c r="E39" s="78"/>
      <c r="F39" s="78"/>
      <c r="G39" s="128" t="s">
        <v>46</v>
      </c>
      <c r="H39" s="129" t="s">
        <v>47</v>
      </c>
      <c r="I39" s="78"/>
      <c r="J39" s="130">
        <f>SUM(J30:J37)</f>
        <v>0</v>
      </c>
      <c r="K39" s="131"/>
      <c r="L39" s="5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5" t="s">
        <v>50</v>
      </c>
      <c r="E61" s="37"/>
      <c r="F61" s="132" t="s">
        <v>51</v>
      </c>
      <c r="G61" s="55" t="s">
        <v>50</v>
      </c>
      <c r="H61" s="37"/>
      <c r="I61" s="37"/>
      <c r="J61" s="133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5" t="s">
        <v>50</v>
      </c>
      <c r="E76" s="37"/>
      <c r="F76" s="132" t="s">
        <v>51</v>
      </c>
      <c r="G76" s="55" t="s">
        <v>50</v>
      </c>
      <c r="H76" s="37"/>
      <c r="I76" s="37"/>
      <c r="J76" s="133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88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4" t="str">
        <f>E7</f>
        <v>Oprava MK Hanulova ulica - II.etapa, Nitra</v>
      </c>
      <c r="F85" s="28"/>
      <c r="G85" s="28"/>
      <c r="H85" s="28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86</v>
      </c>
      <c r="D86" s="34"/>
      <c r="E86" s="34"/>
      <c r="F86" s="34"/>
      <c r="G86" s="34"/>
      <c r="H86" s="34"/>
      <c r="I86" s="34"/>
      <c r="J86" s="34"/>
      <c r="K86" s="34"/>
      <c r="L86" s="52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4" t="str">
        <f>E9</f>
        <v>01 - Komunikácia</v>
      </c>
      <c r="F87" s="34"/>
      <c r="G87" s="34"/>
      <c r="H87" s="34"/>
      <c r="I87" s="34"/>
      <c r="J87" s="34"/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66" t="str">
        <f>IF(J12="","",J12)</f>
        <v>7. 6. 2021</v>
      </c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Mesto Nitra</v>
      </c>
      <c r="G91" s="34"/>
      <c r="H91" s="34"/>
      <c r="I91" s="28" t="s">
        <v>29</v>
      </c>
      <c r="J91" s="32" t="str">
        <f>E21</f>
        <v>STAVPROS NR s.r.o.</v>
      </c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4" t="s">
        <v>89</v>
      </c>
      <c r="D94" s="126"/>
      <c r="E94" s="126"/>
      <c r="F94" s="126"/>
      <c r="G94" s="126"/>
      <c r="H94" s="126"/>
      <c r="I94" s="126"/>
      <c r="J94" s="135" t="s">
        <v>90</v>
      </c>
      <c r="K94" s="126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6" t="s">
        <v>91</v>
      </c>
      <c r="D96" s="34"/>
      <c r="E96" s="34"/>
      <c r="F96" s="34"/>
      <c r="G96" s="34"/>
      <c r="H96" s="34"/>
      <c r="I96" s="34"/>
      <c r="J96" s="93">
        <f>J125</f>
        <v>0</v>
      </c>
      <c r="K96" s="34"/>
      <c r="L96" s="5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92</v>
      </c>
    </row>
    <row r="97" s="9" customFormat="1" ht="24.96" customHeight="1">
      <c r="A97" s="9"/>
      <c r="B97" s="137"/>
      <c r="C97" s="9"/>
      <c r="D97" s="138" t="s">
        <v>93</v>
      </c>
      <c r="E97" s="139"/>
      <c r="F97" s="139"/>
      <c r="G97" s="139"/>
      <c r="H97" s="139"/>
      <c r="I97" s="139"/>
      <c r="J97" s="140">
        <f>J126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94</v>
      </c>
      <c r="E98" s="143"/>
      <c r="F98" s="143"/>
      <c r="G98" s="143"/>
      <c r="H98" s="143"/>
      <c r="I98" s="143"/>
      <c r="J98" s="144">
        <f>J127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95</v>
      </c>
      <c r="E99" s="143"/>
      <c r="F99" s="143"/>
      <c r="G99" s="143"/>
      <c r="H99" s="143"/>
      <c r="I99" s="143"/>
      <c r="J99" s="144">
        <f>J142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96</v>
      </c>
      <c r="E100" s="143"/>
      <c r="F100" s="143"/>
      <c r="G100" s="143"/>
      <c r="H100" s="143"/>
      <c r="I100" s="143"/>
      <c r="J100" s="144">
        <f>J144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97</v>
      </c>
      <c r="E101" s="143"/>
      <c r="F101" s="143"/>
      <c r="G101" s="143"/>
      <c r="H101" s="143"/>
      <c r="I101" s="143"/>
      <c r="J101" s="144">
        <f>J146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1"/>
      <c r="C102" s="10"/>
      <c r="D102" s="142" t="s">
        <v>98</v>
      </c>
      <c r="E102" s="143"/>
      <c r="F102" s="143"/>
      <c r="G102" s="143"/>
      <c r="H102" s="143"/>
      <c r="I102" s="143"/>
      <c r="J102" s="144">
        <f>J158</f>
        <v>0</v>
      </c>
      <c r="K102" s="10"/>
      <c r="L102" s="14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1"/>
      <c r="C103" s="10"/>
      <c r="D103" s="142" t="s">
        <v>99</v>
      </c>
      <c r="E103" s="143"/>
      <c r="F103" s="143"/>
      <c r="G103" s="143"/>
      <c r="H103" s="143"/>
      <c r="I103" s="143"/>
      <c r="J103" s="144">
        <f>J163</f>
        <v>0</v>
      </c>
      <c r="K103" s="10"/>
      <c r="L103" s="14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1"/>
      <c r="C104" s="10"/>
      <c r="D104" s="142" t="s">
        <v>100</v>
      </c>
      <c r="E104" s="143"/>
      <c r="F104" s="143"/>
      <c r="G104" s="143"/>
      <c r="H104" s="143"/>
      <c r="I104" s="143"/>
      <c r="J104" s="144">
        <f>J195</f>
        <v>0</v>
      </c>
      <c r="K104" s="10"/>
      <c r="L104" s="14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37"/>
      <c r="C105" s="9"/>
      <c r="D105" s="138" t="s">
        <v>101</v>
      </c>
      <c r="E105" s="139"/>
      <c r="F105" s="139"/>
      <c r="G105" s="139"/>
      <c r="H105" s="139"/>
      <c r="I105" s="139"/>
      <c r="J105" s="140">
        <f>J197</f>
        <v>0</v>
      </c>
      <c r="K105" s="9"/>
      <c r="L105" s="137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2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2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2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102</v>
      </c>
      <c r="D112" s="34"/>
      <c r="E112" s="34"/>
      <c r="F112" s="34"/>
      <c r="G112" s="34"/>
      <c r="H112" s="34"/>
      <c r="I112" s="34"/>
      <c r="J112" s="34"/>
      <c r="K112" s="34"/>
      <c r="L112" s="52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2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2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114" t="str">
        <f>E7</f>
        <v>Oprava MK Hanulova ulica - II.etapa, Nitra</v>
      </c>
      <c r="F115" s="28"/>
      <c r="G115" s="28"/>
      <c r="H115" s="28"/>
      <c r="I115" s="34"/>
      <c r="J115" s="34"/>
      <c r="K115" s="34"/>
      <c r="L115" s="52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86</v>
      </c>
      <c r="D116" s="34"/>
      <c r="E116" s="34"/>
      <c r="F116" s="34"/>
      <c r="G116" s="34"/>
      <c r="H116" s="34"/>
      <c r="I116" s="34"/>
      <c r="J116" s="34"/>
      <c r="K116" s="34"/>
      <c r="L116" s="52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64" t="str">
        <f>E9</f>
        <v>01 - Komunikácia</v>
      </c>
      <c r="F117" s="34"/>
      <c r="G117" s="34"/>
      <c r="H117" s="34"/>
      <c r="I117" s="34"/>
      <c r="J117" s="34"/>
      <c r="K117" s="34"/>
      <c r="L117" s="52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2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19</v>
      </c>
      <c r="D119" s="34"/>
      <c r="E119" s="34"/>
      <c r="F119" s="23" t="str">
        <f>F12</f>
        <v xml:space="preserve"> </v>
      </c>
      <c r="G119" s="34"/>
      <c r="H119" s="34"/>
      <c r="I119" s="28" t="s">
        <v>21</v>
      </c>
      <c r="J119" s="66" t="str">
        <f>IF(J12="","",J12)</f>
        <v>7. 6. 2021</v>
      </c>
      <c r="K119" s="34"/>
      <c r="L119" s="52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23</v>
      </c>
      <c r="D121" s="34"/>
      <c r="E121" s="34"/>
      <c r="F121" s="23" t="str">
        <f>E15</f>
        <v>Mesto Nitra</v>
      </c>
      <c r="G121" s="34"/>
      <c r="H121" s="34"/>
      <c r="I121" s="28" t="s">
        <v>29</v>
      </c>
      <c r="J121" s="32" t="str">
        <f>E21</f>
        <v>STAVPROS NR s.r.o.</v>
      </c>
      <c r="K121" s="34"/>
      <c r="L121" s="52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27</v>
      </c>
      <c r="D122" s="34"/>
      <c r="E122" s="34"/>
      <c r="F122" s="23" t="str">
        <f>IF(E18="","",E18)</f>
        <v>Vyplň údaj</v>
      </c>
      <c r="G122" s="34"/>
      <c r="H122" s="34"/>
      <c r="I122" s="28" t="s">
        <v>33</v>
      </c>
      <c r="J122" s="32" t="str">
        <f>E24</f>
        <v xml:space="preserve"> </v>
      </c>
      <c r="K122" s="34"/>
      <c r="L122" s="52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2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1" customFormat="1" ht="29.28" customHeight="1">
      <c r="A124" s="145"/>
      <c r="B124" s="146"/>
      <c r="C124" s="147" t="s">
        <v>103</v>
      </c>
      <c r="D124" s="148" t="s">
        <v>60</v>
      </c>
      <c r="E124" s="148" t="s">
        <v>56</v>
      </c>
      <c r="F124" s="148" t="s">
        <v>57</v>
      </c>
      <c r="G124" s="148" t="s">
        <v>104</v>
      </c>
      <c r="H124" s="148" t="s">
        <v>105</v>
      </c>
      <c r="I124" s="148" t="s">
        <v>106</v>
      </c>
      <c r="J124" s="149" t="s">
        <v>90</v>
      </c>
      <c r="K124" s="150" t="s">
        <v>107</v>
      </c>
      <c r="L124" s="151"/>
      <c r="M124" s="83" t="s">
        <v>1</v>
      </c>
      <c r="N124" s="84" t="s">
        <v>39</v>
      </c>
      <c r="O124" s="84" t="s">
        <v>108</v>
      </c>
      <c r="P124" s="84" t="s">
        <v>109</v>
      </c>
      <c r="Q124" s="84" t="s">
        <v>110</v>
      </c>
      <c r="R124" s="84" t="s">
        <v>111</v>
      </c>
      <c r="S124" s="84" t="s">
        <v>112</v>
      </c>
      <c r="T124" s="85" t="s">
        <v>113</v>
      </c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</row>
    <row r="125" s="2" customFormat="1" ht="22.8" customHeight="1">
      <c r="A125" s="34"/>
      <c r="B125" s="35"/>
      <c r="C125" s="90" t="s">
        <v>91</v>
      </c>
      <c r="D125" s="34"/>
      <c r="E125" s="34"/>
      <c r="F125" s="34"/>
      <c r="G125" s="34"/>
      <c r="H125" s="34"/>
      <c r="I125" s="34"/>
      <c r="J125" s="152">
        <f>BK125</f>
        <v>0</v>
      </c>
      <c r="K125" s="34"/>
      <c r="L125" s="35"/>
      <c r="M125" s="86"/>
      <c r="N125" s="70"/>
      <c r="O125" s="87"/>
      <c r="P125" s="153">
        <f>P126+P197</f>
        <v>0</v>
      </c>
      <c r="Q125" s="87"/>
      <c r="R125" s="153">
        <f>R126+R197</f>
        <v>1444.5016251499999</v>
      </c>
      <c r="S125" s="87"/>
      <c r="T125" s="154">
        <f>T126+T197</f>
        <v>1022.422206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5" t="s">
        <v>74</v>
      </c>
      <c r="AU125" s="15" t="s">
        <v>92</v>
      </c>
      <c r="BK125" s="155">
        <f>BK126+BK197</f>
        <v>0</v>
      </c>
    </row>
    <row r="126" s="12" customFormat="1" ht="25.92" customHeight="1">
      <c r="A126" s="12"/>
      <c r="B126" s="156"/>
      <c r="C126" s="12"/>
      <c r="D126" s="157" t="s">
        <v>74</v>
      </c>
      <c r="E126" s="158" t="s">
        <v>114</v>
      </c>
      <c r="F126" s="158" t="s">
        <v>115</v>
      </c>
      <c r="G126" s="12"/>
      <c r="H126" s="12"/>
      <c r="I126" s="159"/>
      <c r="J126" s="160">
        <f>BK126</f>
        <v>0</v>
      </c>
      <c r="K126" s="12"/>
      <c r="L126" s="156"/>
      <c r="M126" s="161"/>
      <c r="N126" s="162"/>
      <c r="O126" s="162"/>
      <c r="P126" s="163">
        <f>P127+P142+P144+P146+P158+P163+P195</f>
        <v>0</v>
      </c>
      <c r="Q126" s="162"/>
      <c r="R126" s="163">
        <f>R127+R142+R144+R146+R158+R163+R195</f>
        <v>1444.5016251499999</v>
      </c>
      <c r="S126" s="162"/>
      <c r="T126" s="164">
        <f>T127+T142+T144+T146+T158+T163+T195</f>
        <v>1022.422206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7" t="s">
        <v>83</v>
      </c>
      <c r="AT126" s="165" t="s">
        <v>74</v>
      </c>
      <c r="AU126" s="165" t="s">
        <v>75</v>
      </c>
      <c r="AY126" s="157" t="s">
        <v>116</v>
      </c>
      <c r="BK126" s="166">
        <f>BK127+BK142+BK144+BK146+BK158+BK163+BK195</f>
        <v>0</v>
      </c>
    </row>
    <row r="127" s="12" customFormat="1" ht="22.8" customHeight="1">
      <c r="A127" s="12"/>
      <c r="B127" s="156"/>
      <c r="C127" s="12"/>
      <c r="D127" s="157" t="s">
        <v>74</v>
      </c>
      <c r="E127" s="167" t="s">
        <v>83</v>
      </c>
      <c r="F127" s="167" t="s">
        <v>117</v>
      </c>
      <c r="G127" s="12"/>
      <c r="H127" s="12"/>
      <c r="I127" s="159"/>
      <c r="J127" s="168">
        <f>BK127</f>
        <v>0</v>
      </c>
      <c r="K127" s="12"/>
      <c r="L127" s="156"/>
      <c r="M127" s="161"/>
      <c r="N127" s="162"/>
      <c r="O127" s="162"/>
      <c r="P127" s="163">
        <f>SUM(P128:P141)</f>
        <v>0</v>
      </c>
      <c r="Q127" s="162"/>
      <c r="R127" s="163">
        <f>SUM(R128:R141)</f>
        <v>0.75554613000000004</v>
      </c>
      <c r="S127" s="162"/>
      <c r="T127" s="164">
        <f>SUM(T128:T141)</f>
        <v>1019.641206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7" t="s">
        <v>83</v>
      </c>
      <c r="AT127" s="165" t="s">
        <v>74</v>
      </c>
      <c r="AU127" s="165" t="s">
        <v>83</v>
      </c>
      <c r="AY127" s="157" t="s">
        <v>116</v>
      </c>
      <c r="BK127" s="166">
        <f>SUM(BK128:BK141)</f>
        <v>0</v>
      </c>
    </row>
    <row r="128" s="2" customFormat="1" ht="24.15" customHeight="1">
      <c r="A128" s="34"/>
      <c r="B128" s="169"/>
      <c r="C128" s="170" t="s">
        <v>83</v>
      </c>
      <c r="D128" s="170" t="s">
        <v>118</v>
      </c>
      <c r="E128" s="171" t="s">
        <v>119</v>
      </c>
      <c r="F128" s="172" t="s">
        <v>120</v>
      </c>
      <c r="G128" s="173" t="s">
        <v>121</v>
      </c>
      <c r="H128" s="174">
        <v>1</v>
      </c>
      <c r="I128" s="175"/>
      <c r="J128" s="176">
        <f>ROUND(I128*H128,2)</f>
        <v>0</v>
      </c>
      <c r="K128" s="177"/>
      <c r="L128" s="35"/>
      <c r="M128" s="178" t="s">
        <v>1</v>
      </c>
      <c r="N128" s="179" t="s">
        <v>41</v>
      </c>
      <c r="O128" s="74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2" t="s">
        <v>122</v>
      </c>
      <c r="AT128" s="182" t="s">
        <v>118</v>
      </c>
      <c r="AU128" s="182" t="s">
        <v>123</v>
      </c>
      <c r="AY128" s="15" t="s">
        <v>116</v>
      </c>
      <c r="BE128" s="183">
        <f>IF(N128="základná",J128,0)</f>
        <v>0</v>
      </c>
      <c r="BF128" s="183">
        <f>IF(N128="znížená",J128,0)</f>
        <v>0</v>
      </c>
      <c r="BG128" s="183">
        <f>IF(N128="zákl. prenesená",J128,0)</f>
        <v>0</v>
      </c>
      <c r="BH128" s="183">
        <f>IF(N128="zníž. prenesená",J128,0)</f>
        <v>0</v>
      </c>
      <c r="BI128" s="183">
        <f>IF(N128="nulová",J128,0)</f>
        <v>0</v>
      </c>
      <c r="BJ128" s="15" t="s">
        <v>123</v>
      </c>
      <c r="BK128" s="183">
        <f>ROUND(I128*H128,2)</f>
        <v>0</v>
      </c>
      <c r="BL128" s="15" t="s">
        <v>122</v>
      </c>
      <c r="BM128" s="182" t="s">
        <v>124</v>
      </c>
    </row>
    <row r="129" s="2" customFormat="1" ht="33" customHeight="1">
      <c r="A129" s="34"/>
      <c r="B129" s="169"/>
      <c r="C129" s="170" t="s">
        <v>123</v>
      </c>
      <c r="D129" s="170" t="s">
        <v>118</v>
      </c>
      <c r="E129" s="171" t="s">
        <v>125</v>
      </c>
      <c r="F129" s="172" t="s">
        <v>126</v>
      </c>
      <c r="G129" s="173" t="s">
        <v>127</v>
      </c>
      <c r="H129" s="174">
        <v>202.19</v>
      </c>
      <c r="I129" s="175"/>
      <c r="J129" s="176">
        <f>ROUND(I129*H129,2)</f>
        <v>0</v>
      </c>
      <c r="K129" s="177"/>
      <c r="L129" s="35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0.13800000000000001</v>
      </c>
      <c r="T129" s="181">
        <f>S129*H129</f>
        <v>27.902220000000003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2" t="s">
        <v>122</v>
      </c>
      <c r="AT129" s="182" t="s">
        <v>118</v>
      </c>
      <c r="AU129" s="182" t="s">
        <v>123</v>
      </c>
      <c r="AY129" s="15" t="s">
        <v>116</v>
      </c>
      <c r="BE129" s="183">
        <f>IF(N129="základná",J129,0)</f>
        <v>0</v>
      </c>
      <c r="BF129" s="183">
        <f>IF(N129="znížená",J129,0)</f>
        <v>0</v>
      </c>
      <c r="BG129" s="183">
        <f>IF(N129="zákl. prenesená",J129,0)</f>
        <v>0</v>
      </c>
      <c r="BH129" s="183">
        <f>IF(N129="zníž. prenesená",J129,0)</f>
        <v>0</v>
      </c>
      <c r="BI129" s="183">
        <f>IF(N129="nulová",J129,0)</f>
        <v>0</v>
      </c>
      <c r="BJ129" s="15" t="s">
        <v>123</v>
      </c>
      <c r="BK129" s="183">
        <f>ROUND(I129*H129,2)</f>
        <v>0</v>
      </c>
      <c r="BL129" s="15" t="s">
        <v>122</v>
      </c>
      <c r="BM129" s="182" t="s">
        <v>128</v>
      </c>
    </row>
    <row r="130" s="2" customFormat="1" ht="37.8" customHeight="1">
      <c r="A130" s="34"/>
      <c r="B130" s="169"/>
      <c r="C130" s="170" t="s">
        <v>129</v>
      </c>
      <c r="D130" s="170" t="s">
        <v>118</v>
      </c>
      <c r="E130" s="171" t="s">
        <v>130</v>
      </c>
      <c r="F130" s="172" t="s">
        <v>131</v>
      </c>
      <c r="G130" s="173" t="s">
        <v>127</v>
      </c>
      <c r="H130" s="174">
        <v>1405.617</v>
      </c>
      <c r="I130" s="175"/>
      <c r="J130" s="176">
        <f>ROUND(I130*H130,2)</f>
        <v>0</v>
      </c>
      <c r="K130" s="177"/>
      <c r="L130" s="35"/>
      <c r="M130" s="178" t="s">
        <v>1</v>
      </c>
      <c r="N130" s="179" t="s">
        <v>41</v>
      </c>
      <c r="O130" s="74"/>
      <c r="P130" s="180">
        <f>O130*H130</f>
        <v>0</v>
      </c>
      <c r="Q130" s="180">
        <v>6.0000000000000002E-05</v>
      </c>
      <c r="R130" s="180">
        <f>Q130*H130</f>
        <v>0.084337019999999999</v>
      </c>
      <c r="S130" s="180">
        <v>0.075999999999999998</v>
      </c>
      <c r="T130" s="181">
        <f>S130*H130</f>
        <v>106.826892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2" t="s">
        <v>122</v>
      </c>
      <c r="AT130" s="182" t="s">
        <v>118</v>
      </c>
      <c r="AU130" s="182" t="s">
        <v>123</v>
      </c>
      <c r="AY130" s="15" t="s">
        <v>116</v>
      </c>
      <c r="BE130" s="183">
        <f>IF(N130="základná",J130,0)</f>
        <v>0</v>
      </c>
      <c r="BF130" s="183">
        <f>IF(N130="znížená",J130,0)</f>
        <v>0</v>
      </c>
      <c r="BG130" s="183">
        <f>IF(N130="zákl. prenesená",J130,0)</f>
        <v>0</v>
      </c>
      <c r="BH130" s="183">
        <f>IF(N130="zníž. prenesená",J130,0)</f>
        <v>0</v>
      </c>
      <c r="BI130" s="183">
        <f>IF(N130="nulová",J130,0)</f>
        <v>0</v>
      </c>
      <c r="BJ130" s="15" t="s">
        <v>123</v>
      </c>
      <c r="BK130" s="183">
        <f>ROUND(I130*H130,2)</f>
        <v>0</v>
      </c>
      <c r="BL130" s="15" t="s">
        <v>122</v>
      </c>
      <c r="BM130" s="182" t="s">
        <v>132</v>
      </c>
    </row>
    <row r="131" s="2" customFormat="1" ht="37.8" customHeight="1">
      <c r="A131" s="34"/>
      <c r="B131" s="169"/>
      <c r="C131" s="170" t="s">
        <v>122</v>
      </c>
      <c r="D131" s="170" t="s">
        <v>118</v>
      </c>
      <c r="E131" s="171" t="s">
        <v>133</v>
      </c>
      <c r="F131" s="172" t="s">
        <v>134</v>
      </c>
      <c r="G131" s="173" t="s">
        <v>127</v>
      </c>
      <c r="H131" s="174">
        <v>2251.6900000000001</v>
      </c>
      <c r="I131" s="175"/>
      <c r="J131" s="176">
        <f>ROUND(I131*H131,2)</f>
        <v>0</v>
      </c>
      <c r="K131" s="177"/>
      <c r="L131" s="35"/>
      <c r="M131" s="178" t="s">
        <v>1</v>
      </c>
      <c r="N131" s="179" t="s">
        <v>41</v>
      </c>
      <c r="O131" s="74"/>
      <c r="P131" s="180">
        <f>O131*H131</f>
        <v>0</v>
      </c>
      <c r="Q131" s="180">
        <v>0.00027</v>
      </c>
      <c r="R131" s="180">
        <f>Q131*H131</f>
        <v>0.60795630000000001</v>
      </c>
      <c r="S131" s="180">
        <v>0.254</v>
      </c>
      <c r="T131" s="181">
        <f>S131*H131</f>
        <v>571.92926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2" t="s">
        <v>122</v>
      </c>
      <c r="AT131" s="182" t="s">
        <v>118</v>
      </c>
      <c r="AU131" s="182" t="s">
        <v>123</v>
      </c>
      <c r="AY131" s="15" t="s">
        <v>116</v>
      </c>
      <c r="BE131" s="183">
        <f>IF(N131="základná",J131,0)</f>
        <v>0</v>
      </c>
      <c r="BF131" s="183">
        <f>IF(N131="znížená",J131,0)</f>
        <v>0</v>
      </c>
      <c r="BG131" s="183">
        <f>IF(N131="zákl. prenesená",J131,0)</f>
        <v>0</v>
      </c>
      <c r="BH131" s="183">
        <f>IF(N131="zníž. prenesená",J131,0)</f>
        <v>0</v>
      </c>
      <c r="BI131" s="183">
        <f>IF(N131="nulová",J131,0)</f>
        <v>0</v>
      </c>
      <c r="BJ131" s="15" t="s">
        <v>123</v>
      </c>
      <c r="BK131" s="183">
        <f>ROUND(I131*H131,2)</f>
        <v>0</v>
      </c>
      <c r="BL131" s="15" t="s">
        <v>122</v>
      </c>
      <c r="BM131" s="182" t="s">
        <v>135</v>
      </c>
    </row>
    <row r="132" s="2" customFormat="1" ht="37.8" customHeight="1">
      <c r="A132" s="34"/>
      <c r="B132" s="169"/>
      <c r="C132" s="170" t="s">
        <v>136</v>
      </c>
      <c r="D132" s="170" t="s">
        <v>118</v>
      </c>
      <c r="E132" s="171" t="s">
        <v>137</v>
      </c>
      <c r="F132" s="172" t="s">
        <v>138</v>
      </c>
      <c r="G132" s="173" t="s">
        <v>127</v>
      </c>
      <c r="H132" s="174">
        <v>702.80899999999997</v>
      </c>
      <c r="I132" s="175"/>
      <c r="J132" s="176">
        <f>ROUND(I132*H132,2)</f>
        <v>0</v>
      </c>
      <c r="K132" s="177"/>
      <c r="L132" s="35"/>
      <c r="M132" s="178" t="s">
        <v>1</v>
      </c>
      <c r="N132" s="179" t="s">
        <v>41</v>
      </c>
      <c r="O132" s="74"/>
      <c r="P132" s="180">
        <f>O132*H132</f>
        <v>0</v>
      </c>
      <c r="Q132" s="180">
        <v>9.0000000000000006E-05</v>
      </c>
      <c r="R132" s="180">
        <f>Q132*H132</f>
        <v>0.063252810000000007</v>
      </c>
      <c r="S132" s="180">
        <v>0.075999999999999998</v>
      </c>
      <c r="T132" s="181">
        <f>S132*H132</f>
        <v>53.413483999999997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2" t="s">
        <v>122</v>
      </c>
      <c r="AT132" s="182" t="s">
        <v>118</v>
      </c>
      <c r="AU132" s="182" t="s">
        <v>123</v>
      </c>
      <c r="AY132" s="15" t="s">
        <v>116</v>
      </c>
      <c r="BE132" s="183">
        <f>IF(N132="základná",J132,0)</f>
        <v>0</v>
      </c>
      <c r="BF132" s="183">
        <f>IF(N132="znížená",J132,0)</f>
        <v>0</v>
      </c>
      <c r="BG132" s="183">
        <f>IF(N132="zákl. prenesená",J132,0)</f>
        <v>0</v>
      </c>
      <c r="BH132" s="183">
        <f>IF(N132="zníž. prenesená",J132,0)</f>
        <v>0</v>
      </c>
      <c r="BI132" s="183">
        <f>IF(N132="nulová",J132,0)</f>
        <v>0</v>
      </c>
      <c r="BJ132" s="15" t="s">
        <v>123</v>
      </c>
      <c r="BK132" s="183">
        <f>ROUND(I132*H132,2)</f>
        <v>0</v>
      </c>
      <c r="BL132" s="15" t="s">
        <v>122</v>
      </c>
      <c r="BM132" s="182" t="s">
        <v>139</v>
      </c>
    </row>
    <row r="133" s="2" customFormat="1" ht="33" customHeight="1">
      <c r="A133" s="34"/>
      <c r="B133" s="169"/>
      <c r="C133" s="170" t="s">
        <v>140</v>
      </c>
      <c r="D133" s="170" t="s">
        <v>118</v>
      </c>
      <c r="E133" s="171" t="s">
        <v>141</v>
      </c>
      <c r="F133" s="172" t="s">
        <v>142</v>
      </c>
      <c r="G133" s="173" t="s">
        <v>143</v>
      </c>
      <c r="H133" s="174">
        <v>719.58000000000004</v>
      </c>
      <c r="I133" s="175"/>
      <c r="J133" s="176">
        <f>ROUND(I133*H133,2)</f>
        <v>0</v>
      </c>
      <c r="K133" s="177"/>
      <c r="L133" s="35"/>
      <c r="M133" s="178" t="s">
        <v>1</v>
      </c>
      <c r="N133" s="179" t="s">
        <v>41</v>
      </c>
      <c r="O133" s="74"/>
      <c r="P133" s="180">
        <f>O133*H133</f>
        <v>0</v>
      </c>
      <c r="Q133" s="180">
        <v>0</v>
      </c>
      <c r="R133" s="180">
        <f>Q133*H133</f>
        <v>0</v>
      </c>
      <c r="S133" s="180">
        <v>0.14499999999999999</v>
      </c>
      <c r="T133" s="181">
        <f>S133*H133</f>
        <v>104.3391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2" t="s">
        <v>122</v>
      </c>
      <c r="AT133" s="182" t="s">
        <v>118</v>
      </c>
      <c r="AU133" s="182" t="s">
        <v>123</v>
      </c>
      <c r="AY133" s="15" t="s">
        <v>116</v>
      </c>
      <c r="BE133" s="183">
        <f>IF(N133="základná",J133,0)</f>
        <v>0</v>
      </c>
      <c r="BF133" s="183">
        <f>IF(N133="znížená",J133,0)</f>
        <v>0</v>
      </c>
      <c r="BG133" s="183">
        <f>IF(N133="zákl. prenesená",J133,0)</f>
        <v>0</v>
      </c>
      <c r="BH133" s="183">
        <f>IF(N133="zníž. prenesená",J133,0)</f>
        <v>0</v>
      </c>
      <c r="BI133" s="183">
        <f>IF(N133="nulová",J133,0)</f>
        <v>0</v>
      </c>
      <c r="BJ133" s="15" t="s">
        <v>123</v>
      </c>
      <c r="BK133" s="183">
        <f>ROUND(I133*H133,2)</f>
        <v>0</v>
      </c>
      <c r="BL133" s="15" t="s">
        <v>122</v>
      </c>
      <c r="BM133" s="182" t="s">
        <v>144</v>
      </c>
    </row>
    <row r="134" s="2" customFormat="1" ht="24.15" customHeight="1">
      <c r="A134" s="34"/>
      <c r="B134" s="169"/>
      <c r="C134" s="170" t="s">
        <v>145</v>
      </c>
      <c r="D134" s="170" t="s">
        <v>118</v>
      </c>
      <c r="E134" s="171" t="s">
        <v>146</v>
      </c>
      <c r="F134" s="172" t="s">
        <v>147</v>
      </c>
      <c r="G134" s="173" t="s">
        <v>143</v>
      </c>
      <c r="H134" s="174">
        <v>558.35000000000002</v>
      </c>
      <c r="I134" s="175"/>
      <c r="J134" s="176">
        <f>ROUND(I134*H134,2)</f>
        <v>0</v>
      </c>
      <c r="K134" s="177"/>
      <c r="L134" s="35"/>
      <c r="M134" s="178" t="s">
        <v>1</v>
      </c>
      <c r="N134" s="179" t="s">
        <v>41</v>
      </c>
      <c r="O134" s="74"/>
      <c r="P134" s="180">
        <f>O134*H134</f>
        <v>0</v>
      </c>
      <c r="Q134" s="180">
        <v>0</v>
      </c>
      <c r="R134" s="180">
        <f>Q134*H134</f>
        <v>0</v>
      </c>
      <c r="S134" s="180">
        <v>0.11500000000000001</v>
      </c>
      <c r="T134" s="181">
        <f>S134*H134</f>
        <v>64.210250000000002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2" t="s">
        <v>122</v>
      </c>
      <c r="AT134" s="182" t="s">
        <v>118</v>
      </c>
      <c r="AU134" s="182" t="s">
        <v>123</v>
      </c>
      <c r="AY134" s="15" t="s">
        <v>116</v>
      </c>
      <c r="BE134" s="183">
        <f>IF(N134="základná",J134,0)</f>
        <v>0</v>
      </c>
      <c r="BF134" s="183">
        <f>IF(N134="znížená",J134,0)</f>
        <v>0</v>
      </c>
      <c r="BG134" s="183">
        <f>IF(N134="zákl. prenesená",J134,0)</f>
        <v>0</v>
      </c>
      <c r="BH134" s="183">
        <f>IF(N134="zníž. prenesená",J134,0)</f>
        <v>0</v>
      </c>
      <c r="BI134" s="183">
        <f>IF(N134="nulová",J134,0)</f>
        <v>0</v>
      </c>
      <c r="BJ134" s="15" t="s">
        <v>123</v>
      </c>
      <c r="BK134" s="183">
        <f>ROUND(I134*H134,2)</f>
        <v>0</v>
      </c>
      <c r="BL134" s="15" t="s">
        <v>122</v>
      </c>
      <c r="BM134" s="182" t="s">
        <v>148</v>
      </c>
    </row>
    <row r="135" s="2" customFormat="1" ht="24.15" customHeight="1">
      <c r="A135" s="34"/>
      <c r="B135" s="169"/>
      <c r="C135" s="170" t="s">
        <v>149</v>
      </c>
      <c r="D135" s="170" t="s">
        <v>118</v>
      </c>
      <c r="E135" s="171" t="s">
        <v>150</v>
      </c>
      <c r="F135" s="172" t="s">
        <v>151</v>
      </c>
      <c r="G135" s="173" t="s">
        <v>143</v>
      </c>
      <c r="H135" s="174">
        <v>44.5</v>
      </c>
      <c r="I135" s="175"/>
      <c r="J135" s="176">
        <f>ROUND(I135*H135,2)</f>
        <v>0</v>
      </c>
      <c r="K135" s="177"/>
      <c r="L135" s="35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0.040000000000000001</v>
      </c>
      <c r="T135" s="181">
        <f>S135*H135</f>
        <v>1.78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2" t="s">
        <v>122</v>
      </c>
      <c r="AT135" s="182" t="s">
        <v>118</v>
      </c>
      <c r="AU135" s="182" t="s">
        <v>123</v>
      </c>
      <c r="AY135" s="15" t="s">
        <v>116</v>
      </c>
      <c r="BE135" s="183">
        <f>IF(N135="základná",J135,0)</f>
        <v>0</v>
      </c>
      <c r="BF135" s="183">
        <f>IF(N135="znížená",J135,0)</f>
        <v>0</v>
      </c>
      <c r="BG135" s="183">
        <f>IF(N135="zákl. prenesená",J135,0)</f>
        <v>0</v>
      </c>
      <c r="BH135" s="183">
        <f>IF(N135="zníž. prenesená",J135,0)</f>
        <v>0</v>
      </c>
      <c r="BI135" s="183">
        <f>IF(N135="nulová",J135,0)</f>
        <v>0</v>
      </c>
      <c r="BJ135" s="15" t="s">
        <v>123</v>
      </c>
      <c r="BK135" s="183">
        <f>ROUND(I135*H135,2)</f>
        <v>0</v>
      </c>
      <c r="BL135" s="15" t="s">
        <v>122</v>
      </c>
      <c r="BM135" s="182" t="s">
        <v>152</v>
      </c>
    </row>
    <row r="136" s="2" customFormat="1" ht="37.8" customHeight="1">
      <c r="A136" s="34"/>
      <c r="B136" s="169"/>
      <c r="C136" s="170" t="s">
        <v>153</v>
      </c>
      <c r="D136" s="170" t="s">
        <v>118</v>
      </c>
      <c r="E136" s="171" t="s">
        <v>154</v>
      </c>
      <c r="F136" s="172" t="s">
        <v>155</v>
      </c>
      <c r="G136" s="173" t="s">
        <v>127</v>
      </c>
      <c r="H136" s="174">
        <v>194</v>
      </c>
      <c r="I136" s="175"/>
      <c r="J136" s="176">
        <f>ROUND(I136*H136,2)</f>
        <v>0</v>
      </c>
      <c r="K136" s="177"/>
      <c r="L136" s="35"/>
      <c r="M136" s="178" t="s">
        <v>1</v>
      </c>
      <c r="N136" s="179" t="s">
        <v>41</v>
      </c>
      <c r="O136" s="74"/>
      <c r="P136" s="180">
        <f>O136*H136</f>
        <v>0</v>
      </c>
      <c r="Q136" s="180">
        <v>0</v>
      </c>
      <c r="R136" s="180">
        <f>Q136*H136</f>
        <v>0</v>
      </c>
      <c r="S136" s="180">
        <v>0.23499999999999999</v>
      </c>
      <c r="T136" s="181">
        <f>S136*H136</f>
        <v>45.589999999999996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2" t="s">
        <v>122</v>
      </c>
      <c r="AT136" s="182" t="s">
        <v>118</v>
      </c>
      <c r="AU136" s="182" t="s">
        <v>123</v>
      </c>
      <c r="AY136" s="15" t="s">
        <v>116</v>
      </c>
      <c r="BE136" s="183">
        <f>IF(N136="základná",J136,0)</f>
        <v>0</v>
      </c>
      <c r="BF136" s="183">
        <f>IF(N136="znížená",J136,0)</f>
        <v>0</v>
      </c>
      <c r="BG136" s="183">
        <f>IF(N136="zákl. prenesená",J136,0)</f>
        <v>0</v>
      </c>
      <c r="BH136" s="183">
        <f>IF(N136="zníž. prenesená",J136,0)</f>
        <v>0</v>
      </c>
      <c r="BI136" s="183">
        <f>IF(N136="nulová",J136,0)</f>
        <v>0</v>
      </c>
      <c r="BJ136" s="15" t="s">
        <v>123</v>
      </c>
      <c r="BK136" s="183">
        <f>ROUND(I136*H136,2)</f>
        <v>0</v>
      </c>
      <c r="BL136" s="15" t="s">
        <v>122</v>
      </c>
      <c r="BM136" s="182" t="s">
        <v>156</v>
      </c>
    </row>
    <row r="137" s="2" customFormat="1" ht="33" customHeight="1">
      <c r="A137" s="34"/>
      <c r="B137" s="169"/>
      <c r="C137" s="170" t="s">
        <v>157</v>
      </c>
      <c r="D137" s="170" t="s">
        <v>118</v>
      </c>
      <c r="E137" s="171" t="s">
        <v>158</v>
      </c>
      <c r="F137" s="172" t="s">
        <v>159</v>
      </c>
      <c r="G137" s="173" t="s">
        <v>127</v>
      </c>
      <c r="H137" s="174">
        <v>194</v>
      </c>
      <c r="I137" s="175"/>
      <c r="J137" s="176">
        <f>ROUND(I137*H137,2)</f>
        <v>0</v>
      </c>
      <c r="K137" s="177"/>
      <c r="L137" s="35"/>
      <c r="M137" s="178" t="s">
        <v>1</v>
      </c>
      <c r="N137" s="179" t="s">
        <v>41</v>
      </c>
      <c r="O137" s="74"/>
      <c r="P137" s="180">
        <f>O137*H137</f>
        <v>0</v>
      </c>
      <c r="Q137" s="180">
        <v>0</v>
      </c>
      <c r="R137" s="180">
        <f>Q137*H137</f>
        <v>0</v>
      </c>
      <c r="S137" s="180">
        <v>0.22500000000000001</v>
      </c>
      <c r="T137" s="181">
        <f>S137*H137</f>
        <v>43.649999999999999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2" t="s">
        <v>122</v>
      </c>
      <c r="AT137" s="182" t="s">
        <v>118</v>
      </c>
      <c r="AU137" s="182" t="s">
        <v>123</v>
      </c>
      <c r="AY137" s="15" t="s">
        <v>116</v>
      </c>
      <c r="BE137" s="183">
        <f>IF(N137="základná",J137,0)</f>
        <v>0</v>
      </c>
      <c r="BF137" s="183">
        <f>IF(N137="znížená",J137,0)</f>
        <v>0</v>
      </c>
      <c r="BG137" s="183">
        <f>IF(N137="zákl. prenesená",J137,0)</f>
        <v>0</v>
      </c>
      <c r="BH137" s="183">
        <f>IF(N137="zníž. prenesená",J137,0)</f>
        <v>0</v>
      </c>
      <c r="BI137" s="183">
        <f>IF(N137="nulová",J137,0)</f>
        <v>0</v>
      </c>
      <c r="BJ137" s="15" t="s">
        <v>123</v>
      </c>
      <c r="BK137" s="183">
        <f>ROUND(I137*H137,2)</f>
        <v>0</v>
      </c>
      <c r="BL137" s="15" t="s">
        <v>122</v>
      </c>
      <c r="BM137" s="182" t="s">
        <v>160</v>
      </c>
    </row>
    <row r="138" s="2" customFormat="1" ht="24.15" customHeight="1">
      <c r="A138" s="34"/>
      <c r="B138" s="169"/>
      <c r="C138" s="170" t="s">
        <v>161</v>
      </c>
      <c r="D138" s="170" t="s">
        <v>118</v>
      </c>
      <c r="E138" s="171" t="s">
        <v>162</v>
      </c>
      <c r="F138" s="172" t="s">
        <v>163</v>
      </c>
      <c r="G138" s="173" t="s">
        <v>164</v>
      </c>
      <c r="H138" s="174">
        <v>0.053999999999999999</v>
      </c>
      <c r="I138" s="175"/>
      <c r="J138" s="176">
        <f>ROUND(I138*H138,2)</f>
        <v>0</v>
      </c>
      <c r="K138" s="177"/>
      <c r="L138" s="35"/>
      <c r="M138" s="178" t="s">
        <v>1</v>
      </c>
      <c r="N138" s="179" t="s">
        <v>41</v>
      </c>
      <c r="O138" s="74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2" t="s">
        <v>122</v>
      </c>
      <c r="AT138" s="182" t="s">
        <v>118</v>
      </c>
      <c r="AU138" s="182" t="s">
        <v>123</v>
      </c>
      <c r="AY138" s="15" t="s">
        <v>116</v>
      </c>
      <c r="BE138" s="183">
        <f>IF(N138="základná",J138,0)</f>
        <v>0</v>
      </c>
      <c r="BF138" s="183">
        <f>IF(N138="znížená",J138,0)</f>
        <v>0</v>
      </c>
      <c r="BG138" s="183">
        <f>IF(N138="zákl. prenesená",J138,0)</f>
        <v>0</v>
      </c>
      <c r="BH138" s="183">
        <f>IF(N138="zníž. prenesená",J138,0)</f>
        <v>0</v>
      </c>
      <c r="BI138" s="183">
        <f>IF(N138="nulová",J138,0)</f>
        <v>0</v>
      </c>
      <c r="BJ138" s="15" t="s">
        <v>123</v>
      </c>
      <c r="BK138" s="183">
        <f>ROUND(I138*H138,2)</f>
        <v>0</v>
      </c>
      <c r="BL138" s="15" t="s">
        <v>122</v>
      </c>
      <c r="BM138" s="182" t="s">
        <v>165</v>
      </c>
    </row>
    <row r="139" s="2" customFormat="1" ht="33" customHeight="1">
      <c r="A139" s="34"/>
      <c r="B139" s="169"/>
      <c r="C139" s="170" t="s">
        <v>166</v>
      </c>
      <c r="D139" s="170" t="s">
        <v>118</v>
      </c>
      <c r="E139" s="171" t="s">
        <v>167</v>
      </c>
      <c r="F139" s="172" t="s">
        <v>168</v>
      </c>
      <c r="G139" s="173" t="s">
        <v>164</v>
      </c>
      <c r="H139" s="174">
        <v>0.053999999999999999</v>
      </c>
      <c r="I139" s="175"/>
      <c r="J139" s="176">
        <f>ROUND(I139*H139,2)</f>
        <v>0</v>
      </c>
      <c r="K139" s="177"/>
      <c r="L139" s="35"/>
      <c r="M139" s="178" t="s">
        <v>1</v>
      </c>
      <c r="N139" s="179" t="s">
        <v>41</v>
      </c>
      <c r="O139" s="74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2" t="s">
        <v>122</v>
      </c>
      <c r="AT139" s="182" t="s">
        <v>118</v>
      </c>
      <c r="AU139" s="182" t="s">
        <v>123</v>
      </c>
      <c r="AY139" s="15" t="s">
        <v>116</v>
      </c>
      <c r="BE139" s="183">
        <f>IF(N139="základná",J139,0)</f>
        <v>0</v>
      </c>
      <c r="BF139" s="183">
        <f>IF(N139="znížená",J139,0)</f>
        <v>0</v>
      </c>
      <c r="BG139" s="183">
        <f>IF(N139="zákl. prenesená",J139,0)</f>
        <v>0</v>
      </c>
      <c r="BH139" s="183">
        <f>IF(N139="zníž. prenesená",J139,0)</f>
        <v>0</v>
      </c>
      <c r="BI139" s="183">
        <f>IF(N139="nulová",J139,0)</f>
        <v>0</v>
      </c>
      <c r="BJ139" s="15" t="s">
        <v>123</v>
      </c>
      <c r="BK139" s="183">
        <f>ROUND(I139*H139,2)</f>
        <v>0</v>
      </c>
      <c r="BL139" s="15" t="s">
        <v>122</v>
      </c>
      <c r="BM139" s="182" t="s">
        <v>169</v>
      </c>
    </row>
    <row r="140" s="2" customFormat="1" ht="37.8" customHeight="1">
      <c r="A140" s="34"/>
      <c r="B140" s="169"/>
      <c r="C140" s="170" t="s">
        <v>170</v>
      </c>
      <c r="D140" s="170" t="s">
        <v>118</v>
      </c>
      <c r="E140" s="171" t="s">
        <v>171</v>
      </c>
      <c r="F140" s="172" t="s">
        <v>172</v>
      </c>
      <c r="G140" s="173" t="s">
        <v>164</v>
      </c>
      <c r="H140" s="174">
        <v>2.5379999999999998</v>
      </c>
      <c r="I140" s="175"/>
      <c r="J140" s="176">
        <f>ROUND(I140*H140,2)</f>
        <v>0</v>
      </c>
      <c r="K140" s="177"/>
      <c r="L140" s="35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2" t="s">
        <v>122</v>
      </c>
      <c r="AT140" s="182" t="s">
        <v>118</v>
      </c>
      <c r="AU140" s="182" t="s">
        <v>123</v>
      </c>
      <c r="AY140" s="15" t="s">
        <v>116</v>
      </c>
      <c r="BE140" s="183">
        <f>IF(N140="základná",J140,0)</f>
        <v>0</v>
      </c>
      <c r="BF140" s="183">
        <f>IF(N140="znížená",J140,0)</f>
        <v>0</v>
      </c>
      <c r="BG140" s="183">
        <f>IF(N140="zákl. prenesená",J140,0)</f>
        <v>0</v>
      </c>
      <c r="BH140" s="183">
        <f>IF(N140="zníž. prenesená",J140,0)</f>
        <v>0</v>
      </c>
      <c r="BI140" s="183">
        <f>IF(N140="nulová",J140,0)</f>
        <v>0</v>
      </c>
      <c r="BJ140" s="15" t="s">
        <v>123</v>
      </c>
      <c r="BK140" s="183">
        <f>ROUND(I140*H140,2)</f>
        <v>0</v>
      </c>
      <c r="BL140" s="15" t="s">
        <v>122</v>
      </c>
      <c r="BM140" s="182" t="s">
        <v>173</v>
      </c>
    </row>
    <row r="141" s="2" customFormat="1" ht="16.5" customHeight="1">
      <c r="A141" s="34"/>
      <c r="B141" s="169"/>
      <c r="C141" s="170" t="s">
        <v>174</v>
      </c>
      <c r="D141" s="170" t="s">
        <v>118</v>
      </c>
      <c r="E141" s="171" t="s">
        <v>175</v>
      </c>
      <c r="F141" s="172" t="s">
        <v>176</v>
      </c>
      <c r="G141" s="173" t="s">
        <v>177</v>
      </c>
      <c r="H141" s="174">
        <v>0.081000000000000003</v>
      </c>
      <c r="I141" s="175"/>
      <c r="J141" s="176">
        <f>ROUND(I141*H141,2)</f>
        <v>0</v>
      </c>
      <c r="K141" s="177"/>
      <c r="L141" s="35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2" t="s">
        <v>122</v>
      </c>
      <c r="AT141" s="182" t="s">
        <v>118</v>
      </c>
      <c r="AU141" s="182" t="s">
        <v>123</v>
      </c>
      <c r="AY141" s="15" t="s">
        <v>116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5" t="s">
        <v>123</v>
      </c>
      <c r="BK141" s="183">
        <f>ROUND(I141*H141,2)</f>
        <v>0</v>
      </c>
      <c r="BL141" s="15" t="s">
        <v>122</v>
      </c>
      <c r="BM141" s="182" t="s">
        <v>178</v>
      </c>
    </row>
    <row r="142" s="12" customFormat="1" ht="22.8" customHeight="1">
      <c r="A142" s="12"/>
      <c r="B142" s="156"/>
      <c r="C142" s="12"/>
      <c r="D142" s="157" t="s">
        <v>74</v>
      </c>
      <c r="E142" s="167" t="s">
        <v>123</v>
      </c>
      <c r="F142" s="167" t="s">
        <v>179</v>
      </c>
      <c r="G142" s="12"/>
      <c r="H142" s="12"/>
      <c r="I142" s="159"/>
      <c r="J142" s="168">
        <f>BK142</f>
        <v>0</v>
      </c>
      <c r="K142" s="12"/>
      <c r="L142" s="156"/>
      <c r="M142" s="161"/>
      <c r="N142" s="162"/>
      <c r="O142" s="162"/>
      <c r="P142" s="163">
        <f>P143</f>
        <v>0</v>
      </c>
      <c r="Q142" s="162"/>
      <c r="R142" s="163">
        <f>R143</f>
        <v>0.12518408</v>
      </c>
      <c r="S142" s="162"/>
      <c r="T142" s="164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7" t="s">
        <v>83</v>
      </c>
      <c r="AT142" s="165" t="s">
        <v>74</v>
      </c>
      <c r="AU142" s="165" t="s">
        <v>83</v>
      </c>
      <c r="AY142" s="157" t="s">
        <v>116</v>
      </c>
      <c r="BK142" s="166">
        <f>BK143</f>
        <v>0</v>
      </c>
    </row>
    <row r="143" s="2" customFormat="1" ht="16.5" customHeight="1">
      <c r="A143" s="34"/>
      <c r="B143" s="169"/>
      <c r="C143" s="170" t="s">
        <v>180</v>
      </c>
      <c r="D143" s="170" t="s">
        <v>118</v>
      </c>
      <c r="E143" s="171" t="s">
        <v>181</v>
      </c>
      <c r="F143" s="172" t="s">
        <v>182</v>
      </c>
      <c r="G143" s="173" t="s">
        <v>164</v>
      </c>
      <c r="H143" s="174">
        <v>0.056000000000000001</v>
      </c>
      <c r="I143" s="175"/>
      <c r="J143" s="176">
        <f>ROUND(I143*H143,2)</f>
        <v>0</v>
      </c>
      <c r="K143" s="177"/>
      <c r="L143" s="35"/>
      <c r="M143" s="178" t="s">
        <v>1</v>
      </c>
      <c r="N143" s="179" t="s">
        <v>41</v>
      </c>
      <c r="O143" s="74"/>
      <c r="P143" s="180">
        <f>O143*H143</f>
        <v>0</v>
      </c>
      <c r="Q143" s="180">
        <v>2.23543</v>
      </c>
      <c r="R143" s="180">
        <f>Q143*H143</f>
        <v>0.12518408</v>
      </c>
      <c r="S143" s="180">
        <v>0</v>
      </c>
      <c r="T143" s="181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2" t="s">
        <v>122</v>
      </c>
      <c r="AT143" s="182" t="s">
        <v>118</v>
      </c>
      <c r="AU143" s="182" t="s">
        <v>123</v>
      </c>
      <c r="AY143" s="15" t="s">
        <v>116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5" t="s">
        <v>123</v>
      </c>
      <c r="BK143" s="183">
        <f>ROUND(I143*H143,2)</f>
        <v>0</v>
      </c>
      <c r="BL143" s="15" t="s">
        <v>122</v>
      </c>
      <c r="BM143" s="182" t="s">
        <v>183</v>
      </c>
    </row>
    <row r="144" s="12" customFormat="1" ht="22.8" customHeight="1">
      <c r="A144" s="12"/>
      <c r="B144" s="156"/>
      <c r="C144" s="12"/>
      <c r="D144" s="157" t="s">
        <v>74</v>
      </c>
      <c r="E144" s="167" t="s">
        <v>122</v>
      </c>
      <c r="F144" s="167" t="s">
        <v>184</v>
      </c>
      <c r="G144" s="12"/>
      <c r="H144" s="12"/>
      <c r="I144" s="159"/>
      <c r="J144" s="168">
        <f>BK144</f>
        <v>0</v>
      </c>
      <c r="K144" s="12"/>
      <c r="L144" s="156"/>
      <c r="M144" s="161"/>
      <c r="N144" s="162"/>
      <c r="O144" s="162"/>
      <c r="P144" s="163">
        <f>P145</f>
        <v>0</v>
      </c>
      <c r="Q144" s="162"/>
      <c r="R144" s="163">
        <f>R145</f>
        <v>31.926805799999997</v>
      </c>
      <c r="S144" s="162"/>
      <c r="T144" s="164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7" t="s">
        <v>83</v>
      </c>
      <c r="AT144" s="165" t="s">
        <v>74</v>
      </c>
      <c r="AU144" s="165" t="s">
        <v>83</v>
      </c>
      <c r="AY144" s="157" t="s">
        <v>116</v>
      </c>
      <c r="BK144" s="166">
        <f>BK145</f>
        <v>0</v>
      </c>
    </row>
    <row r="145" s="2" customFormat="1" ht="24.15" customHeight="1">
      <c r="A145" s="34"/>
      <c r="B145" s="169"/>
      <c r="C145" s="170" t="s">
        <v>185</v>
      </c>
      <c r="D145" s="170" t="s">
        <v>118</v>
      </c>
      <c r="E145" s="171" t="s">
        <v>186</v>
      </c>
      <c r="F145" s="172" t="s">
        <v>187</v>
      </c>
      <c r="G145" s="173" t="s">
        <v>127</v>
      </c>
      <c r="H145" s="174">
        <v>172.13999999999999</v>
      </c>
      <c r="I145" s="175"/>
      <c r="J145" s="176">
        <f>ROUND(I145*H145,2)</f>
        <v>0</v>
      </c>
      <c r="K145" s="177"/>
      <c r="L145" s="35"/>
      <c r="M145" s="178" t="s">
        <v>1</v>
      </c>
      <c r="N145" s="179" t="s">
        <v>41</v>
      </c>
      <c r="O145" s="74"/>
      <c r="P145" s="180">
        <f>O145*H145</f>
        <v>0</v>
      </c>
      <c r="Q145" s="180">
        <v>0.18547</v>
      </c>
      <c r="R145" s="180">
        <f>Q145*H145</f>
        <v>31.926805799999997</v>
      </c>
      <c r="S145" s="180">
        <v>0</v>
      </c>
      <c r="T145" s="181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2" t="s">
        <v>122</v>
      </c>
      <c r="AT145" s="182" t="s">
        <v>118</v>
      </c>
      <c r="AU145" s="182" t="s">
        <v>123</v>
      </c>
      <c r="AY145" s="15" t="s">
        <v>116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5" t="s">
        <v>123</v>
      </c>
      <c r="BK145" s="183">
        <f>ROUND(I145*H145,2)</f>
        <v>0</v>
      </c>
      <c r="BL145" s="15" t="s">
        <v>122</v>
      </c>
      <c r="BM145" s="182" t="s">
        <v>188</v>
      </c>
    </row>
    <row r="146" s="12" customFormat="1" ht="22.8" customHeight="1">
      <c r="A146" s="12"/>
      <c r="B146" s="156"/>
      <c r="C146" s="12"/>
      <c r="D146" s="157" t="s">
        <v>74</v>
      </c>
      <c r="E146" s="167" t="s">
        <v>136</v>
      </c>
      <c r="F146" s="167" t="s">
        <v>189</v>
      </c>
      <c r="G146" s="12"/>
      <c r="H146" s="12"/>
      <c r="I146" s="159"/>
      <c r="J146" s="168">
        <f>BK146</f>
        <v>0</v>
      </c>
      <c r="K146" s="12"/>
      <c r="L146" s="156"/>
      <c r="M146" s="161"/>
      <c r="N146" s="162"/>
      <c r="O146" s="162"/>
      <c r="P146" s="163">
        <f>SUM(P147:P157)</f>
        <v>0</v>
      </c>
      <c r="Q146" s="162"/>
      <c r="R146" s="163">
        <f>SUM(R147:R157)</f>
        <v>1091.8442877599998</v>
      </c>
      <c r="S146" s="162"/>
      <c r="T146" s="164">
        <f>SUM(T147:T157)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7" t="s">
        <v>83</v>
      </c>
      <c r="AT146" s="165" t="s">
        <v>74</v>
      </c>
      <c r="AU146" s="165" t="s">
        <v>83</v>
      </c>
      <c r="AY146" s="157" t="s">
        <v>116</v>
      </c>
      <c r="BK146" s="166">
        <f>SUM(BK147:BK157)</f>
        <v>0</v>
      </c>
    </row>
    <row r="147" s="2" customFormat="1" ht="24.15" customHeight="1">
      <c r="A147" s="34"/>
      <c r="B147" s="169"/>
      <c r="C147" s="170" t="s">
        <v>190</v>
      </c>
      <c r="D147" s="170" t="s">
        <v>118</v>
      </c>
      <c r="E147" s="171" t="s">
        <v>191</v>
      </c>
      <c r="F147" s="172" t="s">
        <v>192</v>
      </c>
      <c r="G147" s="173" t="s">
        <v>127</v>
      </c>
      <c r="H147" s="174">
        <v>194</v>
      </c>
      <c r="I147" s="175"/>
      <c r="J147" s="176">
        <f>ROUND(I147*H147,2)</f>
        <v>0</v>
      </c>
      <c r="K147" s="177"/>
      <c r="L147" s="35"/>
      <c r="M147" s="178" t="s">
        <v>1</v>
      </c>
      <c r="N147" s="179" t="s">
        <v>41</v>
      </c>
      <c r="O147" s="74"/>
      <c r="P147" s="180">
        <f>O147*H147</f>
        <v>0</v>
      </c>
      <c r="Q147" s="180">
        <v>0.33445999999999998</v>
      </c>
      <c r="R147" s="180">
        <f>Q147*H147</f>
        <v>64.885239999999996</v>
      </c>
      <c r="S147" s="180">
        <v>0</v>
      </c>
      <c r="T147" s="181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2" t="s">
        <v>122</v>
      </c>
      <c r="AT147" s="182" t="s">
        <v>118</v>
      </c>
      <c r="AU147" s="182" t="s">
        <v>123</v>
      </c>
      <c r="AY147" s="15" t="s">
        <v>116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5" t="s">
        <v>123</v>
      </c>
      <c r="BK147" s="183">
        <f>ROUND(I147*H147,2)</f>
        <v>0</v>
      </c>
      <c r="BL147" s="15" t="s">
        <v>122</v>
      </c>
      <c r="BM147" s="182" t="s">
        <v>193</v>
      </c>
    </row>
    <row r="148" s="2" customFormat="1" ht="24.15" customHeight="1">
      <c r="A148" s="34"/>
      <c r="B148" s="169"/>
      <c r="C148" s="170" t="s">
        <v>194</v>
      </c>
      <c r="D148" s="170" t="s">
        <v>118</v>
      </c>
      <c r="E148" s="171" t="s">
        <v>195</v>
      </c>
      <c r="F148" s="172" t="s">
        <v>196</v>
      </c>
      <c r="G148" s="173" t="s">
        <v>127</v>
      </c>
      <c r="H148" s="174">
        <v>702.80899999999997</v>
      </c>
      <c r="I148" s="175"/>
      <c r="J148" s="176">
        <f>ROUND(I148*H148,2)</f>
        <v>0</v>
      </c>
      <c r="K148" s="177"/>
      <c r="L148" s="35"/>
      <c r="M148" s="178" t="s">
        <v>1</v>
      </c>
      <c r="N148" s="179" t="s">
        <v>41</v>
      </c>
      <c r="O148" s="74"/>
      <c r="P148" s="180">
        <f>O148*H148</f>
        <v>0</v>
      </c>
      <c r="Q148" s="180">
        <v>0.22796</v>
      </c>
      <c r="R148" s="180">
        <f>Q148*H148</f>
        <v>160.21233963999998</v>
      </c>
      <c r="S148" s="180">
        <v>0</v>
      </c>
      <c r="T148" s="181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2" t="s">
        <v>122</v>
      </c>
      <c r="AT148" s="182" t="s">
        <v>118</v>
      </c>
      <c r="AU148" s="182" t="s">
        <v>123</v>
      </c>
      <c r="AY148" s="15" t="s">
        <v>116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5" t="s">
        <v>123</v>
      </c>
      <c r="BK148" s="183">
        <f>ROUND(I148*H148,2)</f>
        <v>0</v>
      </c>
      <c r="BL148" s="15" t="s">
        <v>122</v>
      </c>
      <c r="BM148" s="182" t="s">
        <v>197</v>
      </c>
    </row>
    <row r="149" s="2" customFormat="1" ht="24.15" customHeight="1">
      <c r="A149" s="34"/>
      <c r="B149" s="169"/>
      <c r="C149" s="170" t="s">
        <v>198</v>
      </c>
      <c r="D149" s="170" t="s">
        <v>118</v>
      </c>
      <c r="E149" s="171" t="s">
        <v>199</v>
      </c>
      <c r="F149" s="172" t="s">
        <v>200</v>
      </c>
      <c r="G149" s="173" t="s">
        <v>127</v>
      </c>
      <c r="H149" s="174">
        <v>194</v>
      </c>
      <c r="I149" s="175"/>
      <c r="J149" s="176">
        <f>ROUND(I149*H149,2)</f>
        <v>0</v>
      </c>
      <c r="K149" s="177"/>
      <c r="L149" s="35"/>
      <c r="M149" s="178" t="s">
        <v>1</v>
      </c>
      <c r="N149" s="179" t="s">
        <v>41</v>
      </c>
      <c r="O149" s="74"/>
      <c r="P149" s="180">
        <f>O149*H149</f>
        <v>0</v>
      </c>
      <c r="Q149" s="180">
        <v>0.27415</v>
      </c>
      <c r="R149" s="180">
        <f>Q149*H149</f>
        <v>53.185099999999998</v>
      </c>
      <c r="S149" s="180">
        <v>0</v>
      </c>
      <c r="T149" s="181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2" t="s">
        <v>122</v>
      </c>
      <c r="AT149" s="182" t="s">
        <v>118</v>
      </c>
      <c r="AU149" s="182" t="s">
        <v>123</v>
      </c>
      <c r="AY149" s="15" t="s">
        <v>116</v>
      </c>
      <c r="BE149" s="183">
        <f>IF(N149="základná",J149,0)</f>
        <v>0</v>
      </c>
      <c r="BF149" s="183">
        <f>IF(N149="znížená",J149,0)</f>
        <v>0</v>
      </c>
      <c r="BG149" s="183">
        <f>IF(N149="zákl. prenesená",J149,0)</f>
        <v>0</v>
      </c>
      <c r="BH149" s="183">
        <f>IF(N149="zníž. prenesená",J149,0)</f>
        <v>0</v>
      </c>
      <c r="BI149" s="183">
        <f>IF(N149="nulová",J149,0)</f>
        <v>0</v>
      </c>
      <c r="BJ149" s="15" t="s">
        <v>123</v>
      </c>
      <c r="BK149" s="183">
        <f>ROUND(I149*H149,2)</f>
        <v>0</v>
      </c>
      <c r="BL149" s="15" t="s">
        <v>122</v>
      </c>
      <c r="BM149" s="182" t="s">
        <v>201</v>
      </c>
    </row>
    <row r="150" s="2" customFormat="1" ht="33" customHeight="1">
      <c r="A150" s="34"/>
      <c r="B150" s="169"/>
      <c r="C150" s="170" t="s">
        <v>7</v>
      </c>
      <c r="D150" s="170" t="s">
        <v>118</v>
      </c>
      <c r="E150" s="171" t="s">
        <v>202</v>
      </c>
      <c r="F150" s="172" t="s">
        <v>203</v>
      </c>
      <c r="G150" s="173" t="s">
        <v>127</v>
      </c>
      <c r="H150" s="174">
        <v>3849.9270000000001</v>
      </c>
      <c r="I150" s="175"/>
      <c r="J150" s="176">
        <f>ROUND(I150*H150,2)</f>
        <v>0</v>
      </c>
      <c r="K150" s="177"/>
      <c r="L150" s="35"/>
      <c r="M150" s="178" t="s">
        <v>1</v>
      </c>
      <c r="N150" s="179" t="s">
        <v>41</v>
      </c>
      <c r="O150" s="74"/>
      <c r="P150" s="180">
        <f>O150*H150</f>
        <v>0</v>
      </c>
      <c r="Q150" s="180">
        <v>0.0075300000000000002</v>
      </c>
      <c r="R150" s="180">
        <f>Q150*H150</f>
        <v>28.989950310000001</v>
      </c>
      <c r="S150" s="180">
        <v>0</v>
      </c>
      <c r="T150" s="181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2" t="s">
        <v>122</v>
      </c>
      <c r="AT150" s="182" t="s">
        <v>118</v>
      </c>
      <c r="AU150" s="182" t="s">
        <v>123</v>
      </c>
      <c r="AY150" s="15" t="s">
        <v>116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5" t="s">
        <v>123</v>
      </c>
      <c r="BK150" s="183">
        <f>ROUND(I150*H150,2)</f>
        <v>0</v>
      </c>
      <c r="BL150" s="15" t="s">
        <v>122</v>
      </c>
      <c r="BM150" s="182" t="s">
        <v>204</v>
      </c>
    </row>
    <row r="151" s="2" customFormat="1" ht="33" customHeight="1">
      <c r="A151" s="34"/>
      <c r="B151" s="169"/>
      <c r="C151" s="170" t="s">
        <v>205</v>
      </c>
      <c r="D151" s="170" t="s">
        <v>118</v>
      </c>
      <c r="E151" s="171" t="s">
        <v>206</v>
      </c>
      <c r="F151" s="172" t="s">
        <v>207</v>
      </c>
      <c r="G151" s="173" t="s">
        <v>127</v>
      </c>
      <c r="H151" s="174">
        <v>1553.9870000000001</v>
      </c>
      <c r="I151" s="175"/>
      <c r="J151" s="176">
        <f>ROUND(I151*H151,2)</f>
        <v>0</v>
      </c>
      <c r="K151" s="177"/>
      <c r="L151" s="35"/>
      <c r="M151" s="178" t="s">
        <v>1</v>
      </c>
      <c r="N151" s="179" t="s">
        <v>41</v>
      </c>
      <c r="O151" s="74"/>
      <c r="P151" s="180">
        <f>O151*H151</f>
        <v>0</v>
      </c>
      <c r="Q151" s="180">
        <v>0.10373</v>
      </c>
      <c r="R151" s="180">
        <f>Q151*H151</f>
        <v>161.19507151000002</v>
      </c>
      <c r="S151" s="180">
        <v>0</v>
      </c>
      <c r="T151" s="181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2" t="s">
        <v>122</v>
      </c>
      <c r="AT151" s="182" t="s">
        <v>118</v>
      </c>
      <c r="AU151" s="182" t="s">
        <v>123</v>
      </c>
      <c r="AY151" s="15" t="s">
        <v>116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5" t="s">
        <v>123</v>
      </c>
      <c r="BK151" s="183">
        <f>ROUND(I151*H151,2)</f>
        <v>0</v>
      </c>
      <c r="BL151" s="15" t="s">
        <v>122</v>
      </c>
      <c r="BM151" s="182" t="s">
        <v>208</v>
      </c>
    </row>
    <row r="152" s="2" customFormat="1" ht="33" customHeight="1">
      <c r="A152" s="34"/>
      <c r="B152" s="169"/>
      <c r="C152" s="170" t="s">
        <v>209</v>
      </c>
      <c r="D152" s="170" t="s">
        <v>118</v>
      </c>
      <c r="E152" s="171" t="s">
        <v>210</v>
      </c>
      <c r="F152" s="172" t="s">
        <v>211</v>
      </c>
      <c r="G152" s="173" t="s">
        <v>127</v>
      </c>
      <c r="H152" s="174">
        <v>2295.9400000000001</v>
      </c>
      <c r="I152" s="175"/>
      <c r="J152" s="176">
        <f>ROUND(I152*H152,2)</f>
        <v>0</v>
      </c>
      <c r="K152" s="177"/>
      <c r="L152" s="35"/>
      <c r="M152" s="178" t="s">
        <v>1</v>
      </c>
      <c r="N152" s="179" t="s">
        <v>41</v>
      </c>
      <c r="O152" s="74"/>
      <c r="P152" s="180">
        <f>O152*H152</f>
        <v>0</v>
      </c>
      <c r="Q152" s="180">
        <v>0.10373</v>
      </c>
      <c r="R152" s="180">
        <f>Q152*H152</f>
        <v>238.15785620000003</v>
      </c>
      <c r="S152" s="180">
        <v>0</v>
      </c>
      <c r="T152" s="181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2" t="s">
        <v>122</v>
      </c>
      <c r="AT152" s="182" t="s">
        <v>118</v>
      </c>
      <c r="AU152" s="182" t="s">
        <v>123</v>
      </c>
      <c r="AY152" s="15" t="s">
        <v>116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5" t="s">
        <v>123</v>
      </c>
      <c r="BK152" s="183">
        <f>ROUND(I152*H152,2)</f>
        <v>0</v>
      </c>
      <c r="BL152" s="15" t="s">
        <v>122</v>
      </c>
      <c r="BM152" s="182" t="s">
        <v>212</v>
      </c>
    </row>
    <row r="153" s="2" customFormat="1" ht="33" customHeight="1">
      <c r="A153" s="34"/>
      <c r="B153" s="169"/>
      <c r="C153" s="170" t="s">
        <v>213</v>
      </c>
      <c r="D153" s="170" t="s">
        <v>118</v>
      </c>
      <c r="E153" s="171" t="s">
        <v>214</v>
      </c>
      <c r="F153" s="172" t="s">
        <v>215</v>
      </c>
      <c r="G153" s="173" t="s">
        <v>127</v>
      </c>
      <c r="H153" s="174">
        <v>2295.9400000000001</v>
      </c>
      <c r="I153" s="175"/>
      <c r="J153" s="176">
        <f>ROUND(I153*H153,2)</f>
        <v>0</v>
      </c>
      <c r="K153" s="177"/>
      <c r="L153" s="35"/>
      <c r="M153" s="178" t="s">
        <v>1</v>
      </c>
      <c r="N153" s="179" t="s">
        <v>41</v>
      </c>
      <c r="O153" s="74"/>
      <c r="P153" s="180">
        <f>O153*H153</f>
        <v>0</v>
      </c>
      <c r="Q153" s="180">
        <v>0.15559000000000001</v>
      </c>
      <c r="R153" s="180">
        <f>Q153*H153</f>
        <v>357.22530460000002</v>
      </c>
      <c r="S153" s="180">
        <v>0</v>
      </c>
      <c r="T153" s="181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2" t="s">
        <v>122</v>
      </c>
      <c r="AT153" s="182" t="s">
        <v>118</v>
      </c>
      <c r="AU153" s="182" t="s">
        <v>123</v>
      </c>
      <c r="AY153" s="15" t="s">
        <v>116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5" t="s">
        <v>123</v>
      </c>
      <c r="BK153" s="183">
        <f>ROUND(I153*H153,2)</f>
        <v>0</v>
      </c>
      <c r="BL153" s="15" t="s">
        <v>122</v>
      </c>
      <c r="BM153" s="182" t="s">
        <v>216</v>
      </c>
    </row>
    <row r="154" s="2" customFormat="1" ht="37.8" customHeight="1">
      <c r="A154" s="34"/>
      <c r="B154" s="169"/>
      <c r="C154" s="170" t="s">
        <v>217</v>
      </c>
      <c r="D154" s="170" t="s">
        <v>118</v>
      </c>
      <c r="E154" s="171" t="s">
        <v>218</v>
      </c>
      <c r="F154" s="172" t="s">
        <v>219</v>
      </c>
      <c r="G154" s="173" t="s">
        <v>127</v>
      </c>
      <c r="H154" s="174">
        <v>172.13999999999999</v>
      </c>
      <c r="I154" s="175"/>
      <c r="J154" s="176">
        <f>ROUND(I154*H154,2)</f>
        <v>0</v>
      </c>
      <c r="K154" s="177"/>
      <c r="L154" s="35"/>
      <c r="M154" s="178" t="s">
        <v>1</v>
      </c>
      <c r="N154" s="179" t="s">
        <v>41</v>
      </c>
      <c r="O154" s="74"/>
      <c r="P154" s="180">
        <f>O154*H154</f>
        <v>0</v>
      </c>
      <c r="Q154" s="180">
        <v>0.126</v>
      </c>
      <c r="R154" s="180">
        <f>Q154*H154</f>
        <v>21.689639999999997</v>
      </c>
      <c r="S154" s="180">
        <v>0</v>
      </c>
      <c r="T154" s="181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2" t="s">
        <v>122</v>
      </c>
      <c r="AT154" s="182" t="s">
        <v>118</v>
      </c>
      <c r="AU154" s="182" t="s">
        <v>123</v>
      </c>
      <c r="AY154" s="15" t="s">
        <v>116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5" t="s">
        <v>123</v>
      </c>
      <c r="BK154" s="183">
        <f>ROUND(I154*H154,2)</f>
        <v>0</v>
      </c>
      <c r="BL154" s="15" t="s">
        <v>122</v>
      </c>
      <c r="BM154" s="182" t="s">
        <v>220</v>
      </c>
    </row>
    <row r="155" s="2" customFormat="1" ht="24.15" customHeight="1">
      <c r="A155" s="34"/>
      <c r="B155" s="169"/>
      <c r="C155" s="184" t="s">
        <v>221</v>
      </c>
      <c r="D155" s="184" t="s">
        <v>222</v>
      </c>
      <c r="E155" s="185" t="s">
        <v>223</v>
      </c>
      <c r="F155" s="186" t="s">
        <v>224</v>
      </c>
      <c r="G155" s="187" t="s">
        <v>127</v>
      </c>
      <c r="H155" s="188">
        <v>175.583</v>
      </c>
      <c r="I155" s="189"/>
      <c r="J155" s="190">
        <f>ROUND(I155*H155,2)</f>
        <v>0</v>
      </c>
      <c r="K155" s="191"/>
      <c r="L155" s="192"/>
      <c r="M155" s="193" t="s">
        <v>1</v>
      </c>
      <c r="N155" s="194" t="s">
        <v>41</v>
      </c>
      <c r="O155" s="74"/>
      <c r="P155" s="180">
        <f>O155*H155</f>
        <v>0</v>
      </c>
      <c r="Q155" s="180">
        <v>0.022499999999999999</v>
      </c>
      <c r="R155" s="180">
        <f>Q155*H155</f>
        <v>3.9506174999999999</v>
      </c>
      <c r="S155" s="180">
        <v>0</v>
      </c>
      <c r="T155" s="181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2" t="s">
        <v>149</v>
      </c>
      <c r="AT155" s="182" t="s">
        <v>222</v>
      </c>
      <c r="AU155" s="182" t="s">
        <v>123</v>
      </c>
      <c r="AY155" s="15" t="s">
        <v>116</v>
      </c>
      <c r="BE155" s="183">
        <f>IF(N155="základná",J155,0)</f>
        <v>0</v>
      </c>
      <c r="BF155" s="183">
        <f>IF(N155="znížená",J155,0)</f>
        <v>0</v>
      </c>
      <c r="BG155" s="183">
        <f>IF(N155="zákl. prenesená",J155,0)</f>
        <v>0</v>
      </c>
      <c r="BH155" s="183">
        <f>IF(N155="zníž. prenesená",J155,0)</f>
        <v>0</v>
      </c>
      <c r="BI155" s="183">
        <f>IF(N155="nulová",J155,0)</f>
        <v>0</v>
      </c>
      <c r="BJ155" s="15" t="s">
        <v>123</v>
      </c>
      <c r="BK155" s="183">
        <f>ROUND(I155*H155,2)</f>
        <v>0</v>
      </c>
      <c r="BL155" s="15" t="s">
        <v>122</v>
      </c>
      <c r="BM155" s="182" t="s">
        <v>225</v>
      </c>
    </row>
    <row r="156" s="2" customFormat="1" ht="24.15" customHeight="1">
      <c r="A156" s="34"/>
      <c r="B156" s="169"/>
      <c r="C156" s="170" t="s">
        <v>226</v>
      </c>
      <c r="D156" s="170" t="s">
        <v>118</v>
      </c>
      <c r="E156" s="171" t="s">
        <v>227</v>
      </c>
      <c r="F156" s="172" t="s">
        <v>228</v>
      </c>
      <c r="G156" s="173" t="s">
        <v>127</v>
      </c>
      <c r="H156" s="174">
        <v>9.3100000000000005</v>
      </c>
      <c r="I156" s="175"/>
      <c r="J156" s="176">
        <f>ROUND(I156*H156,2)</f>
        <v>0</v>
      </c>
      <c r="K156" s="177"/>
      <c r="L156" s="35"/>
      <c r="M156" s="178" t="s">
        <v>1</v>
      </c>
      <c r="N156" s="179" t="s">
        <v>41</v>
      </c>
      <c r="O156" s="74"/>
      <c r="P156" s="180">
        <f>O156*H156</f>
        <v>0</v>
      </c>
      <c r="Q156" s="180">
        <v>0.112</v>
      </c>
      <c r="R156" s="180">
        <f>Q156*H156</f>
        <v>1.0427200000000001</v>
      </c>
      <c r="S156" s="180">
        <v>0</v>
      </c>
      <c r="T156" s="181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2" t="s">
        <v>122</v>
      </c>
      <c r="AT156" s="182" t="s">
        <v>118</v>
      </c>
      <c r="AU156" s="182" t="s">
        <v>123</v>
      </c>
      <c r="AY156" s="15" t="s">
        <v>116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5" t="s">
        <v>123</v>
      </c>
      <c r="BK156" s="183">
        <f>ROUND(I156*H156,2)</f>
        <v>0</v>
      </c>
      <c r="BL156" s="15" t="s">
        <v>122</v>
      </c>
      <c r="BM156" s="182" t="s">
        <v>229</v>
      </c>
    </row>
    <row r="157" s="2" customFormat="1" ht="24.15" customHeight="1">
      <c r="A157" s="34"/>
      <c r="B157" s="169"/>
      <c r="C157" s="184" t="s">
        <v>230</v>
      </c>
      <c r="D157" s="184" t="s">
        <v>222</v>
      </c>
      <c r="E157" s="185" t="s">
        <v>231</v>
      </c>
      <c r="F157" s="186" t="s">
        <v>232</v>
      </c>
      <c r="G157" s="187" t="s">
        <v>127</v>
      </c>
      <c r="H157" s="188">
        <v>9.4960000000000004</v>
      </c>
      <c r="I157" s="189"/>
      <c r="J157" s="190">
        <f>ROUND(I157*H157,2)</f>
        <v>0</v>
      </c>
      <c r="K157" s="191"/>
      <c r="L157" s="192"/>
      <c r="M157" s="193" t="s">
        <v>1</v>
      </c>
      <c r="N157" s="194" t="s">
        <v>41</v>
      </c>
      <c r="O157" s="74"/>
      <c r="P157" s="180">
        <f>O157*H157</f>
        <v>0</v>
      </c>
      <c r="Q157" s="180">
        <v>0.13800000000000001</v>
      </c>
      <c r="R157" s="180">
        <f>Q157*H157</f>
        <v>1.3104480000000003</v>
      </c>
      <c r="S157" s="180">
        <v>0</v>
      </c>
      <c r="T157" s="181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2" t="s">
        <v>149</v>
      </c>
      <c r="AT157" s="182" t="s">
        <v>222</v>
      </c>
      <c r="AU157" s="182" t="s">
        <v>123</v>
      </c>
      <c r="AY157" s="15" t="s">
        <v>116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5" t="s">
        <v>123</v>
      </c>
      <c r="BK157" s="183">
        <f>ROUND(I157*H157,2)</f>
        <v>0</v>
      </c>
      <c r="BL157" s="15" t="s">
        <v>122</v>
      </c>
      <c r="BM157" s="182" t="s">
        <v>233</v>
      </c>
    </row>
    <row r="158" s="12" customFormat="1" ht="22.8" customHeight="1">
      <c r="A158" s="12"/>
      <c r="B158" s="156"/>
      <c r="C158" s="12"/>
      <c r="D158" s="157" t="s">
        <v>74</v>
      </c>
      <c r="E158" s="167" t="s">
        <v>149</v>
      </c>
      <c r="F158" s="167" t="s">
        <v>234</v>
      </c>
      <c r="G158" s="12"/>
      <c r="H158" s="12"/>
      <c r="I158" s="159"/>
      <c r="J158" s="168">
        <f>BK158</f>
        <v>0</v>
      </c>
      <c r="K158" s="12"/>
      <c r="L158" s="156"/>
      <c r="M158" s="161"/>
      <c r="N158" s="162"/>
      <c r="O158" s="162"/>
      <c r="P158" s="163">
        <f>SUM(P159:P162)</f>
        <v>0</v>
      </c>
      <c r="Q158" s="162"/>
      <c r="R158" s="163">
        <f>SUM(R159:R162)</f>
        <v>7.0215000000000005</v>
      </c>
      <c r="S158" s="162"/>
      <c r="T158" s="164">
        <f>SUM(T159:T162)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57" t="s">
        <v>83</v>
      </c>
      <c r="AT158" s="165" t="s">
        <v>74</v>
      </c>
      <c r="AU158" s="165" t="s">
        <v>83</v>
      </c>
      <c r="AY158" s="157" t="s">
        <v>116</v>
      </c>
      <c r="BK158" s="166">
        <f>SUM(BK159:BK162)</f>
        <v>0</v>
      </c>
    </row>
    <row r="159" s="2" customFormat="1" ht="24.15" customHeight="1">
      <c r="A159" s="34"/>
      <c r="B159" s="169"/>
      <c r="C159" s="170" t="s">
        <v>235</v>
      </c>
      <c r="D159" s="170" t="s">
        <v>118</v>
      </c>
      <c r="E159" s="171" t="s">
        <v>236</v>
      </c>
      <c r="F159" s="172" t="s">
        <v>237</v>
      </c>
      <c r="G159" s="173" t="s">
        <v>121</v>
      </c>
      <c r="H159" s="174">
        <v>13</v>
      </c>
      <c r="I159" s="175"/>
      <c r="J159" s="176">
        <f>ROUND(I159*H159,2)</f>
        <v>0</v>
      </c>
      <c r="K159" s="177"/>
      <c r="L159" s="35"/>
      <c r="M159" s="178" t="s">
        <v>1</v>
      </c>
      <c r="N159" s="179" t="s">
        <v>41</v>
      </c>
      <c r="O159" s="74"/>
      <c r="P159" s="180">
        <f>O159*H159</f>
        <v>0</v>
      </c>
      <c r="Q159" s="180">
        <v>0.0063</v>
      </c>
      <c r="R159" s="180">
        <f>Q159*H159</f>
        <v>0.081900000000000001</v>
      </c>
      <c r="S159" s="180">
        <v>0</v>
      </c>
      <c r="T159" s="181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2" t="s">
        <v>122</v>
      </c>
      <c r="AT159" s="182" t="s">
        <v>118</v>
      </c>
      <c r="AU159" s="182" t="s">
        <v>123</v>
      </c>
      <c r="AY159" s="15" t="s">
        <v>116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5" t="s">
        <v>123</v>
      </c>
      <c r="BK159" s="183">
        <f>ROUND(I159*H159,2)</f>
        <v>0</v>
      </c>
      <c r="BL159" s="15" t="s">
        <v>122</v>
      </c>
      <c r="BM159" s="182" t="s">
        <v>238</v>
      </c>
    </row>
    <row r="160" s="2" customFormat="1" ht="21.75" customHeight="1">
      <c r="A160" s="34"/>
      <c r="B160" s="169"/>
      <c r="C160" s="184" t="s">
        <v>239</v>
      </c>
      <c r="D160" s="184" t="s">
        <v>222</v>
      </c>
      <c r="E160" s="185" t="s">
        <v>240</v>
      </c>
      <c r="F160" s="186" t="s">
        <v>241</v>
      </c>
      <c r="G160" s="187" t="s">
        <v>121</v>
      </c>
      <c r="H160" s="188">
        <v>13</v>
      </c>
      <c r="I160" s="189"/>
      <c r="J160" s="190">
        <f>ROUND(I160*H160,2)</f>
        <v>0</v>
      </c>
      <c r="K160" s="191"/>
      <c r="L160" s="192"/>
      <c r="M160" s="193" t="s">
        <v>1</v>
      </c>
      <c r="N160" s="194" t="s">
        <v>41</v>
      </c>
      <c r="O160" s="74"/>
      <c r="P160" s="180">
        <f>O160*H160</f>
        <v>0</v>
      </c>
      <c r="Q160" s="180">
        <v>0.059999999999999998</v>
      </c>
      <c r="R160" s="180">
        <f>Q160*H160</f>
        <v>0.78000000000000003</v>
      </c>
      <c r="S160" s="180">
        <v>0</v>
      </c>
      <c r="T160" s="181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2" t="s">
        <v>149</v>
      </c>
      <c r="AT160" s="182" t="s">
        <v>222</v>
      </c>
      <c r="AU160" s="182" t="s">
        <v>123</v>
      </c>
      <c r="AY160" s="15" t="s">
        <v>116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5" t="s">
        <v>123</v>
      </c>
      <c r="BK160" s="183">
        <f>ROUND(I160*H160,2)</f>
        <v>0</v>
      </c>
      <c r="BL160" s="15" t="s">
        <v>122</v>
      </c>
      <c r="BM160" s="182" t="s">
        <v>242</v>
      </c>
    </row>
    <row r="161" s="2" customFormat="1" ht="16.5" customHeight="1">
      <c r="A161" s="34"/>
      <c r="B161" s="169"/>
      <c r="C161" s="170" t="s">
        <v>243</v>
      </c>
      <c r="D161" s="170" t="s">
        <v>118</v>
      </c>
      <c r="E161" s="171" t="s">
        <v>244</v>
      </c>
      <c r="F161" s="172" t="s">
        <v>245</v>
      </c>
      <c r="G161" s="173" t="s">
        <v>121</v>
      </c>
      <c r="H161" s="174">
        <v>19</v>
      </c>
      <c r="I161" s="175"/>
      <c r="J161" s="176">
        <f>ROUND(I161*H161,2)</f>
        <v>0</v>
      </c>
      <c r="K161" s="177"/>
      <c r="L161" s="35"/>
      <c r="M161" s="178" t="s">
        <v>1</v>
      </c>
      <c r="N161" s="179" t="s">
        <v>41</v>
      </c>
      <c r="O161" s="74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2" t="s">
        <v>122</v>
      </c>
      <c r="AT161" s="182" t="s">
        <v>118</v>
      </c>
      <c r="AU161" s="182" t="s">
        <v>123</v>
      </c>
      <c r="AY161" s="15" t="s">
        <v>116</v>
      </c>
      <c r="BE161" s="183">
        <f>IF(N161="základná",J161,0)</f>
        <v>0</v>
      </c>
      <c r="BF161" s="183">
        <f>IF(N161="znížená",J161,0)</f>
        <v>0</v>
      </c>
      <c r="BG161" s="183">
        <f>IF(N161="zákl. prenesená",J161,0)</f>
        <v>0</v>
      </c>
      <c r="BH161" s="183">
        <f>IF(N161="zníž. prenesená",J161,0)</f>
        <v>0</v>
      </c>
      <c r="BI161" s="183">
        <f>IF(N161="nulová",J161,0)</f>
        <v>0</v>
      </c>
      <c r="BJ161" s="15" t="s">
        <v>123</v>
      </c>
      <c r="BK161" s="183">
        <f>ROUND(I161*H161,2)</f>
        <v>0</v>
      </c>
      <c r="BL161" s="15" t="s">
        <v>122</v>
      </c>
      <c r="BM161" s="182" t="s">
        <v>246</v>
      </c>
    </row>
    <row r="162" s="2" customFormat="1" ht="24.15" customHeight="1">
      <c r="A162" s="34"/>
      <c r="B162" s="169"/>
      <c r="C162" s="170" t="s">
        <v>247</v>
      </c>
      <c r="D162" s="170" t="s">
        <v>118</v>
      </c>
      <c r="E162" s="171" t="s">
        <v>248</v>
      </c>
      <c r="F162" s="172" t="s">
        <v>249</v>
      </c>
      <c r="G162" s="173" t="s">
        <v>121</v>
      </c>
      <c r="H162" s="174">
        <v>15</v>
      </c>
      <c r="I162" s="175"/>
      <c r="J162" s="176">
        <f>ROUND(I162*H162,2)</f>
        <v>0</v>
      </c>
      <c r="K162" s="177"/>
      <c r="L162" s="35"/>
      <c r="M162" s="178" t="s">
        <v>1</v>
      </c>
      <c r="N162" s="179" t="s">
        <v>41</v>
      </c>
      <c r="O162" s="74"/>
      <c r="P162" s="180">
        <f>O162*H162</f>
        <v>0</v>
      </c>
      <c r="Q162" s="180">
        <v>0.41064</v>
      </c>
      <c r="R162" s="180">
        <f>Q162*H162</f>
        <v>6.1596000000000002</v>
      </c>
      <c r="S162" s="180">
        <v>0</v>
      </c>
      <c r="T162" s="181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2" t="s">
        <v>122</v>
      </c>
      <c r="AT162" s="182" t="s">
        <v>118</v>
      </c>
      <c r="AU162" s="182" t="s">
        <v>123</v>
      </c>
      <c r="AY162" s="15" t="s">
        <v>116</v>
      </c>
      <c r="BE162" s="183">
        <f>IF(N162="základná",J162,0)</f>
        <v>0</v>
      </c>
      <c r="BF162" s="183">
        <f>IF(N162="znížená",J162,0)</f>
        <v>0</v>
      </c>
      <c r="BG162" s="183">
        <f>IF(N162="zákl. prenesená",J162,0)</f>
        <v>0</v>
      </c>
      <c r="BH162" s="183">
        <f>IF(N162="zníž. prenesená",J162,0)</f>
        <v>0</v>
      </c>
      <c r="BI162" s="183">
        <f>IF(N162="nulová",J162,0)</f>
        <v>0</v>
      </c>
      <c r="BJ162" s="15" t="s">
        <v>123</v>
      </c>
      <c r="BK162" s="183">
        <f>ROUND(I162*H162,2)</f>
        <v>0</v>
      </c>
      <c r="BL162" s="15" t="s">
        <v>122</v>
      </c>
      <c r="BM162" s="182" t="s">
        <v>250</v>
      </c>
    </row>
    <row r="163" s="12" customFormat="1" ht="22.8" customHeight="1">
      <c r="A163" s="12"/>
      <c r="B163" s="156"/>
      <c r="C163" s="12"/>
      <c r="D163" s="157" t="s">
        <v>74</v>
      </c>
      <c r="E163" s="167" t="s">
        <v>153</v>
      </c>
      <c r="F163" s="167" t="s">
        <v>251</v>
      </c>
      <c r="G163" s="12"/>
      <c r="H163" s="12"/>
      <c r="I163" s="159"/>
      <c r="J163" s="168">
        <f>BK163</f>
        <v>0</v>
      </c>
      <c r="K163" s="12"/>
      <c r="L163" s="156"/>
      <c r="M163" s="161"/>
      <c r="N163" s="162"/>
      <c r="O163" s="162"/>
      <c r="P163" s="163">
        <f>SUM(P164:P194)</f>
        <v>0</v>
      </c>
      <c r="Q163" s="162"/>
      <c r="R163" s="163">
        <f>SUM(R164:R194)</f>
        <v>312.82830138000003</v>
      </c>
      <c r="S163" s="162"/>
      <c r="T163" s="164">
        <f>SUM(T164:T194)</f>
        <v>2.7810000000000001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7" t="s">
        <v>83</v>
      </c>
      <c r="AT163" s="165" t="s">
        <v>74</v>
      </c>
      <c r="AU163" s="165" t="s">
        <v>83</v>
      </c>
      <c r="AY163" s="157" t="s">
        <v>116</v>
      </c>
      <c r="BK163" s="166">
        <f>SUM(BK164:BK194)</f>
        <v>0</v>
      </c>
    </row>
    <row r="164" s="2" customFormat="1" ht="24.15" customHeight="1">
      <c r="A164" s="34"/>
      <c r="B164" s="169"/>
      <c r="C164" s="170" t="s">
        <v>252</v>
      </c>
      <c r="D164" s="170" t="s">
        <v>118</v>
      </c>
      <c r="E164" s="171" t="s">
        <v>253</v>
      </c>
      <c r="F164" s="172" t="s">
        <v>254</v>
      </c>
      <c r="G164" s="173" t="s">
        <v>121</v>
      </c>
      <c r="H164" s="174">
        <v>1</v>
      </c>
      <c r="I164" s="175"/>
      <c r="J164" s="176">
        <f>ROUND(I164*H164,2)</f>
        <v>0</v>
      </c>
      <c r="K164" s="177"/>
      <c r="L164" s="35"/>
      <c r="M164" s="178" t="s">
        <v>1</v>
      </c>
      <c r="N164" s="179" t="s">
        <v>41</v>
      </c>
      <c r="O164" s="74"/>
      <c r="P164" s="180">
        <f>O164*H164</f>
        <v>0</v>
      </c>
      <c r="Q164" s="180">
        <v>0.22133</v>
      </c>
      <c r="R164" s="180">
        <f>Q164*H164</f>
        <v>0.22133</v>
      </c>
      <c r="S164" s="180">
        <v>0</v>
      </c>
      <c r="T164" s="181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2" t="s">
        <v>122</v>
      </c>
      <c r="AT164" s="182" t="s">
        <v>118</v>
      </c>
      <c r="AU164" s="182" t="s">
        <v>123</v>
      </c>
      <c r="AY164" s="15" t="s">
        <v>116</v>
      </c>
      <c r="BE164" s="183">
        <f>IF(N164="základná",J164,0)</f>
        <v>0</v>
      </c>
      <c r="BF164" s="183">
        <f>IF(N164="znížená",J164,0)</f>
        <v>0</v>
      </c>
      <c r="BG164" s="183">
        <f>IF(N164="zákl. prenesená",J164,0)</f>
        <v>0</v>
      </c>
      <c r="BH164" s="183">
        <f>IF(N164="zníž. prenesená",J164,0)</f>
        <v>0</v>
      </c>
      <c r="BI164" s="183">
        <f>IF(N164="nulová",J164,0)</f>
        <v>0</v>
      </c>
      <c r="BJ164" s="15" t="s">
        <v>123</v>
      </c>
      <c r="BK164" s="183">
        <f>ROUND(I164*H164,2)</f>
        <v>0</v>
      </c>
      <c r="BL164" s="15" t="s">
        <v>122</v>
      </c>
      <c r="BM164" s="182" t="s">
        <v>255</v>
      </c>
    </row>
    <row r="165" s="2" customFormat="1" ht="16.5" customHeight="1">
      <c r="A165" s="34"/>
      <c r="B165" s="169"/>
      <c r="C165" s="184" t="s">
        <v>256</v>
      </c>
      <c r="D165" s="184" t="s">
        <v>222</v>
      </c>
      <c r="E165" s="185" t="s">
        <v>257</v>
      </c>
      <c r="F165" s="186" t="s">
        <v>258</v>
      </c>
      <c r="G165" s="187" t="s">
        <v>121</v>
      </c>
      <c r="H165" s="188">
        <v>1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41</v>
      </c>
      <c r="O165" s="74"/>
      <c r="P165" s="180">
        <f>O165*H165</f>
        <v>0</v>
      </c>
      <c r="Q165" s="180">
        <v>0.00093000000000000005</v>
      </c>
      <c r="R165" s="180">
        <f>Q165*H165</f>
        <v>0.00093000000000000005</v>
      </c>
      <c r="S165" s="180">
        <v>0</v>
      </c>
      <c r="T165" s="181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2" t="s">
        <v>149</v>
      </c>
      <c r="AT165" s="182" t="s">
        <v>222</v>
      </c>
      <c r="AU165" s="182" t="s">
        <v>123</v>
      </c>
      <c r="AY165" s="15" t="s">
        <v>116</v>
      </c>
      <c r="BE165" s="183">
        <f>IF(N165="základná",J165,0)</f>
        <v>0</v>
      </c>
      <c r="BF165" s="183">
        <f>IF(N165="znížená",J165,0)</f>
        <v>0</v>
      </c>
      <c r="BG165" s="183">
        <f>IF(N165="zákl. prenesená",J165,0)</f>
        <v>0</v>
      </c>
      <c r="BH165" s="183">
        <f>IF(N165="zníž. prenesená",J165,0)</f>
        <v>0</v>
      </c>
      <c r="BI165" s="183">
        <f>IF(N165="nulová",J165,0)</f>
        <v>0</v>
      </c>
      <c r="BJ165" s="15" t="s">
        <v>123</v>
      </c>
      <c r="BK165" s="183">
        <f>ROUND(I165*H165,2)</f>
        <v>0</v>
      </c>
      <c r="BL165" s="15" t="s">
        <v>122</v>
      </c>
      <c r="BM165" s="182" t="s">
        <v>259</v>
      </c>
    </row>
    <row r="166" s="2" customFormat="1" ht="24.15" customHeight="1">
      <c r="A166" s="34"/>
      <c r="B166" s="169"/>
      <c r="C166" s="170" t="s">
        <v>260</v>
      </c>
      <c r="D166" s="170" t="s">
        <v>118</v>
      </c>
      <c r="E166" s="171" t="s">
        <v>261</v>
      </c>
      <c r="F166" s="172" t="s">
        <v>262</v>
      </c>
      <c r="G166" s="173" t="s">
        <v>121</v>
      </c>
      <c r="H166" s="174">
        <v>1</v>
      </c>
      <c r="I166" s="175"/>
      <c r="J166" s="176">
        <f>ROUND(I166*H166,2)</f>
        <v>0</v>
      </c>
      <c r="K166" s="177"/>
      <c r="L166" s="35"/>
      <c r="M166" s="178" t="s">
        <v>1</v>
      </c>
      <c r="N166" s="179" t="s">
        <v>41</v>
      </c>
      <c r="O166" s="74"/>
      <c r="P166" s="180">
        <f>O166*H166</f>
        <v>0</v>
      </c>
      <c r="Q166" s="180">
        <v>0.11958000000000001</v>
      </c>
      <c r="R166" s="180">
        <f>Q166*H166</f>
        <v>0.11958000000000001</v>
      </c>
      <c r="S166" s="180">
        <v>0</v>
      </c>
      <c r="T166" s="181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2" t="s">
        <v>122</v>
      </c>
      <c r="AT166" s="182" t="s">
        <v>118</v>
      </c>
      <c r="AU166" s="182" t="s">
        <v>123</v>
      </c>
      <c r="AY166" s="15" t="s">
        <v>116</v>
      </c>
      <c r="BE166" s="183">
        <f>IF(N166="základná",J166,0)</f>
        <v>0</v>
      </c>
      <c r="BF166" s="183">
        <f>IF(N166="znížená",J166,0)</f>
        <v>0</v>
      </c>
      <c r="BG166" s="183">
        <f>IF(N166="zákl. prenesená",J166,0)</f>
        <v>0</v>
      </c>
      <c r="BH166" s="183">
        <f>IF(N166="zníž. prenesená",J166,0)</f>
        <v>0</v>
      </c>
      <c r="BI166" s="183">
        <f>IF(N166="nulová",J166,0)</f>
        <v>0</v>
      </c>
      <c r="BJ166" s="15" t="s">
        <v>123</v>
      </c>
      <c r="BK166" s="183">
        <f>ROUND(I166*H166,2)</f>
        <v>0</v>
      </c>
      <c r="BL166" s="15" t="s">
        <v>122</v>
      </c>
      <c r="BM166" s="182" t="s">
        <v>263</v>
      </c>
    </row>
    <row r="167" s="2" customFormat="1" ht="16.5" customHeight="1">
      <c r="A167" s="34"/>
      <c r="B167" s="169"/>
      <c r="C167" s="184" t="s">
        <v>264</v>
      </c>
      <c r="D167" s="184" t="s">
        <v>222</v>
      </c>
      <c r="E167" s="185" t="s">
        <v>265</v>
      </c>
      <c r="F167" s="186" t="s">
        <v>266</v>
      </c>
      <c r="G167" s="187" t="s">
        <v>121</v>
      </c>
      <c r="H167" s="188">
        <v>1</v>
      </c>
      <c r="I167" s="189"/>
      <c r="J167" s="190">
        <f>ROUND(I167*H167,2)</f>
        <v>0</v>
      </c>
      <c r="K167" s="191"/>
      <c r="L167" s="192"/>
      <c r="M167" s="193" t="s">
        <v>1</v>
      </c>
      <c r="N167" s="194" t="s">
        <v>41</v>
      </c>
      <c r="O167" s="74"/>
      <c r="P167" s="180">
        <f>O167*H167</f>
        <v>0</v>
      </c>
      <c r="Q167" s="180">
        <v>0.0014</v>
      </c>
      <c r="R167" s="180">
        <f>Q167*H167</f>
        <v>0.0014</v>
      </c>
      <c r="S167" s="180">
        <v>0</v>
      </c>
      <c r="T167" s="181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2" t="s">
        <v>149</v>
      </c>
      <c r="AT167" s="182" t="s">
        <v>222</v>
      </c>
      <c r="AU167" s="182" t="s">
        <v>123</v>
      </c>
      <c r="AY167" s="15" t="s">
        <v>116</v>
      </c>
      <c r="BE167" s="183">
        <f>IF(N167="základná",J167,0)</f>
        <v>0</v>
      </c>
      <c r="BF167" s="183">
        <f>IF(N167="znížená",J167,0)</f>
        <v>0</v>
      </c>
      <c r="BG167" s="183">
        <f>IF(N167="zákl. prenesená",J167,0)</f>
        <v>0</v>
      </c>
      <c r="BH167" s="183">
        <f>IF(N167="zníž. prenesená",J167,0)</f>
        <v>0</v>
      </c>
      <c r="BI167" s="183">
        <f>IF(N167="nulová",J167,0)</f>
        <v>0</v>
      </c>
      <c r="BJ167" s="15" t="s">
        <v>123</v>
      </c>
      <c r="BK167" s="183">
        <f>ROUND(I167*H167,2)</f>
        <v>0</v>
      </c>
      <c r="BL167" s="15" t="s">
        <v>122</v>
      </c>
      <c r="BM167" s="182" t="s">
        <v>267</v>
      </c>
    </row>
    <row r="168" s="2" customFormat="1" ht="37.8" customHeight="1">
      <c r="A168" s="34"/>
      <c r="B168" s="169"/>
      <c r="C168" s="170" t="s">
        <v>268</v>
      </c>
      <c r="D168" s="170" t="s">
        <v>118</v>
      </c>
      <c r="E168" s="171" t="s">
        <v>269</v>
      </c>
      <c r="F168" s="172" t="s">
        <v>270</v>
      </c>
      <c r="G168" s="173" t="s">
        <v>143</v>
      </c>
      <c r="H168" s="174">
        <v>346.25</v>
      </c>
      <c r="I168" s="175"/>
      <c r="J168" s="176">
        <f>ROUND(I168*H168,2)</f>
        <v>0</v>
      </c>
      <c r="K168" s="177"/>
      <c r="L168" s="35"/>
      <c r="M168" s="178" t="s">
        <v>1</v>
      </c>
      <c r="N168" s="179" t="s">
        <v>41</v>
      </c>
      <c r="O168" s="74"/>
      <c r="P168" s="180">
        <f>O168*H168</f>
        <v>0</v>
      </c>
      <c r="Q168" s="180">
        <v>0.00011</v>
      </c>
      <c r="R168" s="180">
        <f>Q168*H168</f>
        <v>0.038087500000000003</v>
      </c>
      <c r="S168" s="180">
        <v>0</v>
      </c>
      <c r="T168" s="181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2" t="s">
        <v>122</v>
      </c>
      <c r="AT168" s="182" t="s">
        <v>118</v>
      </c>
      <c r="AU168" s="182" t="s">
        <v>123</v>
      </c>
      <c r="AY168" s="15" t="s">
        <v>116</v>
      </c>
      <c r="BE168" s="183">
        <f>IF(N168="základná",J168,0)</f>
        <v>0</v>
      </c>
      <c r="BF168" s="183">
        <f>IF(N168="znížená",J168,0)</f>
        <v>0</v>
      </c>
      <c r="BG168" s="183">
        <f>IF(N168="zákl. prenesená",J168,0)</f>
        <v>0</v>
      </c>
      <c r="BH168" s="183">
        <f>IF(N168="zníž. prenesená",J168,0)</f>
        <v>0</v>
      </c>
      <c r="BI168" s="183">
        <f>IF(N168="nulová",J168,0)</f>
        <v>0</v>
      </c>
      <c r="BJ168" s="15" t="s">
        <v>123</v>
      </c>
      <c r="BK168" s="183">
        <f>ROUND(I168*H168,2)</f>
        <v>0</v>
      </c>
      <c r="BL168" s="15" t="s">
        <v>122</v>
      </c>
      <c r="BM168" s="182" t="s">
        <v>271</v>
      </c>
    </row>
    <row r="169" s="2" customFormat="1" ht="37.8" customHeight="1">
      <c r="A169" s="34"/>
      <c r="B169" s="169"/>
      <c r="C169" s="170" t="s">
        <v>272</v>
      </c>
      <c r="D169" s="170" t="s">
        <v>118</v>
      </c>
      <c r="E169" s="171" t="s">
        <v>273</v>
      </c>
      <c r="F169" s="172" t="s">
        <v>274</v>
      </c>
      <c r="G169" s="173" t="s">
        <v>143</v>
      </c>
      <c r="H169" s="174">
        <v>692.5</v>
      </c>
      <c r="I169" s="175"/>
      <c r="J169" s="176">
        <f>ROUND(I169*H169,2)</f>
        <v>0</v>
      </c>
      <c r="K169" s="177"/>
      <c r="L169" s="35"/>
      <c r="M169" s="178" t="s">
        <v>1</v>
      </c>
      <c r="N169" s="179" t="s">
        <v>41</v>
      </c>
      <c r="O169" s="74"/>
      <c r="P169" s="180">
        <f>O169*H169</f>
        <v>0</v>
      </c>
      <c r="Q169" s="180">
        <v>0.00022000000000000001</v>
      </c>
      <c r="R169" s="180">
        <f>Q169*H169</f>
        <v>0.15235000000000001</v>
      </c>
      <c r="S169" s="180">
        <v>0</v>
      </c>
      <c r="T169" s="181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2" t="s">
        <v>122</v>
      </c>
      <c r="AT169" s="182" t="s">
        <v>118</v>
      </c>
      <c r="AU169" s="182" t="s">
        <v>123</v>
      </c>
      <c r="AY169" s="15" t="s">
        <v>116</v>
      </c>
      <c r="BE169" s="183">
        <f>IF(N169="základná",J169,0)</f>
        <v>0</v>
      </c>
      <c r="BF169" s="183">
        <f>IF(N169="znížená",J169,0)</f>
        <v>0</v>
      </c>
      <c r="BG169" s="183">
        <f>IF(N169="zákl. prenesená",J169,0)</f>
        <v>0</v>
      </c>
      <c r="BH169" s="183">
        <f>IF(N169="zníž. prenesená",J169,0)</f>
        <v>0</v>
      </c>
      <c r="BI169" s="183">
        <f>IF(N169="nulová",J169,0)</f>
        <v>0</v>
      </c>
      <c r="BJ169" s="15" t="s">
        <v>123</v>
      </c>
      <c r="BK169" s="183">
        <f>ROUND(I169*H169,2)</f>
        <v>0</v>
      </c>
      <c r="BL169" s="15" t="s">
        <v>122</v>
      </c>
      <c r="BM169" s="182" t="s">
        <v>275</v>
      </c>
    </row>
    <row r="170" s="2" customFormat="1" ht="37.8" customHeight="1">
      <c r="A170" s="34"/>
      <c r="B170" s="169"/>
      <c r="C170" s="170" t="s">
        <v>276</v>
      </c>
      <c r="D170" s="170" t="s">
        <v>118</v>
      </c>
      <c r="E170" s="171" t="s">
        <v>277</v>
      </c>
      <c r="F170" s="172" t="s">
        <v>278</v>
      </c>
      <c r="G170" s="173" t="s">
        <v>127</v>
      </c>
      <c r="H170" s="174">
        <v>24</v>
      </c>
      <c r="I170" s="175"/>
      <c r="J170" s="176">
        <f>ROUND(I170*H170,2)</f>
        <v>0</v>
      </c>
      <c r="K170" s="177"/>
      <c r="L170" s="35"/>
      <c r="M170" s="178" t="s">
        <v>1</v>
      </c>
      <c r="N170" s="179" t="s">
        <v>41</v>
      </c>
      <c r="O170" s="74"/>
      <c r="P170" s="180">
        <f>O170*H170</f>
        <v>0</v>
      </c>
      <c r="Q170" s="180">
        <v>0.00089999999999999998</v>
      </c>
      <c r="R170" s="180">
        <f>Q170*H170</f>
        <v>0.021600000000000001</v>
      </c>
      <c r="S170" s="180">
        <v>0</v>
      </c>
      <c r="T170" s="181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2" t="s">
        <v>122</v>
      </c>
      <c r="AT170" s="182" t="s">
        <v>118</v>
      </c>
      <c r="AU170" s="182" t="s">
        <v>123</v>
      </c>
      <c r="AY170" s="15" t="s">
        <v>116</v>
      </c>
      <c r="BE170" s="183">
        <f>IF(N170="základná",J170,0)</f>
        <v>0</v>
      </c>
      <c r="BF170" s="183">
        <f>IF(N170="znížená",J170,0)</f>
        <v>0</v>
      </c>
      <c r="BG170" s="183">
        <f>IF(N170="zákl. prenesená",J170,0)</f>
        <v>0</v>
      </c>
      <c r="BH170" s="183">
        <f>IF(N170="zníž. prenesená",J170,0)</f>
        <v>0</v>
      </c>
      <c r="BI170" s="183">
        <f>IF(N170="nulová",J170,0)</f>
        <v>0</v>
      </c>
      <c r="BJ170" s="15" t="s">
        <v>123</v>
      </c>
      <c r="BK170" s="183">
        <f>ROUND(I170*H170,2)</f>
        <v>0</v>
      </c>
      <c r="BL170" s="15" t="s">
        <v>122</v>
      </c>
      <c r="BM170" s="182" t="s">
        <v>279</v>
      </c>
    </row>
    <row r="171" s="2" customFormat="1" ht="24.15" customHeight="1">
      <c r="A171" s="34"/>
      <c r="B171" s="169"/>
      <c r="C171" s="170" t="s">
        <v>280</v>
      </c>
      <c r="D171" s="170" t="s">
        <v>118</v>
      </c>
      <c r="E171" s="171" t="s">
        <v>281</v>
      </c>
      <c r="F171" s="172" t="s">
        <v>282</v>
      </c>
      <c r="G171" s="173" t="s">
        <v>143</v>
      </c>
      <c r="H171" s="174">
        <v>1038.75</v>
      </c>
      <c r="I171" s="175"/>
      <c r="J171" s="176">
        <f>ROUND(I171*H171,2)</f>
        <v>0</v>
      </c>
      <c r="K171" s="177"/>
      <c r="L171" s="35"/>
      <c r="M171" s="178" t="s">
        <v>1</v>
      </c>
      <c r="N171" s="179" t="s">
        <v>41</v>
      </c>
      <c r="O171" s="74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2" t="s">
        <v>122</v>
      </c>
      <c r="AT171" s="182" t="s">
        <v>118</v>
      </c>
      <c r="AU171" s="182" t="s">
        <v>123</v>
      </c>
      <c r="AY171" s="15" t="s">
        <v>116</v>
      </c>
      <c r="BE171" s="183">
        <f>IF(N171="základná",J171,0)</f>
        <v>0</v>
      </c>
      <c r="BF171" s="183">
        <f>IF(N171="znížená",J171,0)</f>
        <v>0</v>
      </c>
      <c r="BG171" s="183">
        <f>IF(N171="zákl. prenesená",J171,0)</f>
        <v>0</v>
      </c>
      <c r="BH171" s="183">
        <f>IF(N171="zníž. prenesená",J171,0)</f>
        <v>0</v>
      </c>
      <c r="BI171" s="183">
        <f>IF(N171="nulová",J171,0)</f>
        <v>0</v>
      </c>
      <c r="BJ171" s="15" t="s">
        <v>123</v>
      </c>
      <c r="BK171" s="183">
        <f>ROUND(I171*H171,2)</f>
        <v>0</v>
      </c>
      <c r="BL171" s="15" t="s">
        <v>122</v>
      </c>
      <c r="BM171" s="182" t="s">
        <v>283</v>
      </c>
    </row>
    <row r="172" s="2" customFormat="1" ht="24.15" customHeight="1">
      <c r="A172" s="34"/>
      <c r="B172" s="169"/>
      <c r="C172" s="170" t="s">
        <v>284</v>
      </c>
      <c r="D172" s="170" t="s">
        <v>118</v>
      </c>
      <c r="E172" s="171" t="s">
        <v>285</v>
      </c>
      <c r="F172" s="172" t="s">
        <v>286</v>
      </c>
      <c r="G172" s="173" t="s">
        <v>127</v>
      </c>
      <c r="H172" s="174">
        <v>24</v>
      </c>
      <c r="I172" s="175"/>
      <c r="J172" s="176">
        <f>ROUND(I172*H172,2)</f>
        <v>0</v>
      </c>
      <c r="K172" s="177"/>
      <c r="L172" s="35"/>
      <c r="M172" s="178" t="s">
        <v>1</v>
      </c>
      <c r="N172" s="179" t="s">
        <v>41</v>
      </c>
      <c r="O172" s="74"/>
      <c r="P172" s="180">
        <f>O172*H172</f>
        <v>0</v>
      </c>
      <c r="Q172" s="180">
        <v>1.0000000000000001E-05</v>
      </c>
      <c r="R172" s="180">
        <f>Q172*H172</f>
        <v>0.00024000000000000003</v>
      </c>
      <c r="S172" s="180">
        <v>0</v>
      </c>
      <c r="T172" s="181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2" t="s">
        <v>122</v>
      </c>
      <c r="AT172" s="182" t="s">
        <v>118</v>
      </c>
      <c r="AU172" s="182" t="s">
        <v>123</v>
      </c>
      <c r="AY172" s="15" t="s">
        <v>116</v>
      </c>
      <c r="BE172" s="183">
        <f>IF(N172="základná",J172,0)</f>
        <v>0</v>
      </c>
      <c r="BF172" s="183">
        <f>IF(N172="znížená",J172,0)</f>
        <v>0</v>
      </c>
      <c r="BG172" s="183">
        <f>IF(N172="zákl. prenesená",J172,0)</f>
        <v>0</v>
      </c>
      <c r="BH172" s="183">
        <f>IF(N172="zníž. prenesená",J172,0)</f>
        <v>0</v>
      </c>
      <c r="BI172" s="183">
        <f>IF(N172="nulová",J172,0)</f>
        <v>0</v>
      </c>
      <c r="BJ172" s="15" t="s">
        <v>123</v>
      </c>
      <c r="BK172" s="183">
        <f>ROUND(I172*H172,2)</f>
        <v>0</v>
      </c>
      <c r="BL172" s="15" t="s">
        <v>122</v>
      </c>
      <c r="BM172" s="182" t="s">
        <v>287</v>
      </c>
    </row>
    <row r="173" s="2" customFormat="1" ht="33" customHeight="1">
      <c r="A173" s="34"/>
      <c r="B173" s="169"/>
      <c r="C173" s="170" t="s">
        <v>288</v>
      </c>
      <c r="D173" s="170" t="s">
        <v>118</v>
      </c>
      <c r="E173" s="171" t="s">
        <v>289</v>
      </c>
      <c r="F173" s="172" t="s">
        <v>290</v>
      </c>
      <c r="G173" s="173" t="s">
        <v>143</v>
      </c>
      <c r="H173" s="174">
        <v>103.08</v>
      </c>
      <c r="I173" s="175"/>
      <c r="J173" s="176">
        <f>ROUND(I173*H173,2)</f>
        <v>0</v>
      </c>
      <c r="K173" s="177"/>
      <c r="L173" s="35"/>
      <c r="M173" s="178" t="s">
        <v>1</v>
      </c>
      <c r="N173" s="179" t="s">
        <v>41</v>
      </c>
      <c r="O173" s="74"/>
      <c r="P173" s="180">
        <f>O173*H173</f>
        <v>0</v>
      </c>
      <c r="Q173" s="180">
        <v>0.19843</v>
      </c>
      <c r="R173" s="180">
        <f>Q173*H173</f>
        <v>20.4541644</v>
      </c>
      <c r="S173" s="180">
        <v>0</v>
      </c>
      <c r="T173" s="181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2" t="s">
        <v>122</v>
      </c>
      <c r="AT173" s="182" t="s">
        <v>118</v>
      </c>
      <c r="AU173" s="182" t="s">
        <v>123</v>
      </c>
      <c r="AY173" s="15" t="s">
        <v>116</v>
      </c>
      <c r="BE173" s="183">
        <f>IF(N173="základná",J173,0)</f>
        <v>0</v>
      </c>
      <c r="BF173" s="183">
        <f>IF(N173="znížená",J173,0)</f>
        <v>0</v>
      </c>
      <c r="BG173" s="183">
        <f>IF(N173="zákl. prenesená",J173,0)</f>
        <v>0</v>
      </c>
      <c r="BH173" s="183">
        <f>IF(N173="zníž. prenesená",J173,0)</f>
        <v>0</v>
      </c>
      <c r="BI173" s="183">
        <f>IF(N173="nulová",J173,0)</f>
        <v>0</v>
      </c>
      <c r="BJ173" s="15" t="s">
        <v>123</v>
      </c>
      <c r="BK173" s="183">
        <f>ROUND(I173*H173,2)</f>
        <v>0</v>
      </c>
      <c r="BL173" s="15" t="s">
        <v>122</v>
      </c>
      <c r="BM173" s="182" t="s">
        <v>291</v>
      </c>
    </row>
    <row r="174" s="2" customFormat="1" ht="24.15" customHeight="1">
      <c r="A174" s="34"/>
      <c r="B174" s="169"/>
      <c r="C174" s="184" t="s">
        <v>292</v>
      </c>
      <c r="D174" s="184" t="s">
        <v>222</v>
      </c>
      <c r="E174" s="185" t="s">
        <v>293</v>
      </c>
      <c r="F174" s="186" t="s">
        <v>294</v>
      </c>
      <c r="G174" s="187" t="s">
        <v>121</v>
      </c>
      <c r="H174" s="188">
        <v>104.111</v>
      </c>
      <c r="I174" s="189"/>
      <c r="J174" s="190">
        <f>ROUND(I174*H174,2)</f>
        <v>0</v>
      </c>
      <c r="K174" s="191"/>
      <c r="L174" s="192"/>
      <c r="M174" s="193" t="s">
        <v>1</v>
      </c>
      <c r="N174" s="194" t="s">
        <v>41</v>
      </c>
      <c r="O174" s="74"/>
      <c r="P174" s="180">
        <f>O174*H174</f>
        <v>0</v>
      </c>
      <c r="Q174" s="180">
        <v>0.065000000000000002</v>
      </c>
      <c r="R174" s="180">
        <f>Q174*H174</f>
        <v>6.7672150000000002</v>
      </c>
      <c r="S174" s="180">
        <v>0</v>
      </c>
      <c r="T174" s="181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2" t="s">
        <v>149</v>
      </c>
      <c r="AT174" s="182" t="s">
        <v>222</v>
      </c>
      <c r="AU174" s="182" t="s">
        <v>123</v>
      </c>
      <c r="AY174" s="15" t="s">
        <v>116</v>
      </c>
      <c r="BE174" s="183">
        <f>IF(N174="základná",J174,0)</f>
        <v>0</v>
      </c>
      <c r="BF174" s="183">
        <f>IF(N174="znížená",J174,0)</f>
        <v>0</v>
      </c>
      <c r="BG174" s="183">
        <f>IF(N174="zákl. prenesená",J174,0)</f>
        <v>0</v>
      </c>
      <c r="BH174" s="183">
        <f>IF(N174="zníž. prenesená",J174,0)</f>
        <v>0</v>
      </c>
      <c r="BI174" s="183">
        <f>IF(N174="nulová",J174,0)</f>
        <v>0</v>
      </c>
      <c r="BJ174" s="15" t="s">
        <v>123</v>
      </c>
      <c r="BK174" s="183">
        <f>ROUND(I174*H174,2)</f>
        <v>0</v>
      </c>
      <c r="BL174" s="15" t="s">
        <v>122</v>
      </c>
      <c r="BM174" s="182" t="s">
        <v>295</v>
      </c>
    </row>
    <row r="175" s="2" customFormat="1" ht="33" customHeight="1">
      <c r="A175" s="34"/>
      <c r="B175" s="169"/>
      <c r="C175" s="170" t="s">
        <v>296</v>
      </c>
      <c r="D175" s="170" t="s">
        <v>118</v>
      </c>
      <c r="E175" s="171" t="s">
        <v>297</v>
      </c>
      <c r="F175" s="172" t="s">
        <v>298</v>
      </c>
      <c r="G175" s="173" t="s">
        <v>143</v>
      </c>
      <c r="H175" s="174">
        <v>593.32000000000005</v>
      </c>
      <c r="I175" s="175"/>
      <c r="J175" s="176">
        <f>ROUND(I175*H175,2)</f>
        <v>0</v>
      </c>
      <c r="K175" s="177"/>
      <c r="L175" s="35"/>
      <c r="M175" s="178" t="s">
        <v>1</v>
      </c>
      <c r="N175" s="179" t="s">
        <v>41</v>
      </c>
      <c r="O175" s="74"/>
      <c r="P175" s="180">
        <f>O175*H175</f>
        <v>0</v>
      </c>
      <c r="Q175" s="180">
        <v>0.15223</v>
      </c>
      <c r="R175" s="180">
        <f>Q175*H175</f>
        <v>90.321103600000015</v>
      </c>
      <c r="S175" s="180">
        <v>0</v>
      </c>
      <c r="T175" s="181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2" t="s">
        <v>122</v>
      </c>
      <c r="AT175" s="182" t="s">
        <v>118</v>
      </c>
      <c r="AU175" s="182" t="s">
        <v>123</v>
      </c>
      <c r="AY175" s="15" t="s">
        <v>116</v>
      </c>
      <c r="BE175" s="183">
        <f>IF(N175="základná",J175,0)</f>
        <v>0</v>
      </c>
      <c r="BF175" s="183">
        <f>IF(N175="znížená",J175,0)</f>
        <v>0</v>
      </c>
      <c r="BG175" s="183">
        <f>IF(N175="zákl. prenesená",J175,0)</f>
        <v>0</v>
      </c>
      <c r="BH175" s="183">
        <f>IF(N175="zníž. prenesená",J175,0)</f>
        <v>0</v>
      </c>
      <c r="BI175" s="183">
        <f>IF(N175="nulová",J175,0)</f>
        <v>0</v>
      </c>
      <c r="BJ175" s="15" t="s">
        <v>123</v>
      </c>
      <c r="BK175" s="183">
        <f>ROUND(I175*H175,2)</f>
        <v>0</v>
      </c>
      <c r="BL175" s="15" t="s">
        <v>122</v>
      </c>
      <c r="BM175" s="182" t="s">
        <v>299</v>
      </c>
    </row>
    <row r="176" s="2" customFormat="1" ht="24.15" customHeight="1">
      <c r="A176" s="34"/>
      <c r="B176" s="169"/>
      <c r="C176" s="184" t="s">
        <v>300</v>
      </c>
      <c r="D176" s="184" t="s">
        <v>222</v>
      </c>
      <c r="E176" s="185" t="s">
        <v>301</v>
      </c>
      <c r="F176" s="186" t="s">
        <v>302</v>
      </c>
      <c r="G176" s="187" t="s">
        <v>121</v>
      </c>
      <c r="H176" s="188">
        <v>568.95299999999997</v>
      </c>
      <c r="I176" s="189"/>
      <c r="J176" s="190">
        <f>ROUND(I176*H176,2)</f>
        <v>0</v>
      </c>
      <c r="K176" s="191"/>
      <c r="L176" s="192"/>
      <c r="M176" s="193" t="s">
        <v>1</v>
      </c>
      <c r="N176" s="194" t="s">
        <v>41</v>
      </c>
      <c r="O176" s="74"/>
      <c r="P176" s="180">
        <f>O176*H176</f>
        <v>0</v>
      </c>
      <c r="Q176" s="180">
        <v>0.081000000000000003</v>
      </c>
      <c r="R176" s="180">
        <f>Q176*H176</f>
        <v>46.085192999999997</v>
      </c>
      <c r="S176" s="180">
        <v>0</v>
      </c>
      <c r="T176" s="181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2" t="s">
        <v>149</v>
      </c>
      <c r="AT176" s="182" t="s">
        <v>222</v>
      </c>
      <c r="AU176" s="182" t="s">
        <v>123</v>
      </c>
      <c r="AY176" s="15" t="s">
        <v>116</v>
      </c>
      <c r="BE176" s="183">
        <f>IF(N176="základná",J176,0)</f>
        <v>0</v>
      </c>
      <c r="BF176" s="183">
        <f>IF(N176="znížená",J176,0)</f>
        <v>0</v>
      </c>
      <c r="BG176" s="183">
        <f>IF(N176="zákl. prenesená",J176,0)</f>
        <v>0</v>
      </c>
      <c r="BH176" s="183">
        <f>IF(N176="zníž. prenesená",J176,0)</f>
        <v>0</v>
      </c>
      <c r="BI176" s="183">
        <f>IF(N176="nulová",J176,0)</f>
        <v>0</v>
      </c>
      <c r="BJ176" s="15" t="s">
        <v>123</v>
      </c>
      <c r="BK176" s="183">
        <f>ROUND(I176*H176,2)</f>
        <v>0</v>
      </c>
      <c r="BL176" s="15" t="s">
        <v>122</v>
      </c>
      <c r="BM176" s="182" t="s">
        <v>303</v>
      </c>
    </row>
    <row r="177" s="2" customFormat="1" ht="24.15" customHeight="1">
      <c r="A177" s="34"/>
      <c r="B177" s="169"/>
      <c r="C177" s="184" t="s">
        <v>304</v>
      </c>
      <c r="D177" s="184" t="s">
        <v>222</v>
      </c>
      <c r="E177" s="185" t="s">
        <v>305</v>
      </c>
      <c r="F177" s="186" t="s">
        <v>306</v>
      </c>
      <c r="G177" s="187" t="s">
        <v>121</v>
      </c>
      <c r="H177" s="188">
        <v>15.15</v>
      </c>
      <c r="I177" s="189"/>
      <c r="J177" s="190">
        <f>ROUND(I177*H177,2)</f>
        <v>0</v>
      </c>
      <c r="K177" s="191"/>
      <c r="L177" s="192"/>
      <c r="M177" s="193" t="s">
        <v>1</v>
      </c>
      <c r="N177" s="194" t="s">
        <v>41</v>
      </c>
      <c r="O177" s="74"/>
      <c r="P177" s="180">
        <f>O177*H177</f>
        <v>0</v>
      </c>
      <c r="Q177" s="180">
        <v>0.0848</v>
      </c>
      <c r="R177" s="180">
        <f>Q177*H177</f>
        <v>1.2847200000000001</v>
      </c>
      <c r="S177" s="180">
        <v>0</v>
      </c>
      <c r="T177" s="181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2" t="s">
        <v>149</v>
      </c>
      <c r="AT177" s="182" t="s">
        <v>222</v>
      </c>
      <c r="AU177" s="182" t="s">
        <v>123</v>
      </c>
      <c r="AY177" s="15" t="s">
        <v>116</v>
      </c>
      <c r="BE177" s="183">
        <f>IF(N177="základná",J177,0)</f>
        <v>0</v>
      </c>
      <c r="BF177" s="183">
        <f>IF(N177="znížená",J177,0)</f>
        <v>0</v>
      </c>
      <c r="BG177" s="183">
        <f>IF(N177="zákl. prenesená",J177,0)</f>
        <v>0</v>
      </c>
      <c r="BH177" s="183">
        <f>IF(N177="zníž. prenesená",J177,0)</f>
        <v>0</v>
      </c>
      <c r="BI177" s="183">
        <f>IF(N177="nulová",J177,0)</f>
        <v>0</v>
      </c>
      <c r="BJ177" s="15" t="s">
        <v>123</v>
      </c>
      <c r="BK177" s="183">
        <f>ROUND(I177*H177,2)</f>
        <v>0</v>
      </c>
      <c r="BL177" s="15" t="s">
        <v>122</v>
      </c>
      <c r="BM177" s="182" t="s">
        <v>307</v>
      </c>
    </row>
    <row r="178" s="2" customFormat="1" ht="24.15" customHeight="1">
      <c r="A178" s="34"/>
      <c r="B178" s="169"/>
      <c r="C178" s="184" t="s">
        <v>308</v>
      </c>
      <c r="D178" s="184" t="s">
        <v>222</v>
      </c>
      <c r="E178" s="185" t="s">
        <v>309</v>
      </c>
      <c r="F178" s="186" t="s">
        <v>310</v>
      </c>
      <c r="G178" s="187" t="s">
        <v>121</v>
      </c>
      <c r="H178" s="188">
        <v>15.15</v>
      </c>
      <c r="I178" s="189"/>
      <c r="J178" s="190">
        <f>ROUND(I178*H178,2)</f>
        <v>0</v>
      </c>
      <c r="K178" s="191"/>
      <c r="L178" s="192"/>
      <c r="M178" s="193" t="s">
        <v>1</v>
      </c>
      <c r="N178" s="194" t="s">
        <v>41</v>
      </c>
      <c r="O178" s="74"/>
      <c r="P178" s="180">
        <f>O178*H178</f>
        <v>0</v>
      </c>
      <c r="Q178" s="180">
        <v>0.0848</v>
      </c>
      <c r="R178" s="180">
        <f>Q178*H178</f>
        <v>1.2847200000000001</v>
      </c>
      <c r="S178" s="180">
        <v>0</v>
      </c>
      <c r="T178" s="181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2" t="s">
        <v>149</v>
      </c>
      <c r="AT178" s="182" t="s">
        <v>222</v>
      </c>
      <c r="AU178" s="182" t="s">
        <v>123</v>
      </c>
      <c r="AY178" s="15" t="s">
        <v>116</v>
      </c>
      <c r="BE178" s="183">
        <f>IF(N178="základná",J178,0)</f>
        <v>0</v>
      </c>
      <c r="BF178" s="183">
        <f>IF(N178="znížená",J178,0)</f>
        <v>0</v>
      </c>
      <c r="BG178" s="183">
        <f>IF(N178="zákl. prenesená",J178,0)</f>
        <v>0</v>
      </c>
      <c r="BH178" s="183">
        <f>IF(N178="zníž. prenesená",J178,0)</f>
        <v>0</v>
      </c>
      <c r="BI178" s="183">
        <f>IF(N178="nulová",J178,0)</f>
        <v>0</v>
      </c>
      <c r="BJ178" s="15" t="s">
        <v>123</v>
      </c>
      <c r="BK178" s="183">
        <f>ROUND(I178*H178,2)</f>
        <v>0</v>
      </c>
      <c r="BL178" s="15" t="s">
        <v>122</v>
      </c>
      <c r="BM178" s="182" t="s">
        <v>311</v>
      </c>
    </row>
    <row r="179" s="2" customFormat="1" ht="37.8" customHeight="1">
      <c r="A179" s="34"/>
      <c r="B179" s="169"/>
      <c r="C179" s="170" t="s">
        <v>312</v>
      </c>
      <c r="D179" s="170" t="s">
        <v>118</v>
      </c>
      <c r="E179" s="171" t="s">
        <v>313</v>
      </c>
      <c r="F179" s="172" t="s">
        <v>314</v>
      </c>
      <c r="G179" s="173" t="s">
        <v>143</v>
      </c>
      <c r="H179" s="174">
        <v>561.71000000000004</v>
      </c>
      <c r="I179" s="175"/>
      <c r="J179" s="176">
        <f>ROUND(I179*H179,2)</f>
        <v>0</v>
      </c>
      <c r="K179" s="177"/>
      <c r="L179" s="35"/>
      <c r="M179" s="178" t="s">
        <v>1</v>
      </c>
      <c r="N179" s="179" t="s">
        <v>41</v>
      </c>
      <c r="O179" s="74"/>
      <c r="P179" s="180">
        <f>O179*H179</f>
        <v>0</v>
      </c>
      <c r="Q179" s="180">
        <v>0.097930000000000003</v>
      </c>
      <c r="R179" s="180">
        <f>Q179*H179</f>
        <v>55.008260300000003</v>
      </c>
      <c r="S179" s="180">
        <v>0</v>
      </c>
      <c r="T179" s="181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2" t="s">
        <v>122</v>
      </c>
      <c r="AT179" s="182" t="s">
        <v>118</v>
      </c>
      <c r="AU179" s="182" t="s">
        <v>123</v>
      </c>
      <c r="AY179" s="15" t="s">
        <v>116</v>
      </c>
      <c r="BE179" s="183">
        <f>IF(N179="základná",J179,0)</f>
        <v>0</v>
      </c>
      <c r="BF179" s="183">
        <f>IF(N179="znížená",J179,0)</f>
        <v>0</v>
      </c>
      <c r="BG179" s="183">
        <f>IF(N179="zákl. prenesená",J179,0)</f>
        <v>0</v>
      </c>
      <c r="BH179" s="183">
        <f>IF(N179="zníž. prenesená",J179,0)</f>
        <v>0</v>
      </c>
      <c r="BI179" s="183">
        <f>IF(N179="nulová",J179,0)</f>
        <v>0</v>
      </c>
      <c r="BJ179" s="15" t="s">
        <v>123</v>
      </c>
      <c r="BK179" s="183">
        <f>ROUND(I179*H179,2)</f>
        <v>0</v>
      </c>
      <c r="BL179" s="15" t="s">
        <v>122</v>
      </c>
      <c r="BM179" s="182" t="s">
        <v>315</v>
      </c>
    </row>
    <row r="180" s="2" customFormat="1" ht="21.75" customHeight="1">
      <c r="A180" s="34"/>
      <c r="B180" s="169"/>
      <c r="C180" s="184" t="s">
        <v>316</v>
      </c>
      <c r="D180" s="184" t="s">
        <v>222</v>
      </c>
      <c r="E180" s="185" t="s">
        <v>317</v>
      </c>
      <c r="F180" s="186" t="s">
        <v>318</v>
      </c>
      <c r="G180" s="187" t="s">
        <v>121</v>
      </c>
      <c r="H180" s="188">
        <v>567.327</v>
      </c>
      <c r="I180" s="189"/>
      <c r="J180" s="190">
        <f>ROUND(I180*H180,2)</f>
        <v>0</v>
      </c>
      <c r="K180" s="191"/>
      <c r="L180" s="192"/>
      <c r="M180" s="193" t="s">
        <v>1</v>
      </c>
      <c r="N180" s="194" t="s">
        <v>41</v>
      </c>
      <c r="O180" s="74"/>
      <c r="P180" s="180">
        <f>O180*H180</f>
        <v>0</v>
      </c>
      <c r="Q180" s="180">
        <v>0.023</v>
      </c>
      <c r="R180" s="180">
        <f>Q180*H180</f>
        <v>13.048520999999999</v>
      </c>
      <c r="S180" s="180">
        <v>0</v>
      </c>
      <c r="T180" s="181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2" t="s">
        <v>149</v>
      </c>
      <c r="AT180" s="182" t="s">
        <v>222</v>
      </c>
      <c r="AU180" s="182" t="s">
        <v>123</v>
      </c>
      <c r="AY180" s="15" t="s">
        <v>116</v>
      </c>
      <c r="BE180" s="183">
        <f>IF(N180="základná",J180,0)</f>
        <v>0</v>
      </c>
      <c r="BF180" s="183">
        <f>IF(N180="znížená",J180,0)</f>
        <v>0</v>
      </c>
      <c r="BG180" s="183">
        <f>IF(N180="zákl. prenesená",J180,0)</f>
        <v>0</v>
      </c>
      <c r="BH180" s="183">
        <f>IF(N180="zníž. prenesená",J180,0)</f>
        <v>0</v>
      </c>
      <c r="BI180" s="183">
        <f>IF(N180="nulová",J180,0)</f>
        <v>0</v>
      </c>
      <c r="BJ180" s="15" t="s">
        <v>123</v>
      </c>
      <c r="BK180" s="183">
        <f>ROUND(I180*H180,2)</f>
        <v>0</v>
      </c>
      <c r="BL180" s="15" t="s">
        <v>122</v>
      </c>
      <c r="BM180" s="182" t="s">
        <v>319</v>
      </c>
    </row>
    <row r="181" s="2" customFormat="1" ht="33" customHeight="1">
      <c r="A181" s="34"/>
      <c r="B181" s="169"/>
      <c r="C181" s="170" t="s">
        <v>320</v>
      </c>
      <c r="D181" s="170" t="s">
        <v>118</v>
      </c>
      <c r="E181" s="171" t="s">
        <v>321</v>
      </c>
      <c r="F181" s="172" t="s">
        <v>322</v>
      </c>
      <c r="G181" s="173" t="s">
        <v>164</v>
      </c>
      <c r="H181" s="174">
        <v>25.161999999999999</v>
      </c>
      <c r="I181" s="175"/>
      <c r="J181" s="176">
        <f>ROUND(I181*H181,2)</f>
        <v>0</v>
      </c>
      <c r="K181" s="177"/>
      <c r="L181" s="35"/>
      <c r="M181" s="178" t="s">
        <v>1</v>
      </c>
      <c r="N181" s="179" t="s">
        <v>41</v>
      </c>
      <c r="O181" s="74"/>
      <c r="P181" s="180">
        <f>O181*H181</f>
        <v>0</v>
      </c>
      <c r="Q181" s="180">
        <v>2.2010900000000002</v>
      </c>
      <c r="R181" s="180">
        <f>Q181*H181</f>
        <v>55.383826580000004</v>
      </c>
      <c r="S181" s="180">
        <v>0</v>
      </c>
      <c r="T181" s="181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2" t="s">
        <v>122</v>
      </c>
      <c r="AT181" s="182" t="s">
        <v>118</v>
      </c>
      <c r="AU181" s="182" t="s">
        <v>123</v>
      </c>
      <c r="AY181" s="15" t="s">
        <v>116</v>
      </c>
      <c r="BE181" s="183">
        <f>IF(N181="základná",J181,0)</f>
        <v>0</v>
      </c>
      <c r="BF181" s="183">
        <f>IF(N181="znížená",J181,0)</f>
        <v>0</v>
      </c>
      <c r="BG181" s="183">
        <f>IF(N181="zákl. prenesená",J181,0)</f>
        <v>0</v>
      </c>
      <c r="BH181" s="183">
        <f>IF(N181="zníž. prenesená",J181,0)</f>
        <v>0</v>
      </c>
      <c r="BI181" s="183">
        <f>IF(N181="nulová",J181,0)</f>
        <v>0</v>
      </c>
      <c r="BJ181" s="15" t="s">
        <v>123</v>
      </c>
      <c r="BK181" s="183">
        <f>ROUND(I181*H181,2)</f>
        <v>0</v>
      </c>
      <c r="BL181" s="15" t="s">
        <v>122</v>
      </c>
      <c r="BM181" s="182" t="s">
        <v>323</v>
      </c>
    </row>
    <row r="182" s="2" customFormat="1" ht="24.15" customHeight="1">
      <c r="A182" s="34"/>
      <c r="B182" s="169"/>
      <c r="C182" s="170" t="s">
        <v>324</v>
      </c>
      <c r="D182" s="170" t="s">
        <v>118</v>
      </c>
      <c r="E182" s="171" t="s">
        <v>325</v>
      </c>
      <c r="F182" s="172" t="s">
        <v>326</v>
      </c>
      <c r="G182" s="173" t="s">
        <v>143</v>
      </c>
      <c r="H182" s="174">
        <v>30.379999999999999</v>
      </c>
      <c r="I182" s="175"/>
      <c r="J182" s="176">
        <f>ROUND(I182*H182,2)</f>
        <v>0</v>
      </c>
      <c r="K182" s="177"/>
      <c r="L182" s="35"/>
      <c r="M182" s="178" t="s">
        <v>1</v>
      </c>
      <c r="N182" s="179" t="s">
        <v>41</v>
      </c>
      <c r="O182" s="74"/>
      <c r="P182" s="180">
        <f>O182*H182</f>
        <v>0</v>
      </c>
      <c r="Q182" s="180">
        <v>0</v>
      </c>
      <c r="R182" s="180">
        <f>Q182*H182</f>
        <v>0</v>
      </c>
      <c r="S182" s="180">
        <v>0</v>
      </c>
      <c r="T182" s="181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2" t="s">
        <v>122</v>
      </c>
      <c r="AT182" s="182" t="s">
        <v>118</v>
      </c>
      <c r="AU182" s="182" t="s">
        <v>123</v>
      </c>
      <c r="AY182" s="15" t="s">
        <v>116</v>
      </c>
      <c r="BE182" s="183">
        <f>IF(N182="základná",J182,0)</f>
        <v>0</v>
      </c>
      <c r="BF182" s="183">
        <f>IF(N182="znížená",J182,0)</f>
        <v>0</v>
      </c>
      <c r="BG182" s="183">
        <f>IF(N182="zákl. prenesená",J182,0)</f>
        <v>0</v>
      </c>
      <c r="BH182" s="183">
        <f>IF(N182="zníž. prenesená",J182,0)</f>
        <v>0</v>
      </c>
      <c r="BI182" s="183">
        <f>IF(N182="nulová",J182,0)</f>
        <v>0</v>
      </c>
      <c r="BJ182" s="15" t="s">
        <v>123</v>
      </c>
      <c r="BK182" s="183">
        <f>ROUND(I182*H182,2)</f>
        <v>0</v>
      </c>
      <c r="BL182" s="15" t="s">
        <v>122</v>
      </c>
      <c r="BM182" s="182" t="s">
        <v>327</v>
      </c>
    </row>
    <row r="183" s="2" customFormat="1" ht="24.15" customHeight="1">
      <c r="A183" s="34"/>
      <c r="B183" s="169"/>
      <c r="C183" s="170" t="s">
        <v>328</v>
      </c>
      <c r="D183" s="170" t="s">
        <v>118</v>
      </c>
      <c r="E183" s="171" t="s">
        <v>329</v>
      </c>
      <c r="F183" s="172" t="s">
        <v>330</v>
      </c>
      <c r="G183" s="173" t="s">
        <v>143</v>
      </c>
      <c r="H183" s="174">
        <v>19.5</v>
      </c>
      <c r="I183" s="175"/>
      <c r="J183" s="176">
        <f>ROUND(I183*H183,2)</f>
        <v>0</v>
      </c>
      <c r="K183" s="177"/>
      <c r="L183" s="35"/>
      <c r="M183" s="178" t="s">
        <v>1</v>
      </c>
      <c r="N183" s="179" t="s">
        <v>41</v>
      </c>
      <c r="O183" s="74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2" t="s">
        <v>122</v>
      </c>
      <c r="AT183" s="182" t="s">
        <v>118</v>
      </c>
      <c r="AU183" s="182" t="s">
        <v>123</v>
      </c>
      <c r="AY183" s="15" t="s">
        <v>116</v>
      </c>
      <c r="BE183" s="183">
        <f>IF(N183="základná",J183,0)</f>
        <v>0</v>
      </c>
      <c r="BF183" s="183">
        <f>IF(N183="znížená",J183,0)</f>
        <v>0</v>
      </c>
      <c r="BG183" s="183">
        <f>IF(N183="zákl. prenesená",J183,0)</f>
        <v>0</v>
      </c>
      <c r="BH183" s="183">
        <f>IF(N183="zníž. prenesená",J183,0)</f>
        <v>0</v>
      </c>
      <c r="BI183" s="183">
        <f>IF(N183="nulová",J183,0)</f>
        <v>0</v>
      </c>
      <c r="BJ183" s="15" t="s">
        <v>123</v>
      </c>
      <c r="BK183" s="183">
        <f>ROUND(I183*H183,2)</f>
        <v>0</v>
      </c>
      <c r="BL183" s="15" t="s">
        <v>122</v>
      </c>
      <c r="BM183" s="182" t="s">
        <v>331</v>
      </c>
    </row>
    <row r="184" s="2" customFormat="1" ht="24.15" customHeight="1">
      <c r="A184" s="34"/>
      <c r="B184" s="169"/>
      <c r="C184" s="170" t="s">
        <v>332</v>
      </c>
      <c r="D184" s="170" t="s">
        <v>118</v>
      </c>
      <c r="E184" s="171" t="s">
        <v>333</v>
      </c>
      <c r="F184" s="172" t="s">
        <v>334</v>
      </c>
      <c r="G184" s="173" t="s">
        <v>143</v>
      </c>
      <c r="H184" s="174">
        <v>30.379999999999999</v>
      </c>
      <c r="I184" s="175"/>
      <c r="J184" s="176">
        <f>ROUND(I184*H184,2)</f>
        <v>0</v>
      </c>
      <c r="K184" s="177"/>
      <c r="L184" s="35"/>
      <c r="M184" s="178" t="s">
        <v>1</v>
      </c>
      <c r="N184" s="179" t="s">
        <v>41</v>
      </c>
      <c r="O184" s="74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2" t="s">
        <v>122</v>
      </c>
      <c r="AT184" s="182" t="s">
        <v>118</v>
      </c>
      <c r="AU184" s="182" t="s">
        <v>123</v>
      </c>
      <c r="AY184" s="15" t="s">
        <v>116</v>
      </c>
      <c r="BE184" s="183">
        <f>IF(N184="základná",J184,0)</f>
        <v>0</v>
      </c>
      <c r="BF184" s="183">
        <f>IF(N184="znížená",J184,0)</f>
        <v>0</v>
      </c>
      <c r="BG184" s="183">
        <f>IF(N184="zákl. prenesená",J184,0)</f>
        <v>0</v>
      </c>
      <c r="BH184" s="183">
        <f>IF(N184="zníž. prenesená",J184,0)</f>
        <v>0</v>
      </c>
      <c r="BI184" s="183">
        <f>IF(N184="nulová",J184,0)</f>
        <v>0</v>
      </c>
      <c r="BJ184" s="15" t="s">
        <v>123</v>
      </c>
      <c r="BK184" s="183">
        <f>ROUND(I184*H184,2)</f>
        <v>0</v>
      </c>
      <c r="BL184" s="15" t="s">
        <v>122</v>
      </c>
      <c r="BM184" s="182" t="s">
        <v>335</v>
      </c>
    </row>
    <row r="185" s="2" customFormat="1" ht="24.15" customHeight="1">
      <c r="A185" s="34"/>
      <c r="B185" s="169"/>
      <c r="C185" s="170" t="s">
        <v>336</v>
      </c>
      <c r="D185" s="170" t="s">
        <v>118</v>
      </c>
      <c r="E185" s="171" t="s">
        <v>337</v>
      </c>
      <c r="F185" s="172" t="s">
        <v>338</v>
      </c>
      <c r="G185" s="173" t="s">
        <v>143</v>
      </c>
      <c r="H185" s="174">
        <v>19.5</v>
      </c>
      <c r="I185" s="175"/>
      <c r="J185" s="176">
        <f>ROUND(I185*H185,2)</f>
        <v>0</v>
      </c>
      <c r="K185" s="177"/>
      <c r="L185" s="35"/>
      <c r="M185" s="178" t="s">
        <v>1</v>
      </c>
      <c r="N185" s="179" t="s">
        <v>41</v>
      </c>
      <c r="O185" s="74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2" t="s">
        <v>122</v>
      </c>
      <c r="AT185" s="182" t="s">
        <v>118</v>
      </c>
      <c r="AU185" s="182" t="s">
        <v>123</v>
      </c>
      <c r="AY185" s="15" t="s">
        <v>116</v>
      </c>
      <c r="BE185" s="183">
        <f>IF(N185="základná",J185,0)</f>
        <v>0</v>
      </c>
      <c r="BF185" s="183">
        <f>IF(N185="znížená",J185,0)</f>
        <v>0</v>
      </c>
      <c r="BG185" s="183">
        <f>IF(N185="zákl. prenesená",J185,0)</f>
        <v>0</v>
      </c>
      <c r="BH185" s="183">
        <f>IF(N185="zníž. prenesená",J185,0)</f>
        <v>0</v>
      </c>
      <c r="BI185" s="183">
        <f>IF(N185="nulová",J185,0)</f>
        <v>0</v>
      </c>
      <c r="BJ185" s="15" t="s">
        <v>123</v>
      </c>
      <c r="BK185" s="183">
        <f>ROUND(I185*H185,2)</f>
        <v>0</v>
      </c>
      <c r="BL185" s="15" t="s">
        <v>122</v>
      </c>
      <c r="BM185" s="182" t="s">
        <v>339</v>
      </c>
    </row>
    <row r="186" s="2" customFormat="1" ht="33" customHeight="1">
      <c r="A186" s="34"/>
      <c r="B186" s="169"/>
      <c r="C186" s="170" t="s">
        <v>340</v>
      </c>
      <c r="D186" s="170" t="s">
        <v>118</v>
      </c>
      <c r="E186" s="171" t="s">
        <v>341</v>
      </c>
      <c r="F186" s="172" t="s">
        <v>342</v>
      </c>
      <c r="G186" s="173" t="s">
        <v>121</v>
      </c>
      <c r="H186" s="174">
        <v>14</v>
      </c>
      <c r="I186" s="175"/>
      <c r="J186" s="176">
        <f>ROUND(I186*H186,2)</f>
        <v>0</v>
      </c>
      <c r="K186" s="177"/>
      <c r="L186" s="35"/>
      <c r="M186" s="178" t="s">
        <v>1</v>
      </c>
      <c r="N186" s="179" t="s">
        <v>41</v>
      </c>
      <c r="O186" s="74"/>
      <c r="P186" s="180">
        <f>O186*H186</f>
        <v>0</v>
      </c>
      <c r="Q186" s="180">
        <v>1.61679</v>
      </c>
      <c r="R186" s="180">
        <f>Q186*H186</f>
        <v>22.635059999999999</v>
      </c>
      <c r="S186" s="180">
        <v>0</v>
      </c>
      <c r="T186" s="181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2" t="s">
        <v>122</v>
      </c>
      <c r="AT186" s="182" t="s">
        <v>118</v>
      </c>
      <c r="AU186" s="182" t="s">
        <v>123</v>
      </c>
      <c r="AY186" s="15" t="s">
        <v>116</v>
      </c>
      <c r="BE186" s="183">
        <f>IF(N186="základná",J186,0)</f>
        <v>0</v>
      </c>
      <c r="BF186" s="183">
        <f>IF(N186="znížená",J186,0)</f>
        <v>0</v>
      </c>
      <c r="BG186" s="183">
        <f>IF(N186="zákl. prenesená",J186,0)</f>
        <v>0</v>
      </c>
      <c r="BH186" s="183">
        <f>IF(N186="zníž. prenesená",J186,0)</f>
        <v>0</v>
      </c>
      <c r="BI186" s="183">
        <f>IF(N186="nulová",J186,0)</f>
        <v>0</v>
      </c>
      <c r="BJ186" s="15" t="s">
        <v>123</v>
      </c>
      <c r="BK186" s="183">
        <f>ROUND(I186*H186,2)</f>
        <v>0</v>
      </c>
      <c r="BL186" s="15" t="s">
        <v>122</v>
      </c>
      <c r="BM186" s="182" t="s">
        <v>343</v>
      </c>
    </row>
    <row r="187" s="2" customFormat="1" ht="33" customHeight="1">
      <c r="A187" s="34"/>
      <c r="B187" s="169"/>
      <c r="C187" s="170" t="s">
        <v>344</v>
      </c>
      <c r="D187" s="170" t="s">
        <v>118</v>
      </c>
      <c r="E187" s="171" t="s">
        <v>345</v>
      </c>
      <c r="F187" s="172" t="s">
        <v>346</v>
      </c>
      <c r="G187" s="173" t="s">
        <v>127</v>
      </c>
      <c r="H187" s="174">
        <v>4022.067</v>
      </c>
      <c r="I187" s="175"/>
      <c r="J187" s="176">
        <f>ROUND(I187*H187,2)</f>
        <v>0</v>
      </c>
      <c r="K187" s="177"/>
      <c r="L187" s="35"/>
      <c r="M187" s="178" t="s">
        <v>1</v>
      </c>
      <c r="N187" s="179" t="s">
        <v>41</v>
      </c>
      <c r="O187" s="74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2" t="s">
        <v>122</v>
      </c>
      <c r="AT187" s="182" t="s">
        <v>118</v>
      </c>
      <c r="AU187" s="182" t="s">
        <v>123</v>
      </c>
      <c r="AY187" s="15" t="s">
        <v>116</v>
      </c>
      <c r="BE187" s="183">
        <f>IF(N187="základná",J187,0)</f>
        <v>0</v>
      </c>
      <c r="BF187" s="183">
        <f>IF(N187="znížená",J187,0)</f>
        <v>0</v>
      </c>
      <c r="BG187" s="183">
        <f>IF(N187="zákl. prenesená",J187,0)</f>
        <v>0</v>
      </c>
      <c r="BH187" s="183">
        <f>IF(N187="zníž. prenesená",J187,0)</f>
        <v>0</v>
      </c>
      <c r="BI187" s="183">
        <f>IF(N187="nulová",J187,0)</f>
        <v>0</v>
      </c>
      <c r="BJ187" s="15" t="s">
        <v>123</v>
      </c>
      <c r="BK187" s="183">
        <f>ROUND(I187*H187,2)</f>
        <v>0</v>
      </c>
      <c r="BL187" s="15" t="s">
        <v>122</v>
      </c>
      <c r="BM187" s="182" t="s">
        <v>347</v>
      </c>
    </row>
    <row r="188" s="2" customFormat="1" ht="37.8" customHeight="1">
      <c r="A188" s="34"/>
      <c r="B188" s="169"/>
      <c r="C188" s="170" t="s">
        <v>348</v>
      </c>
      <c r="D188" s="170" t="s">
        <v>118</v>
      </c>
      <c r="E188" s="171" t="s">
        <v>349</v>
      </c>
      <c r="F188" s="172" t="s">
        <v>350</v>
      </c>
      <c r="G188" s="173" t="s">
        <v>164</v>
      </c>
      <c r="H188" s="174">
        <v>1</v>
      </c>
      <c r="I188" s="175"/>
      <c r="J188" s="176">
        <f>ROUND(I188*H188,2)</f>
        <v>0</v>
      </c>
      <c r="K188" s="177"/>
      <c r="L188" s="35"/>
      <c r="M188" s="178" t="s">
        <v>1</v>
      </c>
      <c r="N188" s="179" t="s">
        <v>41</v>
      </c>
      <c r="O188" s="74"/>
      <c r="P188" s="180">
        <f>O188*H188</f>
        <v>0</v>
      </c>
      <c r="Q188" s="180">
        <v>0</v>
      </c>
      <c r="R188" s="180">
        <f>Q188*H188</f>
        <v>0</v>
      </c>
      <c r="S188" s="180">
        <v>2.2000000000000002</v>
      </c>
      <c r="T188" s="181">
        <f>S188*H188</f>
        <v>2.2000000000000002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2" t="s">
        <v>122</v>
      </c>
      <c r="AT188" s="182" t="s">
        <v>118</v>
      </c>
      <c r="AU188" s="182" t="s">
        <v>123</v>
      </c>
      <c r="AY188" s="15" t="s">
        <v>116</v>
      </c>
      <c r="BE188" s="183">
        <f>IF(N188="základná",J188,0)</f>
        <v>0</v>
      </c>
      <c r="BF188" s="183">
        <f>IF(N188="znížená",J188,0)</f>
        <v>0</v>
      </c>
      <c r="BG188" s="183">
        <f>IF(N188="zákl. prenesená",J188,0)</f>
        <v>0</v>
      </c>
      <c r="BH188" s="183">
        <f>IF(N188="zníž. prenesená",J188,0)</f>
        <v>0</v>
      </c>
      <c r="BI188" s="183">
        <f>IF(N188="nulová",J188,0)</f>
        <v>0</v>
      </c>
      <c r="BJ188" s="15" t="s">
        <v>123</v>
      </c>
      <c r="BK188" s="183">
        <f>ROUND(I188*H188,2)</f>
        <v>0</v>
      </c>
      <c r="BL188" s="15" t="s">
        <v>122</v>
      </c>
      <c r="BM188" s="182" t="s">
        <v>351</v>
      </c>
    </row>
    <row r="189" s="2" customFormat="1" ht="33" customHeight="1">
      <c r="A189" s="34"/>
      <c r="B189" s="169"/>
      <c r="C189" s="170" t="s">
        <v>352</v>
      </c>
      <c r="D189" s="170" t="s">
        <v>118</v>
      </c>
      <c r="E189" s="171" t="s">
        <v>353</v>
      </c>
      <c r="F189" s="172" t="s">
        <v>354</v>
      </c>
      <c r="G189" s="173" t="s">
        <v>121</v>
      </c>
      <c r="H189" s="174">
        <v>1</v>
      </c>
      <c r="I189" s="175"/>
      <c r="J189" s="176">
        <f>ROUND(I189*H189,2)</f>
        <v>0</v>
      </c>
      <c r="K189" s="177"/>
      <c r="L189" s="35"/>
      <c r="M189" s="178" t="s">
        <v>1</v>
      </c>
      <c r="N189" s="179" t="s">
        <v>41</v>
      </c>
      <c r="O189" s="74"/>
      <c r="P189" s="180">
        <f>O189*H189</f>
        <v>0</v>
      </c>
      <c r="Q189" s="180">
        <v>0</v>
      </c>
      <c r="R189" s="180">
        <f>Q189*H189</f>
        <v>0</v>
      </c>
      <c r="S189" s="180">
        <v>0.0089999999999999993</v>
      </c>
      <c r="T189" s="181">
        <f>S189*H189</f>
        <v>0.0089999999999999993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2" t="s">
        <v>122</v>
      </c>
      <c r="AT189" s="182" t="s">
        <v>118</v>
      </c>
      <c r="AU189" s="182" t="s">
        <v>123</v>
      </c>
      <c r="AY189" s="15" t="s">
        <v>116</v>
      </c>
      <c r="BE189" s="183">
        <f>IF(N189="základná",J189,0)</f>
        <v>0</v>
      </c>
      <c r="BF189" s="183">
        <f>IF(N189="znížená",J189,0)</f>
        <v>0</v>
      </c>
      <c r="BG189" s="183">
        <f>IF(N189="zákl. prenesená",J189,0)</f>
        <v>0</v>
      </c>
      <c r="BH189" s="183">
        <f>IF(N189="zníž. prenesená",J189,0)</f>
        <v>0</v>
      </c>
      <c r="BI189" s="183">
        <f>IF(N189="nulová",J189,0)</f>
        <v>0</v>
      </c>
      <c r="BJ189" s="15" t="s">
        <v>123</v>
      </c>
      <c r="BK189" s="183">
        <f>ROUND(I189*H189,2)</f>
        <v>0</v>
      </c>
      <c r="BL189" s="15" t="s">
        <v>122</v>
      </c>
      <c r="BM189" s="182" t="s">
        <v>355</v>
      </c>
    </row>
    <row r="190" s="2" customFormat="1" ht="24.15" customHeight="1">
      <c r="A190" s="34"/>
      <c r="B190" s="169"/>
      <c r="C190" s="170" t="s">
        <v>356</v>
      </c>
      <c r="D190" s="170" t="s">
        <v>118</v>
      </c>
      <c r="E190" s="171" t="s">
        <v>357</v>
      </c>
      <c r="F190" s="172" t="s">
        <v>358</v>
      </c>
      <c r="G190" s="173" t="s">
        <v>121</v>
      </c>
      <c r="H190" s="174">
        <v>13</v>
      </c>
      <c r="I190" s="175"/>
      <c r="J190" s="176">
        <f>ROUND(I190*H190,2)</f>
        <v>0</v>
      </c>
      <c r="K190" s="177"/>
      <c r="L190" s="35"/>
      <c r="M190" s="178" t="s">
        <v>1</v>
      </c>
      <c r="N190" s="179" t="s">
        <v>41</v>
      </c>
      <c r="O190" s="74"/>
      <c r="P190" s="180">
        <f>O190*H190</f>
        <v>0</v>
      </c>
      <c r="Q190" s="180">
        <v>0</v>
      </c>
      <c r="R190" s="180">
        <f>Q190*H190</f>
        <v>0</v>
      </c>
      <c r="S190" s="180">
        <v>0.043999999999999997</v>
      </c>
      <c r="T190" s="181">
        <f>S190*H190</f>
        <v>0.57199999999999995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2" t="s">
        <v>122</v>
      </c>
      <c r="AT190" s="182" t="s">
        <v>118</v>
      </c>
      <c r="AU190" s="182" t="s">
        <v>123</v>
      </c>
      <c r="AY190" s="15" t="s">
        <v>116</v>
      </c>
      <c r="BE190" s="183">
        <f>IF(N190="základná",J190,0)</f>
        <v>0</v>
      </c>
      <c r="BF190" s="183">
        <f>IF(N190="znížená",J190,0)</f>
        <v>0</v>
      </c>
      <c r="BG190" s="183">
        <f>IF(N190="zákl. prenesená",J190,0)</f>
        <v>0</v>
      </c>
      <c r="BH190" s="183">
        <f>IF(N190="zníž. prenesená",J190,0)</f>
        <v>0</v>
      </c>
      <c r="BI190" s="183">
        <f>IF(N190="nulová",J190,0)</f>
        <v>0</v>
      </c>
      <c r="BJ190" s="15" t="s">
        <v>123</v>
      </c>
      <c r="BK190" s="183">
        <f>ROUND(I190*H190,2)</f>
        <v>0</v>
      </c>
      <c r="BL190" s="15" t="s">
        <v>122</v>
      </c>
      <c r="BM190" s="182" t="s">
        <v>359</v>
      </c>
    </row>
    <row r="191" s="2" customFormat="1" ht="24.15" customHeight="1">
      <c r="A191" s="34"/>
      <c r="B191" s="169"/>
      <c r="C191" s="170" t="s">
        <v>360</v>
      </c>
      <c r="D191" s="170" t="s">
        <v>118</v>
      </c>
      <c r="E191" s="171" t="s">
        <v>361</v>
      </c>
      <c r="F191" s="172" t="s">
        <v>362</v>
      </c>
      <c r="G191" s="173" t="s">
        <v>177</v>
      </c>
      <c r="H191" s="174">
        <v>1022.422</v>
      </c>
      <c r="I191" s="175"/>
      <c r="J191" s="176">
        <f>ROUND(I191*H191,2)</f>
        <v>0</v>
      </c>
      <c r="K191" s="177"/>
      <c r="L191" s="35"/>
      <c r="M191" s="178" t="s">
        <v>1</v>
      </c>
      <c r="N191" s="179" t="s">
        <v>41</v>
      </c>
      <c r="O191" s="74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2" t="s">
        <v>122</v>
      </c>
      <c r="AT191" s="182" t="s">
        <v>118</v>
      </c>
      <c r="AU191" s="182" t="s">
        <v>123</v>
      </c>
      <c r="AY191" s="15" t="s">
        <v>116</v>
      </c>
      <c r="BE191" s="183">
        <f>IF(N191="základná",J191,0)</f>
        <v>0</v>
      </c>
      <c r="BF191" s="183">
        <f>IF(N191="znížená",J191,0)</f>
        <v>0</v>
      </c>
      <c r="BG191" s="183">
        <f>IF(N191="zákl. prenesená",J191,0)</f>
        <v>0</v>
      </c>
      <c r="BH191" s="183">
        <f>IF(N191="zníž. prenesená",J191,0)</f>
        <v>0</v>
      </c>
      <c r="BI191" s="183">
        <f>IF(N191="nulová",J191,0)</f>
        <v>0</v>
      </c>
      <c r="BJ191" s="15" t="s">
        <v>123</v>
      </c>
      <c r="BK191" s="183">
        <f>ROUND(I191*H191,2)</f>
        <v>0</v>
      </c>
      <c r="BL191" s="15" t="s">
        <v>122</v>
      </c>
      <c r="BM191" s="182" t="s">
        <v>363</v>
      </c>
    </row>
    <row r="192" s="2" customFormat="1" ht="24.15" customHeight="1">
      <c r="A192" s="34"/>
      <c r="B192" s="169"/>
      <c r="C192" s="170" t="s">
        <v>364</v>
      </c>
      <c r="D192" s="170" t="s">
        <v>118</v>
      </c>
      <c r="E192" s="171" t="s">
        <v>365</v>
      </c>
      <c r="F192" s="172" t="s">
        <v>366</v>
      </c>
      <c r="G192" s="173" t="s">
        <v>177</v>
      </c>
      <c r="H192" s="174">
        <v>50098.678</v>
      </c>
      <c r="I192" s="175"/>
      <c r="J192" s="176">
        <f>ROUND(I192*H192,2)</f>
        <v>0</v>
      </c>
      <c r="K192" s="177"/>
      <c r="L192" s="35"/>
      <c r="M192" s="178" t="s">
        <v>1</v>
      </c>
      <c r="N192" s="179" t="s">
        <v>41</v>
      </c>
      <c r="O192" s="74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2" t="s">
        <v>122</v>
      </c>
      <c r="AT192" s="182" t="s">
        <v>118</v>
      </c>
      <c r="AU192" s="182" t="s">
        <v>123</v>
      </c>
      <c r="AY192" s="15" t="s">
        <v>116</v>
      </c>
      <c r="BE192" s="183">
        <f>IF(N192="základná",J192,0)</f>
        <v>0</v>
      </c>
      <c r="BF192" s="183">
        <f>IF(N192="znížená",J192,0)</f>
        <v>0</v>
      </c>
      <c r="BG192" s="183">
        <f>IF(N192="zákl. prenesená",J192,0)</f>
        <v>0</v>
      </c>
      <c r="BH192" s="183">
        <f>IF(N192="zníž. prenesená",J192,0)</f>
        <v>0</v>
      </c>
      <c r="BI192" s="183">
        <f>IF(N192="nulová",J192,0)</f>
        <v>0</v>
      </c>
      <c r="BJ192" s="15" t="s">
        <v>123</v>
      </c>
      <c r="BK192" s="183">
        <f>ROUND(I192*H192,2)</f>
        <v>0</v>
      </c>
      <c r="BL192" s="15" t="s">
        <v>122</v>
      </c>
      <c r="BM192" s="182" t="s">
        <v>367</v>
      </c>
    </row>
    <row r="193" s="2" customFormat="1" ht="24.15" customHeight="1">
      <c r="A193" s="34"/>
      <c r="B193" s="169"/>
      <c r="C193" s="170" t="s">
        <v>368</v>
      </c>
      <c r="D193" s="170" t="s">
        <v>118</v>
      </c>
      <c r="E193" s="171" t="s">
        <v>369</v>
      </c>
      <c r="F193" s="172" t="s">
        <v>370</v>
      </c>
      <c r="G193" s="173" t="s">
        <v>177</v>
      </c>
      <c r="H193" s="174">
        <v>1022.422</v>
      </c>
      <c r="I193" s="175"/>
      <c r="J193" s="176">
        <f>ROUND(I193*H193,2)</f>
        <v>0</v>
      </c>
      <c r="K193" s="177"/>
      <c r="L193" s="35"/>
      <c r="M193" s="178" t="s">
        <v>1</v>
      </c>
      <c r="N193" s="179" t="s">
        <v>41</v>
      </c>
      <c r="O193" s="74"/>
      <c r="P193" s="180">
        <f>O193*H193</f>
        <v>0</v>
      </c>
      <c r="Q193" s="180">
        <v>0</v>
      </c>
      <c r="R193" s="180">
        <f>Q193*H193</f>
        <v>0</v>
      </c>
      <c r="S193" s="180">
        <v>0</v>
      </c>
      <c r="T193" s="181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2" t="s">
        <v>122</v>
      </c>
      <c r="AT193" s="182" t="s">
        <v>118</v>
      </c>
      <c r="AU193" s="182" t="s">
        <v>123</v>
      </c>
      <c r="AY193" s="15" t="s">
        <v>116</v>
      </c>
      <c r="BE193" s="183">
        <f>IF(N193="základná",J193,0)</f>
        <v>0</v>
      </c>
      <c r="BF193" s="183">
        <f>IF(N193="znížená",J193,0)</f>
        <v>0</v>
      </c>
      <c r="BG193" s="183">
        <f>IF(N193="zákl. prenesená",J193,0)</f>
        <v>0</v>
      </c>
      <c r="BH193" s="183">
        <f>IF(N193="zníž. prenesená",J193,0)</f>
        <v>0</v>
      </c>
      <c r="BI193" s="183">
        <f>IF(N193="nulová",J193,0)</f>
        <v>0</v>
      </c>
      <c r="BJ193" s="15" t="s">
        <v>123</v>
      </c>
      <c r="BK193" s="183">
        <f>ROUND(I193*H193,2)</f>
        <v>0</v>
      </c>
      <c r="BL193" s="15" t="s">
        <v>122</v>
      </c>
      <c r="BM193" s="182" t="s">
        <v>371</v>
      </c>
    </row>
    <row r="194" s="2" customFormat="1" ht="16.5" customHeight="1">
      <c r="A194" s="34"/>
      <c r="B194" s="169"/>
      <c r="C194" s="170" t="s">
        <v>372</v>
      </c>
      <c r="D194" s="170" t="s">
        <v>118</v>
      </c>
      <c r="E194" s="171" t="s">
        <v>373</v>
      </c>
      <c r="F194" s="172" t="s">
        <v>176</v>
      </c>
      <c r="G194" s="173" t="s">
        <v>177</v>
      </c>
      <c r="H194" s="174">
        <v>1022.422</v>
      </c>
      <c r="I194" s="175"/>
      <c r="J194" s="176">
        <f>ROUND(I194*H194,2)</f>
        <v>0</v>
      </c>
      <c r="K194" s="177"/>
      <c r="L194" s="35"/>
      <c r="M194" s="178" t="s">
        <v>1</v>
      </c>
      <c r="N194" s="179" t="s">
        <v>41</v>
      </c>
      <c r="O194" s="74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2" t="s">
        <v>122</v>
      </c>
      <c r="AT194" s="182" t="s">
        <v>118</v>
      </c>
      <c r="AU194" s="182" t="s">
        <v>123</v>
      </c>
      <c r="AY194" s="15" t="s">
        <v>116</v>
      </c>
      <c r="BE194" s="183">
        <f>IF(N194="základná",J194,0)</f>
        <v>0</v>
      </c>
      <c r="BF194" s="183">
        <f>IF(N194="znížená",J194,0)</f>
        <v>0</v>
      </c>
      <c r="BG194" s="183">
        <f>IF(N194="zákl. prenesená",J194,0)</f>
        <v>0</v>
      </c>
      <c r="BH194" s="183">
        <f>IF(N194="zníž. prenesená",J194,0)</f>
        <v>0</v>
      </c>
      <c r="BI194" s="183">
        <f>IF(N194="nulová",J194,0)</f>
        <v>0</v>
      </c>
      <c r="BJ194" s="15" t="s">
        <v>123</v>
      </c>
      <c r="BK194" s="183">
        <f>ROUND(I194*H194,2)</f>
        <v>0</v>
      </c>
      <c r="BL194" s="15" t="s">
        <v>122</v>
      </c>
      <c r="BM194" s="182" t="s">
        <v>374</v>
      </c>
    </row>
    <row r="195" s="12" customFormat="1" ht="22.8" customHeight="1">
      <c r="A195" s="12"/>
      <c r="B195" s="156"/>
      <c r="C195" s="12"/>
      <c r="D195" s="157" t="s">
        <v>74</v>
      </c>
      <c r="E195" s="167" t="s">
        <v>375</v>
      </c>
      <c r="F195" s="167" t="s">
        <v>376</v>
      </c>
      <c r="G195" s="12"/>
      <c r="H195" s="12"/>
      <c r="I195" s="159"/>
      <c r="J195" s="168">
        <f>BK195</f>
        <v>0</v>
      </c>
      <c r="K195" s="12"/>
      <c r="L195" s="156"/>
      <c r="M195" s="161"/>
      <c r="N195" s="162"/>
      <c r="O195" s="162"/>
      <c r="P195" s="163">
        <f>P196</f>
        <v>0</v>
      </c>
      <c r="Q195" s="162"/>
      <c r="R195" s="163">
        <f>R196</f>
        <v>0</v>
      </c>
      <c r="S195" s="162"/>
      <c r="T195" s="164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7" t="s">
        <v>83</v>
      </c>
      <c r="AT195" s="165" t="s">
        <v>74</v>
      </c>
      <c r="AU195" s="165" t="s">
        <v>83</v>
      </c>
      <c r="AY195" s="157" t="s">
        <v>116</v>
      </c>
      <c r="BK195" s="166">
        <f>BK196</f>
        <v>0</v>
      </c>
    </row>
    <row r="196" s="2" customFormat="1" ht="33" customHeight="1">
      <c r="A196" s="34"/>
      <c r="B196" s="169"/>
      <c r="C196" s="170" t="s">
        <v>377</v>
      </c>
      <c r="D196" s="170" t="s">
        <v>118</v>
      </c>
      <c r="E196" s="171" t="s">
        <v>378</v>
      </c>
      <c r="F196" s="172" t="s">
        <v>379</v>
      </c>
      <c r="G196" s="173" t="s">
        <v>177</v>
      </c>
      <c r="H196" s="174">
        <v>1444.502</v>
      </c>
      <c r="I196" s="175"/>
      <c r="J196" s="176">
        <f>ROUND(I196*H196,2)</f>
        <v>0</v>
      </c>
      <c r="K196" s="177"/>
      <c r="L196" s="35"/>
      <c r="M196" s="178" t="s">
        <v>1</v>
      </c>
      <c r="N196" s="179" t="s">
        <v>41</v>
      </c>
      <c r="O196" s="74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2" t="s">
        <v>122</v>
      </c>
      <c r="AT196" s="182" t="s">
        <v>118</v>
      </c>
      <c r="AU196" s="182" t="s">
        <v>123</v>
      </c>
      <c r="AY196" s="15" t="s">
        <v>116</v>
      </c>
      <c r="BE196" s="183">
        <f>IF(N196="základná",J196,0)</f>
        <v>0</v>
      </c>
      <c r="BF196" s="183">
        <f>IF(N196="znížená",J196,0)</f>
        <v>0</v>
      </c>
      <c r="BG196" s="183">
        <f>IF(N196="zákl. prenesená",J196,0)</f>
        <v>0</v>
      </c>
      <c r="BH196" s="183">
        <f>IF(N196="zníž. prenesená",J196,0)</f>
        <v>0</v>
      </c>
      <c r="BI196" s="183">
        <f>IF(N196="nulová",J196,0)</f>
        <v>0</v>
      </c>
      <c r="BJ196" s="15" t="s">
        <v>123</v>
      </c>
      <c r="BK196" s="183">
        <f>ROUND(I196*H196,2)</f>
        <v>0</v>
      </c>
      <c r="BL196" s="15" t="s">
        <v>122</v>
      </c>
      <c r="BM196" s="182" t="s">
        <v>380</v>
      </c>
    </row>
    <row r="197" s="12" customFormat="1" ht="25.92" customHeight="1">
      <c r="A197" s="12"/>
      <c r="B197" s="156"/>
      <c r="C197" s="12"/>
      <c r="D197" s="157" t="s">
        <v>74</v>
      </c>
      <c r="E197" s="158" t="s">
        <v>381</v>
      </c>
      <c r="F197" s="158" t="s">
        <v>382</v>
      </c>
      <c r="G197" s="12"/>
      <c r="H197" s="12"/>
      <c r="I197" s="159"/>
      <c r="J197" s="160">
        <f>BK197</f>
        <v>0</v>
      </c>
      <c r="K197" s="12"/>
      <c r="L197" s="156"/>
      <c r="M197" s="161"/>
      <c r="N197" s="162"/>
      <c r="O197" s="162"/>
      <c r="P197" s="163">
        <f>SUM(P198:P200)</f>
        <v>0</v>
      </c>
      <c r="Q197" s="162"/>
      <c r="R197" s="163">
        <f>SUM(R198:R200)</f>
        <v>0</v>
      </c>
      <c r="S197" s="162"/>
      <c r="T197" s="164">
        <f>SUM(T198:T200)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7" t="s">
        <v>136</v>
      </c>
      <c r="AT197" s="165" t="s">
        <v>74</v>
      </c>
      <c r="AU197" s="165" t="s">
        <v>75</v>
      </c>
      <c r="AY197" s="157" t="s">
        <v>116</v>
      </c>
      <c r="BK197" s="166">
        <f>SUM(BK198:BK200)</f>
        <v>0</v>
      </c>
    </row>
    <row r="198" s="2" customFormat="1" ht="16.5" customHeight="1">
      <c r="A198" s="34"/>
      <c r="B198" s="169"/>
      <c r="C198" s="170" t="s">
        <v>383</v>
      </c>
      <c r="D198" s="170" t="s">
        <v>118</v>
      </c>
      <c r="E198" s="171" t="s">
        <v>384</v>
      </c>
      <c r="F198" s="172" t="s">
        <v>385</v>
      </c>
      <c r="G198" s="173" t="s">
        <v>386</v>
      </c>
      <c r="H198" s="174">
        <v>1</v>
      </c>
      <c r="I198" s="175"/>
      <c r="J198" s="176">
        <f>ROUND(I198*H198,2)</f>
        <v>0</v>
      </c>
      <c r="K198" s="177"/>
      <c r="L198" s="35"/>
      <c r="M198" s="178" t="s">
        <v>1</v>
      </c>
      <c r="N198" s="179" t="s">
        <v>41</v>
      </c>
      <c r="O198" s="74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2" t="s">
        <v>122</v>
      </c>
      <c r="AT198" s="182" t="s">
        <v>118</v>
      </c>
      <c r="AU198" s="182" t="s">
        <v>83</v>
      </c>
      <c r="AY198" s="15" t="s">
        <v>116</v>
      </c>
      <c r="BE198" s="183">
        <f>IF(N198="základná",J198,0)</f>
        <v>0</v>
      </c>
      <c r="BF198" s="183">
        <f>IF(N198="znížená",J198,0)</f>
        <v>0</v>
      </c>
      <c r="BG198" s="183">
        <f>IF(N198="zákl. prenesená",J198,0)</f>
        <v>0</v>
      </c>
      <c r="BH198" s="183">
        <f>IF(N198="zníž. prenesená",J198,0)</f>
        <v>0</v>
      </c>
      <c r="BI198" s="183">
        <f>IF(N198="nulová",J198,0)</f>
        <v>0</v>
      </c>
      <c r="BJ198" s="15" t="s">
        <v>123</v>
      </c>
      <c r="BK198" s="183">
        <f>ROUND(I198*H198,2)</f>
        <v>0</v>
      </c>
      <c r="BL198" s="15" t="s">
        <v>122</v>
      </c>
      <c r="BM198" s="182" t="s">
        <v>387</v>
      </c>
    </row>
    <row r="199" s="2" customFormat="1" ht="21.75" customHeight="1">
      <c r="A199" s="34"/>
      <c r="B199" s="169"/>
      <c r="C199" s="170" t="s">
        <v>388</v>
      </c>
      <c r="D199" s="170" t="s">
        <v>118</v>
      </c>
      <c r="E199" s="171" t="s">
        <v>389</v>
      </c>
      <c r="F199" s="172" t="s">
        <v>390</v>
      </c>
      <c r="G199" s="173" t="s">
        <v>386</v>
      </c>
      <c r="H199" s="174">
        <v>1</v>
      </c>
      <c r="I199" s="175"/>
      <c r="J199" s="176">
        <f>ROUND(I199*H199,2)</f>
        <v>0</v>
      </c>
      <c r="K199" s="177"/>
      <c r="L199" s="35"/>
      <c r="M199" s="178" t="s">
        <v>1</v>
      </c>
      <c r="N199" s="179" t="s">
        <v>41</v>
      </c>
      <c r="O199" s="74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2" t="s">
        <v>122</v>
      </c>
      <c r="AT199" s="182" t="s">
        <v>118</v>
      </c>
      <c r="AU199" s="182" t="s">
        <v>83</v>
      </c>
      <c r="AY199" s="15" t="s">
        <v>116</v>
      </c>
      <c r="BE199" s="183">
        <f>IF(N199="základná",J199,0)</f>
        <v>0</v>
      </c>
      <c r="BF199" s="183">
        <f>IF(N199="znížená",J199,0)</f>
        <v>0</v>
      </c>
      <c r="BG199" s="183">
        <f>IF(N199="zákl. prenesená",J199,0)</f>
        <v>0</v>
      </c>
      <c r="BH199" s="183">
        <f>IF(N199="zníž. prenesená",J199,0)</f>
        <v>0</v>
      </c>
      <c r="BI199" s="183">
        <f>IF(N199="nulová",J199,0)</f>
        <v>0</v>
      </c>
      <c r="BJ199" s="15" t="s">
        <v>123</v>
      </c>
      <c r="BK199" s="183">
        <f>ROUND(I199*H199,2)</f>
        <v>0</v>
      </c>
      <c r="BL199" s="15" t="s">
        <v>122</v>
      </c>
      <c r="BM199" s="182" t="s">
        <v>391</v>
      </c>
    </row>
    <row r="200" s="2" customFormat="1" ht="21.75" customHeight="1">
      <c r="A200" s="34"/>
      <c r="B200" s="169"/>
      <c r="C200" s="170" t="s">
        <v>392</v>
      </c>
      <c r="D200" s="170" t="s">
        <v>118</v>
      </c>
      <c r="E200" s="171" t="s">
        <v>393</v>
      </c>
      <c r="F200" s="172" t="s">
        <v>394</v>
      </c>
      <c r="G200" s="173" t="s">
        <v>386</v>
      </c>
      <c r="H200" s="174">
        <v>1</v>
      </c>
      <c r="I200" s="175"/>
      <c r="J200" s="176">
        <f>ROUND(I200*H200,2)</f>
        <v>0</v>
      </c>
      <c r="K200" s="177"/>
      <c r="L200" s="35"/>
      <c r="M200" s="195" t="s">
        <v>1</v>
      </c>
      <c r="N200" s="196" t="s">
        <v>41</v>
      </c>
      <c r="O200" s="197"/>
      <c r="P200" s="198">
        <f>O200*H200</f>
        <v>0</v>
      </c>
      <c r="Q200" s="198">
        <v>0</v>
      </c>
      <c r="R200" s="198">
        <f>Q200*H200</f>
        <v>0</v>
      </c>
      <c r="S200" s="198">
        <v>0</v>
      </c>
      <c r="T200" s="199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2" t="s">
        <v>122</v>
      </c>
      <c r="AT200" s="182" t="s">
        <v>118</v>
      </c>
      <c r="AU200" s="182" t="s">
        <v>83</v>
      </c>
      <c r="AY200" s="15" t="s">
        <v>116</v>
      </c>
      <c r="BE200" s="183">
        <f>IF(N200="základná",J200,0)</f>
        <v>0</v>
      </c>
      <c r="BF200" s="183">
        <f>IF(N200="znížená",J200,0)</f>
        <v>0</v>
      </c>
      <c r="BG200" s="183">
        <f>IF(N200="zákl. prenesená",J200,0)</f>
        <v>0</v>
      </c>
      <c r="BH200" s="183">
        <f>IF(N200="zníž. prenesená",J200,0)</f>
        <v>0</v>
      </c>
      <c r="BI200" s="183">
        <f>IF(N200="nulová",J200,0)</f>
        <v>0</v>
      </c>
      <c r="BJ200" s="15" t="s">
        <v>123</v>
      </c>
      <c r="BK200" s="183">
        <f>ROUND(I200*H200,2)</f>
        <v>0</v>
      </c>
      <c r="BL200" s="15" t="s">
        <v>122</v>
      </c>
      <c r="BM200" s="182" t="s">
        <v>395</v>
      </c>
    </row>
    <row r="201" s="2" customFormat="1" ht="6.96" customHeight="1">
      <c r="A201" s="34"/>
      <c r="B201" s="57"/>
      <c r="C201" s="58"/>
      <c r="D201" s="58"/>
      <c r="E201" s="58"/>
      <c r="F201" s="58"/>
      <c r="G201" s="58"/>
      <c r="H201" s="58"/>
      <c r="I201" s="58"/>
      <c r="J201" s="58"/>
      <c r="K201" s="58"/>
      <c r="L201" s="35"/>
      <c r="M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</row>
  </sheetData>
  <autoFilter ref="C124:K20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Robert-PC\Robert</dc:creator>
  <cp:lastModifiedBy>Robert-PC\Robert</cp:lastModifiedBy>
  <dcterms:created xsi:type="dcterms:W3CDTF">2021-08-23T16:43:01Z</dcterms:created>
  <dcterms:modified xsi:type="dcterms:W3CDTF">2021-08-23T16:43:03Z</dcterms:modified>
</cp:coreProperties>
</file>