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bookViews>
    <workbookView xWindow="0" yWindow="0" windowWidth="0" windowHeight="0"/>
  </bookViews>
  <sheets>
    <sheet name="Rekapitulácia stavby" sheetId="1" r:id="rId1"/>
    <sheet name="01.01a - ASR" sheetId="2" r:id="rId2"/>
    <sheet name="01.02 - ELI" sheetId="3" r:id="rId3"/>
    <sheet name="01.04 - VZT" sheetId="4" r:id="rId4"/>
    <sheet name="01.05 - ZTI" sheetId="5" r:id="rId5"/>
    <sheet name="01.06 - VÝŤAH" sheetId="6" r:id="rId6"/>
    <sheet name="02 - SO 02 - KANALIZAČNÁ ..." sheetId="7" r:id="rId7"/>
    <sheet name="03 - SO 03 - VODOVODNA PR..." sheetId="8" r:id="rId8"/>
    <sheet name="04 - SO 04 - TEPLOVODNÁ P..." sheetId="9" r:id="rId9"/>
    <sheet name="05 - SO 05 - TELEKOMUNIKA..." sheetId="10" r:id="rId10"/>
    <sheet name="06 - SO 06 - ODBERNÉ ELEK..." sheetId="11" r:id="rId11"/>
    <sheet name="07 - SO 07 - PRELOŽKA OPT..." sheetId="12" r:id="rId12"/>
    <sheet name="01.01b - ASR" sheetId="13" r:id="rId13"/>
    <sheet name="01.03 - ÚVK" sheetId="14" r:id="rId14"/>
  </sheets>
  <definedNames>
    <definedName name="_xlnm.Print_Area" localSheetId="0">'Rekapitulácia stavby'!$D$4:$AO$76,'Rekapitulácia stavby'!$C$82:$AQ$112</definedName>
    <definedName name="_xlnm.Print_Titles" localSheetId="0">'Rekapitulácia stavby'!$92:$92</definedName>
    <definedName name="_xlnm._FilterDatabase" localSheetId="1" hidden="1">'01.01a - ASR'!$C$146:$K$421</definedName>
    <definedName name="_xlnm.Print_Area" localSheetId="1">'01.01a - ASR'!$C$4:$J$76,'01.01a - ASR'!$C$82:$J$124,'01.01a - ASR'!$C$130:$J$421</definedName>
    <definedName name="_xlnm.Print_Titles" localSheetId="1">'01.01a - ASR'!$146:$146</definedName>
    <definedName name="_xlnm._FilterDatabase" localSheetId="2" hidden="1">'01.02 - ELI'!$C$133:$K$344</definedName>
    <definedName name="_xlnm.Print_Area" localSheetId="2">'01.02 - ELI'!$C$4:$J$76,'01.02 - ELI'!$C$82:$J$111,'01.02 - ELI'!$C$117:$J$344</definedName>
    <definedName name="_xlnm.Print_Titles" localSheetId="2">'01.02 - ELI'!$133:$133</definedName>
    <definedName name="_xlnm._FilterDatabase" localSheetId="3" hidden="1">'01.04 - VZT'!$C$129:$K$149</definedName>
    <definedName name="_xlnm.Print_Area" localSheetId="3">'01.04 - VZT'!$C$4:$J$76,'01.04 - VZT'!$C$82:$J$107,'01.04 - VZT'!$C$113:$J$149</definedName>
    <definedName name="_xlnm.Print_Titles" localSheetId="3">'01.04 - VZT'!$129:$129</definedName>
    <definedName name="_xlnm._FilterDatabase" localSheetId="4" hidden="1">'01.05 - ZTI'!$C$131:$K$247</definedName>
    <definedName name="_xlnm.Print_Area" localSheetId="4">'01.05 - ZTI'!$C$4:$J$76,'01.05 - ZTI'!$C$82:$J$109,'01.05 - ZTI'!$C$115:$J$247</definedName>
    <definedName name="_xlnm.Print_Titles" localSheetId="4">'01.05 - ZTI'!$131:$131</definedName>
    <definedName name="_xlnm._FilterDatabase" localSheetId="5" hidden="1">'01.06 - VÝŤAH'!$C$125:$K$129</definedName>
    <definedName name="_xlnm.Print_Area" localSheetId="5">'01.06 - VÝŤAH'!$C$4:$J$76,'01.06 - VÝŤAH'!$C$82:$J$103,'01.06 - VÝŤAH'!$C$109:$J$129</definedName>
    <definedName name="_xlnm.Print_Titles" localSheetId="5">'01.06 - VÝŤAH'!$125:$125</definedName>
    <definedName name="_xlnm._FilterDatabase" localSheetId="6" hidden="1">'02 - SO 02 - KANALIZAČNÁ ...'!$C$128:$K$191</definedName>
    <definedName name="_xlnm.Print_Area" localSheetId="6">'02 - SO 02 - KANALIZAČNÁ ...'!$C$4:$J$76,'02 - SO 02 - KANALIZAČNÁ ...'!$C$82:$J$108,'02 - SO 02 - KANALIZAČNÁ ...'!$C$114:$J$191</definedName>
    <definedName name="_xlnm.Print_Titles" localSheetId="6">'02 - SO 02 - KANALIZAČNÁ ...'!$128:$128</definedName>
    <definedName name="_xlnm._FilterDatabase" localSheetId="7" hidden="1">'03 - SO 03 - VODOVODNA PR...'!$C$128:$K$183</definedName>
    <definedName name="_xlnm.Print_Area" localSheetId="7">'03 - SO 03 - VODOVODNA PR...'!$C$4:$J$76,'03 - SO 03 - VODOVODNA PR...'!$C$82:$J$108,'03 - SO 03 - VODOVODNA PR...'!$C$114:$J$183</definedName>
    <definedName name="_xlnm.Print_Titles" localSheetId="7">'03 - SO 03 - VODOVODNA PR...'!$128:$128</definedName>
    <definedName name="_xlnm._FilterDatabase" localSheetId="8" hidden="1">'04 - SO 04 - TEPLOVODNÁ P...'!$C$133:$K$183</definedName>
    <definedName name="_xlnm.Print_Area" localSheetId="8">'04 - SO 04 - TEPLOVODNÁ P...'!$C$4:$J$76,'04 - SO 04 - TEPLOVODNÁ P...'!$C$82:$J$113,'04 - SO 04 - TEPLOVODNÁ P...'!$C$119:$J$183</definedName>
    <definedName name="_xlnm.Print_Titles" localSheetId="8">'04 - SO 04 - TEPLOVODNÁ P...'!$133:$133</definedName>
    <definedName name="_xlnm._FilterDatabase" localSheetId="9" hidden="1">'05 - SO 05 - TELEKOMUNIKA...'!$C$122:$K$156</definedName>
    <definedName name="_xlnm.Print_Area" localSheetId="9">'05 - SO 05 - TELEKOMUNIKA...'!$C$4:$J$76,'05 - SO 05 - TELEKOMUNIKA...'!$C$82:$J$102,'05 - SO 05 - TELEKOMUNIKA...'!$C$108:$J$156</definedName>
    <definedName name="_xlnm.Print_Titles" localSheetId="9">'05 - SO 05 - TELEKOMUNIKA...'!$122:$122</definedName>
    <definedName name="_xlnm._FilterDatabase" localSheetId="10" hidden="1">'06 - SO 06 - ODBERNÉ ELEK...'!$C$122:$K$140</definedName>
    <definedName name="_xlnm.Print_Area" localSheetId="10">'06 - SO 06 - ODBERNÉ ELEK...'!$C$4:$J$76,'06 - SO 06 - ODBERNÉ ELEK...'!$C$82:$J$102,'06 - SO 06 - ODBERNÉ ELEK...'!$C$108:$J$140</definedName>
    <definedName name="_xlnm.Print_Titles" localSheetId="10">'06 - SO 06 - ODBERNÉ ELEK...'!$122:$122</definedName>
    <definedName name="_xlnm._FilterDatabase" localSheetId="11" hidden="1">'07 - SO 07 - PRELOŽKA OPT...'!$C$123:$K$179</definedName>
    <definedName name="_xlnm.Print_Area" localSheetId="11">'07 - SO 07 - PRELOŽKA OPT...'!$C$4:$J$76,'07 - SO 07 - PRELOŽKA OPT...'!$C$82:$J$103,'07 - SO 07 - PRELOŽKA OPT...'!$C$109:$J$179</definedName>
    <definedName name="_xlnm.Print_Titles" localSheetId="11">'07 - SO 07 - PRELOŽKA OPT...'!$123:$123</definedName>
    <definedName name="_xlnm._FilterDatabase" localSheetId="12" hidden="1">'01.01b - ASR'!$C$135:$K$229</definedName>
    <definedName name="_xlnm.Print_Area" localSheetId="12">'01.01b - ASR'!$C$4:$J$76,'01.01b - ASR'!$C$82:$J$113,'01.01b - ASR'!$C$119:$J$229</definedName>
    <definedName name="_xlnm.Print_Titles" localSheetId="12">'01.01b - ASR'!$135:$135</definedName>
    <definedName name="_xlnm._FilterDatabase" localSheetId="13" hidden="1">'01.03 - ÚVK'!$C$132:$K$223</definedName>
    <definedName name="_xlnm.Print_Area" localSheetId="13">'01.03 - ÚVK'!$C$4:$J$76,'01.03 - ÚVK'!$C$82:$J$110,'01.03 - ÚVK'!$C$116:$J$223</definedName>
    <definedName name="_xlnm.Print_Titles" localSheetId="13">'01.03 - ÚVK'!$132:$132</definedName>
  </definedNames>
  <calcPr/>
</workbook>
</file>

<file path=xl/calcChain.xml><?xml version="1.0" encoding="utf-8"?>
<calcChain xmlns="http://schemas.openxmlformats.org/spreadsheetml/2006/main">
  <c i="14" l="1" r="J41"/>
  <c r="J40"/>
  <c i="1" r="AY111"/>
  <c i="14" r="J39"/>
  <c i="1" r="AX111"/>
  <c i="14"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T135"/>
  <c r="R136"/>
  <c r="R135"/>
  <c r="P136"/>
  <c r="P135"/>
  <c r="J130"/>
  <c r="J129"/>
  <c r="F129"/>
  <c r="F127"/>
  <c r="E125"/>
  <c r="J96"/>
  <c r="J95"/>
  <c r="F95"/>
  <c r="F93"/>
  <c r="E91"/>
  <c r="J22"/>
  <c r="E22"/>
  <c r="F130"/>
  <c r="J21"/>
  <c r="J16"/>
  <c r="J127"/>
  <c r="E7"/>
  <c r="E119"/>
  <c i="13" r="J41"/>
  <c r="J40"/>
  <c i="1" r="AY110"/>
  <c i="13" r="J39"/>
  <c i="1" r="AX110"/>
  <c i="13" r="BI229"/>
  <c r="BH229"/>
  <c r="BG229"/>
  <c r="BE229"/>
  <c r="T229"/>
  <c r="T228"/>
  <c r="R229"/>
  <c r="R228"/>
  <c r="P229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6"/>
  <c r="BH186"/>
  <c r="BG186"/>
  <c r="BE186"/>
  <c r="T186"/>
  <c r="T185"/>
  <c r="R186"/>
  <c r="R185"/>
  <c r="P186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J133"/>
  <c r="J132"/>
  <c r="F132"/>
  <c r="F130"/>
  <c r="E128"/>
  <c r="J96"/>
  <c r="J95"/>
  <c r="F95"/>
  <c r="F93"/>
  <c r="E91"/>
  <c r="J22"/>
  <c r="E22"/>
  <c r="F133"/>
  <c r="J21"/>
  <c r="J16"/>
  <c r="J130"/>
  <c r="E7"/>
  <c r="E122"/>
  <c i="12" r="J39"/>
  <c r="J38"/>
  <c i="1" r="AY107"/>
  <c i="12" r="J37"/>
  <c i="1" r="AX107"/>
  <c i="12"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1"/>
  <c r="J120"/>
  <c r="F120"/>
  <c r="F118"/>
  <c r="E116"/>
  <c r="J94"/>
  <c r="J93"/>
  <c r="F93"/>
  <c r="F91"/>
  <c r="E89"/>
  <c r="J20"/>
  <c r="E20"/>
  <c r="F121"/>
  <c r="J19"/>
  <c r="J14"/>
  <c r="J118"/>
  <c r="E7"/>
  <c r="E85"/>
  <c i="11" r="J39"/>
  <c r="J38"/>
  <c i="1" r="AY106"/>
  <c i="11" r="J37"/>
  <c i="1" r="AX106"/>
  <c i="11"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4"/>
  <c r="J93"/>
  <c r="F93"/>
  <c r="F91"/>
  <c r="E89"/>
  <c r="J20"/>
  <c r="E20"/>
  <c r="F120"/>
  <c r="J19"/>
  <c r="J14"/>
  <c r="J91"/>
  <c r="E7"/>
  <c r="E111"/>
  <c i="10" r="J39"/>
  <c r="J38"/>
  <c i="1" r="AY105"/>
  <c i="10" r="J37"/>
  <c i="1" r="AX105"/>
  <c i="10" r="BI156"/>
  <c r="BH156"/>
  <c r="BG156"/>
  <c r="BE156"/>
  <c r="T156"/>
  <c r="T155"/>
  <c r="R156"/>
  <c r="R155"/>
  <c r="P156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4"/>
  <c r="J93"/>
  <c r="F93"/>
  <c r="F91"/>
  <c r="E89"/>
  <c r="J20"/>
  <c r="E20"/>
  <c r="F120"/>
  <c r="J19"/>
  <c r="J14"/>
  <c r="J91"/>
  <c r="E7"/>
  <c r="E85"/>
  <c i="9" r="J39"/>
  <c r="J38"/>
  <c i="1" r="AY104"/>
  <c i="9" r="J37"/>
  <c i="1" r="AX104"/>
  <c i="9" r="BI183"/>
  <c r="BH183"/>
  <c r="BG183"/>
  <c r="BE183"/>
  <c r="T183"/>
  <c r="R183"/>
  <c r="P183"/>
  <c r="BI182"/>
  <c r="BH182"/>
  <c r="BG182"/>
  <c r="BE182"/>
  <c r="T182"/>
  <c r="R182"/>
  <c r="P182"/>
  <c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1"/>
  <c r="J130"/>
  <c r="F130"/>
  <c r="F128"/>
  <c r="E126"/>
  <c r="J94"/>
  <c r="J93"/>
  <c r="F93"/>
  <c r="F91"/>
  <c r="E89"/>
  <c r="J20"/>
  <c r="E20"/>
  <c r="F94"/>
  <c r="J19"/>
  <c r="J14"/>
  <c r="J128"/>
  <c r="E7"/>
  <c r="E122"/>
  <c i="8" r="J39"/>
  <c r="J38"/>
  <c i="1" r="AY103"/>
  <c i="8" r="J37"/>
  <c i="1" r="AX103"/>
  <c i="8"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T165"/>
  <c r="R166"/>
  <c r="R165"/>
  <c r="P166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91"/>
  <c r="E7"/>
  <c r="E117"/>
  <c i="7" r="J39"/>
  <c r="J38"/>
  <c i="1" r="AY102"/>
  <c i="7" r="J37"/>
  <c i="1" r="AX102"/>
  <c i="7"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T186"/>
  <c r="R187"/>
  <c r="R186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91"/>
  <c r="E7"/>
  <c r="E85"/>
  <c i="6" r="J41"/>
  <c r="J40"/>
  <c i="1" r="AY101"/>
  <c i="6" r="J39"/>
  <c i="1" r="AX101"/>
  <c i="6" r="BI129"/>
  <c r="BH129"/>
  <c r="BG129"/>
  <c r="BE129"/>
  <c r="T129"/>
  <c r="T128"/>
  <c r="T127"/>
  <c r="T126"/>
  <c r="R129"/>
  <c r="R128"/>
  <c r="R127"/>
  <c r="R126"/>
  <c r="P129"/>
  <c r="P128"/>
  <c r="P127"/>
  <c r="P126"/>
  <c i="1" r="AU101"/>
  <c i="6" r="J123"/>
  <c r="J122"/>
  <c r="F122"/>
  <c r="F120"/>
  <c r="E118"/>
  <c r="J96"/>
  <c r="J95"/>
  <c r="F95"/>
  <c r="F93"/>
  <c r="E91"/>
  <c r="J22"/>
  <c r="E22"/>
  <c r="F123"/>
  <c r="J21"/>
  <c r="J16"/>
  <c r="J93"/>
  <c r="E7"/>
  <c r="E112"/>
  <c i="5" r="J41"/>
  <c r="J40"/>
  <c i="1" r="AY100"/>
  <c i="5" r="J39"/>
  <c i="1" r="AX100"/>
  <c i="5"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6"/>
  <c r="BH146"/>
  <c r="BG146"/>
  <c r="BE146"/>
  <c r="T146"/>
  <c r="T145"/>
  <c r="R146"/>
  <c r="R145"/>
  <c r="P146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96"/>
  <c r="J95"/>
  <c r="F95"/>
  <c r="F93"/>
  <c r="E91"/>
  <c r="J22"/>
  <c r="E22"/>
  <c r="F129"/>
  <c r="J21"/>
  <c r="J16"/>
  <c r="J93"/>
  <c r="E7"/>
  <c r="E85"/>
  <c i="4" r="J41"/>
  <c r="J40"/>
  <c i="1" r="AY99"/>
  <c i="4" r="J39"/>
  <c i="1" r="AX99"/>
  <c i="4"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T132"/>
  <c r="R133"/>
  <c r="R132"/>
  <c r="P133"/>
  <c r="P132"/>
  <c r="J127"/>
  <c r="J126"/>
  <c r="F126"/>
  <c r="F124"/>
  <c r="E122"/>
  <c r="J96"/>
  <c r="J95"/>
  <c r="F95"/>
  <c r="F93"/>
  <c r="E91"/>
  <c r="J22"/>
  <c r="E22"/>
  <c r="F96"/>
  <c r="J21"/>
  <c r="J16"/>
  <c r="J93"/>
  <c r="E7"/>
  <c r="E116"/>
  <c i="3" r="J41"/>
  <c r="J40"/>
  <c i="1" r="AY98"/>
  <c i="3" r="J39"/>
  <c i="1" r="AX98"/>
  <c i="3"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1"/>
  <c r="J130"/>
  <c r="F130"/>
  <c r="F128"/>
  <c r="E126"/>
  <c r="J96"/>
  <c r="J95"/>
  <c r="F95"/>
  <c r="F93"/>
  <c r="E91"/>
  <c r="J22"/>
  <c r="E22"/>
  <c r="F96"/>
  <c r="J21"/>
  <c r="J16"/>
  <c r="J128"/>
  <c r="E7"/>
  <c r="E120"/>
  <c i="2" r="J41"/>
  <c r="J40"/>
  <c i="1" r="AY97"/>
  <c i="2" r="J39"/>
  <c i="1" r="AX97"/>
  <c i="2"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7"/>
  <c r="BH407"/>
  <c r="BG407"/>
  <c r="BE407"/>
  <c r="T407"/>
  <c r="R407"/>
  <c r="P407"/>
  <c r="BI406"/>
  <c r="BH406"/>
  <c r="BG406"/>
  <c r="BE406"/>
  <c r="T406"/>
  <c r="R406"/>
  <c r="P406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7"/>
  <c r="BH277"/>
  <c r="BG277"/>
  <c r="BE277"/>
  <c r="T277"/>
  <c r="T276"/>
  <c r="R277"/>
  <c r="R276"/>
  <c r="P277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J144"/>
  <c r="J143"/>
  <c r="F143"/>
  <c r="F141"/>
  <c r="E139"/>
  <c r="J96"/>
  <c r="J95"/>
  <c r="F95"/>
  <c r="F93"/>
  <c r="E91"/>
  <c r="J22"/>
  <c r="E22"/>
  <c r="F144"/>
  <c r="J21"/>
  <c r="J16"/>
  <c r="J93"/>
  <c r="E7"/>
  <c r="E133"/>
  <c i="1" r="L90"/>
  <c r="AM90"/>
  <c r="AM89"/>
  <c r="L89"/>
  <c r="AM87"/>
  <c r="L87"/>
  <c r="L85"/>
  <c r="L84"/>
  <c i="3" r="J343"/>
  <c r="J324"/>
  <c r="BK315"/>
  <c r="J298"/>
  <c r="BK293"/>
  <c r="BK278"/>
  <c r="BK267"/>
  <c r="BK255"/>
  <c r="BK248"/>
  <c r="BK243"/>
  <c r="J232"/>
  <c r="J226"/>
  <c r="BK220"/>
  <c r="J214"/>
  <c r="BK204"/>
  <c r="J197"/>
  <c r="J189"/>
  <c r="J185"/>
  <c r="J170"/>
  <c r="J147"/>
  <c r="J141"/>
  <c r="J342"/>
  <c r="BK336"/>
  <c r="J323"/>
  <c r="BK312"/>
  <c r="BK304"/>
  <c r="BK291"/>
  <c r="J281"/>
  <c r="J267"/>
  <c r="BK263"/>
  <c r="BK259"/>
  <c r="BK251"/>
  <c r="J240"/>
  <c r="BK232"/>
  <c r="BK222"/>
  <c r="BK212"/>
  <c r="BK208"/>
  <c r="BK203"/>
  <c r="J192"/>
  <c r="BK182"/>
  <c r="BK177"/>
  <c r="J173"/>
  <c r="J166"/>
  <c r="BK160"/>
  <c r="J154"/>
  <c r="BK151"/>
  <c r="BK141"/>
  <c i="4" r="BK141"/>
  <c r="BK145"/>
  <c r="BK135"/>
  <c r="J141"/>
  <c r="J146"/>
  <c r="J135"/>
  <c i="5" r="J245"/>
  <c r="BK238"/>
  <c r="J233"/>
  <c r="J229"/>
  <c r="J226"/>
  <c r="J222"/>
  <c r="J217"/>
  <c r="BK212"/>
  <c r="BK205"/>
  <c r="J200"/>
  <c r="J194"/>
  <c r="J188"/>
  <c r="J182"/>
  <c r="J173"/>
  <c r="J169"/>
  <c r="BK162"/>
  <c r="BK155"/>
  <c r="BK143"/>
  <c r="J139"/>
  <c r="J136"/>
  <c r="BK220"/>
  <c r="J216"/>
  <c r="J205"/>
  <c r="J201"/>
  <c r="BK196"/>
  <c r="BK188"/>
  <c r="BK182"/>
  <c r="BK173"/>
  <c r="BK169"/>
  <c r="J164"/>
  <c r="BK158"/>
  <c r="J154"/>
  <c r="J146"/>
  <c r="BK135"/>
  <c r="J240"/>
  <c r="J236"/>
  <c r="BK232"/>
  <c r="BK227"/>
  <c r="BK222"/>
  <c r="J213"/>
  <c r="J209"/>
  <c r="J204"/>
  <c r="J196"/>
  <c r="J191"/>
  <c r="BK185"/>
  <c r="J180"/>
  <c r="BK176"/>
  <c r="BK165"/>
  <c r="BK159"/>
  <c r="BK150"/>
  <c r="BK142"/>
  <c r="BK240"/>
  <c r="J140"/>
  <c i="6" r="J129"/>
  <c r="F39"/>
  <c i="1" r="BB101"/>
  <c i="7" r="J187"/>
  <c r="BK171"/>
  <c r="J164"/>
  <c r="J158"/>
  <c r="BK155"/>
  <c r="BK144"/>
  <c r="J135"/>
  <c r="BK182"/>
  <c r="J174"/>
  <c r="J161"/>
  <c r="BK156"/>
  <c r="BK138"/>
  <c r="J133"/>
  <c r="BK187"/>
  <c r="BK183"/>
  <c r="J172"/>
  <c r="J165"/>
  <c r="J152"/>
  <c r="BK143"/>
  <c r="J138"/>
  <c r="J182"/>
  <c r="BK174"/>
  <c r="J170"/>
  <c r="BK161"/>
  <c r="BK154"/>
  <c r="J150"/>
  <c r="J139"/>
  <c i="8" r="J183"/>
  <c r="J170"/>
  <c r="J163"/>
  <c r="BK181"/>
  <c r="J174"/>
  <c r="BK170"/>
  <c r="BK163"/>
  <c r="BK159"/>
  <c r="J155"/>
  <c r="BK152"/>
  <c r="BK140"/>
  <c r="BK160"/>
  <c r="J144"/>
  <c r="J134"/>
  <c r="BK172"/>
  <c r="J156"/>
  <c r="BK143"/>
  <c r="J139"/>
  <c i="9" r="J176"/>
  <c r="J162"/>
  <c r="BK156"/>
  <c r="J147"/>
  <c r="J140"/>
  <c r="BK173"/>
  <c r="BK165"/>
  <c r="J153"/>
  <c r="J142"/>
  <c r="BK179"/>
  <c r="BK169"/>
  <c r="BK147"/>
  <c r="BK137"/>
  <c r="J166"/>
  <c r="BK160"/>
  <c r="J149"/>
  <c i="10" r="J153"/>
  <c r="BK146"/>
  <c r="BK136"/>
  <c r="BK130"/>
  <c r="J126"/>
  <c r="BK137"/>
  <c r="BK127"/>
  <c r="BK151"/>
  <c r="BK142"/>
  <c r="J138"/>
  <c r="J152"/>
  <c r="J144"/>
  <c r="BK139"/>
  <c r="BK133"/>
  <c r="BK128"/>
  <c i="11" r="J134"/>
  <c r="J129"/>
  <c r="BK140"/>
  <c r="BK130"/>
  <c r="BK134"/>
  <c r="BK129"/>
  <c r="BK136"/>
  <c i="12" r="BK177"/>
  <c r="BK163"/>
  <c r="BK147"/>
  <c r="BK137"/>
  <c r="BK132"/>
  <c r="J175"/>
  <c r="BK168"/>
  <c r="BK149"/>
  <c r="J140"/>
  <c r="J131"/>
  <c r="BK174"/>
  <c r="J169"/>
  <c r="BK167"/>
  <c r="BK164"/>
  <c r="J158"/>
  <c r="J146"/>
  <c r="BK134"/>
  <c r="BK128"/>
  <c r="J173"/>
  <c r="J167"/>
  <c r="BK161"/>
  <c r="BK157"/>
  <c r="BK153"/>
  <c r="BK146"/>
  <c r="BK141"/>
  <c r="J130"/>
  <c i="13" r="J221"/>
  <c r="J215"/>
  <c r="J206"/>
  <c r="J201"/>
  <c r="J191"/>
  <c r="BK181"/>
  <c r="BK176"/>
  <c r="J164"/>
  <c r="BK160"/>
  <c r="BK154"/>
  <c r="BK144"/>
  <c r="J140"/>
  <c r="BK218"/>
  <c r="BK211"/>
  <c r="BK205"/>
  <c r="BK197"/>
  <c r="BK186"/>
  <c r="J182"/>
  <c r="J178"/>
  <c r="J169"/>
  <c r="BK159"/>
  <c r="J145"/>
  <c r="BK140"/>
  <c r="BK225"/>
  <c r="BK216"/>
  <c r="J211"/>
  <c r="J192"/>
  <c r="J175"/>
  <c r="J166"/>
  <c r="J160"/>
  <c r="BK152"/>
  <c r="J141"/>
  <c r="BK222"/>
  <c r="BK214"/>
  <c r="J209"/>
  <c r="BK198"/>
  <c r="J190"/>
  <c r="BK179"/>
  <c r="BK170"/>
  <c r="BK155"/>
  <c r="J151"/>
  <c i="14" r="J222"/>
  <c r="BK215"/>
  <c r="J209"/>
  <c r="J203"/>
  <c r="J197"/>
  <c r="J186"/>
  <c r="BK181"/>
  <c r="BK173"/>
  <c r="J169"/>
  <c r="J156"/>
  <c r="BK144"/>
  <c r="BK222"/>
  <c r="J218"/>
  <c r="BK200"/>
  <c r="J194"/>
  <c r="BK185"/>
  <c r="J178"/>
  <c r="J170"/>
  <c r="J160"/>
  <c r="BK141"/>
  <c r="BK218"/>
  <c r="J214"/>
  <c r="J208"/>
  <c r="BK203"/>
  <c r="J193"/>
  <c r="J185"/>
  <c r="BK167"/>
  <c r="J161"/>
  <c r="J155"/>
  <c r="J147"/>
  <c r="J139"/>
  <c r="BK212"/>
  <c r="BK206"/>
  <c r="BK192"/>
  <c r="J188"/>
  <c r="BK180"/>
  <c r="BK174"/>
  <c r="BK165"/>
  <c r="BK153"/>
  <c r="BK147"/>
  <c r="J143"/>
  <c r="J136"/>
  <c i="2" r="BK421"/>
  <c r="BK419"/>
  <c r="J416"/>
  <c r="BK413"/>
  <c r="J407"/>
  <c r="BK396"/>
  <c r="J391"/>
  <c r="BK383"/>
  <c r="J379"/>
  <c r="BK375"/>
  <c r="J371"/>
  <c r="J367"/>
  <c r="J359"/>
  <c r="J352"/>
  <c r="BK348"/>
  <c r="BK331"/>
  <c r="BK320"/>
  <c r="J313"/>
  <c r="J301"/>
  <c r="BK297"/>
  <c r="J284"/>
  <c r="BK272"/>
  <c r="BK266"/>
  <c r="BK264"/>
  <c r="BK261"/>
  <c r="J252"/>
  <c r="J249"/>
  <c r="BK242"/>
  <c r="BK239"/>
  <c r="BK229"/>
  <c r="J226"/>
  <c r="J221"/>
  <c r="BK209"/>
  <c r="BK201"/>
  <c r="BK193"/>
  <c r="J189"/>
  <c r="J182"/>
  <c r="J177"/>
  <c r="J167"/>
  <c r="BK156"/>
  <c r="BK416"/>
  <c r="BK411"/>
  <c r="J403"/>
  <c r="J401"/>
  <c r="BK399"/>
  <c r="BK395"/>
  <c r="BK390"/>
  <c r="BK380"/>
  <c r="BK370"/>
  <c r="J365"/>
  <c r="J356"/>
  <c r="BK346"/>
  <c r="J342"/>
  <c r="BK334"/>
  <c r="J323"/>
  <c r="J314"/>
  <c r="BK309"/>
  <c r="J303"/>
  <c r="BK300"/>
  <c r="BK294"/>
  <c r="BK290"/>
  <c r="BK286"/>
  <c r="BK280"/>
  <c r="BK271"/>
  <c r="J261"/>
  <c r="BK256"/>
  <c r="J253"/>
  <c r="J247"/>
  <c r="BK243"/>
  <c r="BK237"/>
  <c r="BK226"/>
  <c r="BK216"/>
  <c r="J213"/>
  <c r="BK205"/>
  <c r="J201"/>
  <c r="BK192"/>
  <c r="J186"/>
  <c r="BK178"/>
  <c r="BK172"/>
  <c r="BK164"/>
  <c r="BK160"/>
  <c r="BK157"/>
  <c r="J153"/>
  <c i="1" r="AS109"/>
  <c i="2" r="J390"/>
  <c r="BK386"/>
  <c r="BK377"/>
  <c r="BK374"/>
  <c r="BK361"/>
  <c r="BK355"/>
  <c r="J348"/>
  <c r="BK339"/>
  <c r="BK332"/>
  <c r="J321"/>
  <c r="BK314"/>
  <c r="BK304"/>
  <c r="J299"/>
  <c r="BK288"/>
  <c r="J280"/>
  <c r="J271"/>
  <c r="BK260"/>
  <c r="J242"/>
  <c r="BK233"/>
  <c r="BK227"/>
  <c r="J222"/>
  <c r="J217"/>
  <c r="J207"/>
  <c r="BK199"/>
  <c r="BK188"/>
  <c r="BK176"/>
  <c r="J172"/>
  <c r="J168"/>
  <c r="J160"/>
  <c r="BK152"/>
  <c r="J418"/>
  <c r="BK402"/>
  <c r="BK397"/>
  <c r="BK393"/>
  <c r="J387"/>
  <c r="J374"/>
  <c r="BK371"/>
  <c r="BK367"/>
  <c r="BK364"/>
  <c r="J362"/>
  <c r="J354"/>
  <c r="BK341"/>
  <c r="J338"/>
  <c r="J335"/>
  <c r="J331"/>
  <c r="BK328"/>
  <c r="BK321"/>
  <c r="BK312"/>
  <c r="BK296"/>
  <c r="J288"/>
  <c r="J281"/>
  <c r="BK270"/>
  <c r="J265"/>
  <c r="J258"/>
  <c r="BK250"/>
  <c r="BK245"/>
  <c r="BK236"/>
  <c r="BK231"/>
  <c r="J225"/>
  <c r="BK223"/>
  <c r="J218"/>
  <c r="BK212"/>
  <c r="J198"/>
  <c r="BK194"/>
  <c r="J187"/>
  <c r="J180"/>
  <c r="J176"/>
  <c r="J169"/>
  <c r="J165"/>
  <c i="3" r="BK337"/>
  <c r="BK324"/>
  <c r="BK316"/>
  <c r="BK314"/>
  <c r="J311"/>
  <c r="BK302"/>
  <c r="BK297"/>
  <c r="J293"/>
  <c r="BK290"/>
  <c r="BK284"/>
  <c r="J274"/>
  <c r="J260"/>
  <c r="BK253"/>
  <c r="J248"/>
  <c r="BK240"/>
  <c r="J236"/>
  <c r="J227"/>
  <c r="J215"/>
  <c r="J208"/>
  <c r="J203"/>
  <c r="BK198"/>
  <c r="J183"/>
  <c r="J179"/>
  <c r="BK175"/>
  <c r="BK166"/>
  <c r="BK163"/>
  <c r="J161"/>
  <c r="BK155"/>
  <c r="BK142"/>
  <c r="J140"/>
  <c r="BK139"/>
  <c r="BK343"/>
  <c r="BK342"/>
  <c r="J341"/>
  <c r="J337"/>
  <c r="J335"/>
  <c r="BK331"/>
  <c r="BK323"/>
  <c r="J316"/>
  <c r="BK307"/>
  <c r="BK298"/>
  <c r="BK288"/>
  <c r="J284"/>
  <c r="J280"/>
  <c r="BK274"/>
  <c r="J264"/>
  <c r="J253"/>
  <c r="J250"/>
  <c r="J211"/>
  <c r="J205"/>
  <c r="BK201"/>
  <c r="BK197"/>
  <c r="BK189"/>
  <c r="J186"/>
  <c r="BK183"/>
  <c r="J177"/>
  <c r="BK173"/>
  <c r="BK170"/>
  <c r="J162"/>
  <c r="J157"/>
  <c r="BK152"/>
  <c r="BK148"/>
  <c r="J144"/>
  <c r="BK344"/>
  <c r="J333"/>
  <c r="J330"/>
  <c r="J321"/>
  <c r="J309"/>
  <c r="BK296"/>
  <c r="J288"/>
  <c r="BK276"/>
  <c r="J271"/>
  <c r="BK262"/>
  <c r="J254"/>
  <c r="BK246"/>
  <c r="J242"/>
  <c r="J230"/>
  <c r="J223"/>
  <c r="BK219"/>
  <c r="BK202"/>
  <c r="BK195"/>
  <c r="BK188"/>
  <c r="BK178"/>
  <c r="J169"/>
  <c r="J149"/>
  <c r="J137"/>
  <c r="BK341"/>
  <c r="J328"/>
  <c r="J320"/>
  <c r="BK311"/>
  <c r="J302"/>
  <c r="J296"/>
  <c r="J283"/>
  <c r="BK270"/>
  <c r="BK264"/>
  <c r="BK260"/>
  <c r="BK254"/>
  <c r="BK241"/>
  <c r="J234"/>
  <c r="BK228"/>
  <c r="BK216"/>
  <c r="BK210"/>
  <c r="BK205"/>
  <c r="J196"/>
  <c r="J191"/>
  <c r="BK179"/>
  <c r="J174"/>
  <c r="BK167"/>
  <c r="BK161"/>
  <c r="J155"/>
  <c r="BK149"/>
  <c r="J138"/>
  <c i="4" r="BK143"/>
  <c r="J133"/>
  <c r="BK147"/>
  <c r="J138"/>
  <c r="J147"/>
  <c r="BK149"/>
  <c r="J143"/>
  <c i="5" r="BK246"/>
  <c r="BK242"/>
  <c r="BK235"/>
  <c r="J231"/>
  <c r="J227"/>
  <c r="BK223"/>
  <c r="J219"/>
  <c r="J214"/>
  <c r="BK210"/>
  <c r="BK202"/>
  <c r="BK195"/>
  <c r="BK190"/>
  <c r="BK183"/>
  <c r="BK179"/>
  <c r="J171"/>
  <c r="BK167"/>
  <c r="J160"/>
  <c r="J150"/>
  <c r="J142"/>
  <c r="J138"/>
  <c r="J239"/>
  <c r="J218"/>
  <c r="J212"/>
  <c r="J206"/>
  <c r="BK200"/>
  <c r="J195"/>
  <c r="BK187"/>
  <c r="BK184"/>
  <c r="BK174"/>
  <c r="J170"/>
  <c r="J165"/>
  <c r="J159"/>
  <c r="J155"/>
  <c r="J149"/>
  <c r="BK136"/>
  <c r="J246"/>
  <c r="BK243"/>
  <c r="BK234"/>
  <c r="BK229"/>
  <c r="BK226"/>
  <c r="J223"/>
  <c r="BK218"/>
  <c r="J210"/>
  <c r="J203"/>
  <c r="J192"/>
  <c r="BK186"/>
  <c r="J181"/>
  <c r="BK177"/>
  <c r="J166"/>
  <c r="BK160"/>
  <c r="J151"/>
  <c r="BK137"/>
  <c r="J241"/>
  <c r="BK141"/>
  <c i="6" r="F41"/>
  <c i="1" r="BD101"/>
  <c i="7" r="J185"/>
  <c r="J168"/>
  <c r="BK165"/>
  <c r="BK162"/>
  <c r="J148"/>
  <c r="J142"/>
  <c r="BK132"/>
  <c r="J178"/>
  <c r="BK168"/>
  <c r="J160"/>
  <c r="J143"/>
  <c r="J136"/>
  <c r="BK191"/>
  <c r="BK185"/>
  <c r="J180"/>
  <c r="J171"/>
  <c r="J166"/>
  <c r="J154"/>
  <c r="BK148"/>
  <c r="BK139"/>
  <c r="J181"/>
  <c r="J175"/>
  <c r="BK172"/>
  <c r="J162"/>
  <c r="J155"/>
  <c r="J147"/>
  <c r="BK135"/>
  <c i="8" r="BK180"/>
  <c r="BK158"/>
  <c r="J153"/>
  <c r="J152"/>
  <c r="BK150"/>
  <c r="BK148"/>
  <c r="J147"/>
  <c r="BK145"/>
  <c r="BK144"/>
  <c r="BK139"/>
  <c r="J138"/>
  <c r="BK137"/>
  <c r="BK136"/>
  <c r="J135"/>
  <c r="BK132"/>
  <c r="J150"/>
  <c r="BK142"/>
  <c r="J176"/>
  <c r="BK161"/>
  <c r="J154"/>
  <c r="J141"/>
  <c r="J136"/>
  <c i="9" r="J179"/>
  <c r="J171"/>
  <c r="J157"/>
  <c r="BK151"/>
  <c r="BK141"/>
  <c r="BK171"/>
  <c r="BK157"/>
  <c r="J152"/>
  <c r="BK144"/>
  <c r="BK140"/>
  <c r="BK183"/>
  <c r="BK149"/>
  <c r="J143"/>
  <c r="J183"/>
  <c r="J170"/>
  <c r="J165"/>
  <c r="J159"/>
  <c r="J138"/>
  <c i="10" r="BK152"/>
  <c r="BK145"/>
  <c r="BK135"/>
  <c r="J128"/>
  <c r="J149"/>
  <c r="BK132"/>
  <c r="BK156"/>
  <c r="BK144"/>
  <c r="BK129"/>
  <c r="BK150"/>
  <c r="J143"/>
  <c r="J137"/>
  <c r="J130"/>
  <c i="11" r="J132"/>
  <c r="BK128"/>
  <c r="BK139"/>
  <c r="J139"/>
  <c r="BK132"/>
  <c r="BK138"/>
  <c r="J126"/>
  <c i="12" r="J171"/>
  <c r="J149"/>
  <c r="J142"/>
  <c r="J127"/>
  <c r="J161"/>
  <c r="J155"/>
  <c r="J141"/>
  <c r="BK178"/>
  <c r="BK176"/>
  <c r="J168"/>
  <c r="BK160"/>
  <c r="BK154"/>
  <c r="J144"/>
  <c r="J139"/>
  <c r="BK131"/>
  <c r="J176"/>
  <c r="BK170"/>
  <c r="J162"/>
  <c r="J154"/>
  <c r="J147"/>
  <c r="BK142"/>
  <c r="J138"/>
  <c r="J128"/>
  <c i="13" r="BK219"/>
  <c r="J207"/>
  <c r="BK203"/>
  <c r="J195"/>
  <c r="BK190"/>
  <c r="BK180"/>
  <c r="BK172"/>
  <c r="BK162"/>
  <c r="BK157"/>
  <c r="BK146"/>
  <c r="BK142"/>
  <c r="J229"/>
  <c r="J225"/>
  <c r="BK212"/>
  <c r="BK206"/>
  <c r="BK199"/>
  <c r="J194"/>
  <c r="J183"/>
  <c r="J179"/>
  <c r="BK171"/>
  <c r="BK165"/>
  <c r="J146"/>
  <c r="J142"/>
  <c r="J223"/>
  <c r="BK217"/>
  <c r="J212"/>
  <c r="J202"/>
  <c r="J176"/>
  <c r="BK173"/>
  <c r="J167"/>
  <c r="J161"/>
  <c r="BK156"/>
  <c r="BK147"/>
  <c r="J226"/>
  <c r="J219"/>
  <c r="BK210"/>
  <c r="J199"/>
  <c r="BK191"/>
  <c r="BK182"/>
  <c r="J171"/>
  <c r="J156"/>
  <c r="BK153"/>
  <c i="14" r="J216"/>
  <c r="J211"/>
  <c r="J207"/>
  <c r="BK202"/>
  <c r="BK195"/>
  <c r="J184"/>
  <c r="J176"/>
  <c r="BK171"/>
  <c r="J166"/>
  <c r="J149"/>
  <c r="J223"/>
  <c r="BK219"/>
  <c r="J202"/>
  <c r="BK196"/>
  <c r="BK189"/>
  <c r="J180"/>
  <c r="J171"/>
  <c r="J164"/>
  <c r="BK158"/>
  <c r="BK223"/>
  <c r="BK216"/>
  <c r="J212"/>
  <c r="J206"/>
  <c r="J201"/>
  <c r="BK194"/>
  <c r="J183"/>
  <c r="J168"/>
  <c r="BK163"/>
  <c r="BK156"/>
  <c r="J148"/>
  <c r="BK143"/>
  <c r="BK214"/>
  <c r="BK207"/>
  <c r="BK198"/>
  <c r="J189"/>
  <c r="J182"/>
  <c r="BK176"/>
  <c r="J167"/>
  <c r="BK154"/>
  <c r="BK148"/>
  <c r="J144"/>
  <c r="BK140"/>
  <c i="2" r="BK420"/>
  <c r="BK418"/>
  <c r="J410"/>
  <c r="BK387"/>
  <c r="J381"/>
  <c r="J370"/>
  <c r="BK360"/>
  <c r="J358"/>
  <c r="J351"/>
  <c r="BK337"/>
  <c r="J333"/>
  <c r="J324"/>
  <c r="BK316"/>
  <c r="J309"/>
  <c r="BK308"/>
  <c r="J300"/>
  <c r="BK293"/>
  <c r="BK281"/>
  <c r="J274"/>
  <c r="J270"/>
  <c r="J267"/>
  <c r="BK263"/>
  <c r="BK259"/>
  <c r="J256"/>
  <c r="J250"/>
  <c r="BK247"/>
  <c r="J243"/>
  <c r="BK240"/>
  <c r="BK235"/>
  <c r="J227"/>
  <c r="J223"/>
  <c r="J212"/>
  <c r="J210"/>
  <c r="BK204"/>
  <c r="BK198"/>
  <c r="BK195"/>
  <c r="BK191"/>
  <c r="J188"/>
  <c r="BK180"/>
  <c r="J178"/>
  <c r="BK175"/>
  <c r="J166"/>
  <c r="BK163"/>
  <c r="BK154"/>
  <c i="1" r="AS96"/>
  <c i="2" r="BK398"/>
  <c r="J393"/>
  <c r="BK389"/>
  <c r="BK379"/>
  <c r="J377"/>
  <c r="BK369"/>
  <c r="J361"/>
  <c r="J355"/>
  <c r="BK351"/>
  <c r="BK350"/>
  <c r="J343"/>
  <c r="J341"/>
  <c r="BK335"/>
  <c r="BK324"/>
  <c r="J322"/>
  <c r="J312"/>
  <c r="BK310"/>
  <c r="BK307"/>
  <c r="J302"/>
  <c r="BK298"/>
  <c r="J296"/>
  <c r="J292"/>
  <c r="BK289"/>
  <c r="J286"/>
  <c r="J282"/>
  <c r="BK273"/>
  <c r="BK267"/>
  <c r="J262"/>
  <c r="BK257"/>
  <c r="J254"/>
  <c r="J251"/>
  <c r="J248"/>
  <c r="BK244"/>
  <c r="J238"/>
  <c r="BK234"/>
  <c r="BK222"/>
  <c r="BK217"/>
  <c r="J214"/>
  <c r="BK208"/>
  <c r="BK203"/>
  <c r="J200"/>
  <c r="J191"/>
  <c r="BK187"/>
  <c r="J183"/>
  <c r="J181"/>
  <c r="BK171"/>
  <c r="J163"/>
  <c r="J161"/>
  <c r="BK158"/>
  <c r="J154"/>
  <c r="J151"/>
  <c r="BK415"/>
  <c r="J411"/>
  <c r="BK407"/>
  <c r="J404"/>
  <c r="J398"/>
  <c r="J389"/>
  <c r="J382"/>
  <c r="BK381"/>
  <c r="J375"/>
  <c r="J364"/>
  <c r="BK358"/>
  <c r="BK354"/>
  <c r="J350"/>
  <c r="J349"/>
  <c r="BK343"/>
  <c r="BK338"/>
  <c r="BK329"/>
  <c r="J327"/>
  <c r="J320"/>
  <c r="BK315"/>
  <c r="J310"/>
  <c r="J307"/>
  <c r="BK302"/>
  <c r="BK292"/>
  <c r="BK284"/>
  <c r="J275"/>
  <c r="J272"/>
  <c r="J263"/>
  <c r="J255"/>
  <c r="J246"/>
  <c r="J235"/>
  <c r="BK230"/>
  <c r="J224"/>
  <c r="BK221"/>
  <c r="BK218"/>
  <c r="BK210"/>
  <c r="J209"/>
  <c r="J203"/>
  <c r="BK197"/>
  <c r="J184"/>
  <c r="BK174"/>
  <c r="J173"/>
  <c r="J170"/>
  <c r="BK165"/>
  <c r="BK161"/>
  <c r="J158"/>
  <c r="BK153"/>
  <c r="BK151"/>
  <c r="J414"/>
  <c r="BK403"/>
  <c r="BK401"/>
  <c r="J396"/>
  <c r="BK391"/>
  <c r="BK385"/>
  <c r="J380"/>
  <c r="BK373"/>
  <c r="J369"/>
  <c r="BK366"/>
  <c r="J363"/>
  <c r="J360"/>
  <c r="BK352"/>
  <c r="J345"/>
  <c r="BK340"/>
  <c r="J337"/>
  <c r="J334"/>
  <c r="J332"/>
  <c r="J330"/>
  <c r="BK327"/>
  <c r="BK322"/>
  <c r="J318"/>
  <c r="BK313"/>
  <c r="BK305"/>
  <c r="J294"/>
  <c r="BK285"/>
  <c r="BK282"/>
  <c r="BK277"/>
  <c r="BK268"/>
  <c r="J264"/>
  <c r="J257"/>
  <c r="BK253"/>
  <c r="BK248"/>
  <c r="J241"/>
  <c r="BK238"/>
  <c r="J233"/>
  <c r="J230"/>
  <c r="BK224"/>
  <c r="BK219"/>
  <c r="BK215"/>
  <c r="BK213"/>
  <c r="J199"/>
  <c r="J195"/>
  <c r="J193"/>
  <c r="BK189"/>
  <c r="BK184"/>
  <c r="J179"/>
  <c r="J175"/>
  <c r="BK173"/>
  <c r="BK168"/>
  <c i="3" r="J339"/>
  <c r="J329"/>
  <c r="BK321"/>
  <c r="J318"/>
  <c r="BK313"/>
  <c r="J310"/>
  <c r="J304"/>
  <c r="BK299"/>
  <c r="BK294"/>
  <c r="BK292"/>
  <c r="BK286"/>
  <c r="BK282"/>
  <c r="BK281"/>
  <c r="J273"/>
  <c r="J269"/>
  <c r="J255"/>
  <c r="BK250"/>
  <c r="J246"/>
  <c r="BK242"/>
  <c r="J238"/>
  <c r="J233"/>
  <c r="BK224"/>
  <c r="J221"/>
  <c r="J216"/>
  <c r="J209"/>
  <c r="BK206"/>
  <c r="J201"/>
  <c r="BK192"/>
  <c r="J190"/>
  <c r="BK180"/>
  <c r="BK176"/>
  <c r="BK174"/>
  <c r="BK168"/>
  <c r="J165"/>
  <c r="BK162"/>
  <c r="J160"/>
  <c r="BK156"/>
  <c r="J148"/>
  <c r="J143"/>
  <c r="J340"/>
  <c r="J336"/>
  <c r="BK332"/>
  <c r="BK329"/>
  <c r="J326"/>
  <c r="BK320"/>
  <c r="J314"/>
  <c r="BK308"/>
  <c r="J303"/>
  <c r="J300"/>
  <c r="J292"/>
  <c r="BK289"/>
  <c r="J286"/>
  <c r="BK283"/>
  <c r="J279"/>
  <c r="BK275"/>
  <c r="BK269"/>
  <c r="J266"/>
  <c r="BK258"/>
  <c r="J257"/>
  <c r="J252"/>
  <c r="J241"/>
  <c r="J239"/>
  <c r="BK238"/>
  <c r="J235"/>
  <c r="BK231"/>
  <c r="J224"/>
  <c r="BK223"/>
  <c r="BK221"/>
  <c r="BK217"/>
  <c r="J212"/>
  <c r="J202"/>
  <c r="J195"/>
  <c r="J187"/>
  <c r="J180"/>
  <c r="J172"/>
  <c r="J159"/>
  <c r="J151"/>
  <c r="J146"/>
  <c r="BK140"/>
  <c r="BK338"/>
  <c r="J331"/>
  <c r="BK322"/>
  <c r="J313"/>
  <c r="BK303"/>
  <c r="J294"/>
  <c r="BK280"/>
  <c r="BK273"/>
  <c r="J270"/>
  <c r="J259"/>
  <c r="J249"/>
  <c r="BK244"/>
  <c r="BK234"/>
  <c r="BK227"/>
  <c r="J222"/>
  <c r="J218"/>
  <c r="J213"/>
  <c r="BK196"/>
  <c r="BK187"/>
  <c r="BK181"/>
  <c r="BK153"/>
  <c r="J145"/>
  <c r="BK138"/>
  <c r="BK339"/>
  <c r="BK335"/>
  <c r="BK327"/>
  <c r="BK318"/>
  <c r="J307"/>
  <c r="J301"/>
  <c r="J297"/>
  <c r="J278"/>
  <c r="BK265"/>
  <c r="J261"/>
  <c r="BK256"/>
  <c r="J243"/>
  <c r="BK236"/>
  <c r="BK230"/>
  <c r="J219"/>
  <c r="BK211"/>
  <c r="J206"/>
  <c r="BK199"/>
  <c r="J193"/>
  <c r="J184"/>
  <c r="J175"/>
  <c r="J168"/>
  <c r="J163"/>
  <c r="BK158"/>
  <c r="J153"/>
  <c r="BK144"/>
  <c r="BK137"/>
  <c i="4" r="BK138"/>
  <c r="BK148"/>
  <c r="J142"/>
  <c r="J148"/>
  <c r="J136"/>
  <c r="J145"/>
  <c i="5" r="J247"/>
  <c r="J243"/>
  <c r="BK236"/>
  <c r="J232"/>
  <c r="BK228"/>
  <c r="BK224"/>
  <c r="J220"/>
  <c r="BK215"/>
  <c r="J211"/>
  <c r="BK204"/>
  <c r="J198"/>
  <c r="BK193"/>
  <c r="J187"/>
  <c r="BK181"/>
  <c r="J177"/>
  <c r="BK170"/>
  <c r="J163"/>
  <c r="BK157"/>
  <c r="BK153"/>
  <c r="J141"/>
  <c r="J137"/>
  <c r="BK219"/>
  <c r="BK214"/>
  <c r="BK203"/>
  <c r="J199"/>
  <c r="BK189"/>
  <c r="J178"/>
  <c r="BK172"/>
  <c r="J168"/>
  <c r="BK163"/>
  <c r="J157"/>
  <c r="J153"/>
  <c r="BK144"/>
  <c r="BK247"/>
  <c r="BK244"/>
  <c r="J237"/>
  <c r="BK233"/>
  <c r="BK230"/>
  <c r="J225"/>
  <c r="BK221"/>
  <c r="BK211"/>
  <c r="BK206"/>
  <c r="BK199"/>
  <c r="BK194"/>
  <c r="J190"/>
  <c r="J183"/>
  <c r="J179"/>
  <c r="J174"/>
  <c r="BK164"/>
  <c r="J158"/>
  <c r="BK149"/>
  <c r="J242"/>
  <c r="J143"/>
  <c i="6" r="BK129"/>
  <c r="F40"/>
  <c i="1" r="BC101"/>
  <c i="7" r="BK180"/>
  <c r="BK167"/>
  <c r="J163"/>
  <c r="J156"/>
  <c r="J145"/>
  <c r="J137"/>
  <c r="J191"/>
  <c r="J177"/>
  <c r="J167"/>
  <c r="J157"/>
  <c r="J141"/>
  <c r="J134"/>
  <c r="BK190"/>
  <c r="J184"/>
  <c r="BK178"/>
  <c r="BK170"/>
  <c r="BK157"/>
  <c r="BK151"/>
  <c r="BK141"/>
  <c r="BK184"/>
  <c r="J176"/>
  <c r="BK169"/>
  <c r="BK160"/>
  <c r="BK152"/>
  <c r="BK142"/>
  <c r="BK133"/>
  <c i="8" r="BK174"/>
  <c r="J164"/>
  <c r="BK183"/>
  <c r="J182"/>
  <c r="J177"/>
  <c r="J173"/>
  <c r="J162"/>
  <c r="J157"/>
  <c r="BK153"/>
  <c r="BK147"/>
  <c r="J133"/>
  <c r="J132"/>
  <c r="J181"/>
  <c r="J180"/>
  <c r="BK176"/>
  <c r="BK173"/>
  <c r="J171"/>
  <c r="BK164"/>
  <c r="BK162"/>
  <c r="BK157"/>
  <c r="J151"/>
  <c r="J145"/>
  <c r="J166"/>
  <c r="J159"/>
  <c r="BK151"/>
  <c r="J140"/>
  <c r="J137"/>
  <c r="BK133"/>
  <c i="9" r="BK177"/>
  <c r="BK170"/>
  <c r="BK159"/>
  <c r="BK152"/>
  <c r="BK142"/>
  <c r="BK182"/>
  <c r="J172"/>
  <c r="J156"/>
  <c r="BK145"/>
  <c r="BK143"/>
  <c r="J139"/>
  <c r="BK176"/>
  <c r="J160"/>
  <c r="J145"/>
  <c r="BK172"/>
  <c r="J167"/>
  <c r="BK158"/>
  <c r="BK153"/>
  <c i="10" r="J156"/>
  <c r="J150"/>
  <c r="J147"/>
  <c r="BK141"/>
  <c r="J133"/>
  <c r="J127"/>
  <c r="J148"/>
  <c r="BK134"/>
  <c r="J129"/>
  <c r="J145"/>
  <c r="J139"/>
  <c r="J132"/>
  <c r="BK153"/>
  <c r="J146"/>
  <c r="J140"/>
  <c r="J135"/>
  <c r="BK126"/>
  <c i="11" r="J133"/>
  <c r="BK127"/>
  <c r="BK137"/>
  <c r="J140"/>
  <c r="BK133"/>
  <c r="J137"/>
  <c i="12" r="J179"/>
  <c r="BK166"/>
  <c r="BK156"/>
  <c r="BK145"/>
  <c r="J133"/>
  <c r="J178"/>
  <c r="J172"/>
  <c r="BK158"/>
  <c r="BK151"/>
  <c r="BK143"/>
  <c r="J137"/>
  <c r="J135"/>
  <c r="J177"/>
  <c r="J170"/>
  <c r="J166"/>
  <c r="BK162"/>
  <c r="J153"/>
  <c r="BK135"/>
  <c r="BK130"/>
  <c r="J174"/>
  <c r="BK169"/>
  <c r="J163"/>
  <c r="J160"/>
  <c r="J156"/>
  <c r="BK148"/>
  <c r="BK144"/>
  <c r="J132"/>
  <c r="BK127"/>
  <c i="13" r="J216"/>
  <c r="J205"/>
  <c r="J198"/>
  <c r="BK193"/>
  <c r="BK183"/>
  <c r="J173"/>
  <c r="BK166"/>
  <c r="BK161"/>
  <c r="J149"/>
  <c r="BK145"/>
  <c r="BK141"/>
  <c r="J227"/>
  <c r="J217"/>
  <c r="BK208"/>
  <c r="BK202"/>
  <c r="BK195"/>
  <c r="BK184"/>
  <c r="J180"/>
  <c r="J177"/>
  <c r="BK168"/>
  <c r="J155"/>
  <c r="J143"/>
  <c r="BK229"/>
  <c r="BK221"/>
  <c r="J213"/>
  <c r="J203"/>
  <c r="BK178"/>
  <c r="J170"/>
  <c r="J165"/>
  <c r="J158"/>
  <c r="BK151"/>
  <c r="J139"/>
  <c r="BK220"/>
  <c r="BK213"/>
  <c r="J204"/>
  <c r="BK192"/>
  <c r="J186"/>
  <c r="J174"/>
  <c r="J159"/>
  <c r="J154"/>
  <c i="14" r="BK220"/>
  <c r="BK213"/>
  <c r="BK208"/>
  <c r="J200"/>
  <c r="BK193"/>
  <c r="BK183"/>
  <c r="J174"/>
  <c r="J163"/>
  <c r="BK155"/>
  <c r="BK142"/>
  <c r="J221"/>
  <c r="BK201"/>
  <c r="J195"/>
  <c r="BK188"/>
  <c r="BK179"/>
  <c r="BK169"/>
  <c r="J159"/>
  <c r="BK139"/>
  <c r="BK221"/>
  <c r="J215"/>
  <c r="BK209"/>
  <c r="J204"/>
  <c r="J196"/>
  <c r="J187"/>
  <c r="BK177"/>
  <c r="J165"/>
  <c r="J158"/>
  <c r="J153"/>
  <c r="J145"/>
  <c r="BK136"/>
  <c r="BK211"/>
  <c r="BK197"/>
  <c r="BK186"/>
  <c r="J179"/>
  <c r="J173"/>
  <c r="BK164"/>
  <c r="BK149"/>
  <c r="J146"/>
  <c r="J141"/>
  <c i="2" r="J421"/>
  <c r="J420"/>
  <c r="J419"/>
  <c r="J415"/>
  <c r="BK409"/>
  <c r="BK404"/>
  <c r="BK392"/>
  <c r="J386"/>
  <c r="BK382"/>
  <c r="BK376"/>
  <c r="J373"/>
  <c r="J368"/>
  <c r="BK363"/>
  <c r="J357"/>
  <c r="BK349"/>
  <c r="BK344"/>
  <c r="BK330"/>
  <c r="BK319"/>
  <c r="BK311"/>
  <c r="J305"/>
  <c r="J298"/>
  <c r="BK287"/>
  <c r="BK275"/>
  <c r="J268"/>
  <c r="BK265"/>
  <c r="BK262"/>
  <c r="BK258"/>
  <c r="BK251"/>
  <c r="J244"/>
  <c r="BK241"/>
  <c r="J237"/>
  <c r="BK228"/>
  <c r="BK225"/>
  <c r="J211"/>
  <c r="J205"/>
  <c r="J196"/>
  <c r="J192"/>
  <c r="BK186"/>
  <c r="BK179"/>
  <c r="BK169"/>
  <c r="BK162"/>
  <c r="BK150"/>
  <c r="J413"/>
  <c r="BK406"/>
  <c r="J402"/>
  <c r="J400"/>
  <c r="J397"/>
  <c r="J392"/>
  <c r="J385"/>
  <c r="BK372"/>
  <c r="J366"/>
  <c r="BK359"/>
  <c r="J353"/>
  <c r="J344"/>
  <c r="J340"/>
  <c r="BK326"/>
  <c r="BK318"/>
  <c r="J311"/>
  <c r="J304"/>
  <c r="BK301"/>
  <c r="J297"/>
  <c r="J293"/>
  <c r="J287"/>
  <c r="J285"/>
  <c r="J277"/>
  <c r="J269"/>
  <c r="J260"/>
  <c r="BK255"/>
  <c r="BK252"/>
  <c r="J245"/>
  <c r="J239"/>
  <c r="J231"/>
  <c r="BK220"/>
  <c r="J215"/>
  <c r="BK211"/>
  <c r="J204"/>
  <c r="J194"/>
  <c r="J190"/>
  <c r="BK182"/>
  <c r="BK177"/>
  <c r="BK166"/>
  <c r="J162"/>
  <c r="BK159"/>
  <c r="J156"/>
  <c r="J152"/>
  <c r="BK414"/>
  <c r="J409"/>
  <c r="J406"/>
  <c r="BK400"/>
  <c r="J388"/>
  <c r="J376"/>
  <c r="BK362"/>
  <c r="BK356"/>
  <c r="BK353"/>
  <c r="BK345"/>
  <c r="BK336"/>
  <c r="J328"/>
  <c r="BK323"/>
  <c r="J319"/>
  <c r="J308"/>
  <c r="BK303"/>
  <c r="J290"/>
  <c r="J283"/>
  <c r="BK274"/>
  <c r="BK269"/>
  <c r="BK249"/>
  <c r="J236"/>
  <c r="J228"/>
  <c r="J219"/>
  <c r="J216"/>
  <c r="J208"/>
  <c r="BK200"/>
  <c r="BK196"/>
  <c r="BK183"/>
  <c r="J171"/>
  <c r="BK167"/>
  <c r="J164"/>
  <c r="J157"/>
  <c r="J150"/>
  <c r="BK410"/>
  <c r="J399"/>
  <c r="J395"/>
  <c r="BK388"/>
  <c r="J383"/>
  <c r="J372"/>
  <c r="BK368"/>
  <c r="BK365"/>
  <c r="BK357"/>
  <c r="J346"/>
  <c r="BK342"/>
  <c r="J339"/>
  <c r="J336"/>
  <c r="BK333"/>
  <c r="J329"/>
  <c r="J326"/>
  <c r="J316"/>
  <c r="J315"/>
  <c r="BK299"/>
  <c r="J289"/>
  <c r="BK283"/>
  <c r="J273"/>
  <c r="J266"/>
  <c r="J259"/>
  <c r="BK254"/>
  <c r="BK246"/>
  <c r="J240"/>
  <c r="J234"/>
  <c r="J229"/>
  <c r="J220"/>
  <c r="BK214"/>
  <c r="BK207"/>
  <c r="J197"/>
  <c r="BK190"/>
  <c r="BK181"/>
  <c r="J174"/>
  <c r="BK170"/>
  <c r="J159"/>
  <c i="3" r="J327"/>
  <c r="J319"/>
  <c r="J315"/>
  <c r="J312"/>
  <c r="BK309"/>
  <c r="BK301"/>
  <c r="BK295"/>
  <c r="J291"/>
  <c r="J285"/>
  <c r="J275"/>
  <c r="BK272"/>
  <c r="J256"/>
  <c r="BK249"/>
  <c r="J245"/>
  <c r="BK239"/>
  <c r="J231"/>
  <c r="BK218"/>
  <c r="BK213"/>
  <c r="BK207"/>
  <c r="J199"/>
  <c r="BK191"/>
  <c r="J182"/>
  <c r="BK171"/>
  <c r="J167"/>
  <c r="J164"/>
  <c r="BK157"/>
  <c r="BK154"/>
  <c r="BK146"/>
  <c r="BK333"/>
  <c r="BK330"/>
  <c r="J322"/>
  <c r="J317"/>
  <c r="BK310"/>
  <c r="BK305"/>
  <c r="J299"/>
  <c r="J290"/>
  <c r="J282"/>
  <c r="J276"/>
  <c r="BK271"/>
  <c r="J265"/>
  <c r="BK261"/>
  <c r="J251"/>
  <c r="BK237"/>
  <c r="BK226"/>
  <c r="J220"/>
  <c r="BK215"/>
  <c r="J207"/>
  <c r="J204"/>
  <c r="J198"/>
  <c r="BK193"/>
  <c r="J188"/>
  <c r="BK185"/>
  <c r="BK184"/>
  <c r="J178"/>
  <c r="J171"/>
  <c r="BK165"/>
  <c r="J158"/>
  <c r="J156"/>
  <c r="BK150"/>
  <c r="BK147"/>
  <c r="J142"/>
  <c r="BK340"/>
  <c r="BK328"/>
  <c r="BK319"/>
  <c r="J308"/>
  <c r="J295"/>
  <c r="J289"/>
  <c r="BK279"/>
  <c r="J263"/>
  <c r="BK257"/>
  <c r="BK252"/>
  <c r="BK245"/>
  <c r="J237"/>
  <c r="J228"/>
  <c r="J225"/>
  <c r="J217"/>
  <c r="J210"/>
  <c r="BK200"/>
  <c r="BK194"/>
  <c r="BK186"/>
  <c r="BK172"/>
  <c r="J150"/>
  <c r="BK143"/>
  <c r="J344"/>
  <c r="J338"/>
  <c r="J332"/>
  <c r="BK326"/>
  <c r="BK317"/>
  <c r="J305"/>
  <c r="BK300"/>
  <c r="BK285"/>
  <c r="J272"/>
  <c r="BK266"/>
  <c r="J262"/>
  <c r="J258"/>
  <c r="J244"/>
  <c r="BK235"/>
  <c r="BK233"/>
  <c r="BK225"/>
  <c r="BK214"/>
  <c r="BK209"/>
  <c r="J200"/>
  <c r="J194"/>
  <c r="BK190"/>
  <c r="J181"/>
  <c r="J176"/>
  <c r="BK169"/>
  <c r="BK164"/>
  <c r="BK159"/>
  <c r="J152"/>
  <c r="BK145"/>
  <c r="J139"/>
  <c i="4" r="BK142"/>
  <c r="J149"/>
  <c r="BK144"/>
  <c r="BK136"/>
  <c r="BK146"/>
  <c r="BK133"/>
  <c r="J144"/>
  <c i="5" r="J244"/>
  <c r="BK237"/>
  <c r="J234"/>
  <c r="J230"/>
  <c r="BK225"/>
  <c r="J221"/>
  <c r="BK216"/>
  <c r="BK213"/>
  <c r="J207"/>
  <c r="BK201"/>
  <c r="J197"/>
  <c r="BK192"/>
  <c r="J186"/>
  <c r="BK180"/>
  <c r="J172"/>
  <c r="BK168"/>
  <c r="BK161"/>
  <c r="BK154"/>
  <c r="BK146"/>
  <c r="BK140"/>
  <c r="BK241"/>
  <c r="J215"/>
  <c r="BK209"/>
  <c r="J202"/>
  <c r="BK198"/>
  <c r="BK191"/>
  <c r="J185"/>
  <c r="J176"/>
  <c r="BK171"/>
  <c r="BK166"/>
  <c r="J161"/>
  <c r="BK156"/>
  <c r="BK151"/>
  <c r="BK139"/>
  <c r="BK245"/>
  <c r="J238"/>
  <c r="J235"/>
  <c r="BK231"/>
  <c r="J228"/>
  <c r="J224"/>
  <c r="BK217"/>
  <c r="BK207"/>
  <c r="BK197"/>
  <c r="J193"/>
  <c r="J189"/>
  <c r="J184"/>
  <c r="BK178"/>
  <c r="J167"/>
  <c r="J162"/>
  <c r="J156"/>
  <c r="J144"/>
  <c r="J135"/>
  <c r="BK239"/>
  <c r="BK138"/>
  <c i="6" r="F37"/>
  <c i="1" r="AZ101"/>
  <c i="7" r="J190"/>
  <c r="BK176"/>
  <c r="BK166"/>
  <c r="BK159"/>
  <c r="BK147"/>
  <c r="BK140"/>
  <c r="BK134"/>
  <c r="BK181"/>
  <c r="BK175"/>
  <c r="BK163"/>
  <c r="BK150"/>
  <c r="BK137"/>
  <c r="J173"/>
  <c r="J169"/>
  <c r="J159"/>
  <c r="J144"/>
  <c r="J140"/>
  <c r="J183"/>
  <c r="BK177"/>
  <c r="BK173"/>
  <c r="BK164"/>
  <c r="BK158"/>
  <c r="J151"/>
  <c r="BK145"/>
  <c r="BK136"/>
  <c r="J132"/>
  <c i="8" r="BK177"/>
  <c r="BK169"/>
  <c r="BK175"/>
  <c r="BK171"/>
  <c r="BK166"/>
  <c r="J161"/>
  <c r="BK156"/>
  <c r="J148"/>
  <c r="BK141"/>
  <c r="BK134"/>
  <c r="BK182"/>
  <c r="J172"/>
  <c r="J169"/>
  <c r="J158"/>
  <c r="BK154"/>
  <c r="J143"/>
  <c r="BK135"/>
  <c r="J175"/>
  <c r="J160"/>
  <c r="BK155"/>
  <c r="J142"/>
  <c r="BK138"/>
  <c i="9" r="J182"/>
  <c r="BK175"/>
  <c r="BK167"/>
  <c r="J158"/>
  <c r="J144"/>
  <c r="J175"/>
  <c r="BK166"/>
  <c r="J154"/>
  <c r="J151"/>
  <c r="J141"/>
  <c r="BK138"/>
  <c r="J173"/>
  <c r="BK139"/>
  <c r="J177"/>
  <c r="J169"/>
  <c r="BK162"/>
  <c r="BK154"/>
  <c r="J137"/>
  <c i="10" r="BK154"/>
  <c r="BK148"/>
  <c r="BK143"/>
  <c r="J134"/>
  <c r="J151"/>
  <c r="J142"/>
  <c r="BK131"/>
  <c r="BK149"/>
  <c r="BK140"/>
  <c r="J136"/>
  <c r="J154"/>
  <c r="BK147"/>
  <c r="J141"/>
  <c r="BK138"/>
  <c r="J131"/>
  <c i="11" r="J136"/>
  <c r="BK131"/>
  <c r="BK126"/>
  <c r="J138"/>
  <c r="J128"/>
  <c r="J131"/>
  <c r="J127"/>
  <c r="J130"/>
  <c i="12" r="BK175"/>
  <c r="J164"/>
  <c r="J148"/>
  <c r="BK139"/>
  <c r="BK129"/>
  <c r="BK173"/>
  <c r="J165"/>
  <c r="J157"/>
  <c r="J150"/>
  <c r="BK138"/>
  <c r="J134"/>
  <c r="BK172"/>
  <c r="BK159"/>
  <c r="J151"/>
  <c r="J143"/>
  <c r="BK133"/>
  <c r="BK179"/>
  <c r="BK171"/>
  <c r="BK165"/>
  <c r="J159"/>
  <c r="BK155"/>
  <c r="BK150"/>
  <c r="J145"/>
  <c r="BK140"/>
  <c r="J129"/>
  <c i="13" r="J220"/>
  <c r="BK209"/>
  <c r="BK204"/>
  <c r="J197"/>
  <c r="J184"/>
  <c r="BK177"/>
  <c r="BK169"/>
  <c r="BK158"/>
  <c r="J147"/>
  <c r="BK143"/>
  <c r="BK139"/>
  <c r="BK226"/>
  <c r="BK215"/>
  <c r="BK207"/>
  <c r="BK201"/>
  <c r="J193"/>
  <c r="J181"/>
  <c r="J172"/>
  <c r="BK167"/>
  <c r="J153"/>
  <c r="J144"/>
  <c r="BK227"/>
  <c r="J222"/>
  <c r="J214"/>
  <c r="J210"/>
  <c r="BK189"/>
  <c r="BK174"/>
  <c r="J168"/>
  <c r="J162"/>
  <c r="J157"/>
  <c r="BK149"/>
  <c r="BK223"/>
  <c r="J218"/>
  <c r="J208"/>
  <c r="BK194"/>
  <c r="J189"/>
  <c r="BK175"/>
  <c r="BK164"/>
  <c r="J152"/>
  <c i="14" r="J219"/>
  <c r="J210"/>
  <c r="J205"/>
  <c r="BK199"/>
  <c r="BK187"/>
  <c r="BK182"/>
  <c r="BK175"/>
  <c r="BK160"/>
  <c r="J150"/>
  <c r="J140"/>
  <c r="J220"/>
  <c r="J217"/>
  <c r="J199"/>
  <c r="J192"/>
  <c r="BK184"/>
  <c r="J177"/>
  <c r="BK168"/>
  <c r="J142"/>
  <c r="J138"/>
  <c r="BK217"/>
  <c r="J213"/>
  <c r="BK205"/>
  <c r="J198"/>
  <c r="BK190"/>
  <c r="BK178"/>
  <c r="BK166"/>
  <c r="BK159"/>
  <c r="J154"/>
  <c r="BK146"/>
  <c r="BK138"/>
  <c r="BK210"/>
  <c r="BK204"/>
  <c r="J190"/>
  <c r="J181"/>
  <c r="J175"/>
  <c r="BK170"/>
  <c r="BK161"/>
  <c r="BK150"/>
  <c r="BK145"/>
  <c i="2" l="1" r="R149"/>
  <c r="T155"/>
  <c r="T185"/>
  <c r="R202"/>
  <c r="P206"/>
  <c r="P232"/>
  <c r="T279"/>
  <c r="BK295"/>
  <c r="J295"/>
  <c r="J112"/>
  <c r="BK306"/>
  <c r="J306"/>
  <c r="J113"/>
  <c r="BK317"/>
  <c r="J317"/>
  <c r="J114"/>
  <c r="R317"/>
  <c r="T317"/>
  <c r="R325"/>
  <c r="R347"/>
  <c r="R378"/>
  <c r="T384"/>
  <c r="T394"/>
  <c r="BK408"/>
  <c r="J408"/>
  <c r="J121"/>
  <c r="BK412"/>
  <c r="J412"/>
  <c r="J122"/>
  <c r="BK417"/>
  <c r="J417"/>
  <c r="J123"/>
  <c i="3" r="T136"/>
  <c r="P229"/>
  <c r="R247"/>
  <c r="T268"/>
  <c r="T277"/>
  <c r="P287"/>
  <c r="P306"/>
  <c r="P325"/>
  <c r="BK334"/>
  <c r="J334"/>
  <c r="J110"/>
  <c i="4" r="R134"/>
  <c r="R131"/>
  <c r="R130"/>
  <c r="P140"/>
  <c r="P139"/>
  <c i="5" r="P134"/>
  <c r="P133"/>
  <c r="BK148"/>
  <c r="J148"/>
  <c r="J105"/>
  <c r="T152"/>
  <c r="T175"/>
  <c r="P208"/>
  <c i="7" r="T131"/>
  <c r="R146"/>
  <c r="T149"/>
  <c r="P153"/>
  <c r="T179"/>
  <c r="BK189"/>
  <c r="J189"/>
  <c r="J107"/>
  <c i="8" r="R131"/>
  <c r="P146"/>
  <c r="BK149"/>
  <c r="J149"/>
  <c r="J102"/>
  <c r="T168"/>
  <c r="T167"/>
  <c r="R179"/>
  <c r="R178"/>
  <c i="9" r="T136"/>
  <c r="R150"/>
  <c r="P155"/>
  <c r="R164"/>
  <c r="P168"/>
  <c r="R174"/>
  <c r="BK181"/>
  <c r="J181"/>
  <c r="J112"/>
  <c i="10" r="R125"/>
  <c r="R124"/>
  <c r="R123"/>
  <c i="11" r="R125"/>
  <c r="R124"/>
  <c r="R123"/>
  <c r="R135"/>
  <c i="12" r="T126"/>
  <c r="T136"/>
  <c r="P152"/>
  <c i="13" r="BK138"/>
  <c r="J138"/>
  <c r="J102"/>
  <c r="P150"/>
  <c r="BK163"/>
  <c r="J163"/>
  <c r="J105"/>
  <c r="BK188"/>
  <c r="J188"/>
  <c r="J108"/>
  <c r="BK196"/>
  <c r="J196"/>
  <c r="J109"/>
  <c r="P200"/>
  <c r="R224"/>
  <c i="14" r="R137"/>
  <c r="R134"/>
  <c r="R152"/>
  <c r="P162"/>
  <c r="BK191"/>
  <c r="J191"/>
  <c r="J109"/>
  <c i="2" r="BK149"/>
  <c r="J149"/>
  <c r="J102"/>
  <c r="P155"/>
  <c r="P185"/>
  <c r="P202"/>
  <c r="T206"/>
  <c r="BK232"/>
  <c r="J232"/>
  <c r="J107"/>
  <c r="R279"/>
  <c r="R291"/>
  <c r="R295"/>
  <c r="R306"/>
  <c r="P317"/>
  <c r="T325"/>
  <c r="P347"/>
  <c r="P378"/>
  <c r="P384"/>
  <c r="P394"/>
  <c r="P405"/>
  <c r="R408"/>
  <c r="T412"/>
  <c r="T417"/>
  <c i="3" r="R136"/>
  <c r="T229"/>
  <c r="P247"/>
  <c r="P268"/>
  <c r="P277"/>
  <c r="R287"/>
  <c r="R306"/>
  <c r="R325"/>
  <c r="P334"/>
  <c i="4" r="BK134"/>
  <c r="J134"/>
  <c r="J103"/>
  <c r="T140"/>
  <c r="T139"/>
  <c i="5" r="R134"/>
  <c r="R133"/>
  <c r="P148"/>
  <c r="BK152"/>
  <c r="J152"/>
  <c r="J106"/>
  <c r="BK175"/>
  <c r="J175"/>
  <c r="J107"/>
  <c r="BK208"/>
  <c r="J208"/>
  <c r="J108"/>
  <c i="7" r="BK131"/>
  <c r="J131"/>
  <c r="J100"/>
  <c r="T146"/>
  <c r="R149"/>
  <c r="T153"/>
  <c r="R179"/>
  <c r="T189"/>
  <c r="T188"/>
  <c i="8" r="T131"/>
  <c r="T146"/>
  <c r="T149"/>
  <c r="P168"/>
  <c r="P167"/>
  <c r="BK179"/>
  <c r="J179"/>
  <c r="J107"/>
  <c i="9" r="R136"/>
  <c r="P150"/>
  <c r="BK155"/>
  <c r="J155"/>
  <c r="J104"/>
  <c r="P164"/>
  <c r="T168"/>
  <c r="T174"/>
  <c r="T181"/>
  <c r="T180"/>
  <c i="10" r="BK125"/>
  <c r="J125"/>
  <c r="J100"/>
  <c i="11" r="T125"/>
  <c r="T124"/>
  <c r="T123"/>
  <c r="T135"/>
  <c i="12" r="R126"/>
  <c r="R136"/>
  <c r="R152"/>
  <c i="13" r="P138"/>
  <c r="BK150"/>
  <c r="J150"/>
  <c r="J104"/>
  <c r="P163"/>
  <c r="P188"/>
  <c r="P196"/>
  <c r="BK200"/>
  <c r="J200"/>
  <c r="J110"/>
  <c r="P224"/>
  <c i="14" r="P137"/>
  <c r="P134"/>
  <c r="BK157"/>
  <c r="J157"/>
  <c r="J106"/>
  <c r="T157"/>
  <c r="BK172"/>
  <c r="J172"/>
  <c r="J108"/>
  <c r="T172"/>
  <c r="P191"/>
  <c i="2" r="P149"/>
  <c r="P148"/>
  <c r="BK155"/>
  <c r="J155"/>
  <c r="J103"/>
  <c r="BK185"/>
  <c r="J185"/>
  <c r="J104"/>
  <c r="BK202"/>
  <c r="J202"/>
  <c r="J105"/>
  <c r="BK206"/>
  <c r="J206"/>
  <c r="J106"/>
  <c r="R232"/>
  <c r="BK279"/>
  <c r="J279"/>
  <c r="J110"/>
  <c r="BK291"/>
  <c r="J291"/>
  <c r="J111"/>
  <c r="T291"/>
  <c r="T295"/>
  <c r="T306"/>
  <c r="P325"/>
  <c r="BK347"/>
  <c r="J347"/>
  <c r="J116"/>
  <c r="BK378"/>
  <c r="J378"/>
  <c r="J117"/>
  <c r="BK384"/>
  <c r="J384"/>
  <c r="J118"/>
  <c r="BK394"/>
  <c r="J394"/>
  <c r="J119"/>
  <c r="BK405"/>
  <c r="J405"/>
  <c r="J120"/>
  <c r="R405"/>
  <c r="P408"/>
  <c r="P412"/>
  <c r="P417"/>
  <c i="3" r="P136"/>
  <c r="P135"/>
  <c r="P134"/>
  <c i="1" r="AU98"/>
  <c i="3" r="BK229"/>
  <c r="J229"/>
  <c r="J103"/>
  <c r="BK247"/>
  <c r="J247"/>
  <c r="J104"/>
  <c r="BK268"/>
  <c r="J268"/>
  <c r="J105"/>
  <c r="BK277"/>
  <c r="J277"/>
  <c r="J106"/>
  <c r="BK287"/>
  <c r="J287"/>
  <c r="J107"/>
  <c r="BK306"/>
  <c r="J306"/>
  <c r="J108"/>
  <c r="BK325"/>
  <c r="J325"/>
  <c r="J109"/>
  <c r="R334"/>
  <c i="4" r="T134"/>
  <c r="T131"/>
  <c r="R140"/>
  <c r="R139"/>
  <c i="5" r="BK134"/>
  <c r="J134"/>
  <c r="J102"/>
  <c r="T148"/>
  <c r="R152"/>
  <c r="R175"/>
  <c r="T208"/>
  <c i="7" r="P131"/>
  <c r="P146"/>
  <c r="BK149"/>
  <c r="J149"/>
  <c r="J102"/>
  <c r="BK153"/>
  <c r="J153"/>
  <c r="J103"/>
  <c r="BK179"/>
  <c r="J179"/>
  <c r="J104"/>
  <c r="R189"/>
  <c r="R188"/>
  <c i="8" r="P131"/>
  <c r="R146"/>
  <c r="R149"/>
  <c r="R168"/>
  <c r="R167"/>
  <c r="P179"/>
  <c r="P178"/>
  <c i="9" r="P136"/>
  <c r="P135"/>
  <c r="T150"/>
  <c r="T155"/>
  <c r="T164"/>
  <c r="T163"/>
  <c r="R168"/>
  <c r="P174"/>
  <c r="R181"/>
  <c r="R180"/>
  <c i="10" r="P125"/>
  <c r="P124"/>
  <c r="P123"/>
  <c i="1" r="AU105"/>
  <c i="11" r="BK125"/>
  <c r="J125"/>
  <c r="J100"/>
  <c r="BK135"/>
  <c r="J135"/>
  <c r="J101"/>
  <c i="12" r="P126"/>
  <c r="P136"/>
  <c r="T152"/>
  <c i="13" r="T138"/>
  <c r="R150"/>
  <c r="R163"/>
  <c r="R188"/>
  <c r="R196"/>
  <c r="R200"/>
  <c r="BK224"/>
  <c r="J224"/>
  <c r="J111"/>
  <c i="14" r="BK137"/>
  <c r="J137"/>
  <c r="J103"/>
  <c r="P152"/>
  <c r="P157"/>
  <c r="BK162"/>
  <c r="J162"/>
  <c r="J107"/>
  <c r="R162"/>
  <c r="R172"/>
  <c r="R191"/>
  <c i="2" r="T149"/>
  <c r="R155"/>
  <c r="R185"/>
  <c r="T202"/>
  <c r="R206"/>
  <c r="T232"/>
  <c r="P279"/>
  <c r="P291"/>
  <c r="P295"/>
  <c r="P306"/>
  <c r="BK325"/>
  <c r="J325"/>
  <c r="J115"/>
  <c r="T347"/>
  <c r="T378"/>
  <c r="R384"/>
  <c r="R394"/>
  <c r="T405"/>
  <c r="T408"/>
  <c r="R412"/>
  <c r="R417"/>
  <c i="3" r="BK136"/>
  <c r="J136"/>
  <c r="J102"/>
  <c r="R229"/>
  <c r="T247"/>
  <c r="R268"/>
  <c r="R277"/>
  <c r="T287"/>
  <c r="T306"/>
  <c r="T325"/>
  <c r="T334"/>
  <c i="4" r="P134"/>
  <c r="P131"/>
  <c r="P130"/>
  <c i="1" r="AU99"/>
  <c i="4" r="BK140"/>
  <c r="J140"/>
  <c r="J106"/>
  <c i="5" r="T134"/>
  <c r="T133"/>
  <c r="R148"/>
  <c r="P152"/>
  <c r="P175"/>
  <c r="R208"/>
  <c i="7" r="R131"/>
  <c r="BK146"/>
  <c r="J146"/>
  <c r="J101"/>
  <c r="P149"/>
  <c r="R153"/>
  <c r="P179"/>
  <c r="P189"/>
  <c r="P188"/>
  <c i="8" r="BK131"/>
  <c r="BK146"/>
  <c r="J146"/>
  <c r="J101"/>
  <c r="P149"/>
  <c r="BK168"/>
  <c r="J168"/>
  <c r="J105"/>
  <c r="T179"/>
  <c r="T178"/>
  <c i="9" r="BK136"/>
  <c r="J136"/>
  <c r="J100"/>
  <c r="BK150"/>
  <c r="J150"/>
  <c r="J103"/>
  <c r="R155"/>
  <c r="BK164"/>
  <c r="J164"/>
  <c r="J107"/>
  <c r="BK168"/>
  <c r="J168"/>
  <c r="J108"/>
  <c r="BK174"/>
  <c r="J174"/>
  <c r="J109"/>
  <c r="P181"/>
  <c r="P180"/>
  <c i="10" r="T125"/>
  <c r="T124"/>
  <c r="T123"/>
  <c i="11" r="P125"/>
  <c r="P124"/>
  <c r="P123"/>
  <c i="1" r="AU106"/>
  <c i="11" r="P135"/>
  <c i="12" r="BK126"/>
  <c r="BK136"/>
  <c r="J136"/>
  <c r="J101"/>
  <c r="BK152"/>
  <c r="J152"/>
  <c r="J102"/>
  <c i="13" r="R138"/>
  <c r="R137"/>
  <c r="T150"/>
  <c r="T163"/>
  <c r="T188"/>
  <c r="T196"/>
  <c r="T200"/>
  <c r="T224"/>
  <c i="14" r="T137"/>
  <c r="T134"/>
  <c r="BK152"/>
  <c r="BK151"/>
  <c r="J151"/>
  <c r="J104"/>
  <c r="T152"/>
  <c r="R157"/>
  <c r="T162"/>
  <c r="P172"/>
  <c r="T191"/>
  <c i="5" r="BK145"/>
  <c r="J145"/>
  <c r="J103"/>
  <c i="8" r="BK165"/>
  <c r="J165"/>
  <c r="J103"/>
  <c i="13" r="BK185"/>
  <c r="J185"/>
  <c r="J106"/>
  <c i="14" r="BK135"/>
  <c r="J135"/>
  <c r="J102"/>
  <c i="2" r="BK276"/>
  <c r="J276"/>
  <c r="J108"/>
  <c i="4" r="BK137"/>
  <c r="J137"/>
  <c r="J104"/>
  <c i="6" r="BK128"/>
  <c r="J128"/>
  <c r="J102"/>
  <c i="13" r="BK148"/>
  <c r="J148"/>
  <c r="J103"/>
  <c i="4" r="BK132"/>
  <c r="J132"/>
  <c r="J102"/>
  <c i="7" r="BK186"/>
  <c r="J186"/>
  <c r="J105"/>
  <c i="10" r="BK155"/>
  <c r="J155"/>
  <c r="J101"/>
  <c i="13" r="BK228"/>
  <c r="J228"/>
  <c r="J112"/>
  <c i="9" r="BK146"/>
  <c r="J146"/>
  <c r="J101"/>
  <c r="BK148"/>
  <c r="J148"/>
  <c r="J102"/>
  <c r="BK161"/>
  <c r="J161"/>
  <c r="J105"/>
  <c r="BK178"/>
  <c r="J178"/>
  <c r="J110"/>
  <c i="14" r="J93"/>
  <c r="F96"/>
  <c r="BF142"/>
  <c r="BF145"/>
  <c r="BF148"/>
  <c r="BF160"/>
  <c r="BF170"/>
  <c r="BF175"/>
  <c r="BF178"/>
  <c r="BF179"/>
  <c r="BF180"/>
  <c r="BF183"/>
  <c r="BF188"/>
  <c r="BF195"/>
  <c r="BF204"/>
  <c r="BF212"/>
  <c r="BF213"/>
  <c r="BF138"/>
  <c r="BF154"/>
  <c r="BF158"/>
  <c r="BF164"/>
  <c r="BF166"/>
  <c r="BF184"/>
  <c r="BF186"/>
  <c r="BF192"/>
  <c r="BF199"/>
  <c r="BF200"/>
  <c r="BF201"/>
  <c r="BF205"/>
  <c r="BF206"/>
  <c r="BF207"/>
  <c r="BF211"/>
  <c r="BF216"/>
  <c r="BF218"/>
  <c r="BF220"/>
  <c r="BF221"/>
  <c r="E85"/>
  <c r="BF136"/>
  <c r="BF141"/>
  <c r="BF143"/>
  <c r="BF144"/>
  <c r="BF149"/>
  <c r="BF153"/>
  <c r="BF155"/>
  <c r="BF159"/>
  <c r="BF167"/>
  <c r="BF168"/>
  <c r="BF169"/>
  <c r="BF176"/>
  <c r="BF177"/>
  <c r="BF181"/>
  <c r="BF189"/>
  <c r="BF193"/>
  <c r="BF194"/>
  <c r="BF196"/>
  <c r="BF197"/>
  <c r="BF198"/>
  <c r="BF217"/>
  <c r="BF219"/>
  <c r="BF222"/>
  <c r="BF223"/>
  <c r="BF139"/>
  <c r="BF140"/>
  <c r="BF146"/>
  <c r="BF147"/>
  <c r="BF150"/>
  <c r="BF156"/>
  <c r="BF161"/>
  <c r="BF163"/>
  <c r="BF165"/>
  <c r="BF171"/>
  <c r="BF173"/>
  <c r="BF174"/>
  <c r="BF182"/>
  <c r="BF185"/>
  <c r="BF187"/>
  <c r="BF190"/>
  <c r="BF202"/>
  <c r="BF203"/>
  <c r="BF208"/>
  <c r="BF209"/>
  <c r="BF210"/>
  <c r="BF214"/>
  <c r="BF215"/>
  <c i="12" r="J126"/>
  <c r="J100"/>
  <c i="13" r="BF143"/>
  <c r="BF147"/>
  <c r="BF149"/>
  <c r="BF152"/>
  <c r="BF153"/>
  <c r="BF155"/>
  <c r="BF158"/>
  <c r="BF167"/>
  <c r="BF170"/>
  <c r="BF191"/>
  <c r="BF198"/>
  <c r="BF207"/>
  <c r="BF208"/>
  <c r="BF213"/>
  <c r="BF215"/>
  <c r="BF216"/>
  <c r="BF217"/>
  <c r="BF218"/>
  <c r="BF220"/>
  <c r="BF221"/>
  <c r="BF225"/>
  <c r="BF226"/>
  <c r="E85"/>
  <c r="J93"/>
  <c r="BF139"/>
  <c r="BF140"/>
  <c r="BF142"/>
  <c r="BF145"/>
  <c r="BF151"/>
  <c r="BF156"/>
  <c r="BF157"/>
  <c r="BF159"/>
  <c r="BF169"/>
  <c r="BF173"/>
  <c r="BF186"/>
  <c r="BF189"/>
  <c r="BF201"/>
  <c r="BF205"/>
  <c r="BF210"/>
  <c r="BF211"/>
  <c r="BF222"/>
  <c r="BF227"/>
  <c r="F96"/>
  <c r="BF141"/>
  <c r="BF144"/>
  <c r="BF146"/>
  <c r="BF154"/>
  <c r="BF164"/>
  <c r="BF166"/>
  <c r="BF168"/>
  <c r="BF171"/>
  <c r="BF176"/>
  <c r="BF177"/>
  <c r="BF178"/>
  <c r="BF179"/>
  <c r="BF180"/>
  <c r="BF181"/>
  <c r="BF182"/>
  <c r="BF184"/>
  <c r="BF190"/>
  <c r="BF192"/>
  <c r="BF193"/>
  <c r="BF203"/>
  <c r="BF223"/>
  <c r="BF229"/>
  <c r="BF160"/>
  <c r="BF161"/>
  <c r="BF162"/>
  <c r="BF165"/>
  <c r="BF172"/>
  <c r="BF174"/>
  <c r="BF175"/>
  <c r="BF183"/>
  <c r="BF194"/>
  <c r="BF195"/>
  <c r="BF197"/>
  <c r="BF199"/>
  <c r="BF202"/>
  <c r="BF204"/>
  <c r="BF206"/>
  <c r="BF209"/>
  <c r="BF212"/>
  <c r="BF214"/>
  <c r="BF219"/>
  <c i="11" r="BK124"/>
  <c r="J124"/>
  <c r="J99"/>
  <c i="12" r="J91"/>
  <c r="F94"/>
  <c r="E112"/>
  <c r="BF127"/>
  <c r="BF129"/>
  <c r="BF137"/>
  <c r="BF144"/>
  <c r="BF149"/>
  <c r="BF153"/>
  <c r="BF155"/>
  <c r="BF158"/>
  <c r="BF161"/>
  <c r="BF164"/>
  <c r="BF168"/>
  <c r="BF173"/>
  <c r="BF128"/>
  <c r="BF132"/>
  <c r="BF139"/>
  <c r="BF141"/>
  <c r="BF142"/>
  <c r="BF143"/>
  <c r="BF145"/>
  <c r="BF146"/>
  <c r="BF151"/>
  <c r="BF165"/>
  <c r="BF167"/>
  <c r="BF172"/>
  <c r="BF176"/>
  <c r="BF179"/>
  <c r="BF130"/>
  <c r="BF134"/>
  <c r="BF135"/>
  <c r="BF138"/>
  <c r="BF140"/>
  <c r="BF150"/>
  <c r="BF156"/>
  <c r="BF157"/>
  <c r="BF159"/>
  <c r="BF160"/>
  <c r="BF163"/>
  <c r="BF169"/>
  <c r="BF170"/>
  <c r="BF171"/>
  <c r="BF174"/>
  <c r="BF177"/>
  <c r="BF131"/>
  <c r="BF133"/>
  <c r="BF147"/>
  <c r="BF148"/>
  <c r="BF154"/>
  <c r="BF162"/>
  <c r="BF166"/>
  <c r="BF175"/>
  <c r="BF178"/>
  <c i="11" r="F94"/>
  <c r="J117"/>
  <c r="BF136"/>
  <c r="BF140"/>
  <c r="E85"/>
  <c r="BF128"/>
  <c r="BF130"/>
  <c r="BF132"/>
  <c r="BF134"/>
  <c r="BF139"/>
  <c r="BF127"/>
  <c r="BF129"/>
  <c r="BF133"/>
  <c r="BF137"/>
  <c r="BF138"/>
  <c r="BF126"/>
  <c r="BF131"/>
  <c i="10" r="F94"/>
  <c r="BF127"/>
  <c r="BF136"/>
  <c r="BF138"/>
  <c r="BF140"/>
  <c r="BF141"/>
  <c r="BF142"/>
  <c r="BF143"/>
  <c r="BF151"/>
  <c r="BF156"/>
  <c r="E111"/>
  <c r="J117"/>
  <c r="BF131"/>
  <c r="BF135"/>
  <c r="BF139"/>
  <c r="BF144"/>
  <c r="BF148"/>
  <c r="BF154"/>
  <c r="BF128"/>
  <c r="BF134"/>
  <c r="BF137"/>
  <c r="BF147"/>
  <c r="BF150"/>
  <c r="BF126"/>
  <c r="BF129"/>
  <c r="BF130"/>
  <c r="BF132"/>
  <c r="BF133"/>
  <c r="BF145"/>
  <c r="BF146"/>
  <c r="BF149"/>
  <c r="BF152"/>
  <c r="BF153"/>
  <c i="8" r="J131"/>
  <c r="J100"/>
  <c i="9" r="E85"/>
  <c r="BF142"/>
  <c r="BF152"/>
  <c r="BF153"/>
  <c r="BF156"/>
  <c r="BF158"/>
  <c r="BF162"/>
  <c r="BF165"/>
  <c r="BF166"/>
  <c r="BF167"/>
  <c r="BF169"/>
  <c r="BF183"/>
  <c r="J91"/>
  <c r="F131"/>
  <c r="BF137"/>
  <c r="BF147"/>
  <c r="BF159"/>
  <c r="BF171"/>
  <c r="BF177"/>
  <c r="BF138"/>
  <c r="BF144"/>
  <c r="BF149"/>
  <c r="BF151"/>
  <c r="BF154"/>
  <c r="BF172"/>
  <c r="BF173"/>
  <c r="BF139"/>
  <c r="BF140"/>
  <c r="BF141"/>
  <c r="BF143"/>
  <c r="BF145"/>
  <c r="BF157"/>
  <c r="BF160"/>
  <c r="BF170"/>
  <c r="BF175"/>
  <c r="BF176"/>
  <c r="BF179"/>
  <c r="BF182"/>
  <c i="8" r="J123"/>
  <c r="BF135"/>
  <c r="BF136"/>
  <c r="BF138"/>
  <c r="BF139"/>
  <c r="BF144"/>
  <c r="BF153"/>
  <c r="BF155"/>
  <c r="BF156"/>
  <c r="BF158"/>
  <c r="BF171"/>
  <c r="BF174"/>
  <c r="F94"/>
  <c r="BF133"/>
  <c r="BF142"/>
  <c r="BF143"/>
  <c r="BF157"/>
  <c r="BF166"/>
  <c r="BF176"/>
  <c r="BF177"/>
  <c r="BF182"/>
  <c r="BF132"/>
  <c r="BF141"/>
  <c r="BF147"/>
  <c r="BF148"/>
  <c r="BF150"/>
  <c r="BF160"/>
  <c r="BF161"/>
  <c r="BF164"/>
  <c r="BF172"/>
  <c r="BF173"/>
  <c r="BF175"/>
  <c r="BF180"/>
  <c r="BF181"/>
  <c r="BF183"/>
  <c r="E85"/>
  <c r="BF134"/>
  <c r="BF137"/>
  <c r="BF140"/>
  <c r="BF145"/>
  <c r="BF151"/>
  <c r="BF152"/>
  <c r="BF154"/>
  <c r="BF159"/>
  <c r="BF162"/>
  <c r="BF163"/>
  <c r="BF169"/>
  <c r="BF170"/>
  <c i="7" r="E117"/>
  <c r="BF132"/>
  <c r="BF136"/>
  <c r="BF138"/>
  <c r="BF141"/>
  <c r="BF142"/>
  <c r="BF148"/>
  <c r="BF161"/>
  <c r="BF166"/>
  <c r="BF173"/>
  <c r="BF176"/>
  <c r="BF181"/>
  <c r="BF182"/>
  <c r="BF183"/>
  <c r="F94"/>
  <c r="BF134"/>
  <c r="BF139"/>
  <c r="BF143"/>
  <c r="BF152"/>
  <c r="BF154"/>
  <c r="BF156"/>
  <c r="BF158"/>
  <c r="BF164"/>
  <c r="BF165"/>
  <c r="BF170"/>
  <c r="BF171"/>
  <c r="BF172"/>
  <c r="BF177"/>
  <c r="BF178"/>
  <c r="BF180"/>
  <c r="BF184"/>
  <c r="BF190"/>
  <c r="BF191"/>
  <c r="J123"/>
  <c r="BF133"/>
  <c r="BF137"/>
  <c r="BF140"/>
  <c r="BF155"/>
  <c r="BF157"/>
  <c r="BF159"/>
  <c r="BF160"/>
  <c r="BF174"/>
  <c r="BF175"/>
  <c r="BF135"/>
  <c r="BF144"/>
  <c r="BF145"/>
  <c r="BF147"/>
  <c r="BF150"/>
  <c r="BF151"/>
  <c r="BF162"/>
  <c r="BF163"/>
  <c r="BF167"/>
  <c r="BF168"/>
  <c r="BF169"/>
  <c r="BF185"/>
  <c r="BF187"/>
  <c i="6" r="E85"/>
  <c r="J120"/>
  <c r="F96"/>
  <c r="BF129"/>
  <c i="4" r="BK139"/>
  <c r="J139"/>
  <c r="J105"/>
  <c i="5" r="F96"/>
  <c r="BF139"/>
  <c r="BF241"/>
  <c r="BF242"/>
  <c r="BF244"/>
  <c r="J126"/>
  <c r="BF142"/>
  <c r="BF144"/>
  <c r="BF151"/>
  <c r="BF153"/>
  <c r="BF154"/>
  <c r="BF156"/>
  <c r="BF160"/>
  <c r="BF162"/>
  <c r="BF166"/>
  <c r="BF167"/>
  <c r="BF168"/>
  <c r="BF169"/>
  <c r="BF170"/>
  <c r="BF172"/>
  <c r="BF181"/>
  <c r="BF184"/>
  <c r="BF186"/>
  <c r="BF187"/>
  <c r="BF190"/>
  <c r="BF191"/>
  <c r="BF194"/>
  <c r="BF197"/>
  <c r="BF199"/>
  <c r="BF200"/>
  <c r="BF201"/>
  <c r="BF203"/>
  <c r="BF211"/>
  <c r="BF214"/>
  <c r="BF219"/>
  <c r="BF222"/>
  <c r="BF224"/>
  <c r="BF227"/>
  <c r="BF231"/>
  <c r="BF234"/>
  <c r="BF236"/>
  <c r="BF239"/>
  <c r="BF243"/>
  <c r="BF246"/>
  <c r="E118"/>
  <c r="BF137"/>
  <c r="BF146"/>
  <c r="BF149"/>
  <c r="BF159"/>
  <c r="BF161"/>
  <c r="BF171"/>
  <c r="BF174"/>
  <c r="BF176"/>
  <c r="BF178"/>
  <c r="BF179"/>
  <c r="BF180"/>
  <c r="BF182"/>
  <c r="BF189"/>
  <c r="BF192"/>
  <c r="BF196"/>
  <c r="BF202"/>
  <c r="BF206"/>
  <c r="BF207"/>
  <c r="BF210"/>
  <c r="BF212"/>
  <c r="BF213"/>
  <c r="BF216"/>
  <c r="BF218"/>
  <c r="BF220"/>
  <c r="BF221"/>
  <c r="BF240"/>
  <c r="BF135"/>
  <c r="BF136"/>
  <c r="BF138"/>
  <c r="BF140"/>
  <c r="BF141"/>
  <c r="BF143"/>
  <c r="BF150"/>
  <c r="BF155"/>
  <c r="BF157"/>
  <c r="BF158"/>
  <c r="BF163"/>
  <c r="BF164"/>
  <c r="BF165"/>
  <c r="BF173"/>
  <c r="BF177"/>
  <c r="BF183"/>
  <c r="BF185"/>
  <c r="BF188"/>
  <c r="BF193"/>
  <c r="BF195"/>
  <c r="BF198"/>
  <c r="BF204"/>
  <c r="BF205"/>
  <c r="BF209"/>
  <c r="BF215"/>
  <c r="BF217"/>
  <c r="BF223"/>
  <c r="BF225"/>
  <c r="BF226"/>
  <c r="BF228"/>
  <c r="BF229"/>
  <c r="BF230"/>
  <c r="BF232"/>
  <c r="BF233"/>
  <c r="BF235"/>
  <c r="BF237"/>
  <c r="BF238"/>
  <c r="BF245"/>
  <c r="BF247"/>
  <c i="4" r="F127"/>
  <c r="BF133"/>
  <c r="BF143"/>
  <c r="BF145"/>
  <c r="BF146"/>
  <c r="BF148"/>
  <c r="BF149"/>
  <c r="BF135"/>
  <c r="BF138"/>
  <c r="J124"/>
  <c r="BF136"/>
  <c r="BF141"/>
  <c r="BF144"/>
  <c r="E85"/>
  <c r="BF142"/>
  <c r="BF147"/>
  <c i="3" r="F131"/>
  <c r="BF137"/>
  <c r="BF138"/>
  <c r="BF153"/>
  <c r="BF156"/>
  <c r="BF160"/>
  <c r="BF164"/>
  <c r="BF167"/>
  <c r="BF169"/>
  <c r="BF170"/>
  <c r="BF172"/>
  <c r="BF173"/>
  <c r="BF174"/>
  <c r="BF175"/>
  <c r="BF180"/>
  <c r="BF183"/>
  <c r="BF190"/>
  <c r="BF191"/>
  <c r="BF192"/>
  <c r="BF197"/>
  <c r="BF199"/>
  <c r="BF205"/>
  <c r="BF209"/>
  <c r="BF216"/>
  <c r="BF218"/>
  <c r="BF221"/>
  <c r="BF231"/>
  <c r="BF236"/>
  <c r="BF239"/>
  <c r="BF240"/>
  <c r="BF242"/>
  <c r="BF255"/>
  <c r="BF257"/>
  <c r="BF261"/>
  <c r="BF265"/>
  <c r="BF266"/>
  <c r="BF275"/>
  <c r="BF276"/>
  <c r="BF282"/>
  <c r="BF290"/>
  <c r="BF296"/>
  <c r="BF298"/>
  <c r="BF300"/>
  <c r="BF301"/>
  <c r="BF304"/>
  <c r="BF305"/>
  <c r="BF311"/>
  <c r="BF312"/>
  <c r="BF322"/>
  <c r="BF327"/>
  <c r="BF331"/>
  <c r="BF336"/>
  <c r="BF339"/>
  <c r="J93"/>
  <c r="BF139"/>
  <c r="BF144"/>
  <c r="BF147"/>
  <c r="BF148"/>
  <c r="BF149"/>
  <c r="BF151"/>
  <c r="BF154"/>
  <c r="BF155"/>
  <c r="BF184"/>
  <c r="BF189"/>
  <c r="BF195"/>
  <c r="BF212"/>
  <c r="BF213"/>
  <c r="BF214"/>
  <c r="BF222"/>
  <c r="BF224"/>
  <c r="BF225"/>
  <c r="BF227"/>
  <c r="BF228"/>
  <c r="BF233"/>
  <c r="BF238"/>
  <c r="BF241"/>
  <c r="BF251"/>
  <c r="BF253"/>
  <c r="BF256"/>
  <c r="BF258"/>
  <c r="BF269"/>
  <c r="BF270"/>
  <c r="BF271"/>
  <c r="BF280"/>
  <c r="BF286"/>
  <c r="BF289"/>
  <c r="BF291"/>
  <c r="BF293"/>
  <c r="BF294"/>
  <c r="BF295"/>
  <c r="BF297"/>
  <c r="BF303"/>
  <c r="BF307"/>
  <c r="BF308"/>
  <c r="BF314"/>
  <c r="BF320"/>
  <c r="BF323"/>
  <c r="BF329"/>
  <c r="BF330"/>
  <c r="BF332"/>
  <c r="BF333"/>
  <c r="BF340"/>
  <c r="BF342"/>
  <c r="BF343"/>
  <c r="BF344"/>
  <c r="BF140"/>
  <c r="BF143"/>
  <c r="BF145"/>
  <c r="BF146"/>
  <c r="BF150"/>
  <c r="BF159"/>
  <c r="BF163"/>
  <c r="BF171"/>
  <c r="BF176"/>
  <c r="BF179"/>
  <c r="BF182"/>
  <c r="BF186"/>
  <c r="BF187"/>
  <c r="BF188"/>
  <c r="BF196"/>
  <c r="BF201"/>
  <c r="BF203"/>
  <c r="BF204"/>
  <c r="BF206"/>
  <c r="BF211"/>
  <c r="BF219"/>
  <c r="BF223"/>
  <c r="BF232"/>
  <c r="BF234"/>
  <c r="BF243"/>
  <c r="BF248"/>
  <c r="BF249"/>
  <c r="BF250"/>
  <c r="BF254"/>
  <c r="BF262"/>
  <c r="BF263"/>
  <c r="BF264"/>
  <c r="BF278"/>
  <c r="BF279"/>
  <c r="BF285"/>
  <c r="BF292"/>
  <c r="BF299"/>
  <c r="BF302"/>
  <c r="BF313"/>
  <c r="BF315"/>
  <c r="BF316"/>
  <c r="BF318"/>
  <c r="BF321"/>
  <c r="BF324"/>
  <c r="BF328"/>
  <c r="BF335"/>
  <c r="E85"/>
  <c r="BF141"/>
  <c r="BF142"/>
  <c r="BF152"/>
  <c r="BF157"/>
  <c r="BF158"/>
  <c r="BF161"/>
  <c r="BF162"/>
  <c r="BF165"/>
  <c r="BF166"/>
  <c r="BF168"/>
  <c r="BF177"/>
  <c r="BF178"/>
  <c r="BF181"/>
  <c r="BF185"/>
  <c r="BF193"/>
  <c r="BF194"/>
  <c r="BF198"/>
  <c r="BF200"/>
  <c r="BF202"/>
  <c r="BF207"/>
  <c r="BF208"/>
  <c r="BF210"/>
  <c r="BF215"/>
  <c r="BF217"/>
  <c r="BF220"/>
  <c r="BF226"/>
  <c r="BF230"/>
  <c r="BF235"/>
  <c r="BF237"/>
  <c r="BF244"/>
  <c r="BF245"/>
  <c r="BF246"/>
  <c r="BF252"/>
  <c r="BF259"/>
  <c r="BF260"/>
  <c r="BF267"/>
  <c r="BF272"/>
  <c r="BF273"/>
  <c r="BF274"/>
  <c r="BF281"/>
  <c r="BF283"/>
  <c r="BF284"/>
  <c r="BF288"/>
  <c r="BF309"/>
  <c r="BF310"/>
  <c r="BF317"/>
  <c r="BF319"/>
  <c r="BF326"/>
  <c r="BF337"/>
  <c r="BF338"/>
  <c r="BF341"/>
  <c i="2" r="E85"/>
  <c r="F96"/>
  <c r="J141"/>
  <c r="BF152"/>
  <c r="BF153"/>
  <c r="BF154"/>
  <c r="BF156"/>
  <c r="BF158"/>
  <c r="BF174"/>
  <c r="BF178"/>
  <c r="BF179"/>
  <c r="BF186"/>
  <c r="BF192"/>
  <c r="BF194"/>
  <c r="BF195"/>
  <c r="BF196"/>
  <c r="BF211"/>
  <c r="BF217"/>
  <c r="BF219"/>
  <c r="BF222"/>
  <c r="BF224"/>
  <c r="BF229"/>
  <c r="BF239"/>
  <c r="BF243"/>
  <c r="BF249"/>
  <c r="BF251"/>
  <c r="BF256"/>
  <c r="BF257"/>
  <c r="BF258"/>
  <c r="BF263"/>
  <c r="BF265"/>
  <c r="BF272"/>
  <c r="BF273"/>
  <c r="BF280"/>
  <c r="BF284"/>
  <c r="BF285"/>
  <c r="BF286"/>
  <c r="BF293"/>
  <c r="BF298"/>
  <c r="BF300"/>
  <c r="BF302"/>
  <c r="BF315"/>
  <c r="BF316"/>
  <c r="BF318"/>
  <c r="BF324"/>
  <c r="BF326"/>
  <c r="BF328"/>
  <c r="BF329"/>
  <c r="BF330"/>
  <c r="BF331"/>
  <c r="BF333"/>
  <c r="BF334"/>
  <c r="BF335"/>
  <c r="BF338"/>
  <c r="BF343"/>
  <c r="BF346"/>
  <c r="BF353"/>
  <c r="BF377"/>
  <c r="BF382"/>
  <c r="BF383"/>
  <c r="BF386"/>
  <c r="BF388"/>
  <c r="BF392"/>
  <c r="BF393"/>
  <c r="BF398"/>
  <c r="BF411"/>
  <c r="BF414"/>
  <c r="BF416"/>
  <c r="BF157"/>
  <c r="BF159"/>
  <c r="BF162"/>
  <c r="BF163"/>
  <c r="BF164"/>
  <c r="BF171"/>
  <c r="BF172"/>
  <c r="BF175"/>
  <c r="BF183"/>
  <c r="BF191"/>
  <c r="BF201"/>
  <c r="BF205"/>
  <c r="BF207"/>
  <c r="BF208"/>
  <c r="BF215"/>
  <c r="BF221"/>
  <c r="BF223"/>
  <c r="BF234"/>
  <c r="BF235"/>
  <c r="BF236"/>
  <c r="BF241"/>
  <c r="BF245"/>
  <c r="BF264"/>
  <c r="BF266"/>
  <c r="BF270"/>
  <c r="BF274"/>
  <c r="BF277"/>
  <c r="BF287"/>
  <c r="BF289"/>
  <c r="BF305"/>
  <c r="BF307"/>
  <c r="BF308"/>
  <c r="BF319"/>
  <c r="BF320"/>
  <c r="BF336"/>
  <c r="BF344"/>
  <c r="BF363"/>
  <c r="BF372"/>
  <c r="BF373"/>
  <c r="BF375"/>
  <c r="BF387"/>
  <c r="BF397"/>
  <c r="BF402"/>
  <c r="BF403"/>
  <c r="BF413"/>
  <c r="BF415"/>
  <c r="BF150"/>
  <c r="BF151"/>
  <c r="BF160"/>
  <c r="BF167"/>
  <c r="BF169"/>
  <c r="BF176"/>
  <c r="BF180"/>
  <c r="BF184"/>
  <c r="BF189"/>
  <c r="BF190"/>
  <c r="BF193"/>
  <c r="BF199"/>
  <c r="BF204"/>
  <c r="BF210"/>
  <c r="BF212"/>
  <c r="BF213"/>
  <c r="BF214"/>
  <c r="BF218"/>
  <c r="BF227"/>
  <c r="BF228"/>
  <c r="BF230"/>
  <c r="BF231"/>
  <c r="BF237"/>
  <c r="BF238"/>
  <c r="BF242"/>
  <c r="BF244"/>
  <c r="BF246"/>
  <c r="BF247"/>
  <c r="BF250"/>
  <c r="BF253"/>
  <c r="BF259"/>
  <c r="BF260"/>
  <c r="BF261"/>
  <c r="BF267"/>
  <c r="BF268"/>
  <c r="BF275"/>
  <c r="BF281"/>
  <c r="BF282"/>
  <c r="BF288"/>
  <c r="BF290"/>
  <c r="BF292"/>
  <c r="BF294"/>
  <c r="BF296"/>
  <c r="BF301"/>
  <c r="BF303"/>
  <c r="BF311"/>
  <c r="BF313"/>
  <c r="BF314"/>
  <c r="BF321"/>
  <c r="BF322"/>
  <c r="BF323"/>
  <c r="BF337"/>
  <c r="BF339"/>
  <c r="BF341"/>
  <c r="BF342"/>
  <c r="BF348"/>
  <c r="BF352"/>
  <c r="BF354"/>
  <c r="BF360"/>
  <c r="BF364"/>
  <c r="BF365"/>
  <c r="BF368"/>
  <c r="BF371"/>
  <c r="BF376"/>
  <c r="BF381"/>
  <c r="BF389"/>
  <c r="BF391"/>
  <c r="BF400"/>
  <c r="BF404"/>
  <c r="BF409"/>
  <c r="BF161"/>
  <c r="BF165"/>
  <c r="BF166"/>
  <c r="BF168"/>
  <c r="BF170"/>
  <c r="BF173"/>
  <c r="BF177"/>
  <c r="BF181"/>
  <c r="BF182"/>
  <c r="BF187"/>
  <c r="BF188"/>
  <c r="BF197"/>
  <c r="BF198"/>
  <c r="BF200"/>
  <c r="BF203"/>
  <c r="BF209"/>
  <c r="BF216"/>
  <c r="BF220"/>
  <c r="BF225"/>
  <c r="BF226"/>
  <c r="BF233"/>
  <c r="BF240"/>
  <c r="BF248"/>
  <c r="BF252"/>
  <c r="BF254"/>
  <c r="BF255"/>
  <c r="BF262"/>
  <c r="BF269"/>
  <c r="BF271"/>
  <c r="BF283"/>
  <c r="BF297"/>
  <c r="BF299"/>
  <c r="BF304"/>
  <c r="BF309"/>
  <c r="BF310"/>
  <c r="BF312"/>
  <c r="BF327"/>
  <c r="BF332"/>
  <c r="BF340"/>
  <c r="BF345"/>
  <c r="BF349"/>
  <c r="BF350"/>
  <c r="BF351"/>
  <c r="BF355"/>
  <c r="BF356"/>
  <c r="BF357"/>
  <c r="BF358"/>
  <c r="BF359"/>
  <c r="BF361"/>
  <c r="BF362"/>
  <c r="BF366"/>
  <c r="BF367"/>
  <c r="BF369"/>
  <c r="BF370"/>
  <c r="BF374"/>
  <c r="BF379"/>
  <c r="BF380"/>
  <c r="BF385"/>
  <c r="BF390"/>
  <c r="BF395"/>
  <c r="BF396"/>
  <c r="BF399"/>
  <c r="BF401"/>
  <c r="BF406"/>
  <c r="BF407"/>
  <c r="BF410"/>
  <c r="BF418"/>
  <c r="BF419"/>
  <c r="BF420"/>
  <c r="BF421"/>
  <c i="1" r="AS108"/>
  <c i="2" r="J37"/>
  <c i="1" r="AV97"/>
  <c i="3" r="J37"/>
  <c i="1" r="AV98"/>
  <c i="4" r="F39"/>
  <c i="1" r="BB99"/>
  <c i="4" r="F37"/>
  <c i="1" r="AZ99"/>
  <c i="5" r="F39"/>
  <c i="1" r="BB100"/>
  <c i="5" r="F40"/>
  <c i="1" r="BC100"/>
  <c i="7" r="F38"/>
  <c i="1" r="BC102"/>
  <c i="8" r="F38"/>
  <c i="1" r="BC103"/>
  <c i="9" r="F38"/>
  <c i="1" r="BC104"/>
  <c i="9" r="J35"/>
  <c i="1" r="AV104"/>
  <c i="10" r="F35"/>
  <c i="1" r="AZ105"/>
  <c i="11" r="F37"/>
  <c i="1" r="BB106"/>
  <c i="12" r="J35"/>
  <c i="1" r="AV107"/>
  <c i="13" r="F40"/>
  <c i="1" r="BC110"/>
  <c i="13" r="J37"/>
  <c i="1" r="AV110"/>
  <c i="14" r="F40"/>
  <c i="1" r="BC111"/>
  <c i="2" r="F40"/>
  <c i="1" r="BC97"/>
  <c i="2" r="F39"/>
  <c i="1" r="BB97"/>
  <c i="3" r="F37"/>
  <c i="1" r="AZ98"/>
  <c i="3" r="F41"/>
  <c i="1" r="BD98"/>
  <c i="6" r="F38"/>
  <c i="1" r="BA101"/>
  <c i="7" r="F35"/>
  <c i="1" r="AZ102"/>
  <c i="7" r="F39"/>
  <c i="1" r="BD102"/>
  <c i="8" r="F37"/>
  <c i="1" r="BB103"/>
  <c i="9" r="F35"/>
  <c i="1" r="AZ104"/>
  <c i="10" r="J35"/>
  <c i="1" r="AV105"/>
  <c i="11" r="F38"/>
  <c i="1" r="BC106"/>
  <c i="12" r="F39"/>
  <c i="1" r="BD107"/>
  <c i="12" r="F38"/>
  <c i="1" r="BC107"/>
  <c i="13" r="F37"/>
  <c i="1" r="AZ110"/>
  <c i="14" r="F41"/>
  <c i="1" r="BD111"/>
  <c i="2" r="F41"/>
  <c i="1" r="BD97"/>
  <c i="3" r="F40"/>
  <c i="1" r="BC98"/>
  <c i="4" r="J37"/>
  <c i="1" r="AV99"/>
  <c i="5" r="J37"/>
  <c i="1" r="AV100"/>
  <c i="6" r="J37"/>
  <c i="1" r="AV101"/>
  <c i="7" r="J35"/>
  <c i="1" r="AV102"/>
  <c i="7" r="F37"/>
  <c i="1" r="BB102"/>
  <c i="8" r="F39"/>
  <c i="1" r="BD103"/>
  <c i="9" r="F37"/>
  <c i="1" r="BB104"/>
  <c i="10" r="F37"/>
  <c i="1" r="BB105"/>
  <c i="10" r="F39"/>
  <c i="1" r="BD105"/>
  <c i="11" r="F39"/>
  <c i="1" r="BD106"/>
  <c i="12" r="F35"/>
  <c i="1" r="AZ107"/>
  <c i="13" r="F39"/>
  <c i="1" r="BB110"/>
  <c i="14" r="J37"/>
  <c i="1" r="AV111"/>
  <c i="2" r="F37"/>
  <c i="1" r="AZ97"/>
  <c r="AS95"/>
  <c r="AS94"/>
  <c i="3" r="F39"/>
  <c i="1" r="BB98"/>
  <c i="4" r="F40"/>
  <c i="1" r="BC99"/>
  <c i="4" r="F41"/>
  <c i="1" r="BD99"/>
  <c i="5" r="F37"/>
  <c i="1" r="AZ100"/>
  <c i="5" r="F41"/>
  <c i="1" r="BD100"/>
  <c i="8" r="J35"/>
  <c i="1" r="AV103"/>
  <c i="8" r="F35"/>
  <c i="1" r="AZ103"/>
  <c i="9" r="F39"/>
  <c i="1" r="BD104"/>
  <c i="10" r="F38"/>
  <c i="1" r="BC105"/>
  <c i="11" r="F35"/>
  <c i="1" r="AZ106"/>
  <c i="11" r="J35"/>
  <c i="1" r="AV106"/>
  <c i="12" r="F37"/>
  <c i="1" r="BB107"/>
  <c i="13" r="F41"/>
  <c i="1" r="BD110"/>
  <c i="14" r="F39"/>
  <c i="1" r="BB111"/>
  <c i="14" r="F37"/>
  <c i="1" r="AZ111"/>
  <c i="12" l="1" r="BK125"/>
  <c r="BK124"/>
  <c r="J124"/>
  <c i="7" r="R130"/>
  <c r="R129"/>
  <c i="2" r="T148"/>
  <c i="12" r="P125"/>
  <c r="P124"/>
  <c i="1" r="AU107"/>
  <c i="8" r="P130"/>
  <c r="P129"/>
  <c i="1" r="AU103"/>
  <c i="8" r="T130"/>
  <c r="T129"/>
  <c i="7" r="T130"/>
  <c r="T129"/>
  <c i="3" r="T135"/>
  <c r="T134"/>
  <c i="5" r="R147"/>
  <c r="R132"/>
  <c i="14" r="P151"/>
  <c r="P133"/>
  <c i="1" r="AU111"/>
  <c i="13" r="R187"/>
  <c i="9" r="R135"/>
  <c i="5" r="P147"/>
  <c i="12" r="T125"/>
  <c r="T124"/>
  <c i="9" r="T135"/>
  <c r="T134"/>
  <c i="2" r="R148"/>
  <c i="14" r="T151"/>
  <c r="T133"/>
  <c i="13" r="T187"/>
  <c r="R136"/>
  <c i="2" r="P278"/>
  <c r="P147"/>
  <c i="1" r="AU97"/>
  <c i="5" r="T147"/>
  <c r="T132"/>
  <c i="13" r="P187"/>
  <c r="P137"/>
  <c r="P136"/>
  <c i="1" r="AU110"/>
  <c i="12" r="R125"/>
  <c r="R124"/>
  <c i="9" r="P163"/>
  <c i="4" r="T130"/>
  <c i="8" r="R130"/>
  <c r="R129"/>
  <c i="5" r="P132"/>
  <c i="1" r="AU100"/>
  <c i="8" r="BK130"/>
  <c i="13" r="T137"/>
  <c r="T136"/>
  <c i="9" r="P134"/>
  <c i="1" r="AU104"/>
  <c i="7" r="P130"/>
  <c r="P129"/>
  <c i="1" r="AU102"/>
  <c i="3" r="R135"/>
  <c r="R134"/>
  <c i="2" r="R278"/>
  <c i="14" r="R151"/>
  <c r="R133"/>
  <c i="9" r="R163"/>
  <c i="2" r="T278"/>
  <c r="BK278"/>
  <c r="J278"/>
  <c r="J109"/>
  <c i="3" r="BK135"/>
  <c r="J135"/>
  <c r="J101"/>
  <c i="5" r="BK147"/>
  <c r="J147"/>
  <c r="J104"/>
  <c i="6" r="BK127"/>
  <c r="J127"/>
  <c r="J101"/>
  <c i="9" r="BK180"/>
  <c r="J180"/>
  <c r="J111"/>
  <c i="13" r="BK187"/>
  <c r="J187"/>
  <c r="J107"/>
  <c i="8" r="BK167"/>
  <c r="J167"/>
  <c r="J104"/>
  <c i="9" r="BK163"/>
  <c r="J163"/>
  <c r="J106"/>
  <c i="14" r="BK134"/>
  <c r="J134"/>
  <c r="J101"/>
  <c r="J152"/>
  <c r="J105"/>
  <c i="5" r="BK133"/>
  <c r="J133"/>
  <c r="J101"/>
  <c i="7" r="BK130"/>
  <c r="J130"/>
  <c r="J99"/>
  <c i="13" r="BK137"/>
  <c r="J137"/>
  <c r="J101"/>
  <c i="2" r="BK148"/>
  <c r="BK147"/>
  <c r="J147"/>
  <c i="4" r="BK131"/>
  <c r="J131"/>
  <c r="J101"/>
  <c i="7" r="BK188"/>
  <c r="J188"/>
  <c r="J106"/>
  <c i="8" r="BK178"/>
  <c r="J178"/>
  <c r="J106"/>
  <c i="9" r="BK135"/>
  <c r="J135"/>
  <c r="J99"/>
  <c i="10" r="BK124"/>
  <c r="J124"/>
  <c r="J99"/>
  <c i="11" r="BK123"/>
  <c r="J123"/>
  <c i="4" r="BK130"/>
  <c r="J130"/>
  <c i="2" r="J34"/>
  <c i="1" r="AG97"/>
  <c i="2" r="F38"/>
  <c i="1" r="BA97"/>
  <c i="4" r="J34"/>
  <c i="1" r="AG99"/>
  <c r="BB96"/>
  <c r="BC96"/>
  <c r="AY96"/>
  <c i="7" r="F36"/>
  <c i="1" r="BA102"/>
  <c i="8" r="F36"/>
  <c i="1" r="BA103"/>
  <c i="10" r="J36"/>
  <c i="1" r="AW105"/>
  <c r="AT105"/>
  <c i="11" r="J32"/>
  <c i="1" r="AG106"/>
  <c i="12" r="J36"/>
  <c i="1" r="AW107"/>
  <c r="AT107"/>
  <c r="BC109"/>
  <c r="AY109"/>
  <c r="AZ109"/>
  <c r="AV109"/>
  <c r="BD109"/>
  <c r="BD108"/>
  <c i="14" r="J38"/>
  <c i="1" r="AW111"/>
  <c r="AT111"/>
  <c i="3" r="J38"/>
  <c i="1" r="AW98"/>
  <c r="AT98"/>
  <c i="4" r="J38"/>
  <c i="1" r="AW99"/>
  <c r="AT99"/>
  <c i="6" r="J38"/>
  <c i="1" r="AW101"/>
  <c r="AT101"/>
  <c r="AZ96"/>
  <c r="AV96"/>
  <c r="BD96"/>
  <c i="7" r="J36"/>
  <c i="1" r="AW102"/>
  <c r="AT102"/>
  <c i="8" r="J36"/>
  <c i="1" r="AW103"/>
  <c r="AT103"/>
  <c i="10" r="F36"/>
  <c i="1" r="BA105"/>
  <c i="12" r="F36"/>
  <c i="1" r="BA107"/>
  <c r="BB109"/>
  <c r="AX109"/>
  <c i="14" r="F38"/>
  <c i="1" r="BA111"/>
  <c i="12" r="J32"/>
  <c i="1" r="AG107"/>
  <c i="3" r="F38"/>
  <c i="1" r="BA98"/>
  <c i="4" r="F38"/>
  <c i="1" r="BA99"/>
  <c i="5" r="F38"/>
  <c i="1" r="BA100"/>
  <c i="9" r="J36"/>
  <c i="1" r="AW104"/>
  <c r="AT104"/>
  <c i="11" r="J36"/>
  <c i="1" r="AW106"/>
  <c r="AT106"/>
  <c i="13" r="J38"/>
  <c i="1" r="AW110"/>
  <c r="AT110"/>
  <c i="2" r="J38"/>
  <c i="1" r="AW97"/>
  <c r="AT97"/>
  <c r="AN97"/>
  <c i="5" r="J38"/>
  <c i="1" r="AW100"/>
  <c r="AT100"/>
  <c i="9" r="F36"/>
  <c i="1" r="BA104"/>
  <c i="11" r="F36"/>
  <c i="1" r="BA106"/>
  <c i="13" r="F38"/>
  <c i="1" r="BA110"/>
  <c i="9" l="1" r="R134"/>
  <c i="2" r="R147"/>
  <c i="8" r="BK129"/>
  <c r="J129"/>
  <c i="2" r="T147"/>
  <c i="8" r="J130"/>
  <c r="J99"/>
  <c i="2" r="J148"/>
  <c r="J101"/>
  <c r="J100"/>
  <c i="6" r="BK126"/>
  <c r="J126"/>
  <c r="J100"/>
  <c i="3" r="BK134"/>
  <c r="J134"/>
  <c r="J100"/>
  <c i="12" r="J125"/>
  <c r="J99"/>
  <c i="7" r="BK129"/>
  <c r="J129"/>
  <c i="9" r="BK134"/>
  <c r="J134"/>
  <c r="J98"/>
  <c i="13" r="BK136"/>
  <c r="J136"/>
  <c i="5" r="BK132"/>
  <c r="J132"/>
  <c r="J100"/>
  <c i="10" r="BK123"/>
  <c r="J123"/>
  <c r="J98"/>
  <c i="12" r="J98"/>
  <c i="14" r="BK133"/>
  <c r="J133"/>
  <c i="1" r="AN106"/>
  <c i="12" r="J41"/>
  <c i="11" r="J98"/>
  <c r="J41"/>
  <c i="1" r="AN99"/>
  <c i="4" r="J100"/>
  <c r="J43"/>
  <c i="2" r="J43"/>
  <c i="1" r="AN107"/>
  <c r="AU109"/>
  <c r="AU108"/>
  <c r="BB108"/>
  <c r="AX108"/>
  <c r="AZ108"/>
  <c r="AV108"/>
  <c r="AU96"/>
  <c r="AU95"/>
  <c r="AU94"/>
  <c r="BB95"/>
  <c r="AX95"/>
  <c i="13" r="J34"/>
  <c i="1" r="AG110"/>
  <c r="BA96"/>
  <c r="BA109"/>
  <c r="BA108"/>
  <c r="AW108"/>
  <c i="8" r="J32"/>
  <c i="1" r="AG103"/>
  <c r="BD95"/>
  <c i="7" r="J32"/>
  <c i="1" r="AG102"/>
  <c r="BC95"/>
  <c r="BC108"/>
  <c r="AY108"/>
  <c i="14" r="J34"/>
  <c i="1" r="AG111"/>
  <c r="AX96"/>
  <c r="AZ95"/>
  <c r="AV95"/>
  <c i="13" l="1" r="J43"/>
  <c i="8" r="J41"/>
  <c i="7" r="J41"/>
  <c i="14" r="J43"/>
  <c r="J100"/>
  <c i="8" r="J98"/>
  <c i="7" r="J98"/>
  <c i="13" r="J100"/>
  <c i="1" r="BD94"/>
  <c r="W33"/>
  <c r="AN111"/>
  <c r="AN102"/>
  <c r="AN103"/>
  <c r="AN110"/>
  <c r="AG109"/>
  <c r="AG108"/>
  <c r="BA95"/>
  <c r="AW96"/>
  <c r="AT96"/>
  <c r="AZ94"/>
  <c r="W29"/>
  <c i="9" r="J32"/>
  <c i="1" r="AG104"/>
  <c i="6" r="J34"/>
  <c i="1" r="AG101"/>
  <c i="3" r="J34"/>
  <c i="1" r="AG98"/>
  <c r="AN98"/>
  <c r="AW109"/>
  <c r="AT109"/>
  <c r="AN109"/>
  <c i="5" r="J34"/>
  <c i="1" r="AG100"/>
  <c i="10" r="J32"/>
  <c i="1" r="AG105"/>
  <c r="AY95"/>
  <c r="AT108"/>
  <c r="BB94"/>
  <c r="W31"/>
  <c r="BC94"/>
  <c r="W32"/>
  <c i="5" l="1" r="J43"/>
  <c i="3" r="J43"/>
  <c i="9" r="J41"/>
  <c i="10" r="J41"/>
  <c i="6" r="J43"/>
  <c i="1" r="AN108"/>
  <c r="AN105"/>
  <c r="AN101"/>
  <c r="AN104"/>
  <c r="AN100"/>
  <c r="AW95"/>
  <c r="AT95"/>
  <c r="AX94"/>
  <c r="BA94"/>
  <c r="AW94"/>
  <c r="AK30"/>
  <c r="AG96"/>
  <c r="AG95"/>
  <c r="AG94"/>
  <c r="AK26"/>
  <c r="AY94"/>
  <c r="AV94"/>
  <c r="AK29"/>
  <c r="AK35"/>
  <c l="1" r="AN96"/>
  <c r="AN95"/>
  <c r="W30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<sst xmlns="http://schemas.openxmlformats.org/spreadsheetml/2006/main">
  <si>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</si>
  <si>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</si>
  <si>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</si>
  <si>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</si>
  <si>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{4bbeac50-3841-4319-890a-b6a160872090}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</si>
  <si>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</si>
  <si>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</si>
  <si>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</si>
  <si>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</si>
  <si>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</si>
  <si>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</si>
  <si>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</si>
  <si>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</si>
  <si>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20211217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</si>
  <si>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</si>
  <si>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</si>
  <si>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ZARIADENIE OPATROVATEĽSKEJ SLUŽBY A DENNÝ STACIONÁR V OBJEKTE SÚP. Č. 2845</t>
  </si>
  <si>
    <t>JKSO:</t>
  </si>
  <si>
    <t>KS:</t>
  </si>
  <si>
    <t>Miesto:</t>
  </si>
  <si>
    <t>parc. č. C KN 5066/204, k.ú. Snina</t>
  </si>
  <si>
    <t>Dátum:</t>
  </si>
  <si>
    <t>13. 12. 2021</t>
  </si>
  <si>
    <t>Objednávateľ:</t>
  </si>
  <si>
    <t>IČO:</t>
  </si>
  <si>
    <t>Mesto Snina</t>
  </si>
  <si>
    <t>IČ DPH:</t>
  </si>
  <si>
    <t>Zhotoviteľ:</t>
  </si>
  <si>
    <t>Vyplň údaj</t>
  </si>
  <si>
    <t>Projektant:</t>
  </si>
  <si>
    <t>Ing. Róbert Šmajda</t>
  </si>
  <si>
    <t>True</t>
  </si>
  <si>
    <t>Spracovateľ:</t>
  </si>
  <si>
    <t>Martin Kofira - KM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</si>
  <si>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</si>
  <si>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</si>
  <si>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</si>
  <si>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</si>
  <si>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</si>
  <si>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</si>
  <si>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</si>
  <si>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</si>
  <si>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</si>
  <si>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</si>
  <si>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</si>
  <si>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</si>
  <si>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</si>
  <si>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</si>
  <si>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</si>
  <si>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</si>
  <si>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</si>
  <si>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</si>
  <si>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</si>
  <si>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</si>
  <si>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</si>
  <si>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</si>
  <si>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</si>
  <si>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</si>
  <si>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</si>
  <si>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</si>
  <si>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</si>
  <si>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</si>
  <si>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</si>
  <si>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</si>
  <si>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</si>
  <si>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</si>
  <si>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</si>
  <si>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</si>
  <si>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</si>
  <si>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</si>
  <si>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</si>
  <si>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</si>
  <si>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</si>
  <si>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</si>
  <si>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</si>
  <si>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</si>
  <si>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</si>
  <si>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</si>
  <si>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</si>
  <si>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</t>
  </si>
  <si>
    <t>REKONŠTRUKCIA, ROZŠIROVANIE A MODERNIZÁCIE STAVEBNÝCH OBJEKTOV EXISTUJÚCICH ZARIADENÍ</t>
  </si>
  <si>
    <t>STA</t>
  </si>
  <si>
    <t>1</t>
  </si>
  <si>
    <t>{3b879455-a6c5-44cc-a343-5aa1844826ee}</t>
  </si>
  <si>
    <t>01</t>
  </si>
  <si>
    <t xml:space="preserve">SO 01  - ZOS a DS (VLASTNÝ OBJEKT)</t>
  </si>
  <si>
    <t>Časť</t>
  </si>
  <si>
    <t>2</t>
  </si>
  <si>
    <t>{e2e09a58-e9a4-4c6e-89af-d4cad9de3892}</t>
  </si>
  <si>
    <t>/</t>
  </si>
  <si>
    <t>01.01a</t>
  </si>
  <si>
    <t>ASR</t>
  </si>
  <si>
    <t>3</t>
  </si>
  <si>
    <t>{dbd315e2-ad27-4b5f-ad48-e9b7f681c3a9}</t>
  </si>
  <si>
    <t>01.02</t>
  </si>
  <si>
    <t>ELI</t>
  </si>
  <si>
    <t>{83835d40-531c-4dab-8586-0de3fe5f858a}</t>
  </si>
  <si>
    <t>01.04</t>
  </si>
  <si>
    <t>VZT</t>
  </si>
  <si>
    <t>{09acd9b1-e85c-47ec-a7c6-dae4ba59ee2f}</t>
  </si>
  <si>
    <t>01.05</t>
  </si>
  <si>
    <t>ZTI</t>
  </si>
  <si>
    <t>{9d708282-204c-4162-82bb-8c43bb54060d}</t>
  </si>
  <si>
    <t>01.06</t>
  </si>
  <si>
    <t>VÝŤAH</t>
  </si>
  <si>
    <t>{240d8b17-e221-486d-9297-e51924b2d672}</t>
  </si>
  <si>
    <t>801 19</t>
  </si>
  <si>
    <t>02</t>
  </si>
  <si>
    <t>SO 02 - KANALIZAČNÁ PRÍPOJKA</t>
  </si>
  <si>
    <t>{e4541133-6433-4375-a295-b2830d9e1199}</t>
  </si>
  <si>
    <t>03</t>
  </si>
  <si>
    <t>SO 03 - VODOVODNA PRIPOJKA</t>
  </si>
  <si>
    <t>{dde5ca68-a14f-4ad1-b89b-c4b7ebe08863}</t>
  </si>
  <si>
    <t>04</t>
  </si>
  <si>
    <t>SO 04 - TEPLOVODNÁ PRÍPOJKA</t>
  </si>
  <si>
    <t>{d74ab251-7cc5-4712-9dbc-1fbea01ee8ce}</t>
  </si>
  <si>
    <t>05</t>
  </si>
  <si>
    <t>SO 05 - TELEKOMUNIKAČNÁ PRÍPOJKA</t>
  </si>
  <si>
    <t>{26ab4a70-ccb5-464b-946a-6e87176ea205}</t>
  </si>
  <si>
    <t>06</t>
  </si>
  <si>
    <t>SO 06 - ODBERNÉ ELEKTRICKÉ ZARIADENIE</t>
  </si>
  <si>
    <t>{aa1c48dd-847f-44ec-b1e9-09fe444a70f4}</t>
  </si>
  <si>
    <t>07</t>
  </si>
  <si>
    <t>SO 07 - PRELOŽKA OPTICKÝCH KÁBLOV</t>
  </si>
  <si>
    <t>{a234d10f-be37-4b35-98f2-81de3abf6d46}</t>
  </si>
  <si>
    <t>B</t>
  </si>
  <si>
    <t>OPATRENIE NA ZVÝŠENIE ENERGETICKEJ HOSPODÁRNOSTI BUDOV</t>
  </si>
  <si>
    <t>{86294e90-da7c-48e7-ad9b-cb4472481f4b}</t>
  </si>
  <si>
    <t>{52941f34-abec-4382-9933-0a5c477704b9}</t>
  </si>
  <si>
    <t>01.01b</t>
  </si>
  <si>
    <t>{0ff93d3f-6495-42af-98a5-b9ed3859e056}</t>
  </si>
  <si>
    <t>01.03</t>
  </si>
  <si>
    <t>ÚVK</t>
  </si>
  <si>
    <t>{51347203-ae83-40d8-85b2-29791759c7cb}</t>
  </si>
  <si>
    <t>KRYCÍ LIST ROZPOČTU</t>
  </si>
  <si>
    <t>Objekt:</t>
  </si>
  <si>
    <t>A - REKONŠTRUKCIA, ROZŠIROVANIE A MODERNIZÁCIE STAVEBNÝCH OBJEKTOV EXISTUJÚCICH ZARIADENÍ</t>
  </si>
  <si>
    <t>Časť:</t>
  </si>
  <si>
    <t xml:space="preserve">01 - SO 01  - ZOS a DS (VLASTNÝ OBJEKT)</t>
  </si>
  <si>
    <t>Úroveň 3:</t>
  </si>
  <si>
    <t>01.01a - ASR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</si>
  <si>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</si>
  <si>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</si>
  <si>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</si>
  <si>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</si>
  <si>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</si>
  <si>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</si>
  <si>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</si>
  <si>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</si>
  <si>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</si>
  <si>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</si>
  <si>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</si>
  <si>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</si>
  <si>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</si>
  <si>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</si>
  <si>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</si>
  <si>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722 - Zdravotechnika - vnútorný vodovod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</si>
  <si>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</si>
  <si>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</si>
  <si>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</si>
  <si>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</si>
  <si>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</si>
  <si>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</si>
  <si>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</si>
  <si>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</si>
  <si>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</si>
  <si>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</si>
  <si>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</si>
  <si>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</si>
  <si>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</si>
  <si>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</si>
  <si>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</si>
  <si>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</si>
  <si>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</si>
  <si>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</si>
  <si>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</si>
  <si>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</si>
  <si>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</si>
  <si>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</si>
  <si>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</si>
  <si>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</si>
  <si>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</si>
  <si>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</si>
  <si>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</si>
  <si>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Zakladanie</t>
  </si>
  <si>
    <t>K</t>
  </si>
  <si>
    <t>271573001</t>
  </si>
  <si>
    <t xml:space="preserve">Násyp pod základové  konštrukcie so zhutnením zo štrkopiesku</t>
  </si>
  <si>
    <t>m3</t>
  </si>
  <si>
    <t>4</t>
  </si>
  <si>
    <t>273321311</t>
  </si>
  <si>
    <t>Betón základových dosiek, železový (bez výstuže), tr. C 16/20</t>
  </si>
  <si>
    <t>273361821</t>
  </si>
  <si>
    <t>Výstuž základových dosiek z ocele 10505</t>
  </si>
  <si>
    <t>t</t>
  </si>
  <si>
    <t>6</t>
  </si>
  <si>
    <t>273362021</t>
  </si>
  <si>
    <t>Výstuž základových dosiek zo zvár. sietí KARI</t>
  </si>
  <si>
    <t>8</t>
  </si>
  <si>
    <t>5</t>
  </si>
  <si>
    <t>274313611</t>
  </si>
  <si>
    <t>Betón základových pásov, prostý tr. C 16/20</t>
  </si>
  <si>
    <t>10</t>
  </si>
  <si>
    <t>Zvislé a kompletné konštrukcie</t>
  </si>
  <si>
    <t>310238211</t>
  </si>
  <si>
    <t>Rozobratie a spätné domurovanie uvoľneného tehlového muriva</t>
  </si>
  <si>
    <t>12</t>
  </si>
  <si>
    <t>7</t>
  </si>
  <si>
    <t>310239211</t>
  </si>
  <si>
    <t>Zamurovanie otvoru s plochou nad 1 do 4 m2 v murive nadzákladného tehlami na maltu vápennocementovú</t>
  </si>
  <si>
    <t>14</t>
  </si>
  <si>
    <t>311234426</t>
  </si>
  <si>
    <t>Medzibytová priečka sendvičová z akustických tehál s výplňou z minerálnej vlny pre vzduchovú nepriezvučnosť 57dB hr. 210 mm</t>
  </si>
  <si>
    <t>m2</t>
  </si>
  <si>
    <t>16</t>
  </si>
  <si>
    <t>9</t>
  </si>
  <si>
    <t>311275662</t>
  </si>
  <si>
    <t>Murivo z tvárnic presných hr. 300 mm</t>
  </si>
  <si>
    <t>18</t>
  </si>
  <si>
    <t>311311911</t>
  </si>
  <si>
    <t>Betón nadzákladových múrov prostý tr. C 16/20</t>
  </si>
  <si>
    <t>11</t>
  </si>
  <si>
    <t>311351101</t>
  </si>
  <si>
    <t>Debnenie nadzákladových múrov jednostranné, zhotovenie-dielce</t>
  </si>
  <si>
    <t>22</t>
  </si>
  <si>
    <t>311351102</t>
  </si>
  <si>
    <t xml:space="preserve">Debnenie nadzákladových múrov  jednostranné, odstránenie-dielce</t>
  </si>
  <si>
    <t>24</t>
  </si>
  <si>
    <t>13</t>
  </si>
  <si>
    <t>311351105</t>
  </si>
  <si>
    <t xml:space="preserve">Debnenie nadzákladových múrov  obojstranné zhotovenie-dielce</t>
  </si>
  <si>
    <t>26</t>
  </si>
  <si>
    <t>311351106</t>
  </si>
  <si>
    <t xml:space="preserve">Debnenie nadzákladových múrov  obojstranné odstránenie-dielce</t>
  </si>
  <si>
    <t>28</t>
  </si>
  <si>
    <t>15</t>
  </si>
  <si>
    <t>317165125</t>
  </si>
  <si>
    <t>Prekladový trámec šírky 150 mm, výšky 124 mm, dĺžky 2000 mm</t>
  </si>
  <si>
    <t>ks</t>
  </si>
  <si>
    <t>30</t>
  </si>
  <si>
    <t>317165301</t>
  </si>
  <si>
    <t>Nenosný preklad šírky 100 mm, výšky 249 mm, dĺžky 1250 mm</t>
  </si>
  <si>
    <t>32</t>
  </si>
  <si>
    <t>17</t>
  </si>
  <si>
    <t>317165303</t>
  </si>
  <si>
    <t>Nenosný preklad šírky 150 mm, výšky 249 mm, dĺžky 1250 mm</t>
  </si>
  <si>
    <t>34</t>
  </si>
  <si>
    <t>317321311</t>
  </si>
  <si>
    <t>Betón prekladov železový (bez výstuže) tr. C 16/20</t>
  </si>
  <si>
    <t>36</t>
  </si>
  <si>
    <t>19</t>
  </si>
  <si>
    <t>317351107</t>
  </si>
  <si>
    <t xml:space="preserve">Debnenie prekladu  vrátane podpornej konštrukcie výšky do 4 m zhotovenie</t>
  </si>
  <si>
    <t>38</t>
  </si>
  <si>
    <t>317351108</t>
  </si>
  <si>
    <t xml:space="preserve">Debnenie prekladu  vrátane podpornej konštrukcie výšky do 4 m odstránenie</t>
  </si>
  <si>
    <t>40</t>
  </si>
  <si>
    <t>21</t>
  </si>
  <si>
    <t>317361821</t>
  </si>
  <si>
    <t>Výstuž prekladov z ocele 10505</t>
  </si>
  <si>
    <t>42</t>
  </si>
  <si>
    <t>317944311</t>
  </si>
  <si>
    <t>Valcované nosníky dodatočne osadzované do pripravených otvorov do č.12</t>
  </si>
  <si>
    <t>44</t>
  </si>
  <si>
    <t>23</t>
  </si>
  <si>
    <t>317944313</t>
  </si>
  <si>
    <t>Valcované nosníky dodatočne osadzované do pripravených otvorov č.14 až 22</t>
  </si>
  <si>
    <t>46</t>
  </si>
  <si>
    <t>M</t>
  </si>
  <si>
    <t>553420000000</t>
  </si>
  <si>
    <t>Ostatný spojovací materiál</t>
  </si>
  <si>
    <t>kg</t>
  </si>
  <si>
    <t>48</t>
  </si>
  <si>
    <t>25</t>
  </si>
  <si>
    <t>340238235</t>
  </si>
  <si>
    <t>Zamurovanie otvorov plochy od 0,25 do 1 m2 tvárnicami hr. 150 mm</t>
  </si>
  <si>
    <t>50</t>
  </si>
  <si>
    <t>340238237</t>
  </si>
  <si>
    <t>Zamurovanie otvorov plochy od 0,25 do 1 m2 tvárnicami hr. 250 mm</t>
  </si>
  <si>
    <t>52</t>
  </si>
  <si>
    <t>27</t>
  </si>
  <si>
    <t>340238240</t>
  </si>
  <si>
    <t>Zamurovanie otvorov plochy od 0,25 do 1 m2 tvárnicami hr. 500 mm</t>
  </si>
  <si>
    <t>54</t>
  </si>
  <si>
    <t>340239237</t>
  </si>
  <si>
    <t>Zamurovanie otvorov plochy nad 1 do 4 m2 tvárnicami hr. 250 mm</t>
  </si>
  <si>
    <t>56</t>
  </si>
  <si>
    <t>29</t>
  </si>
  <si>
    <t>340239240</t>
  </si>
  <si>
    <t>Zamurovanie otvorov plochy nad 1 do 4 m2 tvárnicami hr. 400 mm</t>
  </si>
  <si>
    <t>58</t>
  </si>
  <si>
    <t>340239241</t>
  </si>
  <si>
    <t>Zamurovanie otvorov plochy nad 1 do 4 m2 tvárnicami hr. 500 mm</t>
  </si>
  <si>
    <t>60</t>
  </si>
  <si>
    <t>31</t>
  </si>
  <si>
    <t>340291122</t>
  </si>
  <si>
    <t>Dodatočné ukotvenie priečok k tehelným konštrukciam plochými nerezovými kotvami hr. priečky nad 100 mm</t>
  </si>
  <si>
    <t>m</t>
  </si>
  <si>
    <t>62</t>
  </si>
  <si>
    <t>342272102</t>
  </si>
  <si>
    <t>Priečky z tvárnic presných hr. 100 mm</t>
  </si>
  <si>
    <t>64</t>
  </si>
  <si>
    <t>33</t>
  </si>
  <si>
    <t>342272104</t>
  </si>
  <si>
    <t>Priečky z tvárnic presných hr. 150 mm</t>
  </si>
  <si>
    <t>66</t>
  </si>
  <si>
    <t>346244381</t>
  </si>
  <si>
    <t>Plentovanie oceľ. valcov. nosníkov tehlami na maltu pri výške stojiny do 300 mm</t>
  </si>
  <si>
    <t>68</t>
  </si>
  <si>
    <t>Vodorovné konštrukcie</t>
  </si>
  <si>
    <t>35</t>
  </si>
  <si>
    <t>411321313</t>
  </si>
  <si>
    <t xml:space="preserve">Betón stropov doskových a trámových,  železový tr. C 16/20</t>
  </si>
  <si>
    <t>70</t>
  </si>
  <si>
    <t>411351101</t>
  </si>
  <si>
    <t>Debnenie stropov doskových zhotovenie-dielce</t>
  </si>
  <si>
    <t>72</t>
  </si>
  <si>
    <t>37</t>
  </si>
  <si>
    <t>411351102</t>
  </si>
  <si>
    <t>Debnenie stropov doskových odstránenie-dielce</t>
  </si>
  <si>
    <t>74</t>
  </si>
  <si>
    <t>411354171</t>
  </si>
  <si>
    <t>Podporná konštrukcia stropov výšky do 4 m pre zaťaženie do 5 kPa zhotovenie</t>
  </si>
  <si>
    <t>76</t>
  </si>
  <si>
    <t>39</t>
  </si>
  <si>
    <t>411354172</t>
  </si>
  <si>
    <t>Podporná konštrukcia stropov výšky do 4 m pre zaťaženie do 5 kPa odstránenie</t>
  </si>
  <si>
    <t>78</t>
  </si>
  <si>
    <t>411354181</t>
  </si>
  <si>
    <t>Príplatok pre výšku nad 4 m podpornej konštrukcii stropov pre zaťaženie do 5 kPa zhotovenie</t>
  </si>
  <si>
    <t>80</t>
  </si>
  <si>
    <t>41</t>
  </si>
  <si>
    <t>411354182</t>
  </si>
  <si>
    <t>Príplatok pre výšku nad 4 m podpornej konštrukcii stropov pre zaťaženie do 5 kPa odstránenie</t>
  </si>
  <si>
    <t>82</t>
  </si>
  <si>
    <t>411361821</t>
  </si>
  <si>
    <t>Výstuž stropov doskových, trámových, vložkových,konzolových alebo balkónových, 10505</t>
  </si>
  <si>
    <t>84</t>
  </si>
  <si>
    <t>43</t>
  </si>
  <si>
    <t>411361920</t>
  </si>
  <si>
    <t>Montážné kotvy - odnímateľný hák - kotva K1</t>
  </si>
  <si>
    <t>86</t>
  </si>
  <si>
    <t>430321315</t>
  </si>
  <si>
    <t>Schodiskové konštrukcie, betón železový tr. C 20/25</t>
  </si>
  <si>
    <t>88</t>
  </si>
  <si>
    <t>45</t>
  </si>
  <si>
    <t>430361821</t>
  </si>
  <si>
    <t>Výstuž schodiskových konštrukcií z betonárskej ocele 10505</t>
  </si>
  <si>
    <t>90</t>
  </si>
  <si>
    <t>430362021</t>
  </si>
  <si>
    <t>Výstuž schodiskových konštrukcií zo zváraných sietí z drôtov typu KARI</t>
  </si>
  <si>
    <t>92</t>
  </si>
  <si>
    <t>47</t>
  </si>
  <si>
    <t>431351121</t>
  </si>
  <si>
    <t>Debnenie do 4 m výšky - podest a podstupňových dosiek pôdorysne priamočiarych zhotovenie</t>
  </si>
  <si>
    <t>94</t>
  </si>
  <si>
    <t>431351122</t>
  </si>
  <si>
    <t>Debnenie do 4 m výšky - podest a podstupňových dosiek pôdorysne priamočiarych odstránenie</t>
  </si>
  <si>
    <t>96</t>
  </si>
  <si>
    <t>49</t>
  </si>
  <si>
    <t>434351141</t>
  </si>
  <si>
    <t>Debnenie stupňov na podstupňovej doske alebo na teréne pôdorysne priamočiarych zhotovenie</t>
  </si>
  <si>
    <t>98</t>
  </si>
  <si>
    <t>434351142</t>
  </si>
  <si>
    <t>Debnenie stupňov na podstupňovej doske alebo na teréne pôdorysne priamočiarych odstránenie</t>
  </si>
  <si>
    <t>100</t>
  </si>
  <si>
    <t>Komunikácie</t>
  </si>
  <si>
    <t>51</t>
  </si>
  <si>
    <t>566902221</t>
  </si>
  <si>
    <t>Vyspravenie podkladu po prekopoch inžinierskych sietí plochy nad 15 m2 štrkodrvou, po zhutnení hr. 100 mm</t>
  </si>
  <si>
    <t>102</t>
  </si>
  <si>
    <t>566902261</t>
  </si>
  <si>
    <t>Vyspravenie podkladu po prekopoch inžinierskych sietí plochy nad 15 m2 podkladovým betónom PB I tr. C 20/25 hr. 100 mm</t>
  </si>
  <si>
    <t>104</t>
  </si>
  <si>
    <t>53</t>
  </si>
  <si>
    <t>572953121</t>
  </si>
  <si>
    <t>Vyspravenie krytu vozovky po prekopoch nad 15 m2 asfaltovým betónom AC hr. od 30 do 50 mm</t>
  </si>
  <si>
    <t>106</t>
  </si>
  <si>
    <t>Úpravy povrchov, podlahy, osadenie</t>
  </si>
  <si>
    <t>611421211</t>
  </si>
  <si>
    <t>Oprava vnútorných vápenných omietok stropov železobetónových rovných tvárnicových a klenieb, opravovaná plocha nad 5 do 10 %,hrubá</t>
  </si>
  <si>
    <t>108</t>
  </si>
  <si>
    <t>55</t>
  </si>
  <si>
    <t>611460122</t>
  </si>
  <si>
    <t>Príprava vnútorného podkladu stropov penetráciou hĺbkovou</t>
  </si>
  <si>
    <t>110</t>
  </si>
  <si>
    <t>611460251</t>
  </si>
  <si>
    <t>Vnútorná omietka stropov vápennocementová štuková (jemná), hr. 3 mm</t>
  </si>
  <si>
    <t>112</t>
  </si>
  <si>
    <t>57</t>
  </si>
  <si>
    <t>611481119</t>
  </si>
  <si>
    <t>Potiahnutie vnútorných stropov sklotextílnou mriežkou s celoplošným prilepením</t>
  </si>
  <si>
    <t>114</t>
  </si>
  <si>
    <t>612421211</t>
  </si>
  <si>
    <t>Oprava vnútorných vápenných omietok stien, opravovaná plocha nad 5 do 10 %,hrubá</t>
  </si>
  <si>
    <t>116</t>
  </si>
  <si>
    <t>59</t>
  </si>
  <si>
    <t>612460122</t>
  </si>
  <si>
    <t>Príprava vnútorného podkladu stien penetráciou hĺbkovou</t>
  </si>
  <si>
    <t>118</t>
  </si>
  <si>
    <t>612460251</t>
  </si>
  <si>
    <t>Vnútorná omietka stien vápennocementová štuková (jemná), hr. 3 mm</t>
  </si>
  <si>
    <t>120</t>
  </si>
  <si>
    <t>61</t>
  </si>
  <si>
    <t>612481119</t>
  </si>
  <si>
    <t>Potiahnutie vnútorných stien sklotextílnou mriežkou s celoplošným prilepením</t>
  </si>
  <si>
    <t>122</t>
  </si>
  <si>
    <t>631312141</t>
  </si>
  <si>
    <t>Doplnenie existujúcich mazanín prostým betónom (s dodaním hmôt) bez poteru rýh v mazaninách</t>
  </si>
  <si>
    <t>124</t>
  </si>
  <si>
    <t>63</t>
  </si>
  <si>
    <t>631313611</t>
  </si>
  <si>
    <t>Mazanina z betónu prostého (m3) tr. C 16/20 hr.nad 80 do 120 mm</t>
  </si>
  <si>
    <t>126</t>
  </si>
  <si>
    <t>632001051</t>
  </si>
  <si>
    <t>Zhotovenie jednonásobného penetračného náteru pre potery a stierky</t>
  </si>
  <si>
    <t>128</t>
  </si>
  <si>
    <t>65</t>
  </si>
  <si>
    <t>585520001900</t>
  </si>
  <si>
    <t>Penetračný náter pre samonivelizačné potery a sierky</t>
  </si>
  <si>
    <t>130</t>
  </si>
  <si>
    <t>632450469</t>
  </si>
  <si>
    <t>Cementový spádový poter vonkajší hr. do 100 mm</t>
  </si>
  <si>
    <t>132</t>
  </si>
  <si>
    <t>67</t>
  </si>
  <si>
    <t>632452215</t>
  </si>
  <si>
    <t>Cementový poter, pevnosti v tlaku 20 MPa, hr. 30 mm</t>
  </si>
  <si>
    <t>134</t>
  </si>
  <si>
    <t>632452219</t>
  </si>
  <si>
    <t>Cementový poter, pevnosti v tlaku 20 MPa, hr. 50 mm</t>
  </si>
  <si>
    <t>136</t>
  </si>
  <si>
    <t>69</t>
  </si>
  <si>
    <t>632452649</t>
  </si>
  <si>
    <t>Cementová samonivelizačná stierka, pevnosti v tlaku 25 MPa, hr. 10 mm</t>
  </si>
  <si>
    <t>138</t>
  </si>
  <si>
    <t>632452655</t>
  </si>
  <si>
    <t>Cementová samonivelizačná stierka, pevnosti v tlaku 25 MPa, hr. 20 mm</t>
  </si>
  <si>
    <t>140</t>
  </si>
  <si>
    <t>71</t>
  </si>
  <si>
    <t>642942111</t>
  </si>
  <si>
    <t>Osadenie oceľovej dverovej zárubne alebo rámu, plochy otvoru do 2,5 m2</t>
  </si>
  <si>
    <t>142</t>
  </si>
  <si>
    <t>553310008300</t>
  </si>
  <si>
    <t>Zárubňa oceľová 600x1970 mm</t>
  </si>
  <si>
    <t>144</t>
  </si>
  <si>
    <t>73</t>
  </si>
  <si>
    <t>553310008700</t>
  </si>
  <si>
    <t>Zárubňa oceľová 800x1970 mm</t>
  </si>
  <si>
    <t>146</t>
  </si>
  <si>
    <t>553310008900</t>
  </si>
  <si>
    <t>Zárubňa oceľová 900x1970 mm</t>
  </si>
  <si>
    <t>148</t>
  </si>
  <si>
    <t>75</t>
  </si>
  <si>
    <t>642945111</t>
  </si>
  <si>
    <t>Osadenie oceľ. zárubní protipož. dverí s obetónov. jednokrídlové do 2,5 m2</t>
  </si>
  <si>
    <t>150</t>
  </si>
  <si>
    <t>553310009500</t>
  </si>
  <si>
    <t>Zárubňa oceľová 600x1970 mm pre požiarne jednokrídlové dvere</t>
  </si>
  <si>
    <t>152</t>
  </si>
  <si>
    <t>77</t>
  </si>
  <si>
    <t>553310009700</t>
  </si>
  <si>
    <t>Zárubňa oceľová 800x1970 mm pre požiarne jednokrídlové dvere</t>
  </si>
  <si>
    <t>154</t>
  </si>
  <si>
    <t>553310009800</t>
  </si>
  <si>
    <t>Zárubňa oceľová 900x1970 mm pre požiarne jednokrídlové dvere</t>
  </si>
  <si>
    <t>156</t>
  </si>
  <si>
    <t>Ostatné konštrukcie a práce-búranie</t>
  </si>
  <si>
    <t>79</t>
  </si>
  <si>
    <t>919735113</t>
  </si>
  <si>
    <t>Rezanie existujúceho asfaltového krytu alebo bet. podkladu hĺbky nad 100 do 150 mm</t>
  </si>
  <si>
    <t>158</t>
  </si>
  <si>
    <t>935114413</t>
  </si>
  <si>
    <t>Osadenie odvodňovacieho betónového žľabu univerzálneho s ochrannou hranou vnútornej šírky 100 mm a s roštom triedy C 250 a s napojením na kanalizáciu</t>
  </si>
  <si>
    <t>160</t>
  </si>
  <si>
    <t>81</t>
  </si>
  <si>
    <t>592270006100</t>
  </si>
  <si>
    <t>Čelná, koncová stena D 100 mm</t>
  </si>
  <si>
    <t>162</t>
  </si>
  <si>
    <t>592270010800</t>
  </si>
  <si>
    <t>Mriežkový rošt, rozmer štrbiny MW 30x10 mm, trieda C 250, s rýchlouzáverom, pozinkovaná oceľ, pre žľaby D 100 mm s ochrannou hranou</t>
  </si>
  <si>
    <t>164</t>
  </si>
  <si>
    <t>83</t>
  </si>
  <si>
    <t>592270019800</t>
  </si>
  <si>
    <t xml:space="preserve">Odvodňovací žľab univerzálny D 100 mm, betónový s  hranou</t>
  </si>
  <si>
    <t>166</t>
  </si>
  <si>
    <t>941955001</t>
  </si>
  <si>
    <t>Lešenie ľahké pracovné pomocné, s výškou lešeňovej podlahy do 1,20 m</t>
  </si>
  <si>
    <t>168</t>
  </si>
  <si>
    <t>85</t>
  </si>
  <si>
    <t>952901111</t>
  </si>
  <si>
    <t>Vyčistenie budov pri výške podlaží do 4 m</t>
  </si>
  <si>
    <t>170</t>
  </si>
  <si>
    <t>962031132</t>
  </si>
  <si>
    <t xml:space="preserve">Búranie priečok alebo vybúranie otvorov plochy nad 4 m2 z tehál pálených, plných alebo dutých hr. do 150 mm,  -0,19600t</t>
  </si>
  <si>
    <t>172</t>
  </si>
  <si>
    <t>87</t>
  </si>
  <si>
    <t>962081141</t>
  </si>
  <si>
    <t xml:space="preserve">Búranie muriva priečok zo sklenených tvárnic, hr. do 150 mm,  -0,08200t</t>
  </si>
  <si>
    <t>174</t>
  </si>
  <si>
    <t>962084121</t>
  </si>
  <si>
    <t xml:space="preserve">Búranie priečok doskových, sadrových,sadrokartónových hr.do 50 mm,  -0,10000t</t>
  </si>
  <si>
    <t>176</t>
  </si>
  <si>
    <t>89</t>
  </si>
  <si>
    <t>963051113</t>
  </si>
  <si>
    <t xml:space="preserve">Búranie železobetónových stropov doskových hr.nad 80 mm,  -2,40000t</t>
  </si>
  <si>
    <t>178</t>
  </si>
  <si>
    <t>965043431</t>
  </si>
  <si>
    <t xml:space="preserve">Búranie žb dosiek, podkladov pod dlažby, liatych dlažieb a mazanín,betón s poterom,teracom hr.do 150 mm,  plochy do 4 m2 -2,20000t</t>
  </si>
  <si>
    <t>180</t>
  </si>
  <si>
    <t>91</t>
  </si>
  <si>
    <t>965081712</t>
  </si>
  <si>
    <t xml:space="preserve">Búranie dlažieb, bez podklad. lôžka z xylolit., alebo keramických dlaždíc hr. do 10 mm,  -0,02000t</t>
  </si>
  <si>
    <t>182</t>
  </si>
  <si>
    <t>968024560</t>
  </si>
  <si>
    <t xml:space="preserve">Demontáž dreveného pódia  drevenou konštrukciou</t>
  </si>
  <si>
    <t>184</t>
  </si>
  <si>
    <t>93</t>
  </si>
  <si>
    <t>968061125</t>
  </si>
  <si>
    <t>Vyvesenie dreveného dverného krídla do suti plochy do 2 m2, -0,02400t</t>
  </si>
  <si>
    <t>186</t>
  </si>
  <si>
    <t>968072455</t>
  </si>
  <si>
    <t xml:space="preserve">Vybúranie kovových dverových zárubní plochy do 2 m2,  -0,07600t</t>
  </si>
  <si>
    <t>188</t>
  </si>
  <si>
    <t>95</t>
  </si>
  <si>
    <t>968072456</t>
  </si>
  <si>
    <t xml:space="preserve">Vybúranie kovových dverových zárubní plochy nad 2 m2,  -0,06300t</t>
  </si>
  <si>
    <t>190</t>
  </si>
  <si>
    <t>968091280</t>
  </si>
  <si>
    <t xml:space="preserve">Demontáž drevených presklených stien s dverami,  -0,06500t</t>
  </si>
  <si>
    <t>192</t>
  </si>
  <si>
    <t>97</t>
  </si>
  <si>
    <t>971033231</t>
  </si>
  <si>
    <t xml:space="preserve">Vybúranie otvoru v murive tehl. plochy do 0,0225 m2 hr. do 150 mm,  -0,00400t</t>
  </si>
  <si>
    <t>194</t>
  </si>
  <si>
    <t>971033241</t>
  </si>
  <si>
    <t xml:space="preserve">Vybúranie otvoru v murive tehl. plochy do 0,0225 m2 hr. do 300 mm,  -0,00800t</t>
  </si>
  <si>
    <t>196</t>
  </si>
  <si>
    <t>99</t>
  </si>
  <si>
    <t>971033331</t>
  </si>
  <si>
    <t xml:space="preserve">Vybúranie otvoru v murive tehl. plochy do 0,09 m2 hr. do 150 mm,  -0,02600t</t>
  </si>
  <si>
    <t>198</t>
  </si>
  <si>
    <t>971033341</t>
  </si>
  <si>
    <t xml:space="preserve">Vybúranie otvoru v murive tehl. plochy do 0,09 m2 hr. do 300 mm,  -0,05700t</t>
  </si>
  <si>
    <t>200</t>
  </si>
  <si>
    <t>101</t>
  </si>
  <si>
    <t>971033541</t>
  </si>
  <si>
    <t xml:space="preserve">Vybúranie otvorov v murive tehl. plochy do 1 m2 hr. do 300 mm,  -1,87500t</t>
  </si>
  <si>
    <t>202</t>
  </si>
  <si>
    <t>971033561</t>
  </si>
  <si>
    <t xml:space="preserve">Vybúranie otvorov v murive tehl. plochy do 1 m2 hr. do 600 mm,  -1,87500t</t>
  </si>
  <si>
    <t>204</t>
  </si>
  <si>
    <t>103</t>
  </si>
  <si>
    <t>971033621</t>
  </si>
  <si>
    <t xml:space="preserve">Vybúranie otvorov v murive tehl. plochy do 4 m2 hr. do 100 mm,  -0,18000t</t>
  </si>
  <si>
    <t>206</t>
  </si>
  <si>
    <t>971033631</t>
  </si>
  <si>
    <t xml:space="preserve">Vybúranie otvorov v murive tehl. plochy do 4 m2 hr. do 150 mm,  -0,27000t</t>
  </si>
  <si>
    <t>208</t>
  </si>
  <si>
    <t>105</t>
  </si>
  <si>
    <t>971033641</t>
  </si>
  <si>
    <t xml:space="preserve">Vybúranie otvorov v murive tehl. plochy do 4 m2 hr. do 300 mm,  -1,87500t</t>
  </si>
  <si>
    <t>210</t>
  </si>
  <si>
    <t>971033651</t>
  </si>
  <si>
    <t xml:space="preserve">Vybúranie otvorov v murive tehl. plochy do 4 m2 hr. do 600 mm,  -1,87500t</t>
  </si>
  <si>
    <t>212</t>
  </si>
  <si>
    <t>107</t>
  </si>
  <si>
    <t>974083114</t>
  </si>
  <si>
    <t>Rezanie betónových mazanín existujúcich vystužených hĺbky nad 150 do 200 mm</t>
  </si>
  <si>
    <t>214</t>
  </si>
  <si>
    <t>976061111</t>
  </si>
  <si>
    <t xml:space="preserve">Vybúranie drevených zábradlí a madiel,  -0,01600t</t>
  </si>
  <si>
    <t>216</t>
  </si>
  <si>
    <t>109</t>
  </si>
  <si>
    <t>978012191</t>
  </si>
  <si>
    <t xml:space="preserve">Otlčenie omietok stropov vnútorných rákosovaných, vápenných alebo vápennocementových v rozsahu do 100 %,  -0,05000t</t>
  </si>
  <si>
    <t>218</t>
  </si>
  <si>
    <t>978013121</t>
  </si>
  <si>
    <t xml:space="preserve">Otlčenie omietok stien vnútorných vápenných alebo vápennocementových v rozsahu do 10 %,  -0,00400t</t>
  </si>
  <si>
    <t>220</t>
  </si>
  <si>
    <t>111</t>
  </si>
  <si>
    <t>978059531</t>
  </si>
  <si>
    <t xml:space="preserve">Odsekanie a odobratie obkladov stien z obkladačiek vnútorných vrátane podkladovej omietky nad 2 m2,  -0,06800t</t>
  </si>
  <si>
    <t>222</t>
  </si>
  <si>
    <t>979011111</t>
  </si>
  <si>
    <t>Zvislá doprava sutiny a vybúraných hmôt za prvé podlažie nad alebo pod základným podlažím</t>
  </si>
  <si>
    <t>224</t>
  </si>
  <si>
    <t>113</t>
  </si>
  <si>
    <t>979081111</t>
  </si>
  <si>
    <t>Odvoz sutiny a vybúraných hmôt na skládku do 1 km</t>
  </si>
  <si>
    <t>226</t>
  </si>
  <si>
    <t>979081121</t>
  </si>
  <si>
    <t>Odvoz sutiny a vybúraných hmôt na skládku za každý ďalší 1 km</t>
  </si>
  <si>
    <t>228</t>
  </si>
  <si>
    <t>115</t>
  </si>
  <si>
    <t>979082111</t>
  </si>
  <si>
    <t>Vnútrostavenisková doprava sutiny a vybúraných hmôt do 10 m</t>
  </si>
  <si>
    <t>230</t>
  </si>
  <si>
    <t>979082121</t>
  </si>
  <si>
    <t>Vnútrostavenisková doprava sutiny a vybúraných hmôt za každých ďalších 5 m</t>
  </si>
  <si>
    <t>232</t>
  </si>
  <si>
    <t>117</t>
  </si>
  <si>
    <t>979089012</t>
  </si>
  <si>
    <t>Poplatok za skladovanie - betón, tehly, dlaždice a pod. (17 01 ), ostatné</t>
  </si>
  <si>
    <t>234</t>
  </si>
  <si>
    <t>979089112</t>
  </si>
  <si>
    <t>Poplatok za skladovanie - drevo, sklo, plasty (17 02 ), ostatné</t>
  </si>
  <si>
    <t>1483690728</t>
  </si>
  <si>
    <t>119</t>
  </si>
  <si>
    <t>979089312</t>
  </si>
  <si>
    <t>Poplatok za skladovanie - kovy, plehy (meď, bronz, mosadz atď.) (17 04 ), ostatné</t>
  </si>
  <si>
    <t>389721052</t>
  </si>
  <si>
    <t>979089512</t>
  </si>
  <si>
    <t>Poplatok za skladovanie - stavebné materiály na báze sadry (17 08 ), ostatné</t>
  </si>
  <si>
    <t>1348041132</t>
  </si>
  <si>
    <t>121</t>
  </si>
  <si>
    <t>979089612</t>
  </si>
  <si>
    <t>Poplatok za skladovanie - iné odpady zo stavieb a demolácií (17 09), ostatné</t>
  </si>
  <si>
    <t>1593242430</t>
  </si>
  <si>
    <t>Presun hmôt HSV</t>
  </si>
  <si>
    <t>999281111</t>
  </si>
  <si>
    <t>Presun hmôt pre opravy a údržbu objektov vrátane vonkajších plášťov výšky do 25 m</t>
  </si>
  <si>
    <t>236</t>
  </si>
  <si>
    <t>PSV</t>
  </si>
  <si>
    <t>Práce a dodávky PSV</t>
  </si>
  <si>
    <t>711</t>
  </si>
  <si>
    <t>Izolácie proti vode a vlhkosti</t>
  </si>
  <si>
    <t>123</t>
  </si>
  <si>
    <t>711111001</t>
  </si>
  <si>
    <t>Zhotovenie izolácie proti zemnej vlhkosti vodorovná náterom penetračným za studena</t>
  </si>
  <si>
    <t>238</t>
  </si>
  <si>
    <t>246170000900</t>
  </si>
  <si>
    <t>Lak asfaltový ALP-PENETRAL SN v sudoch</t>
  </si>
  <si>
    <t>240</t>
  </si>
  <si>
    <t>125</t>
  </si>
  <si>
    <t>711112001</t>
  </si>
  <si>
    <t xml:space="preserve">Zhotovenie  izolácie proti zemnej vlhkosti zvislá penetračným náterom za studena</t>
  </si>
  <si>
    <t>242</t>
  </si>
  <si>
    <t>244</t>
  </si>
  <si>
    <t>127</t>
  </si>
  <si>
    <t>711132107</t>
  </si>
  <si>
    <t>Zhotovenie izolácie proti zemnej vlhkosti nopovou fóloiu položenou voľne na ploche zvislej</t>
  </si>
  <si>
    <t>246</t>
  </si>
  <si>
    <t>283230002700</t>
  </si>
  <si>
    <t>Nopová HDPE fólia proti zemnej vlhkosti s radónovou ochranou, pre spodnú stavbu</t>
  </si>
  <si>
    <t>248</t>
  </si>
  <si>
    <t>129</t>
  </si>
  <si>
    <t>711141559</t>
  </si>
  <si>
    <t xml:space="preserve">Zhotovenie  izolácie proti zemnej vlhkosti a tlakovej vode vodorovná NAIP pritavením</t>
  </si>
  <si>
    <t>250</t>
  </si>
  <si>
    <t>628310001000</t>
  </si>
  <si>
    <t>Pás asfaltový HYDROBIT V 60 S 35 pre spodné vrstvy hydroizolačných systémov</t>
  </si>
  <si>
    <t>252</t>
  </si>
  <si>
    <t>131</t>
  </si>
  <si>
    <t>711142559</t>
  </si>
  <si>
    <t xml:space="preserve">Zhotovenie  izolácie proti zemnej vlhkosti a tlakovej vode zvislá NAIP pritavením</t>
  </si>
  <si>
    <t>254</t>
  </si>
  <si>
    <t>256</t>
  </si>
  <si>
    <t>133</t>
  </si>
  <si>
    <t>998711102</t>
  </si>
  <si>
    <t>Presun hmôt pre izoláciu proti vode v objektoch výšky nad 6 do 12 m</t>
  </si>
  <si>
    <t>258</t>
  </si>
  <si>
    <t>722</t>
  </si>
  <si>
    <t>Zdravotechnika - vnútorný vodovod</t>
  </si>
  <si>
    <t>722250180</t>
  </si>
  <si>
    <t>Montáž hasiaceho prístroja na stenu</t>
  </si>
  <si>
    <t>260</t>
  </si>
  <si>
    <t>135</t>
  </si>
  <si>
    <t>449170000900</t>
  </si>
  <si>
    <t>Prenosný hasiaci prístroj ABC 6 kg</t>
  </si>
  <si>
    <t>262</t>
  </si>
  <si>
    <t>998722102</t>
  </si>
  <si>
    <t>Presun hmôt pre vnútorný vodovod v objektoch výšky nad 6 do 12 m</t>
  </si>
  <si>
    <t>264</t>
  </si>
  <si>
    <t>725</t>
  </si>
  <si>
    <t>Zdravotechnika - zariaďovacie predmety</t>
  </si>
  <si>
    <t>137</t>
  </si>
  <si>
    <t>725110811</t>
  </si>
  <si>
    <t xml:space="preserve">Demontáž záchoda splachovacieho s nádržou alebo s tlakovým splachovačom,  -0,01933t</t>
  </si>
  <si>
    <t>súb.</t>
  </si>
  <si>
    <t>266</t>
  </si>
  <si>
    <t>725122813</t>
  </si>
  <si>
    <t xml:space="preserve">Demontáž pisoára s nádržkou a 1 záchodom,  -0,01720t</t>
  </si>
  <si>
    <t>268</t>
  </si>
  <si>
    <t>139</t>
  </si>
  <si>
    <t>725210821</t>
  </si>
  <si>
    <t xml:space="preserve">Demontáž umývadiel alebo umývadielok bez výtokovej armatúry,  -0,01946t</t>
  </si>
  <si>
    <t>270</t>
  </si>
  <si>
    <t>725220831</t>
  </si>
  <si>
    <t xml:space="preserve">Demontáž vane,  -0.09510t</t>
  </si>
  <si>
    <t>272</t>
  </si>
  <si>
    <t>141</t>
  </si>
  <si>
    <t>725810811</t>
  </si>
  <si>
    <t xml:space="preserve">Demontáž výtokového ventilu nástenných,  -0,00049t</t>
  </si>
  <si>
    <t>274</t>
  </si>
  <si>
    <t>725820810</t>
  </si>
  <si>
    <t xml:space="preserve">Demontáž batérie drezovej, umývadlovej nástennej,  -0,0026t</t>
  </si>
  <si>
    <t>276</t>
  </si>
  <si>
    <t>143</t>
  </si>
  <si>
    <t>725840870</t>
  </si>
  <si>
    <t xml:space="preserve">Demontáž batérie vaňovej, sprchovej nástennej,  -0,00225t</t>
  </si>
  <si>
    <t>278</t>
  </si>
  <si>
    <t>725860820</t>
  </si>
  <si>
    <t xml:space="preserve">Demontáž jednoduchej  zápachovej uzávierky pre zariaďovacie predmety, umývadlá, drezy, práčky a pod.  -0,00085t</t>
  </si>
  <si>
    <t>280</t>
  </si>
  <si>
    <t>145</t>
  </si>
  <si>
    <t>725860822</t>
  </si>
  <si>
    <t xml:space="preserve">Demontáž zápachovej uzávierky pre zariaďovacie predmety, vane, sprchy  -0,00122t</t>
  </si>
  <si>
    <t>282</t>
  </si>
  <si>
    <t>998725102</t>
  </si>
  <si>
    <t>Presun hmôt pre zariaďovacie predmety v objektoch výšky nad 6 do 12 m</t>
  </si>
  <si>
    <t>284</t>
  </si>
  <si>
    <t>762</t>
  </si>
  <si>
    <t>Konštrukcie tesárske</t>
  </si>
  <si>
    <t>147</t>
  </si>
  <si>
    <t>762341003</t>
  </si>
  <si>
    <t>Montáž debnenia jednoduchých striech, na krokvy a kontralaty z dosiek s vetracou medzerou</t>
  </si>
  <si>
    <t>286</t>
  </si>
  <si>
    <t>605110006900</t>
  </si>
  <si>
    <t>Dosky a fošne hr. 25 mm</t>
  </si>
  <si>
    <t>288</t>
  </si>
  <si>
    <t>149</t>
  </si>
  <si>
    <t>762341251</t>
  </si>
  <si>
    <t>Montáž kontralát pre sklon do 22°</t>
  </si>
  <si>
    <t>290</t>
  </si>
  <si>
    <t>605120002800</t>
  </si>
  <si>
    <t>Hranoly z mäkkého reziva - kontralaty 60x40 mm</t>
  </si>
  <si>
    <t>292</t>
  </si>
  <si>
    <t>151</t>
  </si>
  <si>
    <t>762341811</t>
  </si>
  <si>
    <t xml:space="preserve">Demontáž debnenia striech rovných, oblúkových do 60°, z dosiek hrubých,  -0.01600t</t>
  </si>
  <si>
    <t>294</t>
  </si>
  <si>
    <t>762395000</t>
  </si>
  <si>
    <t>Spojovacie prostriedky pre viazané konštrukcie krovov, debnenie a laťovanie, nadstrešné konštr., spádové kliny - svorky, dosky, klince, pásová oceľ, vruty</t>
  </si>
  <si>
    <t>296</t>
  </si>
  <si>
    <t>153</t>
  </si>
  <si>
    <t>762841140</t>
  </si>
  <si>
    <t>Zhotovenie konštrukcie, kotvenie jestvujúceho podhľadu z reziva do 100 cm2</t>
  </si>
  <si>
    <t>298</t>
  </si>
  <si>
    <t>605110000100</t>
  </si>
  <si>
    <t>Hranoly z mäkkého reziva - hranoly 100x50 mm</t>
  </si>
  <si>
    <t>300</t>
  </si>
  <si>
    <t>155</t>
  </si>
  <si>
    <t>762895001</t>
  </si>
  <si>
    <t>Spojovacie prostriedky pre záklop, stropnice, podbíjanie - klince, svorky, podložky a pod.</t>
  </si>
  <si>
    <t>302</t>
  </si>
  <si>
    <t>998762102</t>
  </si>
  <si>
    <t>Presun hmôt pre konštrukcie tesárske v objektoch výšky do 12 m</t>
  </si>
  <si>
    <t>304</t>
  </si>
  <si>
    <t>763</t>
  </si>
  <si>
    <t>Konštrukcie - drevostavby</t>
  </si>
  <si>
    <t>157</t>
  </si>
  <si>
    <t>763135010</t>
  </si>
  <si>
    <t>Kazetový SDK podhľad, nosná konštrukcia kovová</t>
  </si>
  <si>
    <t>306</t>
  </si>
  <si>
    <t>763138220</t>
  </si>
  <si>
    <t>Podhľad SDK RB 12.5 mm závesný, dvojúrovňová oceľová podkonštrukcia CD</t>
  </si>
  <si>
    <t>308</t>
  </si>
  <si>
    <t>159</t>
  </si>
  <si>
    <t>763138222</t>
  </si>
  <si>
    <t>Podhľad SDK RBI 12.5 mm závesný, dvojúrovňová oceľová podkonštrukcia CD</t>
  </si>
  <si>
    <t>310</t>
  </si>
  <si>
    <t>763161515</t>
  </si>
  <si>
    <t xml:space="preserve">Montáž SDK obkladu - kapotáže (kaslík)  r. š. nad 500 do 1000 mm, 1x hrana s rohovou lištou, jednoduché opláštenie doskami hr. 12,5 mm vč. dodávky a náteru</t>
  </si>
  <si>
    <t>312</t>
  </si>
  <si>
    <t>161</t>
  </si>
  <si>
    <t>763161516</t>
  </si>
  <si>
    <t xml:space="preserve">Montáž SDK obkladu - kapotáže (kaslík)  r. š. nad 1000 do 1500 mm, 1x hrana s rohovou lištou, jednoduché opláštenie doskami hr. 12,5 mm vč. dodávky a náteru</t>
  </si>
  <si>
    <t>314</t>
  </si>
  <si>
    <t>763710010</t>
  </si>
  <si>
    <t>Ľahká deliaca laminátová sanitárna stena WC kabín vrátane dvoch dverí 600/1970</t>
  </si>
  <si>
    <t>316</t>
  </si>
  <si>
    <t>163</t>
  </si>
  <si>
    <t>998763303</t>
  </si>
  <si>
    <t>Presun hmôt pre sádrokartónové konštrukcie v objektoch výšky od 7 do 24 m</t>
  </si>
  <si>
    <t>318</t>
  </si>
  <si>
    <t>764</t>
  </si>
  <si>
    <t>Konštrukcie klampiarske</t>
  </si>
  <si>
    <t>764171301</t>
  </si>
  <si>
    <t>Krytina strešná falcovaná sklon strechy do 30°</t>
  </si>
  <si>
    <t>320</t>
  </si>
  <si>
    <t>165</t>
  </si>
  <si>
    <t>764311001</t>
  </si>
  <si>
    <t>Oddeľovacia štruktúrovaná rohož s integrovanou poistnou hydroizoláciou pre plechové krytiny</t>
  </si>
  <si>
    <t>322</t>
  </si>
  <si>
    <t>764312822</t>
  </si>
  <si>
    <t xml:space="preserve">Demontáž krytiny hladkej strešnej z tabúľ, do 30st.,  -0,00751t</t>
  </si>
  <si>
    <t>324</t>
  </si>
  <si>
    <t>167</t>
  </si>
  <si>
    <t>764321820</t>
  </si>
  <si>
    <t xml:space="preserve">Demontáž oplechovania ríms vrátane podkladového plechu, do 30° rš 550 mm,   -0,00420t</t>
  </si>
  <si>
    <t>326</t>
  </si>
  <si>
    <t>764321840</t>
  </si>
  <si>
    <t xml:space="preserve">Demontáž oplechovania atiky vrátane podkladového plechu, do 30° rš 750 mm,  -0,00580t</t>
  </si>
  <si>
    <t>328</t>
  </si>
  <si>
    <t>169</t>
  </si>
  <si>
    <t>764326220</t>
  </si>
  <si>
    <t>Oplechovanie z pozinkovaného farbeného PZf plechu, ríms r.š. 550 mm - k05</t>
  </si>
  <si>
    <t>330</t>
  </si>
  <si>
    <t>764331450</t>
  </si>
  <si>
    <t>Lemovanie z pozinkovaného farbeného PZf plechu, múrov na strechách s tvrdou krytinou r.š. 500 mm - k06</t>
  </si>
  <si>
    <t>332</t>
  </si>
  <si>
    <t>171</t>
  </si>
  <si>
    <t>764331850</t>
  </si>
  <si>
    <t xml:space="preserve">Demontáž lemovania múrov na strechách s tvrdou krytinou, so sklonom do 30st. rš 400 a 500 mm,  -0,00298t</t>
  </si>
  <si>
    <t>334</t>
  </si>
  <si>
    <t>764351403</t>
  </si>
  <si>
    <t>Žľaby z pozinkovaného farbeného PZf plechu, pododkvapové štvorhranné r.š. 330 mm - k02</t>
  </si>
  <si>
    <t>336</t>
  </si>
  <si>
    <t>173</t>
  </si>
  <si>
    <t>764351810</t>
  </si>
  <si>
    <t xml:space="preserve">Demontáž žľabov pododkvap. rovných, oblúkových, do 30° rš 250 a 330 mm,  -0,00347t</t>
  </si>
  <si>
    <t>338</t>
  </si>
  <si>
    <t>764359431</t>
  </si>
  <si>
    <t>Kotlík štvorhranný z pozinkovaného farbeného PZf plechu, pre pododkvapové žľaby - k02a</t>
  </si>
  <si>
    <t>340</t>
  </si>
  <si>
    <t>175</t>
  </si>
  <si>
    <t>764359820</t>
  </si>
  <si>
    <t xml:space="preserve">Demontáž kotlíka oválneho a štvorhranného, so sklonom žľabu do 30st.,  -0,00320t</t>
  </si>
  <si>
    <t>342</t>
  </si>
  <si>
    <t>764393440</t>
  </si>
  <si>
    <t>Hrebeň strechy z pozinkovaného farbeného PZf plechu, r.š. 500 mm - k04</t>
  </si>
  <si>
    <t>344</t>
  </si>
  <si>
    <t>177</t>
  </si>
  <si>
    <t>764393830</t>
  </si>
  <si>
    <t xml:space="preserve">Demontáž hrebeňa so sklonom do 30st. rš 250 a 400 mm,  -0,00197t</t>
  </si>
  <si>
    <t>346</t>
  </si>
  <si>
    <t>764410470</t>
  </si>
  <si>
    <t>Oplechovanie parapetov z pozinkovaného farbeného PZf plechu, vrátane rohov r.š. 520 mm - k01</t>
  </si>
  <si>
    <t>348</t>
  </si>
  <si>
    <t>179</t>
  </si>
  <si>
    <t>764410850</t>
  </si>
  <si>
    <t xml:space="preserve">Demontáž oplechovania parapetov rš od 100 do 330 mm,  -0,00135t</t>
  </si>
  <si>
    <t>350</t>
  </si>
  <si>
    <t>764430450</t>
  </si>
  <si>
    <t>Oplechovanie muriva a atík z pozinkovaného farbeného PZf plechu, vrátane rohov r.š. 670 mm - k07</t>
  </si>
  <si>
    <t>352</t>
  </si>
  <si>
    <t>181</t>
  </si>
  <si>
    <t>764451402</t>
  </si>
  <si>
    <t>Zvodové rúry z pozinkovaného farbeného PZf plechu, štvorcové s dĺžkou strany 100 mm - k03</t>
  </si>
  <si>
    <t>354</t>
  </si>
  <si>
    <t>764451802</t>
  </si>
  <si>
    <t xml:space="preserve">Demontáž odpadových rúr,  -0,00338t</t>
  </si>
  <si>
    <t>356</t>
  </si>
  <si>
    <t>183</t>
  </si>
  <si>
    <t>764900002</t>
  </si>
  <si>
    <t>Paropriepustná fólia pod strešnú krytinu, kontaktná - 135g/m2</t>
  </si>
  <si>
    <t>358</t>
  </si>
  <si>
    <t>998764102</t>
  </si>
  <si>
    <t>Presun hmôt pre konštrukcie klampiarske v objektoch výšky nad 6 do 12 m</t>
  </si>
  <si>
    <t>360</t>
  </si>
  <si>
    <t>766</t>
  </si>
  <si>
    <t>Konštrukcie stolárske</t>
  </si>
  <si>
    <t>185</t>
  </si>
  <si>
    <t>766231001</t>
  </si>
  <si>
    <t>Montáž stropných sklápacích schodov do otvoru</t>
  </si>
  <si>
    <t>362</t>
  </si>
  <si>
    <t>612330000600</t>
  </si>
  <si>
    <t>Schody stropné sklápacie zateplené, prírodná doska (PO) - 700x1300 mm - PS</t>
  </si>
  <si>
    <t>364</t>
  </si>
  <si>
    <t>187</t>
  </si>
  <si>
    <t>766411821</t>
  </si>
  <si>
    <t xml:space="preserve">Demontáž obloženia stien panelmi, palub. doskami,  -0,01098t</t>
  </si>
  <si>
    <t>366</t>
  </si>
  <si>
    <t>766411822</t>
  </si>
  <si>
    <t xml:space="preserve">Demontáž obloženia stien panelmi, podkladových roštov,  -0,00800t</t>
  </si>
  <si>
    <t>368</t>
  </si>
  <si>
    <t>189</t>
  </si>
  <si>
    <t>766621400</t>
  </si>
  <si>
    <t>Montáž okien plastových, hliníkových s hydroizolačnými ISO páskami ( ISO páska exteriérová a interiérová vč. dodávky)</t>
  </si>
  <si>
    <t>370</t>
  </si>
  <si>
    <t>611410005405</t>
  </si>
  <si>
    <t>Plastové okno dvojdielne P+V 1200x1200 mm jednoduché zasklenie - O04</t>
  </si>
  <si>
    <t>372</t>
  </si>
  <si>
    <t>191</t>
  </si>
  <si>
    <t>766641161</t>
  </si>
  <si>
    <t>Montáž dverí plastových, vchodových, vnútorných 1 m obvodu dverí</t>
  </si>
  <si>
    <t>374</t>
  </si>
  <si>
    <t>611830001321</t>
  </si>
  <si>
    <t>Dvere vnútorné plastové (resp. oceľové alebo drevené) atyp. dvojkrídlové - 1700x2020 mm - D9 (EW15/D3-C)</t>
  </si>
  <si>
    <t>376</t>
  </si>
  <si>
    <t>193</t>
  </si>
  <si>
    <t>611830001322</t>
  </si>
  <si>
    <t>Dvere vnútorné plastové atyp. dvojkrídlové - 1700x2020 mm - D10</t>
  </si>
  <si>
    <t>378</t>
  </si>
  <si>
    <t>611830001323</t>
  </si>
  <si>
    <t>Dvere vnútorné plastové (resp. oceľové alebo drevené) atyp. dvojkrídlové - 1700x2020 mm - D10* (EI15/D3-C)</t>
  </si>
  <si>
    <t>380</t>
  </si>
  <si>
    <t>195</t>
  </si>
  <si>
    <t>611830001324</t>
  </si>
  <si>
    <t>Dvere vnútorné plastové atyp. dvojkrídlové + nadsvetlík - 1750x2700 mm - D11</t>
  </si>
  <si>
    <t>382</t>
  </si>
  <si>
    <t>766662112</t>
  </si>
  <si>
    <t>Montáž dverového krídla otočného jednokrídlového, do existujúcej zárubne, vrátane kovania</t>
  </si>
  <si>
    <t>384</t>
  </si>
  <si>
    <t>197</t>
  </si>
  <si>
    <t>611610002900</t>
  </si>
  <si>
    <t>Dvere vnútorné jednokrídlové 600x1970 mm, povrch laminát, mechanicky odolné plné vč. kovania - D04</t>
  </si>
  <si>
    <t>386</t>
  </si>
  <si>
    <t>611610002901</t>
  </si>
  <si>
    <t>Dvere vnútorné jednokrídlové 600x1970 mm, povrch laminát, mechanicky odolné plné vč. kovania - D04* (EI15/D3-C)</t>
  </si>
  <si>
    <t>388</t>
  </si>
  <si>
    <t>199</t>
  </si>
  <si>
    <t>611610002902</t>
  </si>
  <si>
    <t>Dvere vnútorné jednokrídlové 600x1970 mm, povrch laminát, mechanicky odolné plné vč. kovania - D03* (EI15/D3-C)</t>
  </si>
  <si>
    <t>390</t>
  </si>
  <si>
    <t>611610002903</t>
  </si>
  <si>
    <t>Dvere vnútorné jednokrídlové 600x1970 mm, povrch laminát, mechanicky odolné plné vč. kovania - D03</t>
  </si>
  <si>
    <t>392</t>
  </si>
  <si>
    <t>201</t>
  </si>
  <si>
    <t>611610002904</t>
  </si>
  <si>
    <t xml:space="preserve">Dvere vnútorné jednokrídlové 800x1970 mm, povrch laminát, mechanicky odolné plné vč. kovania - D05*  (EI30/D3-C)</t>
  </si>
  <si>
    <t>394</t>
  </si>
  <si>
    <t>611610002905</t>
  </si>
  <si>
    <t>Dvere vnútorné jednokrídlové 800x1970 mm, povrch laminát, mechanicky odolné plné vč. kovania - D05</t>
  </si>
  <si>
    <t>396</t>
  </si>
  <si>
    <t>203</t>
  </si>
  <si>
    <t>611610002906</t>
  </si>
  <si>
    <t>Dvere vnútorné jednokrídlové 800x1970 mm, povrch laminát, mechanicky odolné plné vč. kovania - D06</t>
  </si>
  <si>
    <t>398</t>
  </si>
  <si>
    <t>611610002907</t>
  </si>
  <si>
    <t>Dvere vnútorné jednokrídlové 800x1970 mm, povrch laminát, mechanicky odolné plné vč. kovania - D06**(EW15/D3-C)</t>
  </si>
  <si>
    <t>400</t>
  </si>
  <si>
    <t>205</t>
  </si>
  <si>
    <t>611610002908</t>
  </si>
  <si>
    <t>Dvere vnútorné jednokrídlové 800x1970 mm, povrch laminát, mechanicky odolné plné vč. kovania - D06* (EI30/D1)</t>
  </si>
  <si>
    <t>402</t>
  </si>
  <si>
    <t>611610002909</t>
  </si>
  <si>
    <t>Dvere vnútorné jednokrídlové 900x1970 mm, povrch laminát, mechanicky odolné plné vč. kovania - D07* (EW15/D3-C)</t>
  </si>
  <si>
    <t>404</t>
  </si>
  <si>
    <t>207</t>
  </si>
  <si>
    <t>611610002910</t>
  </si>
  <si>
    <t>Dvere vnútorné jednokrídlové 900x1970 mm, povrch laminát, mechanicky odolné plné vč. kovania - D07</t>
  </si>
  <si>
    <t>406</t>
  </si>
  <si>
    <t>611610002911</t>
  </si>
  <si>
    <t>Dvere vnútorné jednokrídlové 900x1970 mm, povrch laminát, mechanicky odolné plné vč. kovania - D08* (EW15/D3-C)</t>
  </si>
  <si>
    <t>408</t>
  </si>
  <si>
    <t>209</t>
  </si>
  <si>
    <t>611610002913</t>
  </si>
  <si>
    <t>Dvere vnútorné jednokrídlové 900x1970 mm, povrch laminát, mechanicky odolné plné vč. kovania - D08** (EI30/D3)</t>
  </si>
  <si>
    <t>410</t>
  </si>
  <si>
    <t>611610002912</t>
  </si>
  <si>
    <t xml:space="preserve">Dvere vnútorné jednokrídlové 900x1970 mm, povrch laminát, mechanicky odolné plné vč. kovania  - D08</t>
  </si>
  <si>
    <t>412</t>
  </si>
  <si>
    <t>211</t>
  </si>
  <si>
    <t>766694142</t>
  </si>
  <si>
    <t>Montáž parapetnej dosky plastovej šírky do 300 mm, dĺžky 1000-1600 mm</t>
  </si>
  <si>
    <t>414</t>
  </si>
  <si>
    <t>611560000400</t>
  </si>
  <si>
    <t>Parapetná doska plastová, šírka do 300 mm, komôrková vnútorná</t>
  </si>
  <si>
    <t>416</t>
  </si>
  <si>
    <t>213</t>
  </si>
  <si>
    <t>611560000800</t>
  </si>
  <si>
    <t>Plastové krytky k vnútorným parapetom plastovým, pár</t>
  </si>
  <si>
    <t>418</t>
  </si>
  <si>
    <t>998766102</t>
  </si>
  <si>
    <t>Presun hmot pre konštrukcie stolárske v objektoch výšky nad 6 do 12 m</t>
  </si>
  <si>
    <t>420</t>
  </si>
  <si>
    <t>767</t>
  </si>
  <si>
    <t>Konštrukcie doplnkové kovové</t>
  </si>
  <si>
    <t>215</t>
  </si>
  <si>
    <t>767163100</t>
  </si>
  <si>
    <t>Montáž zábradlia nerezového</t>
  </si>
  <si>
    <t>422</t>
  </si>
  <si>
    <t>553520000800</t>
  </si>
  <si>
    <t>Zábradlie nerezové výška 1,00 m, zvislá tyčová výplň fí=20 mm, stĺpiky a madla fí=50 mm - z1 až z5</t>
  </si>
  <si>
    <t>424</t>
  </si>
  <si>
    <t>217</t>
  </si>
  <si>
    <t>767230070</t>
  </si>
  <si>
    <t>Montáž madla nerezového</t>
  </si>
  <si>
    <t>426</t>
  </si>
  <si>
    <t>553520003500</t>
  </si>
  <si>
    <t>Madlo nerezové rúrkové, d=42 mm, držiak madla á. max.0,8 m, záslepky madla</t>
  </si>
  <si>
    <t>428</t>
  </si>
  <si>
    <t>219</t>
  </si>
  <si>
    <t>998767102</t>
  </si>
  <si>
    <t>Presun hmôt pre kovové stavebné doplnkové konštrukcie v objektoch výšky nad 6 do 12 m</t>
  </si>
  <si>
    <t>430</t>
  </si>
  <si>
    <t>771</t>
  </si>
  <si>
    <t>Podlahy z dlaždíc</t>
  </si>
  <si>
    <t>771275107</t>
  </si>
  <si>
    <t>Montáž obkladov schodiskových stupňov dlaždicami do tmelu</t>
  </si>
  <si>
    <t>432</t>
  </si>
  <si>
    <t>221</t>
  </si>
  <si>
    <t>597740000800</t>
  </si>
  <si>
    <t>Dlaždice keramické s protišmykovým povrchom pre schodiská</t>
  </si>
  <si>
    <t>434</t>
  </si>
  <si>
    <t>771415003</t>
  </si>
  <si>
    <t>Montáž soklíkov z obkladačiek do tmelu</t>
  </si>
  <si>
    <t>436</t>
  </si>
  <si>
    <t>223</t>
  </si>
  <si>
    <t>597640005900</t>
  </si>
  <si>
    <t>Sokel keramický</t>
  </si>
  <si>
    <t>438</t>
  </si>
  <si>
    <t>771415063</t>
  </si>
  <si>
    <t>Montáž soklíkov z obkladačiek schodiskových stupňovitých do tmelu</t>
  </si>
  <si>
    <t>440</t>
  </si>
  <si>
    <t>225</t>
  </si>
  <si>
    <t>442</t>
  </si>
  <si>
    <t>771575109</t>
  </si>
  <si>
    <t>Montáž podláh z dlaždíc keramických do tmelu</t>
  </si>
  <si>
    <t>444</t>
  </si>
  <si>
    <t>227</t>
  </si>
  <si>
    <t>597740001200</t>
  </si>
  <si>
    <t>Dlaždice keramické s protišmykovým povrchom</t>
  </si>
  <si>
    <t>446</t>
  </si>
  <si>
    <t>998771102</t>
  </si>
  <si>
    <t>Presun hmôt pre podlahy z dlaždíc v objektoch výšky nad 6 do 12 m</t>
  </si>
  <si>
    <t>448</t>
  </si>
  <si>
    <t>775</t>
  </si>
  <si>
    <t>Podlahy vlysové a parketové</t>
  </si>
  <si>
    <t>229</t>
  </si>
  <si>
    <t>775413120</t>
  </si>
  <si>
    <t>Montáž podlahových soklíkov alebo líšt obvodových</t>
  </si>
  <si>
    <t>450</t>
  </si>
  <si>
    <t>611990004200</t>
  </si>
  <si>
    <t>Lišta soklová</t>
  </si>
  <si>
    <t>452</t>
  </si>
  <si>
    <t>231</t>
  </si>
  <si>
    <t>775413250</t>
  </si>
  <si>
    <t>Montáž prechodovej lišty</t>
  </si>
  <si>
    <t>454</t>
  </si>
  <si>
    <t>611990001500</t>
  </si>
  <si>
    <t>Lišta prechodová</t>
  </si>
  <si>
    <t>456</t>
  </si>
  <si>
    <t>233</t>
  </si>
  <si>
    <t>775511800</t>
  </si>
  <si>
    <t>Demontáž drevených podláh vlysových, mozaikových, parketových, vrátane líšt -0,0150t</t>
  </si>
  <si>
    <t>458</t>
  </si>
  <si>
    <t>775550110</t>
  </si>
  <si>
    <t>Montáž podlahy z laminátových a drevených parkiet, click spoj, položená voľne</t>
  </si>
  <si>
    <t>460</t>
  </si>
  <si>
    <t>235</t>
  </si>
  <si>
    <t>611980003020</t>
  </si>
  <si>
    <t>Podlaha veľkoplošné parkety - plavajúca podlaha</t>
  </si>
  <si>
    <t>462</t>
  </si>
  <si>
    <t>775592141</t>
  </si>
  <si>
    <t>Montáž podložky vyrovnávacej a tlmiacej penovej pod plávajúce podlahy</t>
  </si>
  <si>
    <t>464</t>
  </si>
  <si>
    <t>237</t>
  </si>
  <si>
    <t>283230008600</t>
  </si>
  <si>
    <t>Podložka z PE pod plávajúce podlahy</t>
  </si>
  <si>
    <t>466</t>
  </si>
  <si>
    <t>998775102</t>
  </si>
  <si>
    <t>Presun hmôt pre podlahy vlysové a parketové v objektoch výšky nad 6 do 12 m</t>
  </si>
  <si>
    <t>468</t>
  </si>
  <si>
    <t>776</t>
  </si>
  <si>
    <t>Podlahy povlakové</t>
  </si>
  <si>
    <t>239</t>
  </si>
  <si>
    <t>776511810</t>
  </si>
  <si>
    <t xml:space="preserve">Odstránenie povlakových podláh z nášľapnej plochy vrátane soklíkov,  -0,00100t</t>
  </si>
  <si>
    <t>470</t>
  </si>
  <si>
    <t>998776102</t>
  </si>
  <si>
    <t>Presun hmôt pre podlahy povlakové v objektoch výšky nad 6 do 12 m</t>
  </si>
  <si>
    <t>472</t>
  </si>
  <si>
    <t>781</t>
  </si>
  <si>
    <t>Obklady</t>
  </si>
  <si>
    <t>241</t>
  </si>
  <si>
    <t>781445103</t>
  </si>
  <si>
    <t>Montáž obkladov vnútor. stien z obkladačiek kladených do tmelu</t>
  </si>
  <si>
    <t>474</t>
  </si>
  <si>
    <t>597640001500</t>
  </si>
  <si>
    <t>Obkladačky keramické</t>
  </si>
  <si>
    <t>476</t>
  </si>
  <si>
    <t>243</t>
  </si>
  <si>
    <t>998781102</t>
  </si>
  <si>
    <t>Presun hmôt pre obklady keramické v objektoch výšky nad 6 do 12 m</t>
  </si>
  <si>
    <t>478</t>
  </si>
  <si>
    <t>783</t>
  </si>
  <si>
    <t>Nátery</t>
  </si>
  <si>
    <t>783225100</t>
  </si>
  <si>
    <t>Nátery kov.stav.doplnk.konštr. syntetické na vzduchu schnúce dvojnás. 1x s emailov. - 105µm</t>
  </si>
  <si>
    <t>480</t>
  </si>
  <si>
    <t>245</t>
  </si>
  <si>
    <t>783226100</t>
  </si>
  <si>
    <t>Nátery kov.stav.doplnk.konštr. syntetické na vzduchu schnúce základný - 35µm</t>
  </si>
  <si>
    <t>482</t>
  </si>
  <si>
    <t>783782203</t>
  </si>
  <si>
    <t>Nátery tesárskych konštrukcií povrchová impregnácia Bochemitom QB</t>
  </si>
  <si>
    <t>484</t>
  </si>
  <si>
    <t>247</t>
  </si>
  <si>
    <t>783894612</t>
  </si>
  <si>
    <t>Náter farbami ekologickými riediteľnými vodou bielym pre náter sadrokartón. stropov 2x</t>
  </si>
  <si>
    <t>486</t>
  </si>
  <si>
    <t>784</t>
  </si>
  <si>
    <t>Maľby</t>
  </si>
  <si>
    <t>784402801</t>
  </si>
  <si>
    <t>Odstránenie malieb oškrabaním, výšky do 3,80 m</t>
  </si>
  <si>
    <t>488</t>
  </si>
  <si>
    <t>249</t>
  </si>
  <si>
    <t>784411301</t>
  </si>
  <si>
    <t>Pačokovanie vápenným mliekom jednonásobné jemnozrnných podkladov výšky do 3,80 m</t>
  </si>
  <si>
    <t>490</t>
  </si>
  <si>
    <t>784452251</t>
  </si>
  <si>
    <t>Maľby z maliarskych zmesí, umývateľný interiérový náter na jemnozrnný podklad výšky do 3,80 m</t>
  </si>
  <si>
    <t>492</t>
  </si>
  <si>
    <t>251</t>
  </si>
  <si>
    <t>784452271</t>
  </si>
  <si>
    <t>Maľby z maliarskych zmesí, ručne nanášané dvojnásobné základné na podklad jemnozrnný výšky do 3,80 m</t>
  </si>
  <si>
    <t>494</t>
  </si>
  <si>
    <t>01.02 - ELI</t>
  </si>
  <si>
    <t>M - Práce a dodávky M</t>
  </si>
  <si>
    <t xml:space="preserve">    21-M - Elektromontáže</t>
  </si>
  <si>
    <t xml:space="preserve">    1 - DÁTOVÉ ROZVODY - TECHNOLÓGIA - HLAVNÝ ROZVÁDZAČ - DODÁVKA</t>
  </si>
  <si>
    <t xml:space="preserve">    D1 - DÁTOVÉ ROZVODY - TECHNOLÓGIA - HLAVNÝ ROZVÁDZAČ - MONTÁŽ</t>
  </si>
  <si>
    <t xml:space="preserve">    D2 - DÁTOVÉ ROZVODY - KAMEROVÝ SYSTÉM – TECHNOLÓGIA - DODÁVKA</t>
  </si>
  <si>
    <t xml:space="preserve">    D3 - DÁTOVÉ ROZVODY - KAMEROVÝ SYSTÉM – TECHNOLÓGIA - MONTÁŽ</t>
  </si>
  <si>
    <t xml:space="preserve">    D4 - DÁTOVÉ ROZVODY - KÁBLOVÉ TRASY - DODÁVKA</t>
  </si>
  <si>
    <t xml:space="preserve">    D5 - DÁTOVÉ ROZVODY - KÁBLOVÉ TRASY - MONTÁŽ</t>
  </si>
  <si>
    <t xml:space="preserve">    D6 - TECHNICKA DOKUMENTACIA</t>
  </si>
  <si>
    <t xml:space="preserve">    46-M - Zemné práce vykonávané pri externých montážnych prácach</t>
  </si>
  <si>
    <t>Práce a dodávky M</t>
  </si>
  <si>
    <t>21-M</t>
  </si>
  <si>
    <t>Elektromontáže</t>
  </si>
  <si>
    <t>210010101</t>
  </si>
  <si>
    <t>Lišta elektroinšt. z PH vrátane spojok, ohybov, rohov, bez krabíc, uložená pevne typ L 20 preťahovací</t>
  </si>
  <si>
    <t>210010102</t>
  </si>
  <si>
    <t>Lišta elektroinšt. z PH vrátane spojok, ohybov, rohov, bez krabíc, uložená pevne typ L 40 preťahovací</t>
  </si>
  <si>
    <t>210010331</t>
  </si>
  <si>
    <t>Škatuľa pre lištový rozvod typ 2789 bez zapojenia</t>
  </si>
  <si>
    <t>KUS</t>
  </si>
  <si>
    <t>210010332</t>
  </si>
  <si>
    <t>Škatuľa pre lištový rozvod typ 2789 s viečkom a svork. vrátane zapojenia</t>
  </si>
  <si>
    <t>210010351</t>
  </si>
  <si>
    <t>Škatuľová rozvodka z lisov. izolantu vrátane ukončenia káblov a zapojenia vodičov typ 6455-11 do 4 mm2</t>
  </si>
  <si>
    <t>210110041</t>
  </si>
  <si>
    <t>Spínače polozapustené a zapustené vrátane zapojenia jednopólový - radenie 1</t>
  </si>
  <si>
    <t>210110043</t>
  </si>
  <si>
    <t>Spínač polozapustený a zapustený vrátane zapojenia sériový prep.stried. - radenie 5 A</t>
  </si>
  <si>
    <t>210110045</t>
  </si>
  <si>
    <t>Spínač polozapustený a zapustený vrátane zapojenia stried.prep.- radenie 6</t>
  </si>
  <si>
    <t>210110046</t>
  </si>
  <si>
    <t>Spínač polozapustený a zapustený vrátane zapojenia krížový prep.- radenie 7</t>
  </si>
  <si>
    <t>210110081</t>
  </si>
  <si>
    <t>Sporáková prípojka typ 39563 - 13C, nástenná vrátane tlejivky</t>
  </si>
  <si>
    <t>210111011</t>
  </si>
  <si>
    <t>Domová zásuvka polozapustená alebo zapustená vrátane zapojenia 10/16 A 250 V 2P + Z</t>
  </si>
  <si>
    <t>210111012</t>
  </si>
  <si>
    <t>Domová zásuvka polozapustená alebo zapustená, 10/16 A 250 V 2P + Z 2 x zapojenie</t>
  </si>
  <si>
    <t>210111021</t>
  </si>
  <si>
    <t>Domová zásuvka v krabici obyč. alebo do vlhka, vrátane zapojenia 10/16 A 250 V 2P + Z</t>
  </si>
  <si>
    <t>210111101</t>
  </si>
  <si>
    <t>Priemyslová zásuvka CEE 220 V, 380 V, 500 V, vrátane zapojenia, typ CZ 1632, H, S, Z 2P + Z</t>
  </si>
  <si>
    <t>210190004</t>
  </si>
  <si>
    <t>Montáž oceľolechovej rozvodnice do váhy 150 kg</t>
  </si>
  <si>
    <t>210190005</t>
  </si>
  <si>
    <t>Montáž oceľolechovej rozvodnice do váhy 200 kg</t>
  </si>
  <si>
    <t>210200004</t>
  </si>
  <si>
    <t>Svietidlo žiarovkové - typ 211 03 03 - 60 W, stropné</t>
  </si>
  <si>
    <t>210200011</t>
  </si>
  <si>
    <t>Svietidlo žiarovkové - typ 211 22 01 - 2 x 60 W, bytové stropné</t>
  </si>
  <si>
    <t>210201001</t>
  </si>
  <si>
    <t>Svietidlo žiarivkové - typ 231 20 01- 2x40 W, stropné</t>
  </si>
  <si>
    <t>210201002</t>
  </si>
  <si>
    <t>Svietidlo žiarivkové - typ 231 21 01- 4x40 W, stropné</t>
  </si>
  <si>
    <t>210201012</t>
  </si>
  <si>
    <t>Svietidlo žiarivkové - typ 231 27 20 - 20 W, stropné s krytom</t>
  </si>
  <si>
    <t>210201022</t>
  </si>
  <si>
    <t>Svietidlo žiarivkové - typ 231 33 20 - 2 x 20 W, strop né s krytom</t>
  </si>
  <si>
    <t>210220021</t>
  </si>
  <si>
    <t>Uzemňovacie vedenie v zemi včít. svoriek, prepojenia, izolácie spojov FeZn do 120 mm2</t>
  </si>
  <si>
    <t>210220022</t>
  </si>
  <si>
    <t>Uzemňovacie vedenie v zemi včít. svoriek, prepojenia, izolácie spojov FeZn D 8 - 10 mm</t>
  </si>
  <si>
    <t>210220301</t>
  </si>
  <si>
    <t>Bleskozvodová svorka do 2 skrutiek (SS, SR 03)</t>
  </si>
  <si>
    <t>210220302</t>
  </si>
  <si>
    <t>Bleskozvodová svorka nad 2 skrutky (ST, SJ, SK, SZ, SR 01, 02)</t>
  </si>
  <si>
    <t>210220361</t>
  </si>
  <si>
    <t>Tyčový uzemňovač zarazený do zeme a pripoj.vedenie do 2 m</t>
  </si>
  <si>
    <t>210800645</t>
  </si>
  <si>
    <t>Vodič NN a VN pevne uložený CYA 4</t>
  </si>
  <si>
    <t>210800646</t>
  </si>
  <si>
    <t>Vodič NN a VN pevne uložený CYA 6</t>
  </si>
  <si>
    <t>210800648</t>
  </si>
  <si>
    <t>Vodič NN a VN pevne uložený CYA 16</t>
  </si>
  <si>
    <t>210810045</t>
  </si>
  <si>
    <t>Silový kábel 750 - 1000 V /mm2/ pevne uložený CYKY-CYKYm 750 V 3x1.5</t>
  </si>
  <si>
    <t>210810046</t>
  </si>
  <si>
    <t>Silový kábel 750 - 1000 V /mm2/ pevne uložený CYKY-CYKYm 750 V 3x2.5</t>
  </si>
  <si>
    <t>210810056</t>
  </si>
  <si>
    <t>Silový kábel 750 - 1000 V /mm2/ pevne uložený CYKY-CYKYm 750 V 5x2.5</t>
  </si>
  <si>
    <t>210810212</t>
  </si>
  <si>
    <t>Silový kábel 750 - 1000 V /mm2/ pevne uložený CYKYD 750 V 4x6</t>
  </si>
  <si>
    <t>210810217</t>
  </si>
  <si>
    <t>Silový kábel 750 - 1000 V /mm2/ pevne uložený CYKYD 750 V 5x4</t>
  </si>
  <si>
    <t>210220002</t>
  </si>
  <si>
    <t>Uzemňovacie vedenie na povrchu FeZn D 10 mm (pre ochranné pospájanie)</t>
  </si>
  <si>
    <t>KRABICA 1901</t>
  </si>
  <si>
    <t>KS</t>
  </si>
  <si>
    <t>1.1</t>
  </si>
  <si>
    <t>KRABICA 1902</t>
  </si>
  <si>
    <t>1.2</t>
  </si>
  <si>
    <t>KRABICA 1903</t>
  </si>
  <si>
    <t>1.3</t>
  </si>
  <si>
    <t>ELEKTROINSTALACNÁ LISTA PVC 20x20</t>
  </si>
  <si>
    <t>1.4</t>
  </si>
  <si>
    <t>ELEKTROINSTALACNA LISTA PVC 40x20</t>
  </si>
  <si>
    <t>1.5</t>
  </si>
  <si>
    <t>ELEKTROINSTALACNA LISTA PVC 40x40</t>
  </si>
  <si>
    <t>1.6</t>
  </si>
  <si>
    <t>SVORKA WAGO</t>
  </si>
  <si>
    <t>1.7</t>
  </si>
  <si>
    <t>KRABICA KO 125</t>
  </si>
  <si>
    <t>1.8</t>
  </si>
  <si>
    <t>KABEL N2XH-J 5x2,5</t>
  </si>
  <si>
    <t>1.9</t>
  </si>
  <si>
    <t>KABEL N2XH-J 3x2,5</t>
  </si>
  <si>
    <t>1.10</t>
  </si>
  <si>
    <t>KABEL N2XH-J 3x1,5</t>
  </si>
  <si>
    <t>1.11</t>
  </si>
  <si>
    <t>PROTIPOZIARNA TRUBKA pr.21</t>
  </si>
  <si>
    <t>1.12</t>
  </si>
  <si>
    <t>KABEL N2XH-J 5x6</t>
  </si>
  <si>
    <t>1.13</t>
  </si>
  <si>
    <t>VODIC CY 16 zz</t>
  </si>
  <si>
    <t>1.14</t>
  </si>
  <si>
    <t>VODIC CY 6 zz</t>
  </si>
  <si>
    <t>1.15</t>
  </si>
  <si>
    <t>VODIC CY 4 zz</t>
  </si>
  <si>
    <t>1.16</t>
  </si>
  <si>
    <t>KANEL N2XH-J 5x4</t>
  </si>
  <si>
    <t>1.17</t>
  </si>
  <si>
    <t>SVIETIDLO STROPNE LED 120cm, 2x18W, IP 20</t>
  </si>
  <si>
    <t>1.18</t>
  </si>
  <si>
    <t>SVIETIDLO STROPNE LED 120cm, 2x18W, IP 65</t>
  </si>
  <si>
    <t>Montaz-odsavaci ventilator</t>
  </si>
  <si>
    <t>1.19</t>
  </si>
  <si>
    <t>SVIETIDLO STROPNE LED 60 cm, 4x9W, IP 20</t>
  </si>
  <si>
    <t>1.20</t>
  </si>
  <si>
    <t>SVIETIDLO STROPNE LED 120cm, 1x18W, IP 20</t>
  </si>
  <si>
    <t>1.21</t>
  </si>
  <si>
    <t>SVIETIDLO STROPNE LED, 10W, IP 20</t>
  </si>
  <si>
    <t>1.22</t>
  </si>
  <si>
    <t>SVIETIDLO STROPNE LED, 10W, IP 54</t>
  </si>
  <si>
    <t>1.23</t>
  </si>
  <si>
    <t>SVIETIDLO NUDZOVE LED, 8W, NM, IP 20</t>
  </si>
  <si>
    <t>1.24</t>
  </si>
  <si>
    <t>SVIETIDLO STROPNE LED, 2x10W, IP 20</t>
  </si>
  <si>
    <t>1.25</t>
  </si>
  <si>
    <t>SVIETIDLO STROPNE LED, 2x10W, IP54</t>
  </si>
  <si>
    <t>1.26</t>
  </si>
  <si>
    <t>ROZVADZAC HR</t>
  </si>
  <si>
    <t>1.27</t>
  </si>
  <si>
    <t>ROZVADZAC R1</t>
  </si>
  <si>
    <t>1.28</t>
  </si>
  <si>
    <t>SVORKA KRIZOVA SK</t>
  </si>
  <si>
    <t>1.29</t>
  </si>
  <si>
    <t>ZEMNIACA PASOVINA FeZn 30x4mm</t>
  </si>
  <si>
    <t>KG</t>
  </si>
  <si>
    <t>1.30</t>
  </si>
  <si>
    <t>POZINKOVANY DRôT FeZn pr. 10mm</t>
  </si>
  <si>
    <t>1.31</t>
  </si>
  <si>
    <t>SVORKA SR02</t>
  </si>
  <si>
    <t>1.32</t>
  </si>
  <si>
    <t>SVORKA SR03</t>
  </si>
  <si>
    <t>1.33</t>
  </si>
  <si>
    <t>SVORKA SZ</t>
  </si>
  <si>
    <t>1.34</t>
  </si>
  <si>
    <t>ZEMNIACA TYC ZT2</t>
  </si>
  <si>
    <t>1.35</t>
  </si>
  <si>
    <t>VODIC AlMgSi 8</t>
  </si>
  <si>
    <t>1.36</t>
  </si>
  <si>
    <t>PODPERA PV15</t>
  </si>
  <si>
    <t>1.37</t>
  </si>
  <si>
    <t>PODPERA PV23</t>
  </si>
  <si>
    <t>1.38</t>
  </si>
  <si>
    <t>ZBERACIA TYC JP15</t>
  </si>
  <si>
    <t>1.39</t>
  </si>
  <si>
    <t>SVORKA SJ</t>
  </si>
  <si>
    <t>1.40</t>
  </si>
  <si>
    <t>SVORKA PRIPOJOVACIA SP1</t>
  </si>
  <si>
    <t>1.41</t>
  </si>
  <si>
    <t>LED TRUBICA 120cm, 18W</t>
  </si>
  <si>
    <t>1.42</t>
  </si>
  <si>
    <t>LED TRUBICA 60cm, 9W</t>
  </si>
  <si>
    <t>1.43</t>
  </si>
  <si>
    <t>LED ZIAROVKA, 11W</t>
  </si>
  <si>
    <t>1.44</t>
  </si>
  <si>
    <t>LED ZIAROVKA, 10W</t>
  </si>
  <si>
    <t>1.45</t>
  </si>
  <si>
    <t>JEDNOPOLOVY VYPINAC, RADENIE č.1, IP 20</t>
  </si>
  <si>
    <t>1.46</t>
  </si>
  <si>
    <t>SERIOVY PREPINAC, RADENIE č. 5, IP 20</t>
  </si>
  <si>
    <t>1.47</t>
  </si>
  <si>
    <t>STRIEDAVY PREPINAC, RADENIE č. 6, IP 20</t>
  </si>
  <si>
    <t>1.48</t>
  </si>
  <si>
    <t>KRIZOVY PREPINAC, RADENIE č. 7, IP 20</t>
  </si>
  <si>
    <t>1.49</t>
  </si>
  <si>
    <t>SPORAKOVA PRIPOJKA, 25A, 400V</t>
  </si>
  <si>
    <t>1.50</t>
  </si>
  <si>
    <t>DOMOVA JEDNOZASUVKA, IP 20</t>
  </si>
  <si>
    <t>1.51</t>
  </si>
  <si>
    <t>DOMOVA DVOJZASUVKA, IP 20</t>
  </si>
  <si>
    <t>1.52</t>
  </si>
  <si>
    <t>DOMOVA JEDNOZASUVKA, IP 44</t>
  </si>
  <si>
    <t>1.53</t>
  </si>
  <si>
    <t>3-FAZOVA ZASUVKA, 16A, 400V, IP 67</t>
  </si>
  <si>
    <t>1.54</t>
  </si>
  <si>
    <t>HLAVNA UZEMNOVACIA SVORKOVNICA HUP+MONTAZ</t>
  </si>
  <si>
    <t>DÁTOVÉ ROZVODY - TECHNOLÓGIA - HLAVNÝ ROZVÁDZAČ - DODÁVKA</t>
  </si>
  <si>
    <t>1.55</t>
  </si>
  <si>
    <t>Štítok prepojovacieho panelu</t>
  </si>
  <si>
    <t>1.56</t>
  </si>
  <si>
    <t>Patch panel Cat5e 24xRJ45 FTP</t>
  </si>
  <si>
    <t>1.57</t>
  </si>
  <si>
    <t>Patch kábel FTP, Cat.6A – 1 m, LSOH</t>
  </si>
  <si>
    <t>1.58</t>
  </si>
  <si>
    <t>Patch kábel FTP, Cat.6A – 2 m, LSOH</t>
  </si>
  <si>
    <t>1.59</t>
  </si>
  <si>
    <t>Patch kábel FTP, Cat.6A – 5 m, LSOH</t>
  </si>
  <si>
    <t>1.60</t>
  </si>
  <si>
    <t>Optický duplex patch kábel 9/125, LC/SC, 1m</t>
  </si>
  <si>
    <t>1.61</t>
  </si>
  <si>
    <t>MIKROTIK SFP modul SM 1310nm (20km)</t>
  </si>
  <si>
    <t>1.62</t>
  </si>
  <si>
    <t>Router MIKROTIK RouterBOARD Cloud Core Router 1009-7G-1C-1S+, rack</t>
  </si>
  <si>
    <t>1.63</t>
  </si>
  <si>
    <t>Switch manažovateľný, HP ProCurve 5412zl Chassis 12 modulové, 2x 24RJ45 1Gigabit module + 1x 20RJ45 1Gigabit + 4SFP ports module + 1x 20 SFP ports + 5x záslepka</t>
  </si>
  <si>
    <t>1.64</t>
  </si>
  <si>
    <t>Server 4-core, 16GB RAM, 2xHDD 1TB, RAID1, zdroj redundantný, max. 500W spotreba, ILO/IPMI, rack</t>
  </si>
  <si>
    <t>1.65</t>
  </si>
  <si>
    <t>Windows Server 2016 Standard OS pre server, + 10xCAL User</t>
  </si>
  <si>
    <t>1.66</t>
  </si>
  <si>
    <t>NAS Synology 218j 2x HDD</t>
  </si>
  <si>
    <t>1.67</t>
  </si>
  <si>
    <t>HDD 1TB NAS</t>
  </si>
  <si>
    <t>1.68</t>
  </si>
  <si>
    <t>UPS 1/1fáza, 2000VA / 1800W - (OnLine) Rack</t>
  </si>
  <si>
    <t>1.69</t>
  </si>
  <si>
    <t>Externý batériový modul pre UPS, 2U</t>
  </si>
  <si>
    <t>1.70</t>
  </si>
  <si>
    <t>Komunikačná karta - MS Web/SNMP</t>
  </si>
  <si>
    <t>1.71</t>
  </si>
  <si>
    <t>WiFi Access Point, všesmerové, manežovateľné, min. 30 simultánnych pripojení na 1ks AP</t>
  </si>
  <si>
    <t>D1</t>
  </si>
  <si>
    <t>DÁTOVÉ ROZVODY - TECHNOLÓGIA - HLAVNÝ ROZVÁDZAČ - MONTÁŽ</t>
  </si>
  <si>
    <t>montáž držiaka patch káblov, držiak kovový</t>
  </si>
  <si>
    <t>montáž tieneného patch panelu, 24xRJ45</t>
  </si>
  <si>
    <t>zapojenie jedneho portu do patch panelu - 1xRJ45</t>
  </si>
  <si>
    <t>montáž patch kábla FTP, Cat.5, 5E, 6A, LSOH</t>
  </si>
  <si>
    <t>usporiadanie káblov v stojanovom rozvádzači</t>
  </si>
  <si>
    <t>montáž štítku prepojovacieho panelu</t>
  </si>
  <si>
    <t>montáž patch kábla optického</t>
  </si>
  <si>
    <t>montáž routra do rozvádzača</t>
  </si>
  <si>
    <t>montáž chassis switcha do rozvádzača vr. kompletácie</t>
  </si>
  <si>
    <t>montáž servera do rozvádzača, zapojenie</t>
  </si>
  <si>
    <t>montáž a zapojenie NAS, osadenie HDD</t>
  </si>
  <si>
    <t>montáž záložného zdroja UPS elektrickej energie, vr. zapojenia SNMP karty</t>
  </si>
  <si>
    <t>montáž batériového modulu, pripojenie na UPS</t>
  </si>
  <si>
    <t>montáž a zapojenie LAN kontroléra, zapojenie senzorov, nastavenie monitoringu prostredia rozvádzača</t>
  </si>
  <si>
    <t>montáž a zapoj. wi-fi prístupového bodu AP</t>
  </si>
  <si>
    <t>update a konfigurácia BIOS, update a konfigurácia RAID kontroléra, update a konfigurácia ILO/IPMI, inštalácia Windows server, konfigurácia HyperV, inštalácia a konfigurácia Domain</t>
  </si>
  <si>
    <t>konfigurácia NAS, nastavenie zálohovania</t>
  </si>
  <si>
    <t>konfigurácia Chassis switch-a, vr. VLAN, management, default route, LACP, ap.</t>
  </si>
  <si>
    <t>oživenie systému, pripojenie na sieť MsU</t>
  </si>
  <si>
    <t>nešpecifikované práce</t>
  </si>
  <si>
    <t>D2</t>
  </si>
  <si>
    <t>DÁTOVÉ ROZVODY - KAMEROVÝ SYSTÉM – TECHNOLÓGIA - DODÁVKA</t>
  </si>
  <si>
    <t>1.72</t>
  </si>
  <si>
    <t>IP záznamník NVR 16 kanálový, 4K, kompresia H265/H264/H264+, vstupný/výstupný dátový tok min 120 Mb/s, min 2xSATA HDD, min 1xRJ45 10/100/1000Mbps, USB</t>
  </si>
  <si>
    <t>1.73</t>
  </si>
  <si>
    <t>HDD 4TB Surveillance 24/7, 5900RPM</t>
  </si>
  <si>
    <t>1.74</t>
  </si>
  <si>
    <t>Vonkajsia 4Mpx, IP kompaktná motorzoom kamera s IR, 2592*1520/2560*1440/20fps,2304*1296/30fps,1920x1080/30fps H264/H265/MJPEG, obj. motorzoom 2,8-12mm, D/N IR cut filter, ONVIF, Mi</t>
  </si>
  <si>
    <t>1.75</t>
  </si>
  <si>
    <t>PC pre prácu a sledovanie kamerového systému, tower, i5 cpu, 8GB RAM, 128GB SSD, graficka karta min. GTX1050, Win10,</t>
  </si>
  <si>
    <t>1.76</t>
  </si>
  <si>
    <t>Monitor 21,5” FHD, LED IPS, HDMI, DP, Pivot, Vesa</t>
  </si>
  <si>
    <t>1.77</t>
  </si>
  <si>
    <t>Myš, 6-tlačidiel, programovateľná</t>
  </si>
  <si>
    <t>1.78</t>
  </si>
  <si>
    <t>Klávesnica slovenská, vr. numerickej</t>
  </si>
  <si>
    <t>D3</t>
  </si>
  <si>
    <t>DÁTOVÉ ROZVODY - KAMEROVÝ SYSTÉM – TECHNOLÓGIA - MONTÁŽ</t>
  </si>
  <si>
    <t>Nastavenie kamery-vnútorné vyhotovenie, pripoj.skúšobného monitora,nastavenie parametrov</t>
  </si>
  <si>
    <t>Montáž a uloženie monitora, pripojenie sieťového a sign.kábla,nastavenie param.</t>
  </si>
  <si>
    <t>Montáž a zapojenie kamery IP fixnej Dome na strop</t>
  </si>
  <si>
    <t>Montáž a zapojenie kamery IP tubusovej na stenu</t>
  </si>
  <si>
    <t>Montáž a zapojenie sietového záznamníka NVR do racku, osadenie HDD</t>
  </si>
  <si>
    <t>Konfigurácia NVR, nastavenie prepojenia na dispečing a na PC DPS</t>
  </si>
  <si>
    <t>Pridanie kamery do záznamu</t>
  </si>
  <si>
    <t>Vyskladanie, zapojenie PC zostavy Administratíva, vr. inštalácie a nastavenia OS a SW pre prácu s kam. systémom</t>
  </si>
  <si>
    <t>Zaškolenie obsluhy, dokumentácia, prev. kniha, odovzdanie systému</t>
  </si>
  <si>
    <t>D4</t>
  </si>
  <si>
    <t>DÁTOVÉ ROZVODY - KÁBLOVÉ TRASY - DODÁVKA</t>
  </si>
  <si>
    <t>1.79</t>
  </si>
  <si>
    <t xml:space="preserve">Káblový žľab 62/50  obj.č. 1516282   MARS</t>
  </si>
  <si>
    <t>1.80</t>
  </si>
  <si>
    <t>Koleno 90° 62/50 elektroinštalačný materiál, obj.č. 1562958</t>
  </si>
  <si>
    <t>1.81</t>
  </si>
  <si>
    <t xml:space="preserve">Nosník 62  obj.č. 1570062   MARS</t>
  </si>
  <si>
    <t>1.82</t>
  </si>
  <si>
    <t xml:space="preserve">U – záves 62  obj.č. 1562007   MARS</t>
  </si>
  <si>
    <t>1.83</t>
  </si>
  <si>
    <t xml:space="preserve">Zakončenie žľabu 62/50  obj.č. 1200016   MARS</t>
  </si>
  <si>
    <t>1.84</t>
  </si>
  <si>
    <t xml:space="preserve">Spojka 50  obj.č. 1200050   MARS</t>
  </si>
  <si>
    <t>1.85</t>
  </si>
  <si>
    <t xml:space="preserve">Spojovací - sada M6  obj.č. 1240006   MARS</t>
  </si>
  <si>
    <t>1.86</t>
  </si>
  <si>
    <t>Zväzkový držiak Grip, typ 2031 M 30 FS</t>
  </si>
  <si>
    <t>1.87</t>
  </si>
  <si>
    <t>HFXP 20 Ohybná bezhalogénová rúrka, 750N/5cm, -25až105°C, PP</t>
  </si>
  <si>
    <t>1.88</t>
  </si>
  <si>
    <t>HFXP 25 Ohybná bezhalogénová rúrka, 750N/5cm, -25až105°C, PP</t>
  </si>
  <si>
    <t>1.89</t>
  </si>
  <si>
    <t>HFXP 32 Ohybná bezhalogénová rúrka, 750N/5cm, -25až105°C, PP</t>
  </si>
  <si>
    <t>1.90</t>
  </si>
  <si>
    <t>Príchytka obojstr. 5229 PC</t>
  </si>
  <si>
    <t>1.91</t>
  </si>
  <si>
    <t>Príchytka obojstr. 5236 PC</t>
  </si>
  <si>
    <t>1.92</t>
  </si>
  <si>
    <t>Hmoždinka klasická 8 mm T8</t>
  </si>
  <si>
    <t>1.93</t>
  </si>
  <si>
    <t>prístrojová krabica ASD 70 (bezhalogénová) (KU68)</t>
  </si>
  <si>
    <t>1.94</t>
  </si>
  <si>
    <t>Kábel CAT5e FTP, drôt, 4 páry, LSOH</t>
  </si>
  <si>
    <t>1.95</t>
  </si>
  <si>
    <t>Valena Dátová zásuvka 2xRJ45 STP Cat.6A - Biela vrátane rámčekov - komplet</t>
  </si>
  <si>
    <t>1.96</t>
  </si>
  <si>
    <t>Štítok dát. zásuvky</t>
  </si>
  <si>
    <t>D5</t>
  </si>
  <si>
    <t>DÁTOVÉ ROZVODY - KÁBLOVÉ TRASY - MONTÁŽ</t>
  </si>
  <si>
    <t>Rúrka ohybná elektroinštalačná, uložená pod omietkou, typ 23 - 23</t>
  </si>
  <si>
    <t>Rúrka ohybná elektroinštalačná, uložená pod omietkou, typ 23 - 36</t>
  </si>
  <si>
    <t>Rúrka ohybná elektroinštalačná, uložená pod omietkou, typ 23 - 48</t>
  </si>
  <si>
    <t>Káblový žľab Mars, pozink. vrátane príslušenstva, 62/50 mm bez veka vrátane podpery</t>
  </si>
  <si>
    <t>Murárske práce Vysekanie, zamurovanie a začistenie drážka pre rúrku alebo kábel do D 29 mm</t>
  </si>
  <si>
    <t>Drážka pre rúrku alebo kábel do D 48 mm s vysekaním,zamurovaním a začistením</t>
  </si>
  <si>
    <t>Osadenie polyamidovej príchytky do tehlového muriva HM 8</t>
  </si>
  <si>
    <t>Osadenie KO-68 pod omietku včítane lôžka</t>
  </si>
  <si>
    <t>vyhľadanie vývodu po omietnutí</t>
  </si>
  <si>
    <t>Osadenie príchytky, vyvŕt.diery,zatlač.príchytky,v tvrdom kameni,betóne,železobetóne D 8 mm</t>
  </si>
  <si>
    <t>vyznačenie trasy vedenia podľa plánu</t>
  </si>
  <si>
    <t>montáž a zapojenie dátovej zásuvky pod omietku</t>
  </si>
  <si>
    <t>značenie zásuviek</t>
  </si>
  <si>
    <t>Montáž dátového káblu kombinovaného UTP Cat6A uložený voľne</t>
  </si>
  <si>
    <t xml:space="preserve">Vybúranie otvoru v murive tehl. priemeru profilu do 60 mm hr.do 300 mm,  -0,00100t</t>
  </si>
  <si>
    <t>kontrola a meranie dátovej zásuvky</t>
  </si>
  <si>
    <t>Vstupny system-el. videovratnik komplet</t>
  </si>
  <si>
    <t>1763154001</t>
  </si>
  <si>
    <t>Dorozumievaci system sestra-pacient komplet</t>
  </si>
  <si>
    <t>-1132673581</t>
  </si>
  <si>
    <t>D6</t>
  </si>
  <si>
    <t>TECHNICKA DOKUMENTACIA</t>
  </si>
  <si>
    <t>Zakreslenie porealizacneho stavu</t>
  </si>
  <si>
    <t>HOD</t>
  </si>
  <si>
    <t>Revízna sprava+odovzdavacie protokoly</t>
  </si>
  <si>
    <t>1.491</t>
  </si>
  <si>
    <t>materiál podružný</t>
  </si>
  <si>
    <t>SUB</t>
  </si>
  <si>
    <t>1.501</t>
  </si>
  <si>
    <t>PPV 7%</t>
  </si>
  <si>
    <t>materiál podružný 3,6%</t>
  </si>
  <si>
    <t>PPV</t>
  </si>
  <si>
    <t>46-M</t>
  </si>
  <si>
    <t>Zemné práce vykonávané pri externých montážnych prácach</t>
  </si>
  <si>
    <t>460420021</t>
  </si>
  <si>
    <t>Zriadenie, rekonšt. káblového lôžka z piesku bez zakrytia, v ryhe šír. do 65 cm, hrúbky vrstvy 5 cm</t>
  </si>
  <si>
    <t>460490011</t>
  </si>
  <si>
    <t>Rozvinutie a uloženie výstražnej fólie z PVC do ryhy, šírka 22 cm</t>
  </si>
  <si>
    <t>460560153</t>
  </si>
  <si>
    <t>Ručný zásyp nezap. káblovej ryhy bez zhutn. zeminy, 35 cm širokej, 70 cm hlbokej v zemine tr. 3</t>
  </si>
  <si>
    <t>460620006</t>
  </si>
  <si>
    <t>Osiatie povrchu trávnym semenom ručne, zasekanie hrablami,postrek,</t>
  </si>
  <si>
    <t>M2</t>
  </si>
  <si>
    <t>460620013</t>
  </si>
  <si>
    <t>Proviz. úprava terénu v zemine tr. 3, aby nerovnosti terénu neboli väčšie ako 2 cm od vodor.hladiny</t>
  </si>
  <si>
    <t>460200153</t>
  </si>
  <si>
    <t>Hĺbenie káblovej ryhy 35 cm širokej a 70 cm hlbokej, v zemine triedy 3</t>
  </si>
  <si>
    <t>Demontážne práce</t>
  </si>
  <si>
    <t>2.1</t>
  </si>
  <si>
    <t>Murárske výpomocné práce</t>
  </si>
  <si>
    <t>2.2</t>
  </si>
  <si>
    <t>Podružný material</t>
  </si>
  <si>
    <t>2.3</t>
  </si>
  <si>
    <t>Odborná prehliadka a skúška</t>
  </si>
  <si>
    <t>01.04 - VZT</t>
  </si>
  <si>
    <t xml:space="preserve">    769 - Montáž vzduchotechnických zariadení</t>
  </si>
  <si>
    <t>310236262</t>
  </si>
  <si>
    <t>Vyspravenie otvoru v stene, strope, podlahe</t>
  </si>
  <si>
    <t>971033261</t>
  </si>
  <si>
    <t xml:space="preserve">Vybúranie otvoru v murive tehl. plochy do 0,0225 m2 hr. do 600 mm,  -0,01600t</t>
  </si>
  <si>
    <t>769</t>
  </si>
  <si>
    <t>Montáž vzduchotechnických zariadení</t>
  </si>
  <si>
    <t>429140005000</t>
  </si>
  <si>
    <t>Ventilátor s gulič. ložishami DN150 timer a automat. žalúzia</t>
  </si>
  <si>
    <t>769011345</t>
  </si>
  <si>
    <t>Montáž radiálneho potrubného ventilátora zvukovo izolovaného veľkosť: 160</t>
  </si>
  <si>
    <t>769021006</t>
  </si>
  <si>
    <t>Montáž spiro potrubia DN 160-180</t>
  </si>
  <si>
    <t>429810000500</t>
  </si>
  <si>
    <t>Potrubie kruhové spiro DN 160 vrátana tvaroviek</t>
  </si>
  <si>
    <t>769021115</t>
  </si>
  <si>
    <t>Montáž ohybnej Al hadice priemeru 150-180 mm</t>
  </si>
  <si>
    <t>429840000500</t>
  </si>
  <si>
    <t>Flexo potrubie z Al trubice DN160</t>
  </si>
  <si>
    <t>769035093</t>
  </si>
  <si>
    <t>Montáž krycej mriežky kruhovej do priemeru 160 mm</t>
  </si>
  <si>
    <t>429720209300</t>
  </si>
  <si>
    <t>Mriežka vonkajšia plastová biela, priemer 160 mm</t>
  </si>
  <si>
    <t>998769201</t>
  </si>
  <si>
    <t>Presun hmôt pre montáž vzduchotechnických zariadení v stavbe (objekte) výšky do 7 m</t>
  </si>
  <si>
    <t>01.05 - ZTI</t>
  </si>
  <si>
    <t xml:space="preserve">HSV -  Práce a dodávky HSV</t>
  </si>
  <si>
    <t xml:space="preserve">    1 - Zemné práce</t>
  </si>
  <si>
    <t xml:space="preserve">    4 -  Vodorovné konštrukcie</t>
  </si>
  <si>
    <t xml:space="preserve">PSV -  PSV</t>
  </si>
  <si>
    <t xml:space="preserve">    713 -  Izolácie tepelné</t>
  </si>
  <si>
    <t xml:space="preserve">    721 -  Zdravotech. vnútorná kanalizácia</t>
  </si>
  <si>
    <t xml:space="preserve">    722 -  Zdravotechnika - vnútorný vodovod</t>
  </si>
  <si>
    <t xml:space="preserve">    725 -  Zdravotechnika - zariaď. predmety</t>
  </si>
  <si>
    <t xml:space="preserve"> Práce a dodávky HSV</t>
  </si>
  <si>
    <t>Zemné práce</t>
  </si>
  <si>
    <t>132201201</t>
  </si>
  <si>
    <t>Hľbenie rýh šírky nad 600 do 2000 mm v hornine 3 do 100 m3</t>
  </si>
  <si>
    <t>M3</t>
  </si>
  <si>
    <t>132201209</t>
  </si>
  <si>
    <t>Príplatok k cenám za lepivosť horniny 3</t>
  </si>
  <si>
    <t>162201102</t>
  </si>
  <si>
    <t>Vodorovné premiestnenie výkopku z horniny 1 až 4 nad 20 do 50m</t>
  </si>
  <si>
    <t>171201201</t>
  </si>
  <si>
    <t>Uloženie sypaniny na skládky</t>
  </si>
  <si>
    <t>162501102</t>
  </si>
  <si>
    <t>Vodorovné premiestnenie výkopku po spevnenej ceste z horniny tr.1-4, do 100 m3 na vzdialenosť do 3000 m</t>
  </si>
  <si>
    <t>-1988429305</t>
  </si>
  <si>
    <t>162501105</t>
  </si>
  <si>
    <t>Vodorovné premiestnenie výkopku po spevnenej ceste z horniny tr.1-4, do 100 m3, príplatok k cene za každých ďalšich a začatých 1000 m</t>
  </si>
  <si>
    <t>-252001326</t>
  </si>
  <si>
    <t>171209002</t>
  </si>
  <si>
    <t>Poplatok za skladovanie - zemina a kamenivo (17 05) ostatné</t>
  </si>
  <si>
    <t>-1033307445</t>
  </si>
  <si>
    <t>174101101</t>
  </si>
  <si>
    <t>Zásyp sypaninou so zhutnením jám, šachiet, rýh, zárezov alebo okolo objektov v týchto vykopávkach</t>
  </si>
  <si>
    <t>175101102</t>
  </si>
  <si>
    <t>Obsyp potrubia sypaninou z vhodných hornín 1 až 4 s prehodením sypaniny</t>
  </si>
  <si>
    <t>581530000301</t>
  </si>
  <si>
    <t>Piesok pre obsyp</t>
  </si>
  <si>
    <t>186948302</t>
  </si>
  <si>
    <t xml:space="preserve"> Vodorovné konštrukcie</t>
  </si>
  <si>
    <t>451573111</t>
  </si>
  <si>
    <t>Lôžko pod potrubie, stoky a drobné objekty, v otvorenom výkope z piesku a štrkopiesku do 63 mm</t>
  </si>
  <si>
    <t xml:space="preserve"> PSV</t>
  </si>
  <si>
    <t>713</t>
  </si>
  <si>
    <t xml:space="preserve"> Izolácie tepelné</t>
  </si>
  <si>
    <t>713482112</t>
  </si>
  <si>
    <t>Montáž trubíc z PE, hr.10-20 mm na potrubie vodovodne dn 15-50</t>
  </si>
  <si>
    <t>2837741559</t>
  </si>
  <si>
    <t xml:space="preserve">Izolácia  Trubice  Tubolit na potrubie vodovodne DN 15-50  HR. 10-20,30 mm</t>
  </si>
  <si>
    <t>998713101</t>
  </si>
  <si>
    <t>Presun hmôt pre izolácie tepelné v objektoch výšky do 6 m</t>
  </si>
  <si>
    <t>721</t>
  </si>
  <si>
    <t xml:space="preserve"> Zdravotech. vnútorná kanalizácia</t>
  </si>
  <si>
    <t>721171109.</t>
  </si>
  <si>
    <t>Potrubie z PVC - U odpadové ležaté hrdlové D 110x2, 2</t>
  </si>
  <si>
    <t>721171111</t>
  </si>
  <si>
    <t>Potrubie z PVC - U odpadové ležaté hrdlové D 140x2, 8</t>
  </si>
  <si>
    <t>721171112</t>
  </si>
  <si>
    <t>Potrubie z PVC - U odpadové ležaté hrdlové D 160x3, 9</t>
  </si>
  <si>
    <t>721173204</t>
  </si>
  <si>
    <t xml:space="preserve">Potrubie z rúr PP-HT  DN 40  odpadné prípojné</t>
  </si>
  <si>
    <t>721173205</t>
  </si>
  <si>
    <t xml:space="preserve">Potrubie z rúr PP-HT  DN 50  odpadné prípojné</t>
  </si>
  <si>
    <t>721173206</t>
  </si>
  <si>
    <t xml:space="preserve">Potrubie z rúr PP-HT  DN 70  odpadné zvisle+ prípojné</t>
  </si>
  <si>
    <t>721172109</t>
  </si>
  <si>
    <t>Potrubie z rúr PP-HT DN 100 odpadné zvislé + pripojne</t>
  </si>
  <si>
    <t>721172111</t>
  </si>
  <si>
    <t>Potrubie z rúr PP-HT DN 125 odpadné zvislé + pripojne</t>
  </si>
  <si>
    <t>721172112</t>
  </si>
  <si>
    <t>Potrubie z rúr PP-HT DN 150 odpadné zvislé</t>
  </si>
  <si>
    <t>721194104</t>
  </si>
  <si>
    <t>Zriadenie prípojok na potrubí vyved. a upevn. odp .výpustiek DN 40</t>
  </si>
  <si>
    <t>721194105</t>
  </si>
  <si>
    <t>Zriadenie prípojok na potrubí vyved. a upevn. odp. výpustiek DN 50</t>
  </si>
  <si>
    <t>721194109</t>
  </si>
  <si>
    <t>Zriadenie prípojok na potrubí vyved. a upevn. odp. výpustiek D 110x2,2</t>
  </si>
  <si>
    <t>721213015</t>
  </si>
  <si>
    <t>Montáž podlahového vpustu s zvislým odtokom DN 110</t>
  </si>
  <si>
    <t>2866340103</t>
  </si>
  <si>
    <t>Podlahový vpustDN 100 vertikálny odtok</t>
  </si>
  <si>
    <t>2863103000</t>
  </si>
  <si>
    <t>PVC-U koleno pätkové pre kanalizačné rúry hladké DN 100/125</t>
  </si>
  <si>
    <t>5515101201</t>
  </si>
  <si>
    <t>Privzdušňovací ventil HL900N, DN 50/75/110, (37 l/s), - 40°až +60°C, dvojitá vzduchová izolácia, vnútorná kanalizácia, PP</t>
  </si>
  <si>
    <t>721274103</t>
  </si>
  <si>
    <t>Ventilačné hlavice strešná - plastové DN 100 HUL 810</t>
  </si>
  <si>
    <t>5518001002</t>
  </si>
  <si>
    <t>Požiarny uzáver na potr. DN 70-100</t>
  </si>
  <si>
    <t>5518001005</t>
  </si>
  <si>
    <t xml:space="preserve">Požiarny uzáver  na potr. DN 32-50</t>
  </si>
  <si>
    <t>721290112</t>
  </si>
  <si>
    <t xml:space="preserve">Ostatné - skúška tesnosti kanalizácie v objektoch vodou  do DN  200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</si>
  <si>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</si>
  <si>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</si>
  <si>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</si>
  <si>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</si>
  <si>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T</t>
  </si>
  <si>
    <t xml:space="preserve"> Zdravotechnika - vnútorný vodovod</t>
  </si>
  <si>
    <t>722130214</t>
  </si>
  <si>
    <t>Potrubie z oceľ.rúr pozink.bezšvík.bežných-11 353.0,10 004.0 zvarov. bežných-11 343.00 DN 32</t>
  </si>
  <si>
    <t>722130215</t>
  </si>
  <si>
    <t>Potrubie z oceľ.rúr pozink.bezšvík.bežných-11 353.0,10 004.0 zvarov. bežných-11 343.00 DN 40</t>
  </si>
  <si>
    <t>722171312</t>
  </si>
  <si>
    <t xml:space="preserve">Potrubie z viacvrstvových rúr PE plastohliníkových   DN 15</t>
  </si>
  <si>
    <t>722171313</t>
  </si>
  <si>
    <t xml:space="preserve">Potrubie z viacvrstvových rúr PE plastohliníkových  DN 20</t>
  </si>
  <si>
    <t>722171314</t>
  </si>
  <si>
    <t xml:space="preserve">Potrubie z viacvrstvových rúr PE plastohliníkových  DN 25</t>
  </si>
  <si>
    <t>722171315</t>
  </si>
  <si>
    <t xml:space="preserve">Potrubie z viacvrstvových rúr PE plastohliníkových  DN 32</t>
  </si>
  <si>
    <t>722171316</t>
  </si>
  <si>
    <t xml:space="preserve">Potrubie z viacvrstvových rúr PE plastohliníkových  DN 40</t>
  </si>
  <si>
    <t>722220111</t>
  </si>
  <si>
    <t xml:space="preserve">Montáž armatúry závitovej s jedným závitom,  pre výtokový ventil G 1/2</t>
  </si>
  <si>
    <t>5518300007</t>
  </si>
  <si>
    <t xml:space="preserve">Guľový rohový ventil  1/2" x 3/8" + flexi hadica</t>
  </si>
  <si>
    <t>722220121</t>
  </si>
  <si>
    <t>Montáž armatúry závitovej s jedným závitom, nástenka pre batériu G 1/2</t>
  </si>
  <si>
    <t>pár</t>
  </si>
  <si>
    <t>722221010</t>
  </si>
  <si>
    <t>Montáž guľového kohúta závitového priameho pre vodu G 1/2</t>
  </si>
  <si>
    <t>5511870310</t>
  </si>
  <si>
    <t>Guľový uzáver pre vodu 1/2"</t>
  </si>
  <si>
    <t>5511870580</t>
  </si>
  <si>
    <t>Guľový uzáver pre vodu s odvodnením, 1/2"</t>
  </si>
  <si>
    <t>722221015</t>
  </si>
  <si>
    <t>Montáž guľového kohúta závitového priameho pre vodu G 3/4</t>
  </si>
  <si>
    <t>5511870590</t>
  </si>
  <si>
    <t>Guľový uzáver pre vodu s odvodnením, 3/4"</t>
  </si>
  <si>
    <t>5511870400</t>
  </si>
  <si>
    <t xml:space="preserve">Guľový uzáver pre vodu  3/4</t>
  </si>
  <si>
    <t>722221020</t>
  </si>
  <si>
    <t>Montáž guľového kohúta závitového priameho pre vodu G 1</t>
  </si>
  <si>
    <t>5511870600</t>
  </si>
  <si>
    <t>Guľový uzáver pre vodu s odvodnením, 1",</t>
  </si>
  <si>
    <t>722221025</t>
  </si>
  <si>
    <t>Montáž guľového kohúta závitového priameho pre vodu G 5/4</t>
  </si>
  <si>
    <t>5511870610</t>
  </si>
  <si>
    <t>Guľový uzáver pre vodu s odvodnením, 5/4"</t>
  </si>
  <si>
    <t>722221030</t>
  </si>
  <si>
    <t>Montáž guľového kohúta závitového priameho pre vodu G 6/4</t>
  </si>
  <si>
    <t>5511870490</t>
  </si>
  <si>
    <t>Guľový uzáver pre vodu , 6/4"</t>
  </si>
  <si>
    <t>722221083</t>
  </si>
  <si>
    <t>Montáž guľového kohúta vypúšťacieho závitového G 3/4</t>
  </si>
  <si>
    <t>5511871150</t>
  </si>
  <si>
    <t>Vypúšťací guľový kohút s páčkou, 3/4"</t>
  </si>
  <si>
    <t>722221285</t>
  </si>
  <si>
    <t>Montáž spätného ventilu závitového G 6/4</t>
  </si>
  <si>
    <t>5512147400</t>
  </si>
  <si>
    <t xml:space="preserve">Ventil spätný  VE 3030 6/4"</t>
  </si>
  <si>
    <t>5512147600.</t>
  </si>
  <si>
    <t>Ventil spätný kontrolovatelny DN 40 napr. EA-RV 281 so zavitovym pripojenim</t>
  </si>
  <si>
    <t>722252133</t>
  </si>
  <si>
    <t xml:space="preserve">VNÚTORNÝ  HADICOVÝ  NAVIJAK  DN 25  S  TVAROVO  STÁLOU  HADICOU  dlžky 30 m, Q=59 l/min</t>
  </si>
  <si>
    <t>5518001001</t>
  </si>
  <si>
    <t>Požiarne uzávery na potr. DN 15-32</t>
  </si>
  <si>
    <t>722290226</t>
  </si>
  <si>
    <t>Tlaková skúška vodovodného potrubia do DN 50</t>
  </si>
  <si>
    <t>722290234</t>
  </si>
  <si>
    <t>Prepláchnutie a dezinfekcia vodovodného potrubia do DN 80</t>
  </si>
  <si>
    <t>998722101</t>
  </si>
  <si>
    <t xml:space="preserve">Presun hmôt pre vnútorný vodovod v objektoch  výšky do 6 m</t>
  </si>
  <si>
    <t xml:space="preserve"> Zdravotechnika - zariaď. predmety</t>
  </si>
  <si>
    <t>725119108</t>
  </si>
  <si>
    <t>Montáž splach. nádrží úsporná armatúra</t>
  </si>
  <si>
    <t>5516423005495</t>
  </si>
  <si>
    <t xml:space="preserve">Tlačidlo ovladacie   GEBERIT</t>
  </si>
  <si>
    <t>725119410</t>
  </si>
  <si>
    <t>Montáž záchodovej misy zavesenej s rovným odpadom</t>
  </si>
  <si>
    <t>6420139570</t>
  </si>
  <si>
    <t xml:space="preserve">závesné WC  + sedátko - napr. JIKA  ZETA</t>
  </si>
  <si>
    <t>725119721</t>
  </si>
  <si>
    <t>Montáž predstenového systému záchodov do ľahkých stien s kovovou konštrukciou (napr.GEBERIT)</t>
  </si>
  <si>
    <t>5513005451</t>
  </si>
  <si>
    <t>DuoFix pre WC s nádržkou Sigma UP320 1120 mm, 7,5 l, bezbariérová úprava, plast, GEBERIT</t>
  </si>
  <si>
    <t>5513005460</t>
  </si>
  <si>
    <t>DuoFix pre závesné WC Sigma UP320, 1120 mm, 7,5 l, plast, GEBERIT</t>
  </si>
  <si>
    <t>725241112</t>
  </si>
  <si>
    <t>Montáž - vanička sprchová akrylátová štvorcová 900x900 mm</t>
  </si>
  <si>
    <t>6424315026</t>
  </si>
  <si>
    <t xml:space="preserve">Sprchovacia vanička akrylátová štvorcová  900x900mm + bocna stena + celna stena s dverami</t>
  </si>
  <si>
    <t>725329101</t>
  </si>
  <si>
    <t>Montáž drezu bez výtok. armatúr so zápach. uzávierkou oceľoého smaltovaného, nehrdzav</t>
  </si>
  <si>
    <t>sub</t>
  </si>
  <si>
    <t>5523142100.</t>
  </si>
  <si>
    <t>Kuchynský drez nerez</t>
  </si>
  <si>
    <t>725332320</t>
  </si>
  <si>
    <t>Montáž výlevky bez výtokovej armatúry</t>
  </si>
  <si>
    <t>6420144360</t>
  </si>
  <si>
    <t>Výlevka MIRA, 425x500x450 mm, keramika, plastová mreža, biela</t>
  </si>
  <si>
    <t>725129201</t>
  </si>
  <si>
    <t>Montáž pisoárového záchodku z bieleho diturvitu bez splachovacej nádrže</t>
  </si>
  <si>
    <t>6425211500</t>
  </si>
  <si>
    <t>Pisoár biely 4406 V</t>
  </si>
  <si>
    <t>kus</t>
  </si>
  <si>
    <t>725219201</t>
  </si>
  <si>
    <t>Montáž umývadla bez výtokovej armatúry z bieleho diturvitu so zápachovou uzávierkou na konzoly</t>
  </si>
  <si>
    <t>6420136640</t>
  </si>
  <si>
    <t>Umývadlo keramické LYRA PLUS-50, 500x410x185 mm, biela</t>
  </si>
  <si>
    <t>6420136780</t>
  </si>
  <si>
    <t>Umývadlo keramické LYRA PLUS-60, 600x490x195 mm, biela</t>
  </si>
  <si>
    <t>725829201.</t>
  </si>
  <si>
    <t>Montáž batérií umývadlových, drezových</t>
  </si>
  <si>
    <t>5513006030</t>
  </si>
  <si>
    <t>Umývadlová stojanková páková batéria, chróm</t>
  </si>
  <si>
    <t>5513006570</t>
  </si>
  <si>
    <t>Drezová batéria stojanková , chróm</t>
  </si>
  <si>
    <t>725859102</t>
  </si>
  <si>
    <t>Montáž ventilu odpadového pre zariaďovacie predmety nad 32 do DN 50</t>
  </si>
  <si>
    <t>6424310580</t>
  </si>
  <si>
    <t>Splachovač tlakový pre pisoare, napr. Schellomat Basic</t>
  </si>
  <si>
    <t>725829202</t>
  </si>
  <si>
    <t>Montáž batérie vylevkovej nástennej pákovej, alebo klasickej</t>
  </si>
  <si>
    <t>5513006600</t>
  </si>
  <si>
    <t>Výlevková batéria nástenná s otočným ramienkom</t>
  </si>
  <si>
    <t>725849230</t>
  </si>
  <si>
    <t>Montáž batérie sprchovej podomietkovej pákovej</t>
  </si>
  <si>
    <t>5513006930</t>
  </si>
  <si>
    <t>Sprchová podomietková páková batéria s hlavovou sprchou</t>
  </si>
  <si>
    <t>725869301</t>
  </si>
  <si>
    <t>Montáž zápachovej uzávierky pre zariaďovacie predmety, umývadlová do D 40</t>
  </si>
  <si>
    <t>5516281001</t>
  </si>
  <si>
    <t>Uzávierka umývadlová zápachová DN 40 - HL 132</t>
  </si>
  <si>
    <t>725869302</t>
  </si>
  <si>
    <t>Montáž zápachovej uzávierky pre zariaďovacie predmety, umývadlová do D 50 (podomietková)</t>
  </si>
  <si>
    <t>2863120264</t>
  </si>
  <si>
    <t>Podomietkový sifón pre umývadlo</t>
  </si>
  <si>
    <t>725869313</t>
  </si>
  <si>
    <t>Montáž zápachovej uzávierky pre zariaďovacie predmety, drezová do ND 50</t>
  </si>
  <si>
    <t>5516210022</t>
  </si>
  <si>
    <t xml:space="preserve">Zápachová uzávierka  pre  drez  DN 50, PP</t>
  </si>
  <si>
    <t>725869204</t>
  </si>
  <si>
    <t xml:space="preserve">Montáž zápachových uzávierok  DN 40 a DN 50</t>
  </si>
  <si>
    <t>5516222004</t>
  </si>
  <si>
    <t>Zápachová uzávierka sprchova DN 50</t>
  </si>
  <si>
    <t>5516230019</t>
  </si>
  <si>
    <t>Podomietková zápachová uzávierka HL405, DN 40/50,</t>
  </si>
  <si>
    <t>725869371</t>
  </si>
  <si>
    <t>Montáž zápachovej uzávierky pre zariaďovacie predmety, pisoárovej do DN 50</t>
  </si>
  <si>
    <t>5516171000</t>
  </si>
  <si>
    <t>Uzávierka zápachová pisoárová DN 50</t>
  </si>
  <si>
    <t>998725101</t>
  </si>
  <si>
    <t>Presun hmôt pre zariaďovacie predmety v objektoch výšky do 6 m</t>
  </si>
  <si>
    <t>01.06 - VÝŤAH</t>
  </si>
  <si>
    <t xml:space="preserve">    33-M - Montáže dopravných zariadení, skladových zariadení a váh</t>
  </si>
  <si>
    <t>33-M</t>
  </si>
  <si>
    <t>Montáže dopravných zariadení, skladových zariadení a váh</t>
  </si>
  <si>
    <t>330030000</t>
  </si>
  <si>
    <t>Dodávka a montáž výťahu MASTERLAYOUT S3100 MRL 630 LVF 100 1 T2L 90 s príslušenstvom, vrátane zapojenia, odskúšania a technickej dokumentácie</t>
  </si>
  <si>
    <t>1490977836</t>
  </si>
  <si>
    <t>02 - SO 02 - KANALIZAČNÁ PRÍPOJKA</t>
  </si>
  <si>
    <t xml:space="preserve">    5 -  Komunikácie</t>
  </si>
  <si>
    <t xml:space="preserve">    8 -  Rúrové vedenie</t>
  </si>
  <si>
    <t xml:space="preserve">    99 -  Presun hmôt HSV</t>
  </si>
  <si>
    <t>113107131</t>
  </si>
  <si>
    <t>Odstránenie podkladov alebo krytov do 200 m2 z betónu prostého, hr. vrstvy do 150 mm 0,225 t</t>
  </si>
  <si>
    <t>113107142</t>
  </si>
  <si>
    <t xml:space="preserve">Odstránenie  krytu asfaltového v ploche do 200 m2, hr.nad 50 do 100 mm,  -0,18100t</t>
  </si>
  <si>
    <t>113307125</t>
  </si>
  <si>
    <t xml:space="preserve">Odstránenie podkladu v ploche do 200 m2 z kameniva hrubého drveného, hr.400-500mm,  -0,72000t</t>
  </si>
  <si>
    <t>132201202</t>
  </si>
  <si>
    <t>Výkop ryhy šírky 600-2000mm horn.3 od 100 do 1000 m3</t>
  </si>
  <si>
    <t>151101101</t>
  </si>
  <si>
    <t>Paženie a rozopretie stien rýh pre podzemné vedenie,príložné do 2 m</t>
  </si>
  <si>
    <t>151101111</t>
  </si>
  <si>
    <t>Odstránenie paženia rýh pre podzemné vedenie,príložné hľbky do 2 m</t>
  </si>
  <si>
    <t>Vodorovné premiestnenie výkopku tr.1-4 do 3000 m</t>
  </si>
  <si>
    <t>31695074</t>
  </si>
  <si>
    <t>171201202</t>
  </si>
  <si>
    <t>Uloženie sypaniny na skládky nad 100 do 1000 m3</t>
  </si>
  <si>
    <t>-1141877103</t>
  </si>
  <si>
    <t>174101002</t>
  </si>
  <si>
    <t>Zásyp sypaninou so zhutnením jám, šachiet, rýh, zárezov alebo okolo objektov nad 100 do 1000 m3</t>
  </si>
  <si>
    <t>-1609134456</t>
  </si>
  <si>
    <t>452386121</t>
  </si>
  <si>
    <t>Vyrovnávacie prstence z prostého betónu tr. B 7,5 (zn.0) pod poklopy a mreže, výšky 100-200 mm</t>
  </si>
  <si>
    <t xml:space="preserve"> Komunikácie</t>
  </si>
  <si>
    <t>564261111</t>
  </si>
  <si>
    <t>Podklad alebo podsyp zo štrkopiesku s rozprestretím, vlhčením a zhutnením, po zhutnení hr. 200 mm</t>
  </si>
  <si>
    <t>567134315</t>
  </si>
  <si>
    <t xml:space="preserve">Podklad z podkladového betónu  C 12/15 hr. 200 mm</t>
  </si>
  <si>
    <t>565171211.v</t>
  </si>
  <si>
    <t>Podklad z kam. obal. asfaltom v pruhu šírky nad 3 m tr. I. po zhutnení hr. 100 mm</t>
  </si>
  <si>
    <t xml:space="preserve"> Rúrové vedenie</t>
  </si>
  <si>
    <t>871276002</t>
  </si>
  <si>
    <t>Montáž kanalizačného PVC-U potrubia hladkého viacvrstvového DN 125</t>
  </si>
  <si>
    <t>2861136740</t>
  </si>
  <si>
    <t>Rúra kanalizačná PVC-U gravitačná, hladká SN4 - KG, ML - viacvrstvová, DN 125, L = 5 m, WAVIN</t>
  </si>
  <si>
    <t>2861136720</t>
  </si>
  <si>
    <t>Rúra kanalizačná PVC-U gravitačná, hladká SN4 - KG, ML - viacvrstvová, DN 125, L = 2 m, WAVIN</t>
  </si>
  <si>
    <t>871326004</t>
  </si>
  <si>
    <t>Montáž kanalizačného PVC-U potrubia hladkého viacvrstvového DN 160</t>
  </si>
  <si>
    <t>2861136780</t>
  </si>
  <si>
    <t>Rúra kanalizačná PVC-U gravitačná, hladká SN4 - KG, ML - viacvrstvová, DN 160, L = 3 m, WAVIN</t>
  </si>
  <si>
    <t>871356006</t>
  </si>
  <si>
    <t>Montáž kanalizačného PVC-U potrubia hladkého viacvrstvového DN 200</t>
  </si>
  <si>
    <t>2861136840</t>
  </si>
  <si>
    <t>Rúra kanalizačná PVC-U gravitačná, hladká SN4 - KG, ML - viacvrstvová, DN 200, L = 5 m</t>
  </si>
  <si>
    <t>2861136820</t>
  </si>
  <si>
    <t>Rúra kanalizačná PVC-U gravitačná, hladká SN4 - KG, ML - viacvrstvová, DN 200, L = 2 m, WAVIN</t>
  </si>
  <si>
    <t>877326028</t>
  </si>
  <si>
    <t>Montáž kanalizačnej PVC-U odbočky DN do 200</t>
  </si>
  <si>
    <t>2865102470</t>
  </si>
  <si>
    <t>Odbočka 45° PVC-U, DN 200/160 hladká pre gravitačnú kanalizáciu KG potrubia, WAVIN</t>
  </si>
  <si>
    <t>2865102460</t>
  </si>
  <si>
    <t>Odbočka 45° PVC-U, DN 200/125 hladká pre gravitačnú kanalizáciu KG potrubia, WAVIN</t>
  </si>
  <si>
    <t>894204161</t>
  </si>
  <si>
    <t>Žľaby šachiet z prostého betónu tr.B 30(C 25/30) prierezu s polomerom do 500 mm</t>
  </si>
  <si>
    <t>894211111</t>
  </si>
  <si>
    <t>Šachta kanalizačná s obložením dna betónom tr. B30(C 25/30) na potrubie DN do 200</t>
  </si>
  <si>
    <t>5922470010</t>
  </si>
  <si>
    <t>Skruž betónová rovná 1000/300 TBH 4-100 bez stupačky</t>
  </si>
  <si>
    <t>5922470050</t>
  </si>
  <si>
    <t>Skruž betónová prechodová 1000/600 TBS 9-100 bez stupačiek</t>
  </si>
  <si>
    <t>5922470240</t>
  </si>
  <si>
    <t>Šachtové kanalizačné dno DN 1000 H 600 s otvormi DN 200</t>
  </si>
  <si>
    <t>2860004570</t>
  </si>
  <si>
    <t>PVC šachtový prechod pieskovaný 125-hladký kanalizačný systém</t>
  </si>
  <si>
    <t>2860004580</t>
  </si>
  <si>
    <t>PVC šachtový prechod pieskovaný 150-hladký kanalizačný systém</t>
  </si>
  <si>
    <t>2860004590</t>
  </si>
  <si>
    <t>PVC šachtový prechod pieskovaný 200-hladký kanalizačný systém</t>
  </si>
  <si>
    <t>899104111</t>
  </si>
  <si>
    <t>Osadenie poklopov liatinových a oceľových vrátane rámov hmotn. nad 150 kg</t>
  </si>
  <si>
    <t>552421510</t>
  </si>
  <si>
    <t>Poklop vstupný-nosnosť 40T D60</t>
  </si>
  <si>
    <t>894810003</t>
  </si>
  <si>
    <t>Montáž PP revíznej kanalizačnej šachty priemeru 425 do výšky šachty 2 m s roznášacím prstencom a poklopom</t>
  </si>
  <si>
    <t>2860008370</t>
  </si>
  <si>
    <t>Plastova sachta DN 400, hl- do 2 m + POKLOP LIATINOVY</t>
  </si>
  <si>
    <t>892311000</t>
  </si>
  <si>
    <t>Skúška tesnosti kanalizácie D 150</t>
  </si>
  <si>
    <t>892351000</t>
  </si>
  <si>
    <t>Skúška tesnosti kanalizácie D 200</t>
  </si>
  <si>
    <t>919735113.v</t>
  </si>
  <si>
    <t>Rezanie existujúceho živičného krytu alebo podkladu hľbky nad 100 do 150 mm</t>
  </si>
  <si>
    <t>979082213.v</t>
  </si>
  <si>
    <t>Vodorovná doprava sutiny so zložením a hrubým urovnaním na vzdialenosť do 3 km</t>
  </si>
  <si>
    <t>979082219.v</t>
  </si>
  <si>
    <t>Príplatok k cene za každý ďalší aj začatý 1 km nad 1 km</t>
  </si>
  <si>
    <t>-1147806611</t>
  </si>
  <si>
    <t>979089211</t>
  </si>
  <si>
    <t>Poplatok za skladovanie - bitúmenové zmesi, uhoľný decht, dechtové výrobky (17 03), nebezpečné</t>
  </si>
  <si>
    <t>-641775209</t>
  </si>
  <si>
    <t>171209002.1</t>
  </si>
  <si>
    <t>Poplatok za skladovanie - kamenivo (17 05) ostatné</t>
  </si>
  <si>
    <t>-788545722</t>
  </si>
  <si>
    <t xml:space="preserve"> Presun hmôt HSV</t>
  </si>
  <si>
    <t>998276101</t>
  </si>
  <si>
    <t>Presun hmôt pre rúrové vedenie hĺbené z rúr z plast. hmôt alebo sklolamin. v otvorenom výkope</t>
  </si>
  <si>
    <t>721242115</t>
  </si>
  <si>
    <t>Lapač strešných splavenín liatinový - zo šedej liatiny DN 100</t>
  </si>
  <si>
    <t>PVC-U koleno pätkové pre kanalizačné rúry hladké 110/125</t>
  </si>
  <si>
    <t>03 - SO 03 - VODOVODNA PRIPOJKA</t>
  </si>
  <si>
    <t xml:space="preserve">    23-M -  Montáže potrubia</t>
  </si>
  <si>
    <t>131201201</t>
  </si>
  <si>
    <t>Výkop zapaženej jamy v hornine 3</t>
  </si>
  <si>
    <t>131201209</t>
  </si>
  <si>
    <t>Príplatok za lepivosť horniny 3</t>
  </si>
  <si>
    <t>Výkop ryhy šírky 600-2000mm horn.3 do 100m3</t>
  </si>
  <si>
    <t>141701101</t>
  </si>
  <si>
    <t>Pretláčanie rúry v hor. tr. 1-4 v hľ. od 6 m dľ. do 35 mvonkajšieho priemeru do 200 mm</t>
  </si>
  <si>
    <t>162401102</t>
  </si>
  <si>
    <t>Vodorovné premiestnenie výkopku tr.1-4 do 2000 m</t>
  </si>
  <si>
    <t>-1214871562</t>
  </si>
  <si>
    <t>901697628</t>
  </si>
  <si>
    <t>581530000300</t>
  </si>
  <si>
    <t>987450566</t>
  </si>
  <si>
    <t>452311131</t>
  </si>
  <si>
    <t>Dosky z betónu v otvorenom výkope tr.B 15(C 12/15)</t>
  </si>
  <si>
    <t>871211004</t>
  </si>
  <si>
    <t>Montáž vodovodného potrubia z dvojvsrtvového PE 100 SDR11/PN16 zváraných natupo D 50x4,6 mm</t>
  </si>
  <si>
    <t>2861302810</t>
  </si>
  <si>
    <t>Rúra HDPE na vodu PE 100, PN 16, SDR 11, d 50x4,6 mm, dĺ. 100 m, WAVIN</t>
  </si>
  <si>
    <t>2865302480</t>
  </si>
  <si>
    <t>Koleno 90° na tupo PE 100, na vodu, plyn a kanalizáciu, SDR 11 L d 50 mm, WAVIN</t>
  </si>
  <si>
    <t>3410203400</t>
  </si>
  <si>
    <t>Kábel silový hliníkový AYKY 2Ax04</t>
  </si>
  <si>
    <t>891181111</t>
  </si>
  <si>
    <t>Montáž vodovodného posúvača v otvorenom výkope s osadením zemnej súpravy (bez poklopov) DN 40</t>
  </si>
  <si>
    <t>4222520214</t>
  </si>
  <si>
    <t>Posúvač pre domové prípojky 1/2"-20, PN 16 na vodu, HAWLE</t>
  </si>
  <si>
    <t>4229124000</t>
  </si>
  <si>
    <t>MONTAŽNA SÚPRAVA DN 40, (1,30 -1,80 m), č.9500</t>
  </si>
  <si>
    <t>Kus</t>
  </si>
  <si>
    <t>891319111</t>
  </si>
  <si>
    <t>Montáž navrtávacieho pásu s ventilom Jt 1 MPa na potr. z rúr liat., oceľ., plast., DN 150</t>
  </si>
  <si>
    <t>4227531015</t>
  </si>
  <si>
    <t>Navrtávaci pás uzáverový DN 150-6/4" na vodu, HAWLE</t>
  </si>
  <si>
    <t>899401112</t>
  </si>
  <si>
    <t>Osadenie poklopu liatinového posúvačového</t>
  </si>
  <si>
    <t>4229135200</t>
  </si>
  <si>
    <t xml:space="preserve">ULIČNÝ POKLOP  č.1650</t>
  </si>
  <si>
    <t>892372111</t>
  </si>
  <si>
    <t>Zabezpečenie koncov vodovodného potrubia pri tlakových skúškach DN do 300</t>
  </si>
  <si>
    <t>893222111</t>
  </si>
  <si>
    <t>Šachta armatúrna z prostého betónu so stropom z dielcov vnútor. pôdorys. plochy nad 1,50 do 2,50 m2</t>
  </si>
  <si>
    <t>892241111</t>
  </si>
  <si>
    <t>Ostatné práce na rúrovom vedení, tlakové skúšky vodovodného potrubia DN do 80</t>
  </si>
  <si>
    <t>892233111</t>
  </si>
  <si>
    <t xml:space="preserve">Preplach a dezinfekcia vodovodného potrubia DN  do 70</t>
  </si>
  <si>
    <t>722150205</t>
  </si>
  <si>
    <t>Potrubie z oceľ. rúrok závit.asfalt. a jutovaných bezšvík.bežných 11 353.0, 10 004.00 DN 40</t>
  </si>
  <si>
    <t>3199104106</t>
  </si>
  <si>
    <t xml:space="preserve">Vodárenské armatúry   ISO-rúrová spojka D50 - DN 40   Hawle s.r.o.</t>
  </si>
  <si>
    <t>722231046</t>
  </si>
  <si>
    <t>Montáž armatúry s dvoma závitmi</t>
  </si>
  <si>
    <t>5517400730</t>
  </si>
  <si>
    <t xml:space="preserve">Armatúry a príslušenstvo     guľový kohút 6/4"s výpustom</t>
  </si>
  <si>
    <t>5517400710</t>
  </si>
  <si>
    <t xml:space="preserve">Armatúry a príslušenstvo     guľový kohút 6/4"voda</t>
  </si>
  <si>
    <t>5511318800</t>
  </si>
  <si>
    <t>Kohút výtokový DN 15</t>
  </si>
  <si>
    <t>722263417</t>
  </si>
  <si>
    <t>Montáž vodomeru závit. jednovtokového suchobežného</t>
  </si>
  <si>
    <t>3882122800</t>
  </si>
  <si>
    <t>VODOMER M-N QN 6 (6m /h)</t>
  </si>
  <si>
    <t>23-M</t>
  </si>
  <si>
    <t xml:space="preserve"> Montáže potrubia</t>
  </si>
  <si>
    <t>230200017</t>
  </si>
  <si>
    <t xml:space="preserve">Montáž plynovodov D x t 108 x 4 - chranicka na vodu  - podvrtavka</t>
  </si>
  <si>
    <t>1413085000</t>
  </si>
  <si>
    <t>Rúrka hladká kruhová bezšvová D 108 mm, hrúbka steny 4,0mm ozn.11 353.0.</t>
  </si>
  <si>
    <t>141P.C.2.v</t>
  </si>
  <si>
    <t>Manžeta na ukončenie chraničky</t>
  </si>
  <si>
    <t>230200118</t>
  </si>
  <si>
    <t>Nasunutie potrubnej sekcie do oceľovej chráničky DN 100</t>
  </si>
  <si>
    <t>04 - SO 04 - TEPLOVODNÁ PRÍPOJKA</t>
  </si>
  <si>
    <t xml:space="preserve">    8 - Rúrové vedenie</t>
  </si>
  <si>
    <t xml:space="preserve">    713 - Izolácie tepelné</t>
  </si>
  <si>
    <t xml:space="preserve">    733 - Ústredné kúrenie - rozvodné potrubie</t>
  </si>
  <si>
    <t xml:space="preserve">    734 - Ústredné kúrenie, armatúry.</t>
  </si>
  <si>
    <t xml:space="preserve">    783 - Dokončovacie práce - nátery</t>
  </si>
  <si>
    <t xml:space="preserve">    46-M - Zemné práce pri extr.mont.prácach</t>
  </si>
  <si>
    <t>Príplatok k cenám za lepivosť pri hĺbení rýh š. nad 600 do 2 000 mm zapaž. i nezapažených, s urovnaním dna v hornine 3</t>
  </si>
  <si>
    <t>-893865816</t>
  </si>
  <si>
    <t>-2059818254</t>
  </si>
  <si>
    <t>Uloženie sypaniny na skládky do 100 m3</t>
  </si>
  <si>
    <t>-2049507141</t>
  </si>
  <si>
    <t>843462072</t>
  </si>
  <si>
    <t>174101001</t>
  </si>
  <si>
    <t>Zásyp sypaninou so zhutnením jám, šachiet, rýh, zárezov alebo okolo objektov do 100 m3</t>
  </si>
  <si>
    <t>Piesok technický triedený</t>
  </si>
  <si>
    <t>-1643358803</t>
  </si>
  <si>
    <t>Rúrové vedenie</t>
  </si>
  <si>
    <t>862171101</t>
  </si>
  <si>
    <t>Montáž predizolovaného potrubia do 145 °C pre ÚK, kondenzát, horúcovod, ulož.podzemné, DN 32 mm, hr.st.2,6mm, izol. tr.A štandardná D 110mm</t>
  </si>
  <si>
    <t>141150000300</t>
  </si>
  <si>
    <t xml:space="preserve">Rúra oceľová predizolovaná A štandardná DN 32 pre ústredné kúrenie, d 42,4 mm, hr. steny 2,6 mm, dĺ. 6 m, priemer s izoláciou 110 mm, plášť HDPE,  s tvarovkami a príslušenstvom</t>
  </si>
  <si>
    <t>141150000300.1</t>
  </si>
  <si>
    <t>Doprava predizolovaných komponentov na stavenisko</t>
  </si>
  <si>
    <t>962042321</t>
  </si>
  <si>
    <t xml:space="preserve">Búranie muriva alebo vybúranie otvorov plochy nad 4 m2 z betónu prostého nadzákladného,  -2,20000t</t>
  </si>
  <si>
    <t>965022121</t>
  </si>
  <si>
    <t>Búranie betónových podláh</t>
  </si>
  <si>
    <t>1122311495</t>
  </si>
  <si>
    <t>34695851</t>
  </si>
  <si>
    <t>1329884321</t>
  </si>
  <si>
    <t>Izolácie tepelné</t>
  </si>
  <si>
    <t>713482142</t>
  </si>
  <si>
    <t>Montáž trubíc kamennej vlny</t>
  </si>
  <si>
    <t>2837741403</t>
  </si>
  <si>
    <t>Tep. izol. z kamennej vlny hr. 4cm s povrchovou úpravou AL-fóliou DN32</t>
  </si>
  <si>
    <t>733</t>
  </si>
  <si>
    <t>Ústredné kúrenie - rozvodné potrubie</t>
  </si>
  <si>
    <t>733110808</t>
  </si>
  <si>
    <t xml:space="preserve">Demontáž potrubia z oceľových rúrok závitových nad 32 do DN 50,  -0,00532t</t>
  </si>
  <si>
    <t>733111103</t>
  </si>
  <si>
    <t>Potrubie z rúrok závitových oceľových bezšvových bežných nízkotlakových DN 15</t>
  </si>
  <si>
    <t>733111106</t>
  </si>
  <si>
    <t>Potrubie z rúrok závitových oceľových bezšvových bežných nízkotlakových DN 32</t>
  </si>
  <si>
    <t>733190107</t>
  </si>
  <si>
    <t>Tlaková skúška potrubia z oceľových rúrok závitových</t>
  </si>
  <si>
    <t>998733101</t>
  </si>
  <si>
    <t>Presun hmôt pre rozvody potrubia v objektoch výšky do 6 m</t>
  </si>
  <si>
    <t>734</t>
  </si>
  <si>
    <t>Ústredné kúrenie, armatúry.</t>
  </si>
  <si>
    <t>734209112</t>
  </si>
  <si>
    <t>Montáž závitovej armatúry s 2 závitmi do G 1/2</t>
  </si>
  <si>
    <t>3830002826028</t>
  </si>
  <si>
    <t xml:space="preserve">Guľ. kohút závitový  PN16 - DN15</t>
  </si>
  <si>
    <t>734261223</t>
  </si>
  <si>
    <t>Závitový medzikus Ve 4300 - priamy G 1/2 s prevlečnou maticou</t>
  </si>
  <si>
    <t>Dokončovacie práce - nátery</t>
  </si>
  <si>
    <t>783424340</t>
  </si>
  <si>
    <t>Nátery kov.potrubia do DN 50 mm dvojnás. 1x email a základný náter</t>
  </si>
  <si>
    <t>Zemné práce pri extr.mont.prácach</t>
  </si>
  <si>
    <t>283230008000</t>
  </si>
  <si>
    <t>Výstražná fóla PVC šírky 22cm, farba červená</t>
  </si>
  <si>
    <t>05 - SO 05 - TELEKOMUNIKAČNÁ PRÍPOJKA</t>
  </si>
  <si>
    <t xml:space="preserve">    22-M - Montáže oznamovacích a zabezpečovacích zariadení</t>
  </si>
  <si>
    <t>22-M</t>
  </si>
  <si>
    <t>Montáže oznamovacích a zabezpečovacích zariadení</t>
  </si>
  <si>
    <t>zaustenie zemných prívodov do trubky vč. úpravy šachty</t>
  </si>
  <si>
    <t>- úprava optických vedení, uloženie vyformovanie</t>
  </si>
  <si>
    <t>zváranie optických vedení v optickej kazete</t>
  </si>
  <si>
    <t>uloženie optického kábla</t>
  </si>
  <si>
    <t>- príprava vlákien na zváranie</t>
  </si>
  <si>
    <t>- montáž optickej kazety 12P</t>
  </si>
  <si>
    <t>- montáž SFP modulu</t>
  </si>
  <si>
    <t>- montáž patch kábla optického</t>
  </si>
  <si>
    <t>- Meranie a odskušanie kabeláže</t>
  </si>
  <si>
    <t>- zakreslenie porealizačného stavu</t>
  </si>
  <si>
    <t>Montaz - kazeta opticka</t>
  </si>
  <si>
    <t>Montaz - ukoncenie vlakien v optickej kazete</t>
  </si>
  <si>
    <t>Montaz - zvaranie optickeho kabla</t>
  </si>
  <si>
    <t>Zvaranie optickeho kabla</t>
  </si>
  <si>
    <t>2.4</t>
  </si>
  <si>
    <t>Meranie funkcnosti optickej trasy a utlmov</t>
  </si>
  <si>
    <t>2.5</t>
  </si>
  <si>
    <t>Zafuknutie mikrotrubicky</t>
  </si>
  <si>
    <t>2.6</t>
  </si>
  <si>
    <t>Montaz - zafuknutie optického kabla</t>
  </si>
  <si>
    <t>Kabel opticky KDP SM 9/125 VLAKNO ( CT-12 singlemode)</t>
  </si>
  <si>
    <t>Mikrotrubicka MT 10/8</t>
  </si>
  <si>
    <t>MT Spojka opticka 10/8</t>
  </si>
  <si>
    <t>Oznacovaci marker telekomun.</t>
  </si>
  <si>
    <t>Paska Bandimex</t>
  </si>
  <si>
    <t>Podruzny material</t>
  </si>
  <si>
    <t>optický pigtail SC/PC, SM, 1m, 9/125, 0.9mm</t>
  </si>
  <si>
    <t>optický adaptér SC/PC, simplex, SM</t>
  </si>
  <si>
    <t>optický kábel 24-vlákno, 9/125, pre prepoj do hlavného dátomvého</t>
  </si>
  <si>
    <t>Optický duplex patch kábel 9/125, LC/SC,</t>
  </si>
  <si>
    <t>Oticka kazeta</t>
  </si>
  <si>
    <t>06 - SO 06 - ODBERNÉ ELEKTRICKÉ ZARIADENIE</t>
  </si>
  <si>
    <t>210100003</t>
  </si>
  <si>
    <t>Ukončenie vodičov v rozvádzač. vrátane zapojenia a vodičovej koncovky do 16 mm2</t>
  </si>
  <si>
    <t>210120101</t>
  </si>
  <si>
    <t>Poistkový náboj vrátane montáže do 60 A vrátane styč. krúžku</t>
  </si>
  <si>
    <t>210810452</t>
  </si>
  <si>
    <t>Silový kábel 750 - 1000 V /mm2/ voľne uložený CYKO 750 V 4x16</t>
  </si>
  <si>
    <t>ODBORNA PREHLIADKA A SKUSKA</t>
  </si>
  <si>
    <t>KABEL CYKY-J 4x16</t>
  </si>
  <si>
    <t>POISTKOVA PATRONA PH1 gG, 40A</t>
  </si>
  <si>
    <t>FOLIA VYSTRAZNA, SIRKA 22 cm</t>
  </si>
  <si>
    <t>KABLOVA SPOJKA 16+montaz</t>
  </si>
  <si>
    <t>PODRUZNY MATERIAL</t>
  </si>
  <si>
    <t>460490012</t>
  </si>
  <si>
    <t>Rozvinutie a uloženie výstražnej fólie z PVC do ryhy, šírka 33 cm</t>
  </si>
  <si>
    <t>07 - SO 07 - PRELOŽKA OPTICKÝCH KÁBLOV</t>
  </si>
  <si>
    <t xml:space="preserve">    1 - ODPOJENIE A DEMONTAZ JESTVUJUCEHO R-DAT A PRISLUSENSTVA</t>
  </si>
  <si>
    <t xml:space="preserve">    D1 - MONTAZ A NAPOJENIE ROZVADZACA OPTIKY RO</t>
  </si>
  <si>
    <t xml:space="preserve">    D2 - MONTAZ NOVEHO STOJANOVEHO DATOVEHO ROZVADZACY A PRISLUSENSTVA</t>
  </si>
  <si>
    <t>ODPOJENIE A DEMONTAZ JESTVUJUCEHO R-DAT A PRISLUSENSTVA</t>
  </si>
  <si>
    <t>Demontaz optickej vane 24P s ukoncenim vlakien</t>
  </si>
  <si>
    <t>Demontaz optickej kazety 12P s ukoncením vlakien</t>
  </si>
  <si>
    <t>Odpojenie a demontaz optickeho prevodnika kamier</t>
  </si>
  <si>
    <t>Odpojenie a demontaz switcha</t>
  </si>
  <si>
    <t>Odpojenie a demontaz NVR</t>
  </si>
  <si>
    <t>Odpojenie a demontaz Routera</t>
  </si>
  <si>
    <t>Odpojenie a demontaz vyzbroje Rack-u, polic srziakov</t>
  </si>
  <si>
    <t>Odpojenie a demontaz napajania 230V racku</t>
  </si>
  <si>
    <t>Demontaz nástenného rozvadzaca, racku</t>
  </si>
  <si>
    <t>MONTAZ A NAPOJENIE ROZVADZACA OPTIKY RO</t>
  </si>
  <si>
    <t>Vonkajsi opticky rozvadzac kovový 48xSC IP 64</t>
  </si>
  <si>
    <t>Montaz a osadenie vyzbroje rozvadzaca</t>
  </si>
  <si>
    <t>Montaz a osadenie rozvadzaca na budovu</t>
  </si>
  <si>
    <t>Pancierova trubka 6240 ZN F 40mm 34,4mm</t>
  </si>
  <si>
    <t>Uchytka trubky</t>
  </si>
  <si>
    <t>Montazny a spojovaci material</t>
  </si>
  <si>
    <t>Montaz trubky vc. uchytov</t>
  </si>
  <si>
    <t>Zaustenie zemnych privodov do trubky vc. upravy sachty</t>
  </si>
  <si>
    <t>Uprava optických vedení, ulozenie, vyformovanie</t>
  </si>
  <si>
    <t>Zvaranie optickych vedeni v RO</t>
  </si>
  <si>
    <t>Opticky pigtail SC/PC, SM, 1m, 9/125, 0,9mm</t>
  </si>
  <si>
    <t>Opticky adapter SC/PC, SIMPLEX, SM</t>
  </si>
  <si>
    <t>Opticky kabel 24-vlakno, 9/125</t>
  </si>
  <si>
    <t>Ulozenie optickeho kabla</t>
  </si>
  <si>
    <t>Priprava vlakien na zvaranie</t>
  </si>
  <si>
    <t>MONTAZ NOVEHO STOJANOVEHO DATOVEHO ROZVADZACY A PRISLUSENSTVA</t>
  </si>
  <si>
    <t>Stojanovy skrinovy rozvadzac 42U/600x1000</t>
  </si>
  <si>
    <t>Horna ventilacna jednotka</t>
  </si>
  <si>
    <t>Montazny ramikventilacnej jednotky</t>
  </si>
  <si>
    <t>19" rozvodny panel 8x230V/10A</t>
  </si>
  <si>
    <t>Prislusenstvo pre rack</t>
  </si>
  <si>
    <t>19" DRZIAK DRZIAK PATCH KABLOV, 1U</t>
  </si>
  <si>
    <t>Montaz a zlozenie rozvadzaca</t>
  </si>
  <si>
    <t>Montaz ventilacnej jednotky</t>
  </si>
  <si>
    <t>Pripojenie R-DAT k el. sieti</t>
  </si>
  <si>
    <t>Montaz rozvodneho panelu s prep. ochranou</t>
  </si>
  <si>
    <t>MMontaz police do rozvadzaca so zadnymi podperami</t>
  </si>
  <si>
    <t>Montaz optickej vane vc. vyzbroje</t>
  </si>
  <si>
    <t>Montaz optickej kazety 12P</t>
  </si>
  <si>
    <t>Zvaranie optickych vedeni v R-DAT</t>
  </si>
  <si>
    <t>Montaz a napojenie switcha</t>
  </si>
  <si>
    <t>Montaz a napojenie NVR</t>
  </si>
  <si>
    <t>Montaz a napojenie optickeho prevodnika kamier</t>
  </si>
  <si>
    <t>Montaz a napojenie Routera</t>
  </si>
  <si>
    <t>Montaz patch kabla optickeho</t>
  </si>
  <si>
    <t>Usporiadanie kablov v rozvadzaci</t>
  </si>
  <si>
    <t>Montaz patch kabla FTP</t>
  </si>
  <si>
    <t>Meranie a odskusanie kabelaze</t>
  </si>
  <si>
    <t>Ozivenie systemu, pripojenie na siet MsU</t>
  </si>
  <si>
    <t>Revizna sprava+odovzdavacie protokoly</t>
  </si>
  <si>
    <t>B - OPATRENIE NA ZVÝŠENIE ENERGETICKEJ HOSPODÁRNOSTI BUDOV</t>
  </si>
  <si>
    <t xml:space="preserve">02 - SO 01  - ZOS a DS (VLASTNÝ OBJEKT)</t>
  </si>
  <si>
    <t>01.01b - ASR</t>
  </si>
  <si>
    <t xml:space="preserve">Odstránenie krytu v ploche do 200 m2 z betónu prostého, hr. vrstvy do 150 mm,  -0,22500t</t>
  </si>
  <si>
    <t>113107141</t>
  </si>
  <si>
    <t xml:space="preserve">Odstránenie krytuv ploche do 200 m2 asfaltového, hr. vrstvy do 50 mm,  -0,09800t</t>
  </si>
  <si>
    <t>131211101</t>
  </si>
  <si>
    <t xml:space="preserve">Hĺbenie jám a rýh v  hornine tr.3 súdržných - ručným náradím</t>
  </si>
  <si>
    <t>131211119</t>
  </si>
  <si>
    <t>Príplatok za lepivosť pri hĺbení jám ručným náradím v hornine tr. 3</t>
  </si>
  <si>
    <t>Vodorovné premiestnenie výkopku z horniny 1-4 nad 20-50m</t>
  </si>
  <si>
    <t>167101100</t>
  </si>
  <si>
    <t>Nakladanie výkopku tr.1-4 ručne</t>
  </si>
  <si>
    <t>581110111</t>
  </si>
  <si>
    <t>Kryt cementobetónový cestných komunikácií - okapový chodník hr. 100 mm vč. dilatacií</t>
  </si>
  <si>
    <t>622422111</t>
  </si>
  <si>
    <t>Oprava vonkajších omietok vápenných a vápenocem. stupeň členitosti Ia II -10% hladkých</t>
  </si>
  <si>
    <t>622460121</t>
  </si>
  <si>
    <t>Príprava vonkajšieho podkladu stien penetráciou základnou pod fasádne omietky</t>
  </si>
  <si>
    <t>622460122</t>
  </si>
  <si>
    <t>Príprava vonkajšieho podkladu stien penetráciou hĺbkovou</t>
  </si>
  <si>
    <t>622464232</t>
  </si>
  <si>
    <t>Vonkajšia omietka podhľadov a stien tenkovrstvová, silikónová</t>
  </si>
  <si>
    <t>622464310</t>
  </si>
  <si>
    <t>Vonkajšia omietka stien mozaiková soklová</t>
  </si>
  <si>
    <t>622481119</t>
  </si>
  <si>
    <t>Potiahnutie vonkajších podhľadov a stien sklotextílnou mriežkou s celoplošným prilepením (vč. profilov, soklových, rohových, parapetných, nadokenných, APU líšt a pod.)</t>
  </si>
  <si>
    <t>625259376</t>
  </si>
  <si>
    <t>Kontaktný zatepľovací systém z XPS hr. 120 mm, zatĺkacie kotvy</t>
  </si>
  <si>
    <t>625259392</t>
  </si>
  <si>
    <t>Kontaktný zatepľovací systém ostenia z XPS hr. 20-30 mm</t>
  </si>
  <si>
    <t>625259431</t>
  </si>
  <si>
    <t>Kontaktný zatepľovací systém z minerálnej vlny hr. 20-30 mm, šambrány a podhľad</t>
  </si>
  <si>
    <t>625259440</t>
  </si>
  <si>
    <t>Kontaktný zatepľovací systém z minerálnej vlny hr. 160 mm, zatĺkacie kotvy</t>
  </si>
  <si>
    <t>625259442</t>
  </si>
  <si>
    <t>Kontaktný zatepľovací systém z minerálnej vlny hr. 200 mm, zatĺkacie kotvy</t>
  </si>
  <si>
    <t>625259462</t>
  </si>
  <si>
    <t>Kontaktný zatepľovací systém ostenia z minerálnej vlny hr. 20-30 mm</t>
  </si>
  <si>
    <t>916531111</t>
  </si>
  <si>
    <t>Osadenie záhonového alebo parkového obrubníka betón., do lôžka z bet. pros. tr. C 12/15 bez bočnej opory</t>
  </si>
  <si>
    <t>592170001800</t>
  </si>
  <si>
    <t>Obrubník parkový</t>
  </si>
  <si>
    <t>941941031</t>
  </si>
  <si>
    <t>Montáž lešenia ľahkého pracovného radového s podlahami šírky od 0,80 do 1,00 m, výšky do 10 m</t>
  </si>
  <si>
    <t>941941191</t>
  </si>
  <si>
    <t>Príplatok za prvý a každý ďalší i začatý mesiac použitia lešenia ľahkého pracovného radového s podlahami šírky od 0,80 do 1,00 m, výšky do 10 m</t>
  </si>
  <si>
    <t>941941831</t>
  </si>
  <si>
    <t>Demontáž lešenia ľahkého pracovného radového s podlahami šírky nad 0,80 do 1,00 m, výšky do 10 m</t>
  </si>
  <si>
    <t>952903013</t>
  </si>
  <si>
    <t>Čistenie fasád tlakovou vodou od prachu, usadenín a pavučín a pod. z lešenia</t>
  </si>
  <si>
    <t>966032911</t>
  </si>
  <si>
    <t xml:space="preserve">Odsekanie ríms podokenných alebo nadokenných alebo predsadených nad líce muriva,  -0,02000t</t>
  </si>
  <si>
    <t>968061115</t>
  </si>
  <si>
    <t>Demontáž okien drevených, 1 bm obvodu - 0,008t</t>
  </si>
  <si>
    <t>968061116</t>
  </si>
  <si>
    <t>Demontáž dverí drevených vchodových, 1 bm obvodu - 0,012t</t>
  </si>
  <si>
    <t>968072876</t>
  </si>
  <si>
    <t xml:space="preserve">Vybúranie a vybratie mreží plochy nad 2 m2,  -0,00200t</t>
  </si>
  <si>
    <t>978015221</t>
  </si>
  <si>
    <t xml:space="preserve">Otlčenie omietok vonkajších priečelí jednoduchých, s očistením muriva, v rozsahu do 10 %,  -0,00500t</t>
  </si>
  <si>
    <t>1458134155</t>
  </si>
  <si>
    <t>-579760452</t>
  </si>
  <si>
    <t>-409646766</t>
  </si>
  <si>
    <t>646221764</t>
  </si>
  <si>
    <t>713111121</t>
  </si>
  <si>
    <t>Montáž tepelnej izolácie stropov rovných minerálnou vlnou, spodkom s úpravou viazacím drôtom, dvojvrstvová</t>
  </si>
  <si>
    <t>631640001300</t>
  </si>
  <si>
    <t>Tepelná izolácia hr. 160 mm z minerálnej vlny vhodná pre šikmé strechy, podkrovia, stropy a ľahké podlahy</t>
  </si>
  <si>
    <t>713111125</t>
  </si>
  <si>
    <t>Montáž tepelnej izolácie stropov rovných minerálnou vlnou, spodkom prilepením a kotvením</t>
  </si>
  <si>
    <t>631440010300</t>
  </si>
  <si>
    <t>Doska hr. 120 mm z minerálnej vlny</t>
  </si>
  <si>
    <t>713131142</t>
  </si>
  <si>
    <t>Montáž parotesnej fólie na stropy</t>
  </si>
  <si>
    <t>283230007100</t>
  </si>
  <si>
    <t>Parotesné zábrany pre stropy</t>
  </si>
  <si>
    <t>998713102</t>
  </si>
  <si>
    <t>Presun hmôt pre izolácie tepelné v objektoch výšky nad 6 m do 12 m</t>
  </si>
  <si>
    <t>763138221</t>
  </si>
  <si>
    <t>Podhľad SDK RF 12.5 mm závesný, dvojúrovňová oceľová podkonštrukcia CD</t>
  </si>
  <si>
    <t>763138223</t>
  </si>
  <si>
    <t>Podhľad SDK RFI 12.5 mm závesný, dvojúrovňová oceľová podkonštrukcia CD</t>
  </si>
  <si>
    <t>611410005400</t>
  </si>
  <si>
    <t>Plastové okno jednokrídlové OS 900x800 mm izolačné trojsklo, rozširovací profil do nadpražia 100 mm - O01</t>
  </si>
  <si>
    <t>611410005402</t>
  </si>
  <si>
    <t>Al okno jednokrídlové OS 900x800 mm izolačné trojsklo, rozširovací profil do nadpražia 100 mm (PO REI30) - O01*</t>
  </si>
  <si>
    <t>611410005403</t>
  </si>
  <si>
    <t>Plastové okno jednokrídlové OS 1150x1150 mm izolačné trojsklo - O02</t>
  </si>
  <si>
    <t>611410005404</t>
  </si>
  <si>
    <t>Plastové okno jednokrídlové O 1200x900 mm izolačné trojsklo - O03</t>
  </si>
  <si>
    <t>611410005406</t>
  </si>
  <si>
    <t>Plastové okno dvojkrídlové O+OS 1300x2000 mm izolačné trojsklo, rozširovací profil do nadpražia 100 mm - O05</t>
  </si>
  <si>
    <t>611410005407</t>
  </si>
  <si>
    <t>Al okno dvojkrídlové O+OS 1300x2000 mm izolačné trojsklo, rozširovací profil do nadpražia 100 mm (PO EI/D1) - O05*</t>
  </si>
  <si>
    <t>611410005408</t>
  </si>
  <si>
    <t>Plastové okno jednokrídlové OS 1350x1450 mm izolačné trojsklo, rozširovací profil do nadpražia 100 mm - O06</t>
  </si>
  <si>
    <t>611410005409</t>
  </si>
  <si>
    <t>Plastové okno dvojkrídlové O+OS 1430x1800 mm izolačné trojsklo - O07</t>
  </si>
  <si>
    <t>611410005410</t>
  </si>
  <si>
    <t>Plastové okno deväťjkrídlové 6xO+3xOS 2750x3550 mm izolačné trojsklo - O08</t>
  </si>
  <si>
    <t>611410005411</t>
  </si>
  <si>
    <t>Plastové okno jednokrídlové OS 600x900 mm izolačné trojsklo - O09</t>
  </si>
  <si>
    <t>611830001300</t>
  </si>
  <si>
    <t>Dvere vonkajšie plastové atyp. bezpečnostné jednokrídlové + bočný svetlík - 1375x2075 mm - D01</t>
  </si>
  <si>
    <t>611830001301</t>
  </si>
  <si>
    <t>Dvere vonkajšie plastové atyp. bezpečnostné dvojkrídlové + nadsvetlík - 1500x2520 mm - D02</t>
  </si>
  <si>
    <t>611830001302</t>
  </si>
  <si>
    <t>Dvere vonkajšie plastové atyp. bezpečnostné dvojkrídlové + nadsvetlík - 1550x2550 mm - D12</t>
  </si>
  <si>
    <t>766694141</t>
  </si>
  <si>
    <t>Montáž parapetnej dosky plastovej šírky do 300 mm, dĺžky do 1000 mm</t>
  </si>
  <si>
    <t>766694144</t>
  </si>
  <si>
    <t>Montáž parapetnej dosky plastovej šírky do 300 mm, dĺžky nad 2600 mm</t>
  </si>
  <si>
    <t>766694980</t>
  </si>
  <si>
    <t>Demontáž parapetnej dosky drevenej šírky do 300 mm, dĺžky do 1600 mm, -0,003t</t>
  </si>
  <si>
    <t>766694981</t>
  </si>
  <si>
    <t>Demontáž parapetnej dosky drevenej šírky do 300 mm, dĺžky nad 1600 mm, -0,006t</t>
  </si>
  <si>
    <t>767995104</t>
  </si>
  <si>
    <t>Montáž ostatných atypických kovových stavebných doplnkových konštrukcií</t>
  </si>
  <si>
    <t>133810000100</t>
  </si>
  <si>
    <t>Oceľová konštrukcia podhľadu vč. povrchovej úpravy - OK1+OK2</t>
  </si>
  <si>
    <t>01.03 - ÚVK</t>
  </si>
  <si>
    <t xml:space="preserve">    732 - Ústredné kúrenie - strojovne</t>
  </si>
  <si>
    <t xml:space="preserve">    735 - Ústredné kúrenie - vykurovacie telesá</t>
  </si>
  <si>
    <t>971052341</t>
  </si>
  <si>
    <t xml:space="preserve">Vybúranie otvoru v želzobet. stropu plochy do 0,09 m2, do 300 mm,  -0,05900t</t>
  </si>
  <si>
    <t>973031324</t>
  </si>
  <si>
    <t>Vysekanie v murive z tehál kapsy plochy do 0,10 m2 pre odrezanie potrubia</t>
  </si>
  <si>
    <t>973041511</t>
  </si>
  <si>
    <t>Vysekanie otvoru 600x600mm do podlahy pre odstavenie potrubia</t>
  </si>
  <si>
    <t>979011131</t>
  </si>
  <si>
    <t>Zvislá doprava sutiny po schodoch ručne do 3,5 m</t>
  </si>
  <si>
    <t>-234233064</t>
  </si>
  <si>
    <t>2134493883</t>
  </si>
  <si>
    <t>1274982311</t>
  </si>
  <si>
    <t>606531365</t>
  </si>
  <si>
    <t>1428632137</t>
  </si>
  <si>
    <t>283310025400</t>
  </si>
  <si>
    <t>Tep. izol. z kamennej vlny hr. 4cm s povrchovou úpravou AL-fóliou d28</t>
  </si>
  <si>
    <t>283310025300</t>
  </si>
  <si>
    <t>Tep. izol. z kamennej vlny hr. 4cm s povrchovou úpravou AL-fóliou d22</t>
  </si>
  <si>
    <t>732</t>
  </si>
  <si>
    <t>Ústredné kúrenie - strojovne</t>
  </si>
  <si>
    <t>732222120</t>
  </si>
  <si>
    <t>Montáž odovzdávacej stanice</t>
  </si>
  <si>
    <t>15015002</t>
  </si>
  <si>
    <t>Tlakovo závislá dom. odovzd. stanica tepla s ohrevom TÚV do 50kW</t>
  </si>
  <si>
    <t>1085008</t>
  </si>
  <si>
    <t>MaR s ekvitermickým regulátorom a WIFI prenosom pre odovzd. stanicu</t>
  </si>
  <si>
    <t>998732201</t>
  </si>
  <si>
    <t>Presun hmôt pre strojovne v objektoch výšky do 6 m</t>
  </si>
  <si>
    <t>733110806</t>
  </si>
  <si>
    <t xml:space="preserve">Demontáž potrubia z oceľových rúrok závitových nad 15 do DN 32,  -0,00320t</t>
  </si>
  <si>
    <t>733125006</t>
  </si>
  <si>
    <t>Potrubie z uhlíkovej ocele spájané lisovaním 18x1,2</t>
  </si>
  <si>
    <t>733125009</t>
  </si>
  <si>
    <t>Potrubie z uhlíkovej ocele spájané lisovaním 22x1,5</t>
  </si>
  <si>
    <t>733125012</t>
  </si>
  <si>
    <t>Potrubie z uhlíkovej ocele spájané lisovaním 28x1,5</t>
  </si>
  <si>
    <t>216511</t>
  </si>
  <si>
    <t>Sada tvaroviek pre potrubie z uhlíkovej ocele</t>
  </si>
  <si>
    <t>súb</t>
  </si>
  <si>
    <t>733191111</t>
  </si>
  <si>
    <t>Manžeta priestupová pre rúrky DN 20</t>
  </si>
  <si>
    <t>733890801</t>
  </si>
  <si>
    <t>Vnútrostav. premiestnenie vybúraných hmôt rozvodov potrubia vodorovne do 100 m z obj. výš. do 6 m</t>
  </si>
  <si>
    <t>734200822</t>
  </si>
  <si>
    <t xml:space="preserve">Demontáž armatúry závitovej s dvomi závitmi nad 1/2 do G 1,  -0,00110t</t>
  </si>
  <si>
    <t>551210026500</t>
  </si>
  <si>
    <t xml:space="preserve">Ventil radiátorový priamy  1/2"</t>
  </si>
  <si>
    <t>40093</t>
  </si>
  <si>
    <t>Šrúbenie priame uzatváracie DN15</t>
  </si>
  <si>
    <t>40102</t>
  </si>
  <si>
    <t>Šrúbenie uzatváracie rohové DN15</t>
  </si>
  <si>
    <t>734209114</t>
  </si>
  <si>
    <t>Montáž závitovej armatúry s 2 závitmi G 3/4</t>
  </si>
  <si>
    <t>2920</t>
  </si>
  <si>
    <t>Kohút guľový 3/4"</t>
  </si>
  <si>
    <t>734209115</t>
  </si>
  <si>
    <t>Montáž závitovej armatúry s 2 závitmi G 1</t>
  </si>
  <si>
    <t>300697</t>
  </si>
  <si>
    <t xml:space="preserve">Kohút  guľový DN25</t>
  </si>
  <si>
    <t>734211111</t>
  </si>
  <si>
    <t>Ventil odvzdušňovací závitový vykurovacích telies do G 3/8</t>
  </si>
  <si>
    <t>734213240</t>
  </si>
  <si>
    <t>Montáž ventilu odvzdušňovacieho závitového automatického G 3/8</t>
  </si>
  <si>
    <t>551210009100</t>
  </si>
  <si>
    <t>Ventil odvzdušňovací automatický 3/8”, armatúry pre uzavreté systémy</t>
  </si>
  <si>
    <t>734223208</t>
  </si>
  <si>
    <t>Montáž termostatickej hlavice</t>
  </si>
  <si>
    <t>4848903410</t>
  </si>
  <si>
    <t>Termostatická hlavica</t>
  </si>
  <si>
    <t>734261224</t>
  </si>
  <si>
    <t>Závitový medzikus Ve 4300 - priamy G 3/4 s prevlečnou maticou</t>
  </si>
  <si>
    <t>734291113</t>
  </si>
  <si>
    <t>Ostané armatúry, kohútik plniaci a vypúšťací normy 13 7061, PN 1,0/100st. C G 1/2</t>
  </si>
  <si>
    <t>734890803</t>
  </si>
  <si>
    <t>Vnútrostaveniskové premiestnenie vybúraných hmôt armatúr do 24m</t>
  </si>
  <si>
    <t>735000911</t>
  </si>
  <si>
    <t>Vyregulovanie dvojregulačného ventilu s ručným ovládaním</t>
  </si>
  <si>
    <t>735</t>
  </si>
  <si>
    <t>Ústredné kúrenie - vykurovacie telesá</t>
  </si>
  <si>
    <t>735111810</t>
  </si>
  <si>
    <t xml:space="preserve">Demontáž radiátorov článkových,  -0,02380t</t>
  </si>
  <si>
    <t>735153300</t>
  </si>
  <si>
    <t xml:space="preserve">Príplatok k cene za odvzdušňovací ventil  s príplatkom 8 %</t>
  </si>
  <si>
    <t>735154040</t>
  </si>
  <si>
    <t>Montáž vykurovacieho telesa panelového jednoradového 600 mm/ dĺžky 400-600 mm</t>
  </si>
  <si>
    <t>1046040013</t>
  </si>
  <si>
    <t>Teleso vykurovacie doskové jednopanelové oceľové 10/ 600x400</t>
  </si>
  <si>
    <t>1046050013</t>
  </si>
  <si>
    <t>Teleso vykurovacie doskové jednopanelové oceľové 10/ 600x500</t>
  </si>
  <si>
    <t>484530048600</t>
  </si>
  <si>
    <t>Teleso vykurovacie doskové jednopanelové oceľové 10/ 600x600</t>
  </si>
  <si>
    <t>735154041</t>
  </si>
  <si>
    <t>Montáž vykurovacieho telesa panelového jednoradového 600 mm/ dĺžky 700-900 mm</t>
  </si>
  <si>
    <t>484530048800</t>
  </si>
  <si>
    <t>Teleso vykurovacie doskové jednopanelové oceľové 10/ 600x800</t>
  </si>
  <si>
    <t>735154042</t>
  </si>
  <si>
    <t>Montáž vykurovacieho telesa panelového jednoradového 600 mm/ dĺžky 1000-1200 mm</t>
  </si>
  <si>
    <t>484530050059</t>
  </si>
  <si>
    <t>Teleso vykurovacie doskové jednopanelové oceľové 11K/ 600x1000</t>
  </si>
  <si>
    <t>735154050</t>
  </si>
  <si>
    <t>Montáž vykurovacieho telesa panelového jednoradového 900 mm/ dĺžky 400-600 mm</t>
  </si>
  <si>
    <t>1049040013</t>
  </si>
  <si>
    <t>Teleso vykurovacie doskové jednopanelové oceľové 10K/ 900x400</t>
  </si>
  <si>
    <t>735154051</t>
  </si>
  <si>
    <t>Montáž vykurovacieho telesa panelového jednoradového výšky 900 mm/ dĺžky 700-900 mm</t>
  </si>
  <si>
    <t>1049080013</t>
  </si>
  <si>
    <t>Teleso vykurovacie doskové jednopanelové oceľové 10K/ 900x800</t>
  </si>
  <si>
    <t>1149072013</t>
  </si>
  <si>
    <t>Teleso vykurovacie doskové jednopanelové oceľové 11K/ 900x700</t>
  </si>
  <si>
    <t>735154140</t>
  </si>
  <si>
    <t>Montáž vykurovacieho telesa panelového dvojradového výšky 600 mm/ dĺžky 400-600 mm</t>
  </si>
  <si>
    <t>484530056400</t>
  </si>
  <si>
    <t>Teleso vykurovacie doskové dvojpanelové oceľové 21K/ 600x500</t>
  </si>
  <si>
    <t>484530056500</t>
  </si>
  <si>
    <t>Teleso vykurovacie doskové dvojpanelové oceľové 21K/ 600x600</t>
  </si>
  <si>
    <t>735154141</t>
  </si>
  <si>
    <t>Montáž vykurovacieho telesa panelového dvojradového výšky 600 mm/ dĺžky 700-900 mm</t>
  </si>
  <si>
    <t>484530056600</t>
  </si>
  <si>
    <t>Teleso vykurovacie doskové dvojpanelové oceľové 21K/ 600x700</t>
  </si>
  <si>
    <t>484530056700</t>
  </si>
  <si>
    <t>Teleso vykurovacie doskové dvojpanelové oceľové 21K/ 600x800</t>
  </si>
  <si>
    <t>735154142</t>
  </si>
  <si>
    <t>Montáž vykurovacieho telesa panelového dvojradového výšky 600 mm/ dĺžky 1000-1200 mm</t>
  </si>
  <si>
    <t>484530056900</t>
  </si>
  <si>
    <t>Teleso vykurovacie doskové dvojpanelové oceľové 21K/ 600x1000</t>
  </si>
  <si>
    <t>484530057100</t>
  </si>
  <si>
    <t>Teleso vykurovacie doskové dvojpanelové oceľové 21K/ 600x1200</t>
  </si>
  <si>
    <t>484530066300</t>
  </si>
  <si>
    <t>Teleso vykurovacie doskové dvojpanelové oceľové 22K/ 600x1200</t>
  </si>
  <si>
    <t>735154143</t>
  </si>
  <si>
    <t>Montáž vykurovacieho telesa panelového dvojradového výšky 600 mm/ dĺžky 1400-1800 mm</t>
  </si>
  <si>
    <t>484530057300</t>
  </si>
  <si>
    <t>Teleso vykurovacie doskové dvojpanelové oceľové 21K/ 600x1400</t>
  </si>
  <si>
    <t>735154150</t>
  </si>
  <si>
    <t>Montáž vykurovacieho telesa panelového dvojradového výšky 900 mm/ dĺžky 400-600 mm</t>
  </si>
  <si>
    <t>484530058200</t>
  </si>
  <si>
    <t>Teleso vykurovacie doskové dvojpanelové oceľové 21K/ 900x500</t>
  </si>
  <si>
    <t>735158110</t>
  </si>
  <si>
    <t>Vykurovacie telesá panelové, tlaková skúška telesa vodou jednoradového</t>
  </si>
  <si>
    <t>735158120</t>
  </si>
  <si>
    <t>Vykurovacie telesá panelové, tlaková skúška telesa vodou dvojradového</t>
  </si>
  <si>
    <t>998735101</t>
  </si>
  <si>
    <t>Presun hmôt pre vykurovacie telesá v objektoch výšky do 6 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</si>
</sst>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9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styles" Target="styles.xml" /><Relationship Id="rId16" Type="http://schemas.openxmlformats.org/officeDocument/2006/relationships/theme" Target="theme/theme1.xml" /><Relationship Id="rId17" Type="http://schemas.openxmlformats.org/officeDocument/2006/relationships/calcChain" Target="calcChain.xml" /><Relationship Id="rId1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20211217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ZARIADENIE OPATROVATEĽSKEJ SLUŽBY A DENNÝ STACIONÁR V OBJEKTE SÚP. Č. 2845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parc. č. C KN 5066/204, k.ú. Snina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13. 12. 2021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Snina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 Róbert Šmajda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>Martin Kofira - KM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ROUND(AG95+AG108,2)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ROUND(AS95+AS108,2)</f>
        <v>0</v>
      </c>
      <c r="AT94" s="100">
        <f>ROUND(SUM(AV94:AW94),2)</f>
        <v>0</v>
      </c>
      <c r="AU94" s="101">
        <f>ROUND(AU95+AU108,5)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ROUND(AZ95+AZ108,2)</f>
        <v>0</v>
      </c>
      <c r="BA94" s="100">
        <f>ROUND(BA95+BA108,2)</f>
        <v>0</v>
      </c>
      <c r="BB94" s="100">
        <f>ROUND(BB95+BB108,2)</f>
        <v>0</v>
      </c>
      <c r="BC94" s="100">
        <f>ROUND(BC95+BC108,2)</f>
        <v>0</v>
      </c>
      <c r="BD94" s="102">
        <f>ROUND(BD95+BD108,2)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37.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ROUND(AG96+SUM(AG102:AG107),2)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ROUND(AS96+SUM(AS102:AS107),2)</f>
        <v>0</v>
      </c>
      <c r="AT95" s="113">
        <f>ROUND(SUM(AV95:AW95),2)</f>
        <v>0</v>
      </c>
      <c r="AU95" s="114">
        <f>ROUND(AU96+SUM(AU102:AU107),5)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ROUND(AZ96+SUM(AZ102:AZ107),2)</f>
        <v>0</v>
      </c>
      <c r="BA95" s="113">
        <f>ROUND(BA96+SUM(BA102:BA107),2)</f>
        <v>0</v>
      </c>
      <c r="BB95" s="113">
        <f>ROUND(BB96+SUM(BB102:BB107),2)</f>
        <v>0</v>
      </c>
      <c r="BC95" s="113">
        <f>ROUND(BC96+SUM(BC102:BC107),2)</f>
        <v>0</v>
      </c>
      <c r="BD95" s="115">
        <f>ROUND(BD96+SUM(BD102:BD107),2)</f>
        <v>0</v>
      </c>
      <c r="BE95" s="7"/>
      <c r="BS95" s="116" t="s">
        <v>74</v>
      </c>
      <c r="BT95" s="116" t="s">
        <v>82</v>
      </c>
      <c r="BU95" s="116" t="s">
        <v>76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4" customFormat="1" ht="23.25" customHeight="1">
      <c r="A96" s="4"/>
      <c r="B96" s="65"/>
      <c r="C96" s="10"/>
      <c r="D96" s="10"/>
      <c r="E96" s="117" t="s">
        <v>84</v>
      </c>
      <c r="F96" s="117"/>
      <c r="G96" s="117"/>
      <c r="H96" s="117"/>
      <c r="I96" s="117"/>
      <c r="J96" s="10"/>
      <c r="K96" s="117" t="s">
        <v>85</v>
      </c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8">
        <f>ROUND(SUM(AG97:AG101),2)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86</v>
      </c>
      <c r="AR96" s="65"/>
      <c r="AS96" s="121">
        <f>ROUND(SUM(AS97:AS101),2)</f>
        <v>0</v>
      </c>
      <c r="AT96" s="122">
        <f>ROUND(SUM(AV96:AW96),2)</f>
        <v>0</v>
      </c>
      <c r="AU96" s="123">
        <f>ROUND(SUM(AU97:AU101),5)</f>
        <v>0</v>
      </c>
      <c r="AV96" s="122">
        <f>ROUND(AZ96*L29,2)</f>
        <v>0</v>
      </c>
      <c r="AW96" s="122">
        <f>ROUND(BA96*L30,2)</f>
        <v>0</v>
      </c>
      <c r="AX96" s="122">
        <f>ROUND(BB96*L29,2)</f>
        <v>0</v>
      </c>
      <c r="AY96" s="122">
        <f>ROUND(BC96*L30,2)</f>
        <v>0</v>
      </c>
      <c r="AZ96" s="122">
        <f>ROUND(SUM(AZ97:AZ101),2)</f>
        <v>0</v>
      </c>
      <c r="BA96" s="122">
        <f>ROUND(SUM(BA97:BA101),2)</f>
        <v>0</v>
      </c>
      <c r="BB96" s="122">
        <f>ROUND(SUM(BB97:BB101),2)</f>
        <v>0</v>
      </c>
      <c r="BC96" s="122">
        <f>ROUND(SUM(BC97:BC101),2)</f>
        <v>0</v>
      </c>
      <c r="BD96" s="124">
        <f>ROUND(SUM(BD97:BD101),2)</f>
        <v>0</v>
      </c>
      <c r="BE96" s="4"/>
      <c r="BS96" s="23" t="s">
        <v>74</v>
      </c>
      <c r="BT96" s="23" t="s">
        <v>87</v>
      </c>
      <c r="BU96" s="23" t="s">
        <v>76</v>
      </c>
      <c r="BV96" s="23" t="s">
        <v>77</v>
      </c>
      <c r="BW96" s="23" t="s">
        <v>88</v>
      </c>
      <c r="BX96" s="23" t="s">
        <v>83</v>
      </c>
      <c r="CL96" s="23" t="s">
        <v>1</v>
      </c>
    </row>
    <row r="97" s="4" customFormat="1" ht="16.5" customHeight="1">
      <c r="A97" s="125" t="s">
        <v>89</v>
      </c>
      <c r="B97" s="65"/>
      <c r="C97" s="10"/>
      <c r="D97" s="10"/>
      <c r="E97" s="10"/>
      <c r="F97" s="117" t="s">
        <v>90</v>
      </c>
      <c r="G97" s="117"/>
      <c r="H97" s="117"/>
      <c r="I97" s="117"/>
      <c r="J97" s="117"/>
      <c r="K97" s="10"/>
      <c r="L97" s="117" t="s">
        <v>91</v>
      </c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9">
        <f>'01.01a - ASR'!J34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86</v>
      </c>
      <c r="AR97" s="65"/>
      <c r="AS97" s="121">
        <v>0</v>
      </c>
      <c r="AT97" s="122">
        <f>ROUND(SUM(AV97:AW97),2)</f>
        <v>0</v>
      </c>
      <c r="AU97" s="123">
        <f>'01.01a - ASR'!P147</f>
        <v>0</v>
      </c>
      <c r="AV97" s="122">
        <f>'01.01a - ASR'!J37</f>
        <v>0</v>
      </c>
      <c r="AW97" s="122">
        <f>'01.01a - ASR'!J38</f>
        <v>0</v>
      </c>
      <c r="AX97" s="122">
        <f>'01.01a - ASR'!J39</f>
        <v>0</v>
      </c>
      <c r="AY97" s="122">
        <f>'01.01a - ASR'!J40</f>
        <v>0</v>
      </c>
      <c r="AZ97" s="122">
        <f>'01.01a - ASR'!F37</f>
        <v>0</v>
      </c>
      <c r="BA97" s="122">
        <f>'01.01a - ASR'!F38</f>
        <v>0</v>
      </c>
      <c r="BB97" s="122">
        <f>'01.01a - ASR'!F39</f>
        <v>0</v>
      </c>
      <c r="BC97" s="122">
        <f>'01.01a - ASR'!F40</f>
        <v>0</v>
      </c>
      <c r="BD97" s="124">
        <f>'01.01a - ASR'!F41</f>
        <v>0</v>
      </c>
      <c r="BE97" s="4"/>
      <c r="BT97" s="23" t="s">
        <v>92</v>
      </c>
      <c r="BV97" s="23" t="s">
        <v>77</v>
      </c>
      <c r="BW97" s="23" t="s">
        <v>93</v>
      </c>
      <c r="BX97" s="23" t="s">
        <v>88</v>
      </c>
      <c r="CL97" s="23" t="s">
        <v>1</v>
      </c>
    </row>
    <row r="98" s="4" customFormat="1" ht="16.5" customHeight="1">
      <c r="A98" s="125" t="s">
        <v>89</v>
      </c>
      <c r="B98" s="65"/>
      <c r="C98" s="10"/>
      <c r="D98" s="10"/>
      <c r="E98" s="10"/>
      <c r="F98" s="117" t="s">
        <v>94</v>
      </c>
      <c r="G98" s="117"/>
      <c r="H98" s="117"/>
      <c r="I98" s="117"/>
      <c r="J98" s="117"/>
      <c r="K98" s="10"/>
      <c r="L98" s="117" t="s">
        <v>95</v>
      </c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9">
        <f>'01.02 - ELI'!J34</f>
        <v>0</v>
      </c>
      <c r="AH98" s="10"/>
      <c r="AI98" s="10"/>
      <c r="AJ98" s="10"/>
      <c r="AK98" s="10"/>
      <c r="AL98" s="10"/>
      <c r="AM98" s="10"/>
      <c r="AN98" s="119">
        <f>SUM(AG98,AT98)</f>
        <v>0</v>
      </c>
      <c r="AO98" s="10"/>
      <c r="AP98" s="10"/>
      <c r="AQ98" s="120" t="s">
        <v>86</v>
      </c>
      <c r="AR98" s="65"/>
      <c r="AS98" s="121">
        <v>0</v>
      </c>
      <c r="AT98" s="122">
        <f>ROUND(SUM(AV98:AW98),2)</f>
        <v>0</v>
      </c>
      <c r="AU98" s="123">
        <f>'01.02 - ELI'!P134</f>
        <v>0</v>
      </c>
      <c r="AV98" s="122">
        <f>'01.02 - ELI'!J37</f>
        <v>0</v>
      </c>
      <c r="AW98" s="122">
        <f>'01.02 - ELI'!J38</f>
        <v>0</v>
      </c>
      <c r="AX98" s="122">
        <f>'01.02 - ELI'!J39</f>
        <v>0</v>
      </c>
      <c r="AY98" s="122">
        <f>'01.02 - ELI'!J40</f>
        <v>0</v>
      </c>
      <c r="AZ98" s="122">
        <f>'01.02 - ELI'!F37</f>
        <v>0</v>
      </c>
      <c r="BA98" s="122">
        <f>'01.02 - ELI'!F38</f>
        <v>0</v>
      </c>
      <c r="BB98" s="122">
        <f>'01.02 - ELI'!F39</f>
        <v>0</v>
      </c>
      <c r="BC98" s="122">
        <f>'01.02 - ELI'!F40</f>
        <v>0</v>
      </c>
      <c r="BD98" s="124">
        <f>'01.02 - ELI'!F41</f>
        <v>0</v>
      </c>
      <c r="BE98" s="4"/>
      <c r="BT98" s="23" t="s">
        <v>92</v>
      </c>
      <c r="BV98" s="23" t="s">
        <v>77</v>
      </c>
      <c r="BW98" s="23" t="s">
        <v>96</v>
      </c>
      <c r="BX98" s="23" t="s">
        <v>88</v>
      </c>
      <c r="CL98" s="23" t="s">
        <v>1</v>
      </c>
    </row>
    <row r="99" s="4" customFormat="1" ht="16.5" customHeight="1">
      <c r="A99" s="125" t="s">
        <v>89</v>
      </c>
      <c r="B99" s="65"/>
      <c r="C99" s="10"/>
      <c r="D99" s="10"/>
      <c r="E99" s="10"/>
      <c r="F99" s="117" t="s">
        <v>97</v>
      </c>
      <c r="G99" s="117"/>
      <c r="H99" s="117"/>
      <c r="I99" s="117"/>
      <c r="J99" s="117"/>
      <c r="K99" s="10"/>
      <c r="L99" s="117" t="s">
        <v>98</v>
      </c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9">
        <f>'01.04 - VZT'!J34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86</v>
      </c>
      <c r="AR99" s="65"/>
      <c r="AS99" s="121">
        <v>0</v>
      </c>
      <c r="AT99" s="122">
        <f>ROUND(SUM(AV99:AW99),2)</f>
        <v>0</v>
      </c>
      <c r="AU99" s="123">
        <f>'01.04 - VZT'!P130</f>
        <v>0</v>
      </c>
      <c r="AV99" s="122">
        <f>'01.04 - VZT'!J37</f>
        <v>0</v>
      </c>
      <c r="AW99" s="122">
        <f>'01.04 - VZT'!J38</f>
        <v>0</v>
      </c>
      <c r="AX99" s="122">
        <f>'01.04 - VZT'!J39</f>
        <v>0</v>
      </c>
      <c r="AY99" s="122">
        <f>'01.04 - VZT'!J40</f>
        <v>0</v>
      </c>
      <c r="AZ99" s="122">
        <f>'01.04 - VZT'!F37</f>
        <v>0</v>
      </c>
      <c r="BA99" s="122">
        <f>'01.04 - VZT'!F38</f>
        <v>0</v>
      </c>
      <c r="BB99" s="122">
        <f>'01.04 - VZT'!F39</f>
        <v>0</v>
      </c>
      <c r="BC99" s="122">
        <f>'01.04 - VZT'!F40</f>
        <v>0</v>
      </c>
      <c r="BD99" s="124">
        <f>'01.04 - VZT'!F41</f>
        <v>0</v>
      </c>
      <c r="BE99" s="4"/>
      <c r="BT99" s="23" t="s">
        <v>92</v>
      </c>
      <c r="BV99" s="23" t="s">
        <v>77</v>
      </c>
      <c r="BW99" s="23" t="s">
        <v>99</v>
      </c>
      <c r="BX99" s="23" t="s">
        <v>88</v>
      </c>
      <c r="CL99" s="23" t="s">
        <v>1</v>
      </c>
    </row>
    <row r="100" s="4" customFormat="1" ht="16.5" customHeight="1">
      <c r="A100" s="125" t="s">
        <v>89</v>
      </c>
      <c r="B100" s="65"/>
      <c r="C100" s="10"/>
      <c r="D100" s="10"/>
      <c r="E100" s="10"/>
      <c r="F100" s="117" t="s">
        <v>100</v>
      </c>
      <c r="G100" s="117"/>
      <c r="H100" s="117"/>
      <c r="I100" s="117"/>
      <c r="J100" s="117"/>
      <c r="K100" s="10"/>
      <c r="L100" s="117" t="s">
        <v>101</v>
      </c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9">
        <f>'01.05 - ZTI'!J34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86</v>
      </c>
      <c r="AR100" s="65"/>
      <c r="AS100" s="121">
        <v>0</v>
      </c>
      <c r="AT100" s="122">
        <f>ROUND(SUM(AV100:AW100),2)</f>
        <v>0</v>
      </c>
      <c r="AU100" s="123">
        <f>'01.05 - ZTI'!P132</f>
        <v>0</v>
      </c>
      <c r="AV100" s="122">
        <f>'01.05 - ZTI'!J37</f>
        <v>0</v>
      </c>
      <c r="AW100" s="122">
        <f>'01.05 - ZTI'!J38</f>
        <v>0</v>
      </c>
      <c r="AX100" s="122">
        <f>'01.05 - ZTI'!J39</f>
        <v>0</v>
      </c>
      <c r="AY100" s="122">
        <f>'01.05 - ZTI'!J40</f>
        <v>0</v>
      </c>
      <c r="AZ100" s="122">
        <f>'01.05 - ZTI'!F37</f>
        <v>0</v>
      </c>
      <c r="BA100" s="122">
        <f>'01.05 - ZTI'!F38</f>
        <v>0</v>
      </c>
      <c r="BB100" s="122">
        <f>'01.05 - ZTI'!F39</f>
        <v>0</v>
      </c>
      <c r="BC100" s="122">
        <f>'01.05 - ZTI'!F40</f>
        <v>0</v>
      </c>
      <c r="BD100" s="124">
        <f>'01.05 - ZTI'!F41</f>
        <v>0</v>
      </c>
      <c r="BE100" s="4"/>
      <c r="BT100" s="23" t="s">
        <v>92</v>
      </c>
      <c r="BV100" s="23" t="s">
        <v>77</v>
      </c>
      <c r="BW100" s="23" t="s">
        <v>102</v>
      </c>
      <c r="BX100" s="23" t="s">
        <v>88</v>
      </c>
      <c r="CL100" s="23" t="s">
        <v>1</v>
      </c>
    </row>
    <row r="101" s="4" customFormat="1" ht="16.5" customHeight="1">
      <c r="A101" s="125" t="s">
        <v>89</v>
      </c>
      <c r="B101" s="65"/>
      <c r="C101" s="10"/>
      <c r="D101" s="10"/>
      <c r="E101" s="10"/>
      <c r="F101" s="117" t="s">
        <v>103</v>
      </c>
      <c r="G101" s="117"/>
      <c r="H101" s="117"/>
      <c r="I101" s="117"/>
      <c r="J101" s="117"/>
      <c r="K101" s="10"/>
      <c r="L101" s="117" t="s">
        <v>104</v>
      </c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9">
        <f>'01.06 - VÝŤAH'!J34</f>
        <v>0</v>
      </c>
      <c r="AH101" s="10"/>
      <c r="AI101" s="10"/>
      <c r="AJ101" s="10"/>
      <c r="AK101" s="10"/>
      <c r="AL101" s="10"/>
      <c r="AM101" s="10"/>
      <c r="AN101" s="119">
        <f>SUM(AG101,AT101)</f>
        <v>0</v>
      </c>
      <c r="AO101" s="10"/>
      <c r="AP101" s="10"/>
      <c r="AQ101" s="120" t="s">
        <v>86</v>
      </c>
      <c r="AR101" s="65"/>
      <c r="AS101" s="121">
        <v>0</v>
      </c>
      <c r="AT101" s="122">
        <f>ROUND(SUM(AV101:AW101),2)</f>
        <v>0</v>
      </c>
      <c r="AU101" s="123">
        <f>'01.06 - VÝŤAH'!P126</f>
        <v>0</v>
      </c>
      <c r="AV101" s="122">
        <f>'01.06 - VÝŤAH'!J37</f>
        <v>0</v>
      </c>
      <c r="AW101" s="122">
        <f>'01.06 - VÝŤAH'!J38</f>
        <v>0</v>
      </c>
      <c r="AX101" s="122">
        <f>'01.06 - VÝŤAH'!J39</f>
        <v>0</v>
      </c>
      <c r="AY101" s="122">
        <f>'01.06 - VÝŤAH'!J40</f>
        <v>0</v>
      </c>
      <c r="AZ101" s="122">
        <f>'01.06 - VÝŤAH'!F37</f>
        <v>0</v>
      </c>
      <c r="BA101" s="122">
        <f>'01.06 - VÝŤAH'!F38</f>
        <v>0</v>
      </c>
      <c r="BB101" s="122">
        <f>'01.06 - VÝŤAH'!F39</f>
        <v>0</v>
      </c>
      <c r="BC101" s="122">
        <f>'01.06 - VÝŤAH'!F40</f>
        <v>0</v>
      </c>
      <c r="BD101" s="124">
        <f>'01.06 - VÝŤAH'!F41</f>
        <v>0</v>
      </c>
      <c r="BE101" s="4"/>
      <c r="BT101" s="23" t="s">
        <v>92</v>
      </c>
      <c r="BV101" s="23" t="s">
        <v>77</v>
      </c>
      <c r="BW101" s="23" t="s">
        <v>105</v>
      </c>
      <c r="BX101" s="23" t="s">
        <v>88</v>
      </c>
      <c r="CL101" s="23" t="s">
        <v>106</v>
      </c>
    </row>
    <row r="102" s="4" customFormat="1" ht="16.5" customHeight="1">
      <c r="A102" s="125" t="s">
        <v>89</v>
      </c>
      <c r="B102" s="65"/>
      <c r="C102" s="10"/>
      <c r="D102" s="10"/>
      <c r="E102" s="117" t="s">
        <v>107</v>
      </c>
      <c r="F102" s="117"/>
      <c r="G102" s="117"/>
      <c r="H102" s="117"/>
      <c r="I102" s="117"/>
      <c r="J102" s="10"/>
      <c r="K102" s="117" t="s">
        <v>108</v>
      </c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9">
        <f>'02 - SO 02 - KANALIZAČNÁ ...'!J32</f>
        <v>0</v>
      </c>
      <c r="AH102" s="10"/>
      <c r="AI102" s="10"/>
      <c r="AJ102" s="10"/>
      <c r="AK102" s="10"/>
      <c r="AL102" s="10"/>
      <c r="AM102" s="10"/>
      <c r="AN102" s="119">
        <f>SUM(AG102,AT102)</f>
        <v>0</v>
      </c>
      <c r="AO102" s="10"/>
      <c r="AP102" s="10"/>
      <c r="AQ102" s="120" t="s">
        <v>86</v>
      </c>
      <c r="AR102" s="65"/>
      <c r="AS102" s="121">
        <v>0</v>
      </c>
      <c r="AT102" s="122">
        <f>ROUND(SUM(AV102:AW102),2)</f>
        <v>0</v>
      </c>
      <c r="AU102" s="123">
        <f>'02 - SO 02 - KANALIZAČNÁ ...'!P129</f>
        <v>0</v>
      </c>
      <c r="AV102" s="122">
        <f>'02 - SO 02 - KANALIZAČNÁ ...'!J35</f>
        <v>0</v>
      </c>
      <c r="AW102" s="122">
        <f>'02 - SO 02 - KANALIZAČNÁ ...'!J36</f>
        <v>0</v>
      </c>
      <c r="AX102" s="122">
        <f>'02 - SO 02 - KANALIZAČNÁ ...'!J37</f>
        <v>0</v>
      </c>
      <c r="AY102" s="122">
        <f>'02 - SO 02 - KANALIZAČNÁ ...'!J38</f>
        <v>0</v>
      </c>
      <c r="AZ102" s="122">
        <f>'02 - SO 02 - KANALIZAČNÁ ...'!F35</f>
        <v>0</v>
      </c>
      <c r="BA102" s="122">
        <f>'02 - SO 02 - KANALIZAČNÁ ...'!F36</f>
        <v>0</v>
      </c>
      <c r="BB102" s="122">
        <f>'02 - SO 02 - KANALIZAČNÁ ...'!F37</f>
        <v>0</v>
      </c>
      <c r="BC102" s="122">
        <f>'02 - SO 02 - KANALIZAČNÁ ...'!F38</f>
        <v>0</v>
      </c>
      <c r="BD102" s="124">
        <f>'02 - SO 02 - KANALIZAČNÁ ...'!F39</f>
        <v>0</v>
      </c>
      <c r="BE102" s="4"/>
      <c r="BT102" s="23" t="s">
        <v>87</v>
      </c>
      <c r="BV102" s="23" t="s">
        <v>77</v>
      </c>
      <c r="BW102" s="23" t="s">
        <v>109</v>
      </c>
      <c r="BX102" s="23" t="s">
        <v>83</v>
      </c>
      <c r="CL102" s="23" t="s">
        <v>1</v>
      </c>
    </row>
    <row r="103" s="4" customFormat="1" ht="16.5" customHeight="1">
      <c r="A103" s="125" t="s">
        <v>89</v>
      </c>
      <c r="B103" s="65"/>
      <c r="C103" s="10"/>
      <c r="D103" s="10"/>
      <c r="E103" s="117" t="s">
        <v>110</v>
      </c>
      <c r="F103" s="117"/>
      <c r="G103" s="117"/>
      <c r="H103" s="117"/>
      <c r="I103" s="117"/>
      <c r="J103" s="10"/>
      <c r="K103" s="117" t="s">
        <v>111</v>
      </c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9">
        <f>'03 - SO 03 - VODOVODNA PR...'!J32</f>
        <v>0</v>
      </c>
      <c r="AH103" s="10"/>
      <c r="AI103" s="10"/>
      <c r="AJ103" s="10"/>
      <c r="AK103" s="10"/>
      <c r="AL103" s="10"/>
      <c r="AM103" s="10"/>
      <c r="AN103" s="119">
        <f>SUM(AG103,AT103)</f>
        <v>0</v>
      </c>
      <c r="AO103" s="10"/>
      <c r="AP103" s="10"/>
      <c r="AQ103" s="120" t="s">
        <v>86</v>
      </c>
      <c r="AR103" s="65"/>
      <c r="AS103" s="121">
        <v>0</v>
      </c>
      <c r="AT103" s="122">
        <f>ROUND(SUM(AV103:AW103),2)</f>
        <v>0</v>
      </c>
      <c r="AU103" s="123">
        <f>'03 - SO 03 - VODOVODNA PR...'!P129</f>
        <v>0</v>
      </c>
      <c r="AV103" s="122">
        <f>'03 - SO 03 - VODOVODNA PR...'!J35</f>
        <v>0</v>
      </c>
      <c r="AW103" s="122">
        <f>'03 - SO 03 - VODOVODNA PR...'!J36</f>
        <v>0</v>
      </c>
      <c r="AX103" s="122">
        <f>'03 - SO 03 - VODOVODNA PR...'!J37</f>
        <v>0</v>
      </c>
      <c r="AY103" s="122">
        <f>'03 - SO 03 - VODOVODNA PR...'!J38</f>
        <v>0</v>
      </c>
      <c r="AZ103" s="122">
        <f>'03 - SO 03 - VODOVODNA PR...'!F35</f>
        <v>0</v>
      </c>
      <c r="BA103" s="122">
        <f>'03 - SO 03 - VODOVODNA PR...'!F36</f>
        <v>0</v>
      </c>
      <c r="BB103" s="122">
        <f>'03 - SO 03 - VODOVODNA PR...'!F37</f>
        <v>0</v>
      </c>
      <c r="BC103" s="122">
        <f>'03 - SO 03 - VODOVODNA PR...'!F38</f>
        <v>0</v>
      </c>
      <c r="BD103" s="124">
        <f>'03 - SO 03 - VODOVODNA PR...'!F39</f>
        <v>0</v>
      </c>
      <c r="BE103" s="4"/>
      <c r="BT103" s="23" t="s">
        <v>87</v>
      </c>
      <c r="BV103" s="23" t="s">
        <v>77</v>
      </c>
      <c r="BW103" s="23" t="s">
        <v>112</v>
      </c>
      <c r="BX103" s="23" t="s">
        <v>83</v>
      </c>
      <c r="CL103" s="23" t="s">
        <v>1</v>
      </c>
    </row>
    <row r="104" s="4" customFormat="1" ht="16.5" customHeight="1">
      <c r="A104" s="125" t="s">
        <v>89</v>
      </c>
      <c r="B104" s="65"/>
      <c r="C104" s="10"/>
      <c r="D104" s="10"/>
      <c r="E104" s="117" t="s">
        <v>113</v>
      </c>
      <c r="F104" s="117"/>
      <c r="G104" s="117"/>
      <c r="H104" s="117"/>
      <c r="I104" s="117"/>
      <c r="J104" s="10"/>
      <c r="K104" s="117" t="s">
        <v>114</v>
      </c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9">
        <f>'04 - SO 04 - TEPLOVODNÁ P...'!J32</f>
        <v>0</v>
      </c>
      <c r="AH104" s="10"/>
      <c r="AI104" s="10"/>
      <c r="AJ104" s="10"/>
      <c r="AK104" s="10"/>
      <c r="AL104" s="10"/>
      <c r="AM104" s="10"/>
      <c r="AN104" s="119">
        <f>SUM(AG104,AT104)</f>
        <v>0</v>
      </c>
      <c r="AO104" s="10"/>
      <c r="AP104" s="10"/>
      <c r="AQ104" s="120" t="s">
        <v>86</v>
      </c>
      <c r="AR104" s="65"/>
      <c r="AS104" s="121">
        <v>0</v>
      </c>
      <c r="AT104" s="122">
        <f>ROUND(SUM(AV104:AW104),2)</f>
        <v>0</v>
      </c>
      <c r="AU104" s="123">
        <f>'04 - SO 04 - TEPLOVODNÁ P...'!P134</f>
        <v>0</v>
      </c>
      <c r="AV104" s="122">
        <f>'04 - SO 04 - TEPLOVODNÁ P...'!J35</f>
        <v>0</v>
      </c>
      <c r="AW104" s="122">
        <f>'04 - SO 04 - TEPLOVODNÁ P...'!J36</f>
        <v>0</v>
      </c>
      <c r="AX104" s="122">
        <f>'04 - SO 04 - TEPLOVODNÁ P...'!J37</f>
        <v>0</v>
      </c>
      <c r="AY104" s="122">
        <f>'04 - SO 04 - TEPLOVODNÁ P...'!J38</f>
        <v>0</v>
      </c>
      <c r="AZ104" s="122">
        <f>'04 - SO 04 - TEPLOVODNÁ P...'!F35</f>
        <v>0</v>
      </c>
      <c r="BA104" s="122">
        <f>'04 - SO 04 - TEPLOVODNÁ P...'!F36</f>
        <v>0</v>
      </c>
      <c r="BB104" s="122">
        <f>'04 - SO 04 - TEPLOVODNÁ P...'!F37</f>
        <v>0</v>
      </c>
      <c r="BC104" s="122">
        <f>'04 - SO 04 - TEPLOVODNÁ P...'!F38</f>
        <v>0</v>
      </c>
      <c r="BD104" s="124">
        <f>'04 - SO 04 - TEPLOVODNÁ P...'!F39</f>
        <v>0</v>
      </c>
      <c r="BE104" s="4"/>
      <c r="BT104" s="23" t="s">
        <v>87</v>
      </c>
      <c r="BV104" s="23" t="s">
        <v>77</v>
      </c>
      <c r="BW104" s="23" t="s">
        <v>115</v>
      </c>
      <c r="BX104" s="23" t="s">
        <v>83</v>
      </c>
      <c r="CL104" s="23" t="s">
        <v>1</v>
      </c>
    </row>
    <row r="105" s="4" customFormat="1" ht="16.5" customHeight="1">
      <c r="A105" s="125" t="s">
        <v>89</v>
      </c>
      <c r="B105" s="65"/>
      <c r="C105" s="10"/>
      <c r="D105" s="10"/>
      <c r="E105" s="117" t="s">
        <v>116</v>
      </c>
      <c r="F105" s="117"/>
      <c r="G105" s="117"/>
      <c r="H105" s="117"/>
      <c r="I105" s="117"/>
      <c r="J105" s="10"/>
      <c r="K105" s="117" t="s">
        <v>117</v>
      </c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9">
        <f>'05 - SO 05 - TELEKOMUNIKA...'!J32</f>
        <v>0</v>
      </c>
      <c r="AH105" s="10"/>
      <c r="AI105" s="10"/>
      <c r="AJ105" s="10"/>
      <c r="AK105" s="10"/>
      <c r="AL105" s="10"/>
      <c r="AM105" s="10"/>
      <c r="AN105" s="119">
        <f>SUM(AG105,AT105)</f>
        <v>0</v>
      </c>
      <c r="AO105" s="10"/>
      <c r="AP105" s="10"/>
      <c r="AQ105" s="120" t="s">
        <v>86</v>
      </c>
      <c r="AR105" s="65"/>
      <c r="AS105" s="121">
        <v>0</v>
      </c>
      <c r="AT105" s="122">
        <f>ROUND(SUM(AV105:AW105),2)</f>
        <v>0</v>
      </c>
      <c r="AU105" s="123">
        <f>'05 - SO 05 - TELEKOMUNIKA...'!P123</f>
        <v>0</v>
      </c>
      <c r="AV105" s="122">
        <f>'05 - SO 05 - TELEKOMUNIKA...'!J35</f>
        <v>0</v>
      </c>
      <c r="AW105" s="122">
        <f>'05 - SO 05 - TELEKOMUNIKA...'!J36</f>
        <v>0</v>
      </c>
      <c r="AX105" s="122">
        <f>'05 - SO 05 - TELEKOMUNIKA...'!J37</f>
        <v>0</v>
      </c>
      <c r="AY105" s="122">
        <f>'05 - SO 05 - TELEKOMUNIKA...'!J38</f>
        <v>0</v>
      </c>
      <c r="AZ105" s="122">
        <f>'05 - SO 05 - TELEKOMUNIKA...'!F35</f>
        <v>0</v>
      </c>
      <c r="BA105" s="122">
        <f>'05 - SO 05 - TELEKOMUNIKA...'!F36</f>
        <v>0</v>
      </c>
      <c r="BB105" s="122">
        <f>'05 - SO 05 - TELEKOMUNIKA...'!F37</f>
        <v>0</v>
      </c>
      <c r="BC105" s="122">
        <f>'05 - SO 05 - TELEKOMUNIKA...'!F38</f>
        <v>0</v>
      </c>
      <c r="BD105" s="124">
        <f>'05 - SO 05 - TELEKOMUNIKA...'!F39</f>
        <v>0</v>
      </c>
      <c r="BE105" s="4"/>
      <c r="BT105" s="23" t="s">
        <v>87</v>
      </c>
      <c r="BV105" s="23" t="s">
        <v>77</v>
      </c>
      <c r="BW105" s="23" t="s">
        <v>118</v>
      </c>
      <c r="BX105" s="23" t="s">
        <v>83</v>
      </c>
      <c r="CL105" s="23" t="s">
        <v>1</v>
      </c>
    </row>
    <row r="106" s="4" customFormat="1" ht="23.25" customHeight="1">
      <c r="A106" s="125" t="s">
        <v>89</v>
      </c>
      <c r="B106" s="65"/>
      <c r="C106" s="10"/>
      <c r="D106" s="10"/>
      <c r="E106" s="117" t="s">
        <v>119</v>
      </c>
      <c r="F106" s="117"/>
      <c r="G106" s="117"/>
      <c r="H106" s="117"/>
      <c r="I106" s="117"/>
      <c r="J106" s="10"/>
      <c r="K106" s="117" t="s">
        <v>120</v>
      </c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9">
        <f>'06 - SO 06 - ODBERNÉ ELEK...'!J32</f>
        <v>0</v>
      </c>
      <c r="AH106" s="10"/>
      <c r="AI106" s="10"/>
      <c r="AJ106" s="10"/>
      <c r="AK106" s="10"/>
      <c r="AL106" s="10"/>
      <c r="AM106" s="10"/>
      <c r="AN106" s="119">
        <f>SUM(AG106,AT106)</f>
        <v>0</v>
      </c>
      <c r="AO106" s="10"/>
      <c r="AP106" s="10"/>
      <c r="AQ106" s="120" t="s">
        <v>86</v>
      </c>
      <c r="AR106" s="65"/>
      <c r="AS106" s="121">
        <v>0</v>
      </c>
      <c r="AT106" s="122">
        <f>ROUND(SUM(AV106:AW106),2)</f>
        <v>0</v>
      </c>
      <c r="AU106" s="123">
        <f>'06 - SO 06 - ODBERNÉ ELEK...'!P123</f>
        <v>0</v>
      </c>
      <c r="AV106" s="122">
        <f>'06 - SO 06 - ODBERNÉ ELEK...'!J35</f>
        <v>0</v>
      </c>
      <c r="AW106" s="122">
        <f>'06 - SO 06 - ODBERNÉ ELEK...'!J36</f>
        <v>0</v>
      </c>
      <c r="AX106" s="122">
        <f>'06 - SO 06 - ODBERNÉ ELEK...'!J37</f>
        <v>0</v>
      </c>
      <c r="AY106" s="122">
        <f>'06 - SO 06 - ODBERNÉ ELEK...'!J38</f>
        <v>0</v>
      </c>
      <c r="AZ106" s="122">
        <f>'06 - SO 06 - ODBERNÉ ELEK...'!F35</f>
        <v>0</v>
      </c>
      <c r="BA106" s="122">
        <f>'06 - SO 06 - ODBERNÉ ELEK...'!F36</f>
        <v>0</v>
      </c>
      <c r="BB106" s="122">
        <f>'06 - SO 06 - ODBERNÉ ELEK...'!F37</f>
        <v>0</v>
      </c>
      <c r="BC106" s="122">
        <f>'06 - SO 06 - ODBERNÉ ELEK...'!F38</f>
        <v>0</v>
      </c>
      <c r="BD106" s="124">
        <f>'06 - SO 06 - ODBERNÉ ELEK...'!F39</f>
        <v>0</v>
      </c>
      <c r="BE106" s="4"/>
      <c r="BT106" s="23" t="s">
        <v>87</v>
      </c>
      <c r="BV106" s="23" t="s">
        <v>77</v>
      </c>
      <c r="BW106" s="23" t="s">
        <v>121</v>
      </c>
      <c r="BX106" s="23" t="s">
        <v>83</v>
      </c>
      <c r="CL106" s="23" t="s">
        <v>1</v>
      </c>
    </row>
    <row r="107" s="4" customFormat="1" ht="23.25" customHeight="1">
      <c r="A107" s="125" t="s">
        <v>89</v>
      </c>
      <c r="B107" s="65"/>
      <c r="C107" s="10"/>
      <c r="D107" s="10"/>
      <c r="E107" s="117" t="s">
        <v>122</v>
      </c>
      <c r="F107" s="117"/>
      <c r="G107" s="117"/>
      <c r="H107" s="117"/>
      <c r="I107" s="117"/>
      <c r="J107" s="10"/>
      <c r="K107" s="117" t="s">
        <v>123</v>
      </c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9">
        <f>'07 - SO 07 - PRELOŽKA OPT...'!J32</f>
        <v>0</v>
      </c>
      <c r="AH107" s="10"/>
      <c r="AI107" s="10"/>
      <c r="AJ107" s="10"/>
      <c r="AK107" s="10"/>
      <c r="AL107" s="10"/>
      <c r="AM107" s="10"/>
      <c r="AN107" s="119">
        <f>SUM(AG107,AT107)</f>
        <v>0</v>
      </c>
      <c r="AO107" s="10"/>
      <c r="AP107" s="10"/>
      <c r="AQ107" s="120" t="s">
        <v>86</v>
      </c>
      <c r="AR107" s="65"/>
      <c r="AS107" s="121">
        <v>0</v>
      </c>
      <c r="AT107" s="122">
        <f>ROUND(SUM(AV107:AW107),2)</f>
        <v>0</v>
      </c>
      <c r="AU107" s="123">
        <f>'07 - SO 07 - PRELOŽKA OPT...'!P124</f>
        <v>0</v>
      </c>
      <c r="AV107" s="122">
        <f>'07 - SO 07 - PRELOŽKA OPT...'!J35</f>
        <v>0</v>
      </c>
      <c r="AW107" s="122">
        <f>'07 - SO 07 - PRELOŽKA OPT...'!J36</f>
        <v>0</v>
      </c>
      <c r="AX107" s="122">
        <f>'07 - SO 07 - PRELOŽKA OPT...'!J37</f>
        <v>0</v>
      </c>
      <c r="AY107" s="122">
        <f>'07 - SO 07 - PRELOŽKA OPT...'!J38</f>
        <v>0</v>
      </c>
      <c r="AZ107" s="122">
        <f>'07 - SO 07 - PRELOŽKA OPT...'!F35</f>
        <v>0</v>
      </c>
      <c r="BA107" s="122">
        <f>'07 - SO 07 - PRELOŽKA OPT...'!F36</f>
        <v>0</v>
      </c>
      <c r="BB107" s="122">
        <f>'07 - SO 07 - PRELOŽKA OPT...'!F37</f>
        <v>0</v>
      </c>
      <c r="BC107" s="122">
        <f>'07 - SO 07 - PRELOŽKA OPT...'!F38</f>
        <v>0</v>
      </c>
      <c r="BD107" s="124">
        <f>'07 - SO 07 - PRELOŽKA OPT...'!F39</f>
        <v>0</v>
      </c>
      <c r="BE107" s="4"/>
      <c r="BT107" s="23" t="s">
        <v>87</v>
      </c>
      <c r="BV107" s="23" t="s">
        <v>77</v>
      </c>
      <c r="BW107" s="23" t="s">
        <v>124</v>
      </c>
      <c r="BX107" s="23" t="s">
        <v>83</v>
      </c>
      <c r="CL107" s="23" t="s">
        <v>1</v>
      </c>
    </row>
    <row r="108" s="7" customFormat="1" ht="37.5" customHeight="1">
      <c r="A108" s="7"/>
      <c r="B108" s="105"/>
      <c r="C108" s="106"/>
      <c r="D108" s="107" t="s">
        <v>125</v>
      </c>
      <c r="E108" s="107"/>
      <c r="F108" s="107"/>
      <c r="G108" s="107"/>
      <c r="H108" s="107"/>
      <c r="I108" s="108"/>
      <c r="J108" s="107" t="s">
        <v>126</v>
      </c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9">
        <f>ROUND(AG109,2)</f>
        <v>0</v>
      </c>
      <c r="AH108" s="108"/>
      <c r="AI108" s="108"/>
      <c r="AJ108" s="108"/>
      <c r="AK108" s="108"/>
      <c r="AL108" s="108"/>
      <c r="AM108" s="108"/>
      <c r="AN108" s="110">
        <f>SUM(AG108,AT108)</f>
        <v>0</v>
      </c>
      <c r="AO108" s="108"/>
      <c r="AP108" s="108"/>
      <c r="AQ108" s="111" t="s">
        <v>81</v>
      </c>
      <c r="AR108" s="105"/>
      <c r="AS108" s="112">
        <f>ROUND(AS109,2)</f>
        <v>0</v>
      </c>
      <c r="AT108" s="113">
        <f>ROUND(SUM(AV108:AW108),2)</f>
        <v>0</v>
      </c>
      <c r="AU108" s="114">
        <f>ROUND(AU109,5)</f>
        <v>0</v>
      </c>
      <c r="AV108" s="113">
        <f>ROUND(AZ108*L29,2)</f>
        <v>0</v>
      </c>
      <c r="AW108" s="113">
        <f>ROUND(BA108*L30,2)</f>
        <v>0</v>
      </c>
      <c r="AX108" s="113">
        <f>ROUND(BB108*L29,2)</f>
        <v>0</v>
      </c>
      <c r="AY108" s="113">
        <f>ROUND(BC108*L30,2)</f>
        <v>0</v>
      </c>
      <c r="AZ108" s="113">
        <f>ROUND(AZ109,2)</f>
        <v>0</v>
      </c>
      <c r="BA108" s="113">
        <f>ROUND(BA109,2)</f>
        <v>0</v>
      </c>
      <c r="BB108" s="113">
        <f>ROUND(BB109,2)</f>
        <v>0</v>
      </c>
      <c r="BC108" s="113">
        <f>ROUND(BC109,2)</f>
        <v>0</v>
      </c>
      <c r="BD108" s="115">
        <f>ROUND(BD109,2)</f>
        <v>0</v>
      </c>
      <c r="BE108" s="7"/>
      <c r="BS108" s="116" t="s">
        <v>74</v>
      </c>
      <c r="BT108" s="116" t="s">
        <v>82</v>
      </c>
      <c r="BU108" s="116" t="s">
        <v>76</v>
      </c>
      <c r="BV108" s="116" t="s">
        <v>77</v>
      </c>
      <c r="BW108" s="116" t="s">
        <v>127</v>
      </c>
      <c r="BX108" s="116" t="s">
        <v>4</v>
      </c>
      <c r="CL108" s="116" t="s">
        <v>1</v>
      </c>
      <c r="CM108" s="116" t="s">
        <v>75</v>
      </c>
    </row>
    <row r="109" s="4" customFormat="1" ht="23.25" customHeight="1">
      <c r="A109" s="4"/>
      <c r="B109" s="65"/>
      <c r="C109" s="10"/>
      <c r="D109" s="10"/>
      <c r="E109" s="117" t="s">
        <v>107</v>
      </c>
      <c r="F109" s="117"/>
      <c r="G109" s="117"/>
      <c r="H109" s="117"/>
      <c r="I109" s="117"/>
      <c r="J109" s="10"/>
      <c r="K109" s="117" t="s">
        <v>85</v>
      </c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8">
        <f>ROUND(SUM(AG110:AG111),2)</f>
        <v>0</v>
      </c>
      <c r="AH109" s="10"/>
      <c r="AI109" s="10"/>
      <c r="AJ109" s="10"/>
      <c r="AK109" s="10"/>
      <c r="AL109" s="10"/>
      <c r="AM109" s="10"/>
      <c r="AN109" s="119">
        <f>SUM(AG109,AT109)</f>
        <v>0</v>
      </c>
      <c r="AO109" s="10"/>
      <c r="AP109" s="10"/>
      <c r="AQ109" s="120" t="s">
        <v>86</v>
      </c>
      <c r="AR109" s="65"/>
      <c r="AS109" s="121">
        <f>ROUND(SUM(AS110:AS111),2)</f>
        <v>0</v>
      </c>
      <c r="AT109" s="122">
        <f>ROUND(SUM(AV109:AW109),2)</f>
        <v>0</v>
      </c>
      <c r="AU109" s="123">
        <f>ROUND(SUM(AU110:AU111),5)</f>
        <v>0</v>
      </c>
      <c r="AV109" s="122">
        <f>ROUND(AZ109*L29,2)</f>
        <v>0</v>
      </c>
      <c r="AW109" s="122">
        <f>ROUND(BA109*L30,2)</f>
        <v>0</v>
      </c>
      <c r="AX109" s="122">
        <f>ROUND(BB109*L29,2)</f>
        <v>0</v>
      </c>
      <c r="AY109" s="122">
        <f>ROUND(BC109*L30,2)</f>
        <v>0</v>
      </c>
      <c r="AZ109" s="122">
        <f>ROUND(SUM(AZ110:AZ111),2)</f>
        <v>0</v>
      </c>
      <c r="BA109" s="122">
        <f>ROUND(SUM(BA110:BA111),2)</f>
        <v>0</v>
      </c>
      <c r="BB109" s="122">
        <f>ROUND(SUM(BB110:BB111),2)</f>
        <v>0</v>
      </c>
      <c r="BC109" s="122">
        <f>ROUND(SUM(BC110:BC111),2)</f>
        <v>0</v>
      </c>
      <c r="BD109" s="124">
        <f>ROUND(SUM(BD110:BD111),2)</f>
        <v>0</v>
      </c>
      <c r="BE109" s="4"/>
      <c r="BS109" s="23" t="s">
        <v>74</v>
      </c>
      <c r="BT109" s="23" t="s">
        <v>87</v>
      </c>
      <c r="BU109" s="23" t="s">
        <v>76</v>
      </c>
      <c r="BV109" s="23" t="s">
        <v>77</v>
      </c>
      <c r="BW109" s="23" t="s">
        <v>128</v>
      </c>
      <c r="BX109" s="23" t="s">
        <v>127</v>
      </c>
      <c r="CL109" s="23" t="s">
        <v>1</v>
      </c>
    </row>
    <row r="110" s="4" customFormat="1" ht="16.5" customHeight="1">
      <c r="A110" s="125" t="s">
        <v>89</v>
      </c>
      <c r="B110" s="65"/>
      <c r="C110" s="10"/>
      <c r="D110" s="10"/>
      <c r="E110" s="10"/>
      <c r="F110" s="117" t="s">
        <v>129</v>
      </c>
      <c r="G110" s="117"/>
      <c r="H110" s="117"/>
      <c r="I110" s="117"/>
      <c r="J110" s="117"/>
      <c r="K110" s="10"/>
      <c r="L110" s="117" t="s">
        <v>91</v>
      </c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9">
        <f>'01.01b - ASR'!J34</f>
        <v>0</v>
      </c>
      <c r="AH110" s="10"/>
      <c r="AI110" s="10"/>
      <c r="AJ110" s="10"/>
      <c r="AK110" s="10"/>
      <c r="AL110" s="10"/>
      <c r="AM110" s="10"/>
      <c r="AN110" s="119">
        <f>SUM(AG110,AT110)</f>
        <v>0</v>
      </c>
      <c r="AO110" s="10"/>
      <c r="AP110" s="10"/>
      <c r="AQ110" s="120" t="s">
        <v>86</v>
      </c>
      <c r="AR110" s="65"/>
      <c r="AS110" s="121">
        <v>0</v>
      </c>
      <c r="AT110" s="122">
        <f>ROUND(SUM(AV110:AW110),2)</f>
        <v>0</v>
      </c>
      <c r="AU110" s="123">
        <f>'01.01b - ASR'!P136</f>
        <v>0</v>
      </c>
      <c r="AV110" s="122">
        <f>'01.01b - ASR'!J37</f>
        <v>0</v>
      </c>
      <c r="AW110" s="122">
        <f>'01.01b - ASR'!J38</f>
        <v>0</v>
      </c>
      <c r="AX110" s="122">
        <f>'01.01b - ASR'!J39</f>
        <v>0</v>
      </c>
      <c r="AY110" s="122">
        <f>'01.01b - ASR'!J40</f>
        <v>0</v>
      </c>
      <c r="AZ110" s="122">
        <f>'01.01b - ASR'!F37</f>
        <v>0</v>
      </c>
      <c r="BA110" s="122">
        <f>'01.01b - ASR'!F38</f>
        <v>0</v>
      </c>
      <c r="BB110" s="122">
        <f>'01.01b - ASR'!F39</f>
        <v>0</v>
      </c>
      <c r="BC110" s="122">
        <f>'01.01b - ASR'!F40</f>
        <v>0</v>
      </c>
      <c r="BD110" s="124">
        <f>'01.01b - ASR'!F41</f>
        <v>0</v>
      </c>
      <c r="BE110" s="4"/>
      <c r="BT110" s="23" t="s">
        <v>92</v>
      </c>
      <c r="BV110" s="23" t="s">
        <v>77</v>
      </c>
      <c r="BW110" s="23" t="s">
        <v>130</v>
      </c>
      <c r="BX110" s="23" t="s">
        <v>128</v>
      </c>
      <c r="CL110" s="23" t="s">
        <v>1</v>
      </c>
    </row>
    <row r="111" s="4" customFormat="1" ht="16.5" customHeight="1">
      <c r="A111" s="125" t="s">
        <v>89</v>
      </c>
      <c r="B111" s="65"/>
      <c r="C111" s="10"/>
      <c r="D111" s="10"/>
      <c r="E111" s="10"/>
      <c r="F111" s="117" t="s">
        <v>131</v>
      </c>
      <c r="G111" s="117"/>
      <c r="H111" s="117"/>
      <c r="I111" s="117"/>
      <c r="J111" s="117"/>
      <c r="K111" s="10"/>
      <c r="L111" s="117" t="s">
        <v>132</v>
      </c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9">
        <f>'01.03 - ÚVK'!J34</f>
        <v>0</v>
      </c>
      <c r="AH111" s="10"/>
      <c r="AI111" s="10"/>
      <c r="AJ111" s="10"/>
      <c r="AK111" s="10"/>
      <c r="AL111" s="10"/>
      <c r="AM111" s="10"/>
      <c r="AN111" s="119">
        <f>SUM(AG111,AT111)</f>
        <v>0</v>
      </c>
      <c r="AO111" s="10"/>
      <c r="AP111" s="10"/>
      <c r="AQ111" s="120" t="s">
        <v>86</v>
      </c>
      <c r="AR111" s="65"/>
      <c r="AS111" s="126">
        <v>0</v>
      </c>
      <c r="AT111" s="127">
        <f>ROUND(SUM(AV111:AW111),2)</f>
        <v>0</v>
      </c>
      <c r="AU111" s="128">
        <f>'01.03 - ÚVK'!P133</f>
        <v>0</v>
      </c>
      <c r="AV111" s="127">
        <f>'01.03 - ÚVK'!J37</f>
        <v>0</v>
      </c>
      <c r="AW111" s="127">
        <f>'01.03 - ÚVK'!J38</f>
        <v>0</v>
      </c>
      <c r="AX111" s="127">
        <f>'01.03 - ÚVK'!J39</f>
        <v>0</v>
      </c>
      <c r="AY111" s="127">
        <f>'01.03 - ÚVK'!J40</f>
        <v>0</v>
      </c>
      <c r="AZ111" s="127">
        <f>'01.03 - ÚVK'!F37</f>
        <v>0</v>
      </c>
      <c r="BA111" s="127">
        <f>'01.03 - ÚVK'!F38</f>
        <v>0</v>
      </c>
      <c r="BB111" s="127">
        <f>'01.03 - ÚVK'!F39</f>
        <v>0</v>
      </c>
      <c r="BC111" s="127">
        <f>'01.03 - ÚVK'!F40</f>
        <v>0</v>
      </c>
      <c r="BD111" s="129">
        <f>'01.03 - ÚVK'!F41</f>
        <v>0</v>
      </c>
      <c r="BE111" s="4"/>
      <c r="BT111" s="23" t="s">
        <v>92</v>
      </c>
      <c r="BV111" s="23" t="s">
        <v>77</v>
      </c>
      <c r="BW111" s="23" t="s">
        <v>133</v>
      </c>
      <c r="BX111" s="23" t="s">
        <v>128</v>
      </c>
      <c r="CL111" s="23" t="s">
        <v>1</v>
      </c>
    </row>
    <row r="112" s="2" customFormat="1" ht="30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5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="2" customFormat="1" ht="6.96" customHeight="1">
      <c r="A113" s="34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35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</sheetData>
  <mergeCells count="106">
    <mergeCell ref="C92:G92"/>
    <mergeCell ref="D95:H95"/>
    <mergeCell ref="E104:I104"/>
    <mergeCell ref="E103:I103"/>
    <mergeCell ref="E102:I102"/>
    <mergeCell ref="E96:I96"/>
    <mergeCell ref="F98:J98"/>
    <mergeCell ref="F101:J101"/>
    <mergeCell ref="F100:J100"/>
    <mergeCell ref="F99:J99"/>
    <mergeCell ref="F97:J97"/>
    <mergeCell ref="I92:AF92"/>
    <mergeCell ref="J95:AF95"/>
    <mergeCell ref="K103:AF103"/>
    <mergeCell ref="K102:AF102"/>
    <mergeCell ref="K96:AF96"/>
    <mergeCell ref="K104:AF104"/>
    <mergeCell ref="L100:AF100"/>
    <mergeCell ref="L101:AF101"/>
    <mergeCell ref="L99:AF99"/>
    <mergeCell ref="L98:AF98"/>
    <mergeCell ref="L85:AO85"/>
    <mergeCell ref="L97:AF97"/>
    <mergeCell ref="E105:I105"/>
    <mergeCell ref="K105:AF105"/>
    <mergeCell ref="E106:I106"/>
    <mergeCell ref="K106:AF106"/>
    <mergeCell ref="E107:I107"/>
    <mergeCell ref="K107:AF107"/>
    <mergeCell ref="D108:H108"/>
    <mergeCell ref="J108:AF108"/>
    <mergeCell ref="E109:I109"/>
    <mergeCell ref="K109:AF109"/>
    <mergeCell ref="F110:J110"/>
    <mergeCell ref="L110:AF110"/>
    <mergeCell ref="F111:J111"/>
    <mergeCell ref="L111:AF111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6:AM96"/>
    <mergeCell ref="AG92:AM92"/>
    <mergeCell ref="AG104:AM104"/>
    <mergeCell ref="AG98:AM98"/>
    <mergeCell ref="AG101:AM101"/>
    <mergeCell ref="AG97:AM97"/>
    <mergeCell ref="AG99:AM99"/>
    <mergeCell ref="AG102:AM102"/>
    <mergeCell ref="AG103:AM103"/>
    <mergeCell ref="AG95:AM95"/>
    <mergeCell ref="AG100:AM100"/>
    <mergeCell ref="AM90:AP90"/>
    <mergeCell ref="AM87:AN87"/>
    <mergeCell ref="AM89:AP89"/>
    <mergeCell ref="AN102:AP102"/>
    <mergeCell ref="AN104:AP104"/>
    <mergeCell ref="AN103:AP103"/>
    <mergeCell ref="AN101:AP101"/>
    <mergeCell ref="AN97:AP97"/>
    <mergeCell ref="AN96:AP96"/>
    <mergeCell ref="AN100:AP100"/>
    <mergeCell ref="AN99:AP99"/>
    <mergeCell ref="AN98:AP98"/>
    <mergeCell ref="AN92:AP92"/>
    <mergeCell ref="AN95:AP95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10:AP110"/>
    <mergeCell ref="AG110:AM110"/>
    <mergeCell ref="AN111:AP111"/>
    <mergeCell ref="AG111:AM111"/>
    <mergeCell ref="AN94:AP94"/>
  </mergeCells>
  <hyperlinks>
    <hyperlink ref="A97" location="'01.01a - ASR'!C2" display="/"/>
    <hyperlink ref="A98" location="'01.02 - ELI'!C2" display="/"/>
    <hyperlink ref="A99" location="'01.04 - VZT'!C2" display="/"/>
    <hyperlink ref="A100" location="'01.05 - ZTI'!C2" display="/"/>
    <hyperlink ref="A101" location="'01.06 - VÝŤAH'!C2" display="/"/>
    <hyperlink ref="A102" location="'02 - SO 02 - KANALIZAČNÁ ...'!C2" display="/"/>
    <hyperlink ref="A103" location="'03 - SO 03 - VODOVODNA PR...'!C2" display="/"/>
    <hyperlink ref="A104" location="'04 - SO 04 - TEPLOVODNÁ P...'!C2" display="/"/>
    <hyperlink ref="A105" location="'05 - SO 05 - TELEKOMUNIKA...'!C2" display="/"/>
    <hyperlink ref="A106" location="'06 - SO 06 - ODBERNÉ ELEK...'!C2" display="/"/>
    <hyperlink ref="A107" location="'07 - SO 07 - PRELOŽKA OPT...'!C2" display="/"/>
    <hyperlink ref="A110" location="'01.01b - ASR'!C2" display="/"/>
    <hyperlink ref="A111" location="'01.03 - ÚVK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1990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ROUND(J123,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ROUND((SUM(BE123:BE156)),  2)</f>
        <v>0</v>
      </c>
      <c r="G35" s="138"/>
      <c r="H35" s="138"/>
      <c r="I35" s="139">
        <v>0.20000000000000001</v>
      </c>
      <c r="J35" s="137">
        <f>ROUND(((SUM(BE123:BE156))*I35),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ROUND((SUM(BF123:BF156)),  2)</f>
        <v>0</v>
      </c>
      <c r="G36" s="138"/>
      <c r="H36" s="138"/>
      <c r="I36" s="139">
        <v>0.20000000000000001</v>
      </c>
      <c r="J36" s="137">
        <f>ROUND(((SUM(BF123:BF156))*I36),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ROUND((SUM(BG123:BG156)),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ROUND((SUM(BH123:BH156)),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ROUND((SUM(BI123:BI156)),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05 - SO 05 - TELEKOMUNIKAČNÁ PRÍPOJKA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J123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1100</v>
      </c>
      <c r="E99" s="155"/>
      <c r="F99" s="155"/>
      <c r="G99" s="155"/>
      <c r="H99" s="155"/>
      <c r="I99" s="155"/>
      <c r="J99" s="156">
        <f>J124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1991</v>
      </c>
      <c r="E100" s="159"/>
      <c r="F100" s="159"/>
      <c r="G100" s="159"/>
      <c r="H100" s="159"/>
      <c r="I100" s="159"/>
      <c r="J100" s="160">
        <f>J125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1109</v>
      </c>
      <c r="E101" s="159"/>
      <c r="F101" s="159"/>
      <c r="G101" s="159"/>
      <c r="H101" s="159"/>
      <c r="I101" s="159"/>
      <c r="J101" s="160">
        <f>J155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169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6.25" customHeight="1">
      <c r="A111" s="34"/>
      <c r="B111" s="35"/>
      <c r="C111" s="34"/>
      <c r="D111" s="34"/>
      <c r="E111" s="131" t="str">
        <f>E7</f>
        <v>ZARIADENIE OPATROVATEĽSKEJ SLUŽBY A DENNÝ STACIONÁR V OBJEKTE SÚP. Č. 2845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1" customFormat="1" ht="12" customHeight="1">
      <c r="B112" s="18"/>
      <c r="C112" s="28" t="s">
        <v>135</v>
      </c>
      <c r="L112" s="18"/>
    </row>
    <row r="113" s="2" customFormat="1" ht="23.25" customHeight="1">
      <c r="A113" s="34"/>
      <c r="B113" s="35"/>
      <c r="C113" s="34"/>
      <c r="D113" s="34"/>
      <c r="E113" s="131" t="s">
        <v>136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137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E11</f>
        <v>05 - SO 05 - TELEKOMUNIKAČNÁ PRÍPOJKA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F14</f>
        <v>parc. č. C KN 5066/204, k.ú. Snina</v>
      </c>
      <c r="G117" s="34"/>
      <c r="H117" s="34"/>
      <c r="I117" s="28" t="s">
        <v>21</v>
      </c>
      <c r="J117" s="70" t="str">
        <f>IF(J14="","",J14)</f>
        <v>13. 12. 2021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E17</f>
        <v>Mesto Snina</v>
      </c>
      <c r="G119" s="34"/>
      <c r="H119" s="34"/>
      <c r="I119" s="28" t="s">
        <v>29</v>
      </c>
      <c r="J119" s="32" t="str">
        <f>E23</f>
        <v>Ing. Róbert Šmajda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IF(E20="","",E20)</f>
        <v>Vyplň údaj</v>
      </c>
      <c r="G120" s="34"/>
      <c r="H120" s="34"/>
      <c r="I120" s="28" t="s">
        <v>32</v>
      </c>
      <c r="J120" s="32" t="str">
        <f>E26</f>
        <v>Martin Kofira - KM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61"/>
      <c r="B122" s="162"/>
      <c r="C122" s="163" t="s">
        <v>170</v>
      </c>
      <c r="D122" s="164" t="s">
        <v>60</v>
      </c>
      <c r="E122" s="164" t="s">
        <v>56</v>
      </c>
      <c r="F122" s="164" t="s">
        <v>57</v>
      </c>
      <c r="G122" s="164" t="s">
        <v>171</v>
      </c>
      <c r="H122" s="164" t="s">
        <v>172</v>
      </c>
      <c r="I122" s="164" t="s">
        <v>173</v>
      </c>
      <c r="J122" s="165" t="s">
        <v>143</v>
      </c>
      <c r="K122" s="166" t="s">
        <v>174</v>
      </c>
      <c r="L122" s="167"/>
      <c r="M122" s="87" t="s">
        <v>1</v>
      </c>
      <c r="N122" s="88" t="s">
        <v>39</v>
      </c>
      <c r="O122" s="88" t="s">
        <v>175</v>
      </c>
      <c r="P122" s="88" t="s">
        <v>176</v>
      </c>
      <c r="Q122" s="88" t="s">
        <v>177</v>
      </c>
      <c r="R122" s="88" t="s">
        <v>178</v>
      </c>
      <c r="S122" s="88" t="s">
        <v>179</v>
      </c>
      <c r="T122" s="89" t="s">
        <v>180</v>
      </c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</row>
    <row r="123" s="2" customFormat="1" ht="22.8" customHeight="1">
      <c r="A123" s="34"/>
      <c r="B123" s="35"/>
      <c r="C123" s="94" t="s">
        <v>144</v>
      </c>
      <c r="D123" s="34"/>
      <c r="E123" s="34"/>
      <c r="F123" s="34"/>
      <c r="G123" s="34"/>
      <c r="H123" s="34"/>
      <c r="I123" s="34"/>
      <c r="J123" s="168">
        <f>BK123</f>
        <v>0</v>
      </c>
      <c r="K123" s="34"/>
      <c r="L123" s="35"/>
      <c r="M123" s="90"/>
      <c r="N123" s="74"/>
      <c r="O123" s="91"/>
      <c r="P123" s="169">
        <f>P124</f>
        <v>0</v>
      </c>
      <c r="Q123" s="91"/>
      <c r="R123" s="169">
        <f>R124</f>
        <v>0</v>
      </c>
      <c r="S123" s="91"/>
      <c r="T123" s="170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145</v>
      </c>
      <c r="BK123" s="171">
        <f>BK124</f>
        <v>0</v>
      </c>
    </row>
    <row r="124" s="12" customFormat="1" ht="25.92" customHeight="1">
      <c r="A124" s="12"/>
      <c r="B124" s="172"/>
      <c r="C124" s="12"/>
      <c r="D124" s="173" t="s">
        <v>74</v>
      </c>
      <c r="E124" s="174" t="s">
        <v>268</v>
      </c>
      <c r="F124" s="174" t="s">
        <v>1110</v>
      </c>
      <c r="G124" s="12"/>
      <c r="H124" s="12"/>
      <c r="I124" s="175"/>
      <c r="J124" s="176">
        <f>BK124</f>
        <v>0</v>
      </c>
      <c r="K124" s="12"/>
      <c r="L124" s="172"/>
      <c r="M124" s="177"/>
      <c r="N124" s="178"/>
      <c r="O124" s="178"/>
      <c r="P124" s="179">
        <f>P125+P155</f>
        <v>0</v>
      </c>
      <c r="Q124" s="178"/>
      <c r="R124" s="179">
        <f>R125+R155</f>
        <v>0</v>
      </c>
      <c r="S124" s="178"/>
      <c r="T124" s="180">
        <f>T125+T155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73" t="s">
        <v>92</v>
      </c>
      <c r="AT124" s="181" t="s">
        <v>74</v>
      </c>
      <c r="AU124" s="181" t="s">
        <v>75</v>
      </c>
      <c r="AY124" s="173" t="s">
        <v>183</v>
      </c>
      <c r="BK124" s="182">
        <f>BK125+BK155</f>
        <v>0</v>
      </c>
    </row>
    <row r="125" s="12" customFormat="1" ht="22.8" customHeight="1">
      <c r="A125" s="12"/>
      <c r="B125" s="172"/>
      <c r="C125" s="12"/>
      <c r="D125" s="173" t="s">
        <v>74</v>
      </c>
      <c r="E125" s="183" t="s">
        <v>1992</v>
      </c>
      <c r="F125" s="183" t="s">
        <v>1993</v>
      </c>
      <c r="G125" s="12"/>
      <c r="H125" s="12"/>
      <c r="I125" s="175"/>
      <c r="J125" s="184">
        <f>BK125</f>
        <v>0</v>
      </c>
      <c r="K125" s="12"/>
      <c r="L125" s="172"/>
      <c r="M125" s="177"/>
      <c r="N125" s="178"/>
      <c r="O125" s="178"/>
      <c r="P125" s="179">
        <f>SUM(P126:P154)</f>
        <v>0</v>
      </c>
      <c r="Q125" s="178"/>
      <c r="R125" s="179">
        <f>SUM(R126:R154)</f>
        <v>0</v>
      </c>
      <c r="S125" s="178"/>
      <c r="T125" s="180">
        <f>SUM(T126:T154)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3" t="s">
        <v>92</v>
      </c>
      <c r="AT125" s="181" t="s">
        <v>74</v>
      </c>
      <c r="AU125" s="181" t="s">
        <v>82</v>
      </c>
      <c r="AY125" s="173" t="s">
        <v>183</v>
      </c>
      <c r="BK125" s="182">
        <f>SUM(BK126:BK154)</f>
        <v>0</v>
      </c>
    </row>
    <row r="126" s="2" customFormat="1" ht="21.75" customHeight="1">
      <c r="A126" s="34"/>
      <c r="B126" s="185"/>
      <c r="C126" s="186" t="s">
        <v>82</v>
      </c>
      <c r="D126" s="186" t="s">
        <v>185</v>
      </c>
      <c r="E126" s="187" t="s">
        <v>82</v>
      </c>
      <c r="F126" s="188" t="s">
        <v>1994</v>
      </c>
      <c r="G126" s="189" t="s">
        <v>1187</v>
      </c>
      <c r="H126" s="190">
        <v>1</v>
      </c>
      <c r="I126" s="191"/>
      <c r="J126" s="192">
        <f>ROUND(I126*H126,2)</f>
        <v>0</v>
      </c>
      <c r="K126" s="193"/>
      <c r="L126" s="35"/>
      <c r="M126" s="194" t="s">
        <v>1</v>
      </c>
      <c r="N126" s="195" t="s">
        <v>41</v>
      </c>
      <c r="O126" s="78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8" t="s">
        <v>301</v>
      </c>
      <c r="AT126" s="198" t="s">
        <v>185</v>
      </c>
      <c r="AU126" s="198" t="s">
        <v>87</v>
      </c>
      <c r="AY126" s="15" t="s">
        <v>183</v>
      </c>
      <c r="BE126" s="199">
        <f>IF(N126="základná",J126,0)</f>
        <v>0</v>
      </c>
      <c r="BF126" s="199">
        <f>IF(N126="znížená",J126,0)</f>
        <v>0</v>
      </c>
      <c r="BG126" s="199">
        <f>IF(N126="zákl. prenesená",J126,0)</f>
        <v>0</v>
      </c>
      <c r="BH126" s="199">
        <f>IF(N126="zníž. prenesená",J126,0)</f>
        <v>0</v>
      </c>
      <c r="BI126" s="199">
        <f>IF(N126="nulová",J126,0)</f>
        <v>0</v>
      </c>
      <c r="BJ126" s="15" t="s">
        <v>87</v>
      </c>
      <c r="BK126" s="199">
        <f>ROUND(I126*H126,2)</f>
        <v>0</v>
      </c>
      <c r="BL126" s="15" t="s">
        <v>301</v>
      </c>
      <c r="BM126" s="198" t="s">
        <v>87</v>
      </c>
    </row>
    <row r="127" s="2" customFormat="1" ht="16.5" customHeight="1">
      <c r="A127" s="34"/>
      <c r="B127" s="185"/>
      <c r="C127" s="186" t="s">
        <v>87</v>
      </c>
      <c r="D127" s="186" t="s">
        <v>185</v>
      </c>
      <c r="E127" s="187" t="s">
        <v>1188</v>
      </c>
      <c r="F127" s="188" t="s">
        <v>1995</v>
      </c>
      <c r="G127" s="189" t="s">
        <v>1187</v>
      </c>
      <c r="H127" s="190">
        <v>1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41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301</v>
      </c>
      <c r="AT127" s="198" t="s">
        <v>185</v>
      </c>
      <c r="AU127" s="198" t="s">
        <v>87</v>
      </c>
      <c r="AY127" s="15" t="s">
        <v>183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87</v>
      </c>
      <c r="BK127" s="199">
        <f>ROUND(I127*H127,2)</f>
        <v>0</v>
      </c>
      <c r="BL127" s="15" t="s">
        <v>301</v>
      </c>
      <c r="BM127" s="198" t="s">
        <v>189</v>
      </c>
    </row>
    <row r="128" s="2" customFormat="1" ht="16.5" customHeight="1">
      <c r="A128" s="34"/>
      <c r="B128" s="185"/>
      <c r="C128" s="186" t="s">
        <v>92</v>
      </c>
      <c r="D128" s="186" t="s">
        <v>185</v>
      </c>
      <c r="E128" s="187" t="s">
        <v>1190</v>
      </c>
      <c r="F128" s="188" t="s">
        <v>1996</v>
      </c>
      <c r="G128" s="189" t="s">
        <v>1187</v>
      </c>
      <c r="H128" s="190">
        <v>16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41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301</v>
      </c>
      <c r="AT128" s="198" t="s">
        <v>185</v>
      </c>
      <c r="AU128" s="198" t="s">
        <v>87</v>
      </c>
      <c r="AY128" s="15" t="s">
        <v>183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87</v>
      </c>
      <c r="BK128" s="199">
        <f>ROUND(I128*H128,2)</f>
        <v>0</v>
      </c>
      <c r="BL128" s="15" t="s">
        <v>301</v>
      </c>
      <c r="BM128" s="198" t="s">
        <v>195</v>
      </c>
    </row>
    <row r="129" s="2" customFormat="1" ht="16.5" customHeight="1">
      <c r="A129" s="34"/>
      <c r="B129" s="185"/>
      <c r="C129" s="186" t="s">
        <v>189</v>
      </c>
      <c r="D129" s="186" t="s">
        <v>185</v>
      </c>
      <c r="E129" s="187" t="s">
        <v>1192</v>
      </c>
      <c r="F129" s="188" t="s">
        <v>1997</v>
      </c>
      <c r="G129" s="189" t="s">
        <v>268</v>
      </c>
      <c r="H129" s="190">
        <v>1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41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301</v>
      </c>
      <c r="AT129" s="198" t="s">
        <v>185</v>
      </c>
      <c r="AU129" s="198" t="s">
        <v>87</v>
      </c>
      <c r="AY129" s="15" t="s">
        <v>183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87</v>
      </c>
      <c r="BK129" s="199">
        <f>ROUND(I129*H129,2)</f>
        <v>0</v>
      </c>
      <c r="BL129" s="15" t="s">
        <v>301</v>
      </c>
      <c r="BM129" s="198" t="s">
        <v>198</v>
      </c>
    </row>
    <row r="130" s="2" customFormat="1" ht="16.5" customHeight="1">
      <c r="A130" s="34"/>
      <c r="B130" s="185"/>
      <c r="C130" s="186" t="s">
        <v>199</v>
      </c>
      <c r="D130" s="186" t="s">
        <v>185</v>
      </c>
      <c r="E130" s="187" t="s">
        <v>1194</v>
      </c>
      <c r="F130" s="188" t="s">
        <v>1998</v>
      </c>
      <c r="G130" s="189" t="s">
        <v>1187</v>
      </c>
      <c r="H130" s="190">
        <v>8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301</v>
      </c>
      <c r="AT130" s="198" t="s">
        <v>185</v>
      </c>
      <c r="AU130" s="198" t="s">
        <v>87</v>
      </c>
      <c r="AY130" s="15" t="s">
        <v>183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87</v>
      </c>
      <c r="BK130" s="199">
        <f>ROUND(I130*H130,2)</f>
        <v>0</v>
      </c>
      <c r="BL130" s="15" t="s">
        <v>301</v>
      </c>
      <c r="BM130" s="198" t="s">
        <v>202</v>
      </c>
    </row>
    <row r="131" s="2" customFormat="1" ht="16.5" customHeight="1">
      <c r="A131" s="34"/>
      <c r="B131" s="185"/>
      <c r="C131" s="186" t="s">
        <v>195</v>
      </c>
      <c r="D131" s="186" t="s">
        <v>185</v>
      </c>
      <c r="E131" s="187" t="s">
        <v>1196</v>
      </c>
      <c r="F131" s="188" t="s">
        <v>1999</v>
      </c>
      <c r="G131" s="189" t="s">
        <v>1187</v>
      </c>
      <c r="H131" s="190">
        <v>2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301</v>
      </c>
      <c r="AT131" s="198" t="s">
        <v>185</v>
      </c>
      <c r="AU131" s="198" t="s">
        <v>87</v>
      </c>
      <c r="AY131" s="15" t="s">
        <v>183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87</v>
      </c>
      <c r="BK131" s="199">
        <f>ROUND(I131*H131,2)</f>
        <v>0</v>
      </c>
      <c r="BL131" s="15" t="s">
        <v>301</v>
      </c>
      <c r="BM131" s="198" t="s">
        <v>206</v>
      </c>
    </row>
    <row r="132" s="2" customFormat="1" ht="16.5" customHeight="1">
      <c r="A132" s="34"/>
      <c r="B132" s="185"/>
      <c r="C132" s="186" t="s">
        <v>207</v>
      </c>
      <c r="D132" s="186" t="s">
        <v>185</v>
      </c>
      <c r="E132" s="187" t="s">
        <v>1198</v>
      </c>
      <c r="F132" s="188" t="s">
        <v>2000</v>
      </c>
      <c r="G132" s="189" t="s">
        <v>1187</v>
      </c>
      <c r="H132" s="190">
        <v>4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301</v>
      </c>
      <c r="AT132" s="198" t="s">
        <v>185</v>
      </c>
      <c r="AU132" s="198" t="s">
        <v>87</v>
      </c>
      <c r="AY132" s="15" t="s">
        <v>183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87</v>
      </c>
      <c r="BK132" s="199">
        <f>ROUND(I132*H132,2)</f>
        <v>0</v>
      </c>
      <c r="BL132" s="15" t="s">
        <v>301</v>
      </c>
      <c r="BM132" s="198" t="s">
        <v>210</v>
      </c>
    </row>
    <row r="133" s="2" customFormat="1" ht="16.5" customHeight="1">
      <c r="A133" s="34"/>
      <c r="B133" s="185"/>
      <c r="C133" s="186" t="s">
        <v>198</v>
      </c>
      <c r="D133" s="186" t="s">
        <v>185</v>
      </c>
      <c r="E133" s="187" t="s">
        <v>1200</v>
      </c>
      <c r="F133" s="188" t="s">
        <v>2001</v>
      </c>
      <c r="G133" s="189" t="s">
        <v>1187</v>
      </c>
      <c r="H133" s="190">
        <v>4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301</v>
      </c>
      <c r="AT133" s="198" t="s">
        <v>185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301</v>
      </c>
      <c r="BM133" s="198" t="s">
        <v>214</v>
      </c>
    </row>
    <row r="134" s="2" customFormat="1" ht="16.5" customHeight="1">
      <c r="A134" s="34"/>
      <c r="B134" s="185"/>
      <c r="C134" s="186" t="s">
        <v>215</v>
      </c>
      <c r="D134" s="186" t="s">
        <v>185</v>
      </c>
      <c r="E134" s="187" t="s">
        <v>1202</v>
      </c>
      <c r="F134" s="188" t="s">
        <v>2002</v>
      </c>
      <c r="G134" s="189" t="s">
        <v>1187</v>
      </c>
      <c r="H134" s="190">
        <v>1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301</v>
      </c>
      <c r="AT134" s="198" t="s">
        <v>185</v>
      </c>
      <c r="AU134" s="198" t="s">
        <v>87</v>
      </c>
      <c r="AY134" s="15" t="s">
        <v>183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87</v>
      </c>
      <c r="BK134" s="199">
        <f>ROUND(I134*H134,2)</f>
        <v>0</v>
      </c>
      <c r="BL134" s="15" t="s">
        <v>301</v>
      </c>
      <c r="BM134" s="198" t="s">
        <v>218</v>
      </c>
    </row>
    <row r="135" s="2" customFormat="1" ht="16.5" customHeight="1">
      <c r="A135" s="34"/>
      <c r="B135" s="185"/>
      <c r="C135" s="186" t="s">
        <v>202</v>
      </c>
      <c r="D135" s="186" t="s">
        <v>185</v>
      </c>
      <c r="E135" s="187" t="s">
        <v>1204</v>
      </c>
      <c r="F135" s="188" t="s">
        <v>2003</v>
      </c>
      <c r="G135" s="189" t="s">
        <v>1445</v>
      </c>
      <c r="H135" s="190">
        <v>2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301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301</v>
      </c>
      <c r="BM135" s="198" t="s">
        <v>7</v>
      </c>
    </row>
    <row r="136" s="2" customFormat="1" ht="16.5" customHeight="1">
      <c r="A136" s="34"/>
      <c r="B136" s="185"/>
      <c r="C136" s="186" t="s">
        <v>221</v>
      </c>
      <c r="D136" s="186" t="s">
        <v>185</v>
      </c>
      <c r="E136" s="187" t="s">
        <v>87</v>
      </c>
      <c r="F136" s="188" t="s">
        <v>2004</v>
      </c>
      <c r="G136" s="189" t="s">
        <v>1187</v>
      </c>
      <c r="H136" s="190">
        <v>2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301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301</v>
      </c>
      <c r="BM136" s="198" t="s">
        <v>224</v>
      </c>
    </row>
    <row r="137" s="2" customFormat="1" ht="16.5" customHeight="1">
      <c r="A137" s="34"/>
      <c r="B137" s="185"/>
      <c r="C137" s="186" t="s">
        <v>206</v>
      </c>
      <c r="D137" s="186" t="s">
        <v>185</v>
      </c>
      <c r="E137" s="187" t="s">
        <v>1470</v>
      </c>
      <c r="F137" s="188" t="s">
        <v>2005</v>
      </c>
      <c r="G137" s="189" t="s">
        <v>1187</v>
      </c>
      <c r="H137" s="190">
        <v>2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301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301</v>
      </c>
      <c r="BM137" s="198" t="s">
        <v>227</v>
      </c>
    </row>
    <row r="138" s="2" customFormat="1" ht="16.5" customHeight="1">
      <c r="A138" s="34"/>
      <c r="B138" s="185"/>
      <c r="C138" s="186" t="s">
        <v>228</v>
      </c>
      <c r="D138" s="186" t="s">
        <v>185</v>
      </c>
      <c r="E138" s="187" t="s">
        <v>1472</v>
      </c>
      <c r="F138" s="188" t="s">
        <v>2006</v>
      </c>
      <c r="G138" s="189" t="s">
        <v>1187</v>
      </c>
      <c r="H138" s="190">
        <v>4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301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301</v>
      </c>
      <c r="BM138" s="198" t="s">
        <v>231</v>
      </c>
    </row>
    <row r="139" s="2" customFormat="1" ht="16.5" customHeight="1">
      <c r="A139" s="34"/>
      <c r="B139" s="185"/>
      <c r="C139" s="186" t="s">
        <v>210</v>
      </c>
      <c r="D139" s="186" t="s">
        <v>185</v>
      </c>
      <c r="E139" s="187" t="s">
        <v>1470</v>
      </c>
      <c r="F139" s="188" t="s">
        <v>2005</v>
      </c>
      <c r="G139" s="189" t="s">
        <v>1187</v>
      </c>
      <c r="H139" s="190">
        <v>2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301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301</v>
      </c>
      <c r="BM139" s="198" t="s">
        <v>234</v>
      </c>
    </row>
    <row r="140" s="2" customFormat="1" ht="16.5" customHeight="1">
      <c r="A140" s="34"/>
      <c r="B140" s="185"/>
      <c r="C140" s="186" t="s">
        <v>235</v>
      </c>
      <c r="D140" s="186" t="s">
        <v>185</v>
      </c>
      <c r="E140" s="187" t="s">
        <v>1474</v>
      </c>
      <c r="F140" s="188" t="s">
        <v>2007</v>
      </c>
      <c r="G140" s="189" t="s">
        <v>1187</v>
      </c>
      <c r="H140" s="190">
        <v>2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301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301</v>
      </c>
      <c r="BM140" s="198" t="s">
        <v>239</v>
      </c>
    </row>
    <row r="141" s="2" customFormat="1" ht="16.5" customHeight="1">
      <c r="A141" s="34"/>
      <c r="B141" s="185"/>
      <c r="C141" s="186" t="s">
        <v>214</v>
      </c>
      <c r="D141" s="186" t="s">
        <v>185</v>
      </c>
      <c r="E141" s="187" t="s">
        <v>2008</v>
      </c>
      <c r="F141" s="188" t="s">
        <v>2009</v>
      </c>
      <c r="G141" s="189" t="s">
        <v>1187</v>
      </c>
      <c r="H141" s="190">
        <v>1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301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301</v>
      </c>
      <c r="BM141" s="198" t="s">
        <v>242</v>
      </c>
    </row>
    <row r="142" s="2" customFormat="1" ht="16.5" customHeight="1">
      <c r="A142" s="34"/>
      <c r="B142" s="185"/>
      <c r="C142" s="186" t="s">
        <v>243</v>
      </c>
      <c r="D142" s="186" t="s">
        <v>185</v>
      </c>
      <c r="E142" s="187" t="s">
        <v>2010</v>
      </c>
      <c r="F142" s="188" t="s">
        <v>2011</v>
      </c>
      <c r="G142" s="189" t="s">
        <v>268</v>
      </c>
      <c r="H142" s="190">
        <v>87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301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301</v>
      </c>
      <c r="BM142" s="198" t="s">
        <v>246</v>
      </c>
    </row>
    <row r="143" s="2" customFormat="1" ht="16.5" customHeight="1">
      <c r="A143" s="34"/>
      <c r="B143" s="185"/>
      <c r="C143" s="186" t="s">
        <v>218</v>
      </c>
      <c r="D143" s="186" t="s">
        <v>185</v>
      </c>
      <c r="E143" s="187" t="s">
        <v>2012</v>
      </c>
      <c r="F143" s="188" t="s">
        <v>2013</v>
      </c>
      <c r="G143" s="189" t="s">
        <v>268</v>
      </c>
      <c r="H143" s="190">
        <v>87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301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301</v>
      </c>
      <c r="BM143" s="198" t="s">
        <v>249</v>
      </c>
    </row>
    <row r="144" s="2" customFormat="1" ht="24.15" customHeight="1">
      <c r="A144" s="34"/>
      <c r="B144" s="185"/>
      <c r="C144" s="200" t="s">
        <v>250</v>
      </c>
      <c r="D144" s="200" t="s">
        <v>268</v>
      </c>
      <c r="E144" s="201" t="s">
        <v>82</v>
      </c>
      <c r="F144" s="202" t="s">
        <v>2014</v>
      </c>
      <c r="G144" s="203" t="s">
        <v>268</v>
      </c>
      <c r="H144" s="204">
        <v>87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656</v>
      </c>
      <c r="AT144" s="198" t="s">
        <v>268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301</v>
      </c>
      <c r="BM144" s="198" t="s">
        <v>253</v>
      </c>
    </row>
    <row r="145" s="2" customFormat="1" ht="16.5" customHeight="1">
      <c r="A145" s="34"/>
      <c r="B145" s="185"/>
      <c r="C145" s="200" t="s">
        <v>7</v>
      </c>
      <c r="D145" s="200" t="s">
        <v>268</v>
      </c>
      <c r="E145" s="201" t="s">
        <v>1188</v>
      </c>
      <c r="F145" s="202" t="s">
        <v>2015</v>
      </c>
      <c r="G145" s="203" t="s">
        <v>268</v>
      </c>
      <c r="H145" s="204">
        <v>87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656</v>
      </c>
      <c r="AT145" s="198" t="s">
        <v>268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301</v>
      </c>
      <c r="BM145" s="198" t="s">
        <v>256</v>
      </c>
    </row>
    <row r="146" s="2" customFormat="1" ht="16.5" customHeight="1">
      <c r="A146" s="34"/>
      <c r="B146" s="185"/>
      <c r="C146" s="200" t="s">
        <v>257</v>
      </c>
      <c r="D146" s="200" t="s">
        <v>268</v>
      </c>
      <c r="E146" s="201" t="s">
        <v>1190</v>
      </c>
      <c r="F146" s="202" t="s">
        <v>2016</v>
      </c>
      <c r="G146" s="203" t="s">
        <v>1187</v>
      </c>
      <c r="H146" s="204">
        <v>4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656</v>
      </c>
      <c r="AT146" s="198" t="s">
        <v>268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301</v>
      </c>
      <c r="BM146" s="198" t="s">
        <v>260</v>
      </c>
    </row>
    <row r="147" s="2" customFormat="1" ht="16.5" customHeight="1">
      <c r="A147" s="34"/>
      <c r="B147" s="185"/>
      <c r="C147" s="200" t="s">
        <v>224</v>
      </c>
      <c r="D147" s="200" t="s">
        <v>268</v>
      </c>
      <c r="E147" s="201" t="s">
        <v>1192</v>
      </c>
      <c r="F147" s="202" t="s">
        <v>2017</v>
      </c>
      <c r="G147" s="203" t="s">
        <v>1187</v>
      </c>
      <c r="H147" s="204">
        <v>4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656</v>
      </c>
      <c r="AT147" s="198" t="s">
        <v>268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301</v>
      </c>
      <c r="BM147" s="198" t="s">
        <v>263</v>
      </c>
    </row>
    <row r="148" s="2" customFormat="1" ht="16.5" customHeight="1">
      <c r="A148" s="34"/>
      <c r="B148" s="185"/>
      <c r="C148" s="200" t="s">
        <v>264</v>
      </c>
      <c r="D148" s="200" t="s">
        <v>268</v>
      </c>
      <c r="E148" s="201" t="s">
        <v>1194</v>
      </c>
      <c r="F148" s="202" t="s">
        <v>2018</v>
      </c>
      <c r="G148" s="203" t="s">
        <v>1187</v>
      </c>
      <c r="H148" s="204">
        <v>1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656</v>
      </c>
      <c r="AT148" s="198" t="s">
        <v>268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301</v>
      </c>
      <c r="BM148" s="198" t="s">
        <v>267</v>
      </c>
    </row>
    <row r="149" s="2" customFormat="1" ht="16.5" customHeight="1">
      <c r="A149" s="34"/>
      <c r="B149" s="185"/>
      <c r="C149" s="200" t="s">
        <v>227</v>
      </c>
      <c r="D149" s="200" t="s">
        <v>268</v>
      </c>
      <c r="E149" s="201" t="s">
        <v>1196</v>
      </c>
      <c r="F149" s="202" t="s">
        <v>2019</v>
      </c>
      <c r="G149" s="203" t="s">
        <v>1187</v>
      </c>
      <c r="H149" s="204">
        <v>1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656</v>
      </c>
      <c r="AT149" s="198" t="s">
        <v>268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301</v>
      </c>
      <c r="BM149" s="198" t="s">
        <v>272</v>
      </c>
    </row>
    <row r="150" s="2" customFormat="1" ht="16.5" customHeight="1">
      <c r="A150" s="34"/>
      <c r="B150" s="185"/>
      <c r="C150" s="200" t="s">
        <v>273</v>
      </c>
      <c r="D150" s="200" t="s">
        <v>268</v>
      </c>
      <c r="E150" s="201" t="s">
        <v>1198</v>
      </c>
      <c r="F150" s="202" t="s">
        <v>2020</v>
      </c>
      <c r="G150" s="203" t="s">
        <v>1187</v>
      </c>
      <c r="H150" s="204">
        <v>8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656</v>
      </c>
      <c r="AT150" s="198" t="s">
        <v>268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301</v>
      </c>
      <c r="BM150" s="198" t="s">
        <v>276</v>
      </c>
    </row>
    <row r="151" s="2" customFormat="1" ht="16.5" customHeight="1">
      <c r="A151" s="34"/>
      <c r="B151" s="185"/>
      <c r="C151" s="200" t="s">
        <v>231</v>
      </c>
      <c r="D151" s="200" t="s">
        <v>268</v>
      </c>
      <c r="E151" s="201" t="s">
        <v>1200</v>
      </c>
      <c r="F151" s="202" t="s">
        <v>2021</v>
      </c>
      <c r="G151" s="203" t="s">
        <v>1187</v>
      </c>
      <c r="H151" s="204">
        <v>8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656</v>
      </c>
      <c r="AT151" s="198" t="s">
        <v>268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301</v>
      </c>
      <c r="BM151" s="198" t="s">
        <v>279</v>
      </c>
    </row>
    <row r="152" s="2" customFormat="1" ht="24.15" customHeight="1">
      <c r="A152" s="34"/>
      <c r="B152" s="185"/>
      <c r="C152" s="200" t="s">
        <v>280</v>
      </c>
      <c r="D152" s="200" t="s">
        <v>268</v>
      </c>
      <c r="E152" s="201" t="s">
        <v>1202</v>
      </c>
      <c r="F152" s="202" t="s">
        <v>2022</v>
      </c>
      <c r="G152" s="203" t="s">
        <v>268</v>
      </c>
      <c r="H152" s="204">
        <v>1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656</v>
      </c>
      <c r="AT152" s="198" t="s">
        <v>268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301</v>
      </c>
      <c r="BM152" s="198" t="s">
        <v>283</v>
      </c>
    </row>
    <row r="153" s="2" customFormat="1" ht="16.5" customHeight="1">
      <c r="A153" s="34"/>
      <c r="B153" s="185"/>
      <c r="C153" s="200" t="s">
        <v>234</v>
      </c>
      <c r="D153" s="200" t="s">
        <v>268</v>
      </c>
      <c r="E153" s="201" t="s">
        <v>1204</v>
      </c>
      <c r="F153" s="202" t="s">
        <v>1312</v>
      </c>
      <c r="G153" s="203" t="s">
        <v>1187</v>
      </c>
      <c r="H153" s="204">
        <v>4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656</v>
      </c>
      <c r="AT153" s="198" t="s">
        <v>268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301</v>
      </c>
      <c r="BM153" s="198" t="s">
        <v>286</v>
      </c>
    </row>
    <row r="154" s="2" customFormat="1" ht="16.5" customHeight="1">
      <c r="A154" s="34"/>
      <c r="B154" s="185"/>
      <c r="C154" s="200" t="s">
        <v>287</v>
      </c>
      <c r="D154" s="200" t="s">
        <v>268</v>
      </c>
      <c r="E154" s="201" t="s">
        <v>1206</v>
      </c>
      <c r="F154" s="202" t="s">
        <v>2023</v>
      </c>
      <c r="G154" s="203" t="s">
        <v>1187</v>
      </c>
      <c r="H154" s="204">
        <v>4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656</v>
      </c>
      <c r="AT154" s="198" t="s">
        <v>268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301</v>
      </c>
      <c r="BM154" s="198" t="s">
        <v>290</v>
      </c>
    </row>
    <row r="155" s="12" customFormat="1" ht="22.8" customHeight="1">
      <c r="A155" s="12"/>
      <c r="B155" s="172"/>
      <c r="C155" s="12"/>
      <c r="D155" s="173" t="s">
        <v>74</v>
      </c>
      <c r="E155" s="183" t="s">
        <v>1454</v>
      </c>
      <c r="F155" s="183" t="s">
        <v>1455</v>
      </c>
      <c r="G155" s="12"/>
      <c r="H155" s="12"/>
      <c r="I155" s="175"/>
      <c r="J155" s="184">
        <f>BK155</f>
        <v>0</v>
      </c>
      <c r="K155" s="12"/>
      <c r="L155" s="172"/>
      <c r="M155" s="177"/>
      <c r="N155" s="178"/>
      <c r="O155" s="178"/>
      <c r="P155" s="179">
        <f>P156</f>
        <v>0</v>
      </c>
      <c r="Q155" s="178"/>
      <c r="R155" s="179">
        <f>R156</f>
        <v>0</v>
      </c>
      <c r="S155" s="178"/>
      <c r="T155" s="180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73" t="s">
        <v>92</v>
      </c>
      <c r="AT155" s="181" t="s">
        <v>74</v>
      </c>
      <c r="AU155" s="181" t="s">
        <v>82</v>
      </c>
      <c r="AY155" s="173" t="s">
        <v>183</v>
      </c>
      <c r="BK155" s="182">
        <f>BK156</f>
        <v>0</v>
      </c>
    </row>
    <row r="156" s="2" customFormat="1" ht="16.5" customHeight="1">
      <c r="A156" s="34"/>
      <c r="B156" s="185"/>
      <c r="C156" s="186" t="s">
        <v>239</v>
      </c>
      <c r="D156" s="186" t="s">
        <v>185</v>
      </c>
      <c r="E156" s="187" t="s">
        <v>1206</v>
      </c>
      <c r="F156" s="188" t="s">
        <v>2024</v>
      </c>
      <c r="G156" s="189" t="s">
        <v>1187</v>
      </c>
      <c r="H156" s="190">
        <v>2</v>
      </c>
      <c r="I156" s="191"/>
      <c r="J156" s="192">
        <f>ROUND(I156*H156,2)</f>
        <v>0</v>
      </c>
      <c r="K156" s="193"/>
      <c r="L156" s="35"/>
      <c r="M156" s="211" t="s">
        <v>1</v>
      </c>
      <c r="N156" s="212" t="s">
        <v>41</v>
      </c>
      <c r="O156" s="213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301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301</v>
      </c>
      <c r="BM156" s="198" t="s">
        <v>293</v>
      </c>
    </row>
    <row r="157" s="2" customFormat="1" ht="6.96" customHeight="1">
      <c r="A157" s="34"/>
      <c r="B157" s="61"/>
      <c r="C157" s="62"/>
      <c r="D157" s="62"/>
      <c r="E157" s="62"/>
      <c r="F157" s="62"/>
      <c r="G157" s="62"/>
      <c r="H157" s="62"/>
      <c r="I157" s="62"/>
      <c r="J157" s="62"/>
      <c r="K157" s="62"/>
      <c r="L157" s="35"/>
      <c r="M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</sheetData>
  <autoFilter ref="C122:K15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2025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ROUND(J123,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ROUND((SUM(BE123:BE140)),  2)</f>
        <v>0</v>
      </c>
      <c r="G35" s="138"/>
      <c r="H35" s="138"/>
      <c r="I35" s="139">
        <v>0.20000000000000001</v>
      </c>
      <c r="J35" s="137">
        <f>ROUND(((SUM(BE123:BE140))*I35),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ROUND((SUM(BF123:BF140)),  2)</f>
        <v>0</v>
      </c>
      <c r="G36" s="138"/>
      <c r="H36" s="138"/>
      <c r="I36" s="139">
        <v>0.20000000000000001</v>
      </c>
      <c r="J36" s="137">
        <f>ROUND(((SUM(BF123:BF140))*I36),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ROUND((SUM(BG123:BG140)),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ROUND((SUM(BH123:BH140)),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ROUND((SUM(BI123:BI140)),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06 - SO 06 - ODBERNÉ ELEKTRICKÉ ZARIADENIE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J123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1100</v>
      </c>
      <c r="E99" s="155"/>
      <c r="F99" s="155"/>
      <c r="G99" s="155"/>
      <c r="H99" s="155"/>
      <c r="I99" s="155"/>
      <c r="J99" s="156">
        <f>J124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1101</v>
      </c>
      <c r="E100" s="159"/>
      <c r="F100" s="159"/>
      <c r="G100" s="159"/>
      <c r="H100" s="159"/>
      <c r="I100" s="159"/>
      <c r="J100" s="160">
        <f>J125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1109</v>
      </c>
      <c r="E101" s="159"/>
      <c r="F101" s="159"/>
      <c r="G101" s="159"/>
      <c r="H101" s="159"/>
      <c r="I101" s="159"/>
      <c r="J101" s="160">
        <f>J135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169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6.25" customHeight="1">
      <c r="A111" s="34"/>
      <c r="B111" s="35"/>
      <c r="C111" s="34"/>
      <c r="D111" s="34"/>
      <c r="E111" s="131" t="str">
        <f>E7</f>
        <v>ZARIADENIE OPATROVATEĽSKEJ SLUŽBY A DENNÝ STACIONÁR V OBJEKTE SÚP. Č. 2845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1" customFormat="1" ht="12" customHeight="1">
      <c r="B112" s="18"/>
      <c r="C112" s="28" t="s">
        <v>135</v>
      </c>
      <c r="L112" s="18"/>
    </row>
    <row r="113" s="2" customFormat="1" ht="23.25" customHeight="1">
      <c r="A113" s="34"/>
      <c r="B113" s="35"/>
      <c r="C113" s="34"/>
      <c r="D113" s="34"/>
      <c r="E113" s="131" t="s">
        <v>136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137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E11</f>
        <v>06 - SO 06 - ODBERNÉ ELEKTRICKÉ ZARIADENIE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F14</f>
        <v>parc. č. C KN 5066/204, k.ú. Snina</v>
      </c>
      <c r="G117" s="34"/>
      <c r="H117" s="34"/>
      <c r="I117" s="28" t="s">
        <v>21</v>
      </c>
      <c r="J117" s="70" t="str">
        <f>IF(J14="","",J14)</f>
        <v>13. 12. 2021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E17</f>
        <v>Mesto Snina</v>
      </c>
      <c r="G119" s="34"/>
      <c r="H119" s="34"/>
      <c r="I119" s="28" t="s">
        <v>29</v>
      </c>
      <c r="J119" s="32" t="str">
        <f>E23</f>
        <v>Ing. Róbert Šmajda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IF(E20="","",E20)</f>
        <v>Vyplň údaj</v>
      </c>
      <c r="G120" s="34"/>
      <c r="H120" s="34"/>
      <c r="I120" s="28" t="s">
        <v>32</v>
      </c>
      <c r="J120" s="32" t="str">
        <f>E26</f>
        <v>Martin Kofira - KM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61"/>
      <c r="B122" s="162"/>
      <c r="C122" s="163" t="s">
        <v>170</v>
      </c>
      <c r="D122" s="164" t="s">
        <v>60</v>
      </c>
      <c r="E122" s="164" t="s">
        <v>56</v>
      </c>
      <c r="F122" s="164" t="s">
        <v>57</v>
      </c>
      <c r="G122" s="164" t="s">
        <v>171</v>
      </c>
      <c r="H122" s="164" t="s">
        <v>172</v>
      </c>
      <c r="I122" s="164" t="s">
        <v>173</v>
      </c>
      <c r="J122" s="165" t="s">
        <v>143</v>
      </c>
      <c r="K122" s="166" t="s">
        <v>174</v>
      </c>
      <c r="L122" s="167"/>
      <c r="M122" s="87" t="s">
        <v>1</v>
      </c>
      <c r="N122" s="88" t="s">
        <v>39</v>
      </c>
      <c r="O122" s="88" t="s">
        <v>175</v>
      </c>
      <c r="P122" s="88" t="s">
        <v>176</v>
      </c>
      <c r="Q122" s="88" t="s">
        <v>177</v>
      </c>
      <c r="R122" s="88" t="s">
        <v>178</v>
      </c>
      <c r="S122" s="88" t="s">
        <v>179</v>
      </c>
      <c r="T122" s="89" t="s">
        <v>180</v>
      </c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</row>
    <row r="123" s="2" customFormat="1" ht="22.8" customHeight="1">
      <c r="A123" s="34"/>
      <c r="B123" s="35"/>
      <c r="C123" s="94" t="s">
        <v>144</v>
      </c>
      <c r="D123" s="34"/>
      <c r="E123" s="34"/>
      <c r="F123" s="34"/>
      <c r="G123" s="34"/>
      <c r="H123" s="34"/>
      <c r="I123" s="34"/>
      <c r="J123" s="168">
        <f>BK123</f>
        <v>0</v>
      </c>
      <c r="K123" s="34"/>
      <c r="L123" s="35"/>
      <c r="M123" s="90"/>
      <c r="N123" s="74"/>
      <c r="O123" s="91"/>
      <c r="P123" s="169">
        <f>P124</f>
        <v>0</v>
      </c>
      <c r="Q123" s="91"/>
      <c r="R123" s="169">
        <f>R124</f>
        <v>0</v>
      </c>
      <c r="S123" s="91"/>
      <c r="T123" s="170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145</v>
      </c>
      <c r="BK123" s="171">
        <f>BK124</f>
        <v>0</v>
      </c>
    </row>
    <row r="124" s="12" customFormat="1" ht="25.92" customHeight="1">
      <c r="A124" s="12"/>
      <c r="B124" s="172"/>
      <c r="C124" s="12"/>
      <c r="D124" s="173" t="s">
        <v>74</v>
      </c>
      <c r="E124" s="174" t="s">
        <v>268</v>
      </c>
      <c r="F124" s="174" t="s">
        <v>1110</v>
      </c>
      <c r="G124" s="12"/>
      <c r="H124" s="12"/>
      <c r="I124" s="175"/>
      <c r="J124" s="176">
        <f>BK124</f>
        <v>0</v>
      </c>
      <c r="K124" s="12"/>
      <c r="L124" s="172"/>
      <c r="M124" s="177"/>
      <c r="N124" s="178"/>
      <c r="O124" s="178"/>
      <c r="P124" s="179">
        <f>P125+P135</f>
        <v>0</v>
      </c>
      <c r="Q124" s="178"/>
      <c r="R124" s="179">
        <f>R125+R135</f>
        <v>0</v>
      </c>
      <c r="S124" s="178"/>
      <c r="T124" s="180">
        <f>T125+T135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73" t="s">
        <v>92</v>
      </c>
      <c r="AT124" s="181" t="s">
        <v>74</v>
      </c>
      <c r="AU124" s="181" t="s">
        <v>75</v>
      </c>
      <c r="AY124" s="173" t="s">
        <v>183</v>
      </c>
      <c r="BK124" s="182">
        <f>BK125+BK135</f>
        <v>0</v>
      </c>
    </row>
    <row r="125" s="12" customFormat="1" ht="22.8" customHeight="1">
      <c r="A125" s="12"/>
      <c r="B125" s="172"/>
      <c r="C125" s="12"/>
      <c r="D125" s="173" t="s">
        <v>74</v>
      </c>
      <c r="E125" s="183" t="s">
        <v>1111</v>
      </c>
      <c r="F125" s="183" t="s">
        <v>1112</v>
      </c>
      <c r="G125" s="12"/>
      <c r="H125" s="12"/>
      <c r="I125" s="175"/>
      <c r="J125" s="184">
        <f>BK125</f>
        <v>0</v>
      </c>
      <c r="K125" s="12"/>
      <c r="L125" s="172"/>
      <c r="M125" s="177"/>
      <c r="N125" s="178"/>
      <c r="O125" s="178"/>
      <c r="P125" s="179">
        <f>SUM(P126:P134)</f>
        <v>0</v>
      </c>
      <c r="Q125" s="178"/>
      <c r="R125" s="179">
        <f>SUM(R126:R134)</f>
        <v>0</v>
      </c>
      <c r="S125" s="178"/>
      <c r="T125" s="180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3" t="s">
        <v>92</v>
      </c>
      <c r="AT125" s="181" t="s">
        <v>74</v>
      </c>
      <c r="AU125" s="181" t="s">
        <v>82</v>
      </c>
      <c r="AY125" s="173" t="s">
        <v>183</v>
      </c>
      <c r="BK125" s="182">
        <f>SUM(BK126:BK134)</f>
        <v>0</v>
      </c>
    </row>
    <row r="126" s="2" customFormat="1" ht="24.15" customHeight="1">
      <c r="A126" s="34"/>
      <c r="B126" s="185"/>
      <c r="C126" s="186" t="s">
        <v>82</v>
      </c>
      <c r="D126" s="186" t="s">
        <v>185</v>
      </c>
      <c r="E126" s="187" t="s">
        <v>2026</v>
      </c>
      <c r="F126" s="188" t="s">
        <v>2027</v>
      </c>
      <c r="G126" s="189" t="s">
        <v>1119</v>
      </c>
      <c r="H126" s="190">
        <v>16</v>
      </c>
      <c r="I126" s="191"/>
      <c r="J126" s="192">
        <f>ROUND(I126*H126,2)</f>
        <v>0</v>
      </c>
      <c r="K126" s="193"/>
      <c r="L126" s="35"/>
      <c r="M126" s="194" t="s">
        <v>1</v>
      </c>
      <c r="N126" s="195" t="s">
        <v>41</v>
      </c>
      <c r="O126" s="78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8" t="s">
        <v>301</v>
      </c>
      <c r="AT126" s="198" t="s">
        <v>185</v>
      </c>
      <c r="AU126" s="198" t="s">
        <v>87</v>
      </c>
      <c r="AY126" s="15" t="s">
        <v>183</v>
      </c>
      <c r="BE126" s="199">
        <f>IF(N126="základná",J126,0)</f>
        <v>0</v>
      </c>
      <c r="BF126" s="199">
        <f>IF(N126="znížená",J126,0)</f>
        <v>0</v>
      </c>
      <c r="BG126" s="199">
        <f>IF(N126="zákl. prenesená",J126,0)</f>
        <v>0</v>
      </c>
      <c r="BH126" s="199">
        <f>IF(N126="zníž. prenesená",J126,0)</f>
        <v>0</v>
      </c>
      <c r="BI126" s="199">
        <f>IF(N126="nulová",J126,0)</f>
        <v>0</v>
      </c>
      <c r="BJ126" s="15" t="s">
        <v>87</v>
      </c>
      <c r="BK126" s="199">
        <f>ROUND(I126*H126,2)</f>
        <v>0</v>
      </c>
      <c r="BL126" s="15" t="s">
        <v>301</v>
      </c>
      <c r="BM126" s="198" t="s">
        <v>87</v>
      </c>
    </row>
    <row r="127" s="2" customFormat="1" ht="24.15" customHeight="1">
      <c r="A127" s="34"/>
      <c r="B127" s="185"/>
      <c r="C127" s="186" t="s">
        <v>87</v>
      </c>
      <c r="D127" s="186" t="s">
        <v>185</v>
      </c>
      <c r="E127" s="187" t="s">
        <v>2028</v>
      </c>
      <c r="F127" s="188" t="s">
        <v>2029</v>
      </c>
      <c r="G127" s="189" t="s">
        <v>1119</v>
      </c>
      <c r="H127" s="190">
        <v>3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41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301</v>
      </c>
      <c r="AT127" s="198" t="s">
        <v>185</v>
      </c>
      <c r="AU127" s="198" t="s">
        <v>87</v>
      </c>
      <c r="AY127" s="15" t="s">
        <v>183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87</v>
      </c>
      <c r="BK127" s="199">
        <f>ROUND(I127*H127,2)</f>
        <v>0</v>
      </c>
      <c r="BL127" s="15" t="s">
        <v>301</v>
      </c>
      <c r="BM127" s="198" t="s">
        <v>189</v>
      </c>
    </row>
    <row r="128" s="2" customFormat="1" ht="24.15" customHeight="1">
      <c r="A128" s="34"/>
      <c r="B128" s="185"/>
      <c r="C128" s="186" t="s">
        <v>92</v>
      </c>
      <c r="D128" s="186" t="s">
        <v>185</v>
      </c>
      <c r="E128" s="187" t="s">
        <v>2030</v>
      </c>
      <c r="F128" s="188" t="s">
        <v>2031</v>
      </c>
      <c r="G128" s="189" t="s">
        <v>268</v>
      </c>
      <c r="H128" s="190">
        <v>25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41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301</v>
      </c>
      <c r="AT128" s="198" t="s">
        <v>185</v>
      </c>
      <c r="AU128" s="198" t="s">
        <v>87</v>
      </c>
      <c r="AY128" s="15" t="s">
        <v>183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87</v>
      </c>
      <c r="BK128" s="199">
        <f>ROUND(I128*H128,2)</f>
        <v>0</v>
      </c>
      <c r="BL128" s="15" t="s">
        <v>301</v>
      </c>
      <c r="BM128" s="198" t="s">
        <v>195</v>
      </c>
    </row>
    <row r="129" s="2" customFormat="1" ht="16.5" customHeight="1">
      <c r="A129" s="34"/>
      <c r="B129" s="185"/>
      <c r="C129" s="186" t="s">
        <v>189</v>
      </c>
      <c r="D129" s="186" t="s">
        <v>185</v>
      </c>
      <c r="E129" s="187" t="s">
        <v>82</v>
      </c>
      <c r="F129" s="188" t="s">
        <v>2032</v>
      </c>
      <c r="G129" s="189" t="s">
        <v>1445</v>
      </c>
      <c r="H129" s="190">
        <v>4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41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301</v>
      </c>
      <c r="AT129" s="198" t="s">
        <v>185</v>
      </c>
      <c r="AU129" s="198" t="s">
        <v>87</v>
      </c>
      <c r="AY129" s="15" t="s">
        <v>183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87</v>
      </c>
      <c r="BK129" s="199">
        <f>ROUND(I129*H129,2)</f>
        <v>0</v>
      </c>
      <c r="BL129" s="15" t="s">
        <v>301</v>
      </c>
      <c r="BM129" s="198" t="s">
        <v>198</v>
      </c>
    </row>
    <row r="130" s="2" customFormat="1" ht="16.5" customHeight="1">
      <c r="A130" s="34"/>
      <c r="B130" s="185"/>
      <c r="C130" s="200" t="s">
        <v>199</v>
      </c>
      <c r="D130" s="200" t="s">
        <v>268</v>
      </c>
      <c r="E130" s="201" t="s">
        <v>82</v>
      </c>
      <c r="F130" s="202" t="s">
        <v>2033</v>
      </c>
      <c r="G130" s="203" t="s">
        <v>268</v>
      </c>
      <c r="H130" s="204">
        <v>25</v>
      </c>
      <c r="I130" s="205"/>
      <c r="J130" s="206">
        <f>ROUND(I130*H130,2)</f>
        <v>0</v>
      </c>
      <c r="K130" s="207"/>
      <c r="L130" s="208"/>
      <c r="M130" s="209" t="s">
        <v>1</v>
      </c>
      <c r="N130" s="210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656</v>
      </c>
      <c r="AT130" s="198" t="s">
        <v>268</v>
      </c>
      <c r="AU130" s="198" t="s">
        <v>87</v>
      </c>
      <c r="AY130" s="15" t="s">
        <v>183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87</v>
      </c>
      <c r="BK130" s="199">
        <f>ROUND(I130*H130,2)</f>
        <v>0</v>
      </c>
      <c r="BL130" s="15" t="s">
        <v>301</v>
      </c>
      <c r="BM130" s="198" t="s">
        <v>202</v>
      </c>
    </row>
    <row r="131" s="2" customFormat="1" ht="16.5" customHeight="1">
      <c r="A131" s="34"/>
      <c r="B131" s="185"/>
      <c r="C131" s="200" t="s">
        <v>195</v>
      </c>
      <c r="D131" s="200" t="s">
        <v>268</v>
      </c>
      <c r="E131" s="201" t="s">
        <v>1188</v>
      </c>
      <c r="F131" s="202" t="s">
        <v>2034</v>
      </c>
      <c r="G131" s="203" t="s">
        <v>1187</v>
      </c>
      <c r="H131" s="204">
        <v>3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656</v>
      </c>
      <c r="AT131" s="198" t="s">
        <v>268</v>
      </c>
      <c r="AU131" s="198" t="s">
        <v>87</v>
      </c>
      <c r="AY131" s="15" t="s">
        <v>183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87</v>
      </c>
      <c r="BK131" s="199">
        <f>ROUND(I131*H131,2)</f>
        <v>0</v>
      </c>
      <c r="BL131" s="15" t="s">
        <v>301</v>
      </c>
      <c r="BM131" s="198" t="s">
        <v>206</v>
      </c>
    </row>
    <row r="132" s="2" customFormat="1" ht="16.5" customHeight="1">
      <c r="A132" s="34"/>
      <c r="B132" s="185"/>
      <c r="C132" s="200" t="s">
        <v>207</v>
      </c>
      <c r="D132" s="200" t="s">
        <v>268</v>
      </c>
      <c r="E132" s="201" t="s">
        <v>1190</v>
      </c>
      <c r="F132" s="202" t="s">
        <v>2035</v>
      </c>
      <c r="G132" s="203" t="s">
        <v>268</v>
      </c>
      <c r="H132" s="204">
        <v>25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656</v>
      </c>
      <c r="AT132" s="198" t="s">
        <v>268</v>
      </c>
      <c r="AU132" s="198" t="s">
        <v>87</v>
      </c>
      <c r="AY132" s="15" t="s">
        <v>183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87</v>
      </c>
      <c r="BK132" s="199">
        <f>ROUND(I132*H132,2)</f>
        <v>0</v>
      </c>
      <c r="BL132" s="15" t="s">
        <v>301</v>
      </c>
      <c r="BM132" s="198" t="s">
        <v>210</v>
      </c>
    </row>
    <row r="133" s="2" customFormat="1" ht="16.5" customHeight="1">
      <c r="A133" s="34"/>
      <c r="B133" s="185"/>
      <c r="C133" s="200" t="s">
        <v>198</v>
      </c>
      <c r="D133" s="200" t="s">
        <v>268</v>
      </c>
      <c r="E133" s="201" t="s">
        <v>1192</v>
      </c>
      <c r="F133" s="202" t="s">
        <v>2036</v>
      </c>
      <c r="G133" s="203" t="s">
        <v>1119</v>
      </c>
      <c r="H133" s="204">
        <v>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656</v>
      </c>
      <c r="AT133" s="198" t="s">
        <v>268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301</v>
      </c>
      <c r="BM133" s="198" t="s">
        <v>214</v>
      </c>
    </row>
    <row r="134" s="2" customFormat="1" ht="16.5" customHeight="1">
      <c r="A134" s="34"/>
      <c r="B134" s="185"/>
      <c r="C134" s="200" t="s">
        <v>215</v>
      </c>
      <c r="D134" s="200" t="s">
        <v>268</v>
      </c>
      <c r="E134" s="201" t="s">
        <v>1194</v>
      </c>
      <c r="F134" s="202" t="s">
        <v>2037</v>
      </c>
      <c r="G134" s="203" t="s">
        <v>1187</v>
      </c>
      <c r="H134" s="204">
        <v>1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656</v>
      </c>
      <c r="AT134" s="198" t="s">
        <v>268</v>
      </c>
      <c r="AU134" s="198" t="s">
        <v>87</v>
      </c>
      <c r="AY134" s="15" t="s">
        <v>183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87</v>
      </c>
      <c r="BK134" s="199">
        <f>ROUND(I134*H134,2)</f>
        <v>0</v>
      </c>
      <c r="BL134" s="15" t="s">
        <v>301</v>
      </c>
      <c r="BM134" s="198" t="s">
        <v>218</v>
      </c>
    </row>
    <row r="135" s="12" customFormat="1" ht="22.8" customHeight="1">
      <c r="A135" s="12"/>
      <c r="B135" s="172"/>
      <c r="C135" s="12"/>
      <c r="D135" s="173" t="s">
        <v>74</v>
      </c>
      <c r="E135" s="183" t="s">
        <v>1454</v>
      </c>
      <c r="F135" s="183" t="s">
        <v>1455</v>
      </c>
      <c r="G135" s="12"/>
      <c r="H135" s="12"/>
      <c r="I135" s="175"/>
      <c r="J135" s="184">
        <f>BK135</f>
        <v>0</v>
      </c>
      <c r="K135" s="12"/>
      <c r="L135" s="172"/>
      <c r="M135" s="177"/>
      <c r="N135" s="178"/>
      <c r="O135" s="178"/>
      <c r="P135" s="179">
        <f>SUM(P136:P140)</f>
        <v>0</v>
      </c>
      <c r="Q135" s="178"/>
      <c r="R135" s="179">
        <f>SUM(R136:R140)</f>
        <v>0</v>
      </c>
      <c r="S135" s="178"/>
      <c r="T135" s="180">
        <f>SUM(T136:T140)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92</v>
      </c>
      <c r="AT135" s="181" t="s">
        <v>74</v>
      </c>
      <c r="AU135" s="181" t="s">
        <v>82</v>
      </c>
      <c r="AY135" s="173" t="s">
        <v>183</v>
      </c>
      <c r="BK135" s="182">
        <f>SUM(BK136:BK140)</f>
        <v>0</v>
      </c>
    </row>
    <row r="136" s="2" customFormat="1" ht="24.15" customHeight="1">
      <c r="A136" s="34"/>
      <c r="B136" s="185"/>
      <c r="C136" s="186" t="s">
        <v>202</v>
      </c>
      <c r="D136" s="186" t="s">
        <v>185</v>
      </c>
      <c r="E136" s="187" t="s">
        <v>1467</v>
      </c>
      <c r="F136" s="188" t="s">
        <v>1468</v>
      </c>
      <c r="G136" s="189" t="s">
        <v>268</v>
      </c>
      <c r="H136" s="190">
        <v>15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301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301</v>
      </c>
      <c r="BM136" s="198" t="s">
        <v>7</v>
      </c>
    </row>
    <row r="137" s="2" customFormat="1" ht="33" customHeight="1">
      <c r="A137" s="34"/>
      <c r="B137" s="185"/>
      <c r="C137" s="186" t="s">
        <v>221</v>
      </c>
      <c r="D137" s="186" t="s">
        <v>185</v>
      </c>
      <c r="E137" s="187" t="s">
        <v>1456</v>
      </c>
      <c r="F137" s="188" t="s">
        <v>1457</v>
      </c>
      <c r="G137" s="189" t="s">
        <v>268</v>
      </c>
      <c r="H137" s="190">
        <v>15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301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301</v>
      </c>
      <c r="BM137" s="198" t="s">
        <v>224</v>
      </c>
    </row>
    <row r="138" s="2" customFormat="1" ht="24.15" customHeight="1">
      <c r="A138" s="34"/>
      <c r="B138" s="185"/>
      <c r="C138" s="186" t="s">
        <v>206</v>
      </c>
      <c r="D138" s="186" t="s">
        <v>185</v>
      </c>
      <c r="E138" s="187" t="s">
        <v>2038</v>
      </c>
      <c r="F138" s="188" t="s">
        <v>2039</v>
      </c>
      <c r="G138" s="189" t="s">
        <v>268</v>
      </c>
      <c r="H138" s="190">
        <v>15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301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301</v>
      </c>
      <c r="BM138" s="198" t="s">
        <v>227</v>
      </c>
    </row>
    <row r="139" s="2" customFormat="1" ht="33" customHeight="1">
      <c r="A139" s="34"/>
      <c r="B139" s="185"/>
      <c r="C139" s="186" t="s">
        <v>228</v>
      </c>
      <c r="D139" s="186" t="s">
        <v>185</v>
      </c>
      <c r="E139" s="187" t="s">
        <v>1460</v>
      </c>
      <c r="F139" s="188" t="s">
        <v>1461</v>
      </c>
      <c r="G139" s="189" t="s">
        <v>268</v>
      </c>
      <c r="H139" s="190">
        <v>15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301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301</v>
      </c>
      <c r="BM139" s="198" t="s">
        <v>231</v>
      </c>
    </row>
    <row r="140" s="2" customFormat="1" ht="33" customHeight="1">
      <c r="A140" s="34"/>
      <c r="B140" s="185"/>
      <c r="C140" s="186" t="s">
        <v>210</v>
      </c>
      <c r="D140" s="186" t="s">
        <v>185</v>
      </c>
      <c r="E140" s="187" t="s">
        <v>1465</v>
      </c>
      <c r="F140" s="188" t="s">
        <v>1466</v>
      </c>
      <c r="G140" s="189" t="s">
        <v>1464</v>
      </c>
      <c r="H140" s="190">
        <v>5</v>
      </c>
      <c r="I140" s="191"/>
      <c r="J140" s="192">
        <f>ROUND(I140*H140,2)</f>
        <v>0</v>
      </c>
      <c r="K140" s="193"/>
      <c r="L140" s="35"/>
      <c r="M140" s="211" t="s">
        <v>1</v>
      </c>
      <c r="N140" s="212" t="s">
        <v>41</v>
      </c>
      <c r="O140" s="213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301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301</v>
      </c>
      <c r="BM140" s="198" t="s">
        <v>234</v>
      </c>
    </row>
    <row r="141" s="2" customFormat="1" ht="6.96" customHeight="1">
      <c r="A141" s="34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35"/>
      <c r="M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</sheetData>
  <autoFilter ref="C122:K14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2040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ROUND(J124,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ROUND((SUM(BE124:BE179)),  2)</f>
        <v>0</v>
      </c>
      <c r="G35" s="138"/>
      <c r="H35" s="138"/>
      <c r="I35" s="139">
        <v>0.20000000000000001</v>
      </c>
      <c r="J35" s="137">
        <f>ROUND(((SUM(BE124:BE179))*I35),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ROUND((SUM(BF124:BF179)),  2)</f>
        <v>0</v>
      </c>
      <c r="G36" s="138"/>
      <c r="H36" s="138"/>
      <c r="I36" s="139">
        <v>0.20000000000000001</v>
      </c>
      <c r="J36" s="137">
        <f>ROUND(((SUM(BF124:BF179))*I36),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ROUND((SUM(BG124:BG179)),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ROUND((SUM(BH124:BH179)),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ROUND((SUM(BI124:BI179)),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07 - SO 07 - PRELOŽKA OPTICKÝCH KÁBLOV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J124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1100</v>
      </c>
      <c r="E99" s="155"/>
      <c r="F99" s="155"/>
      <c r="G99" s="155"/>
      <c r="H99" s="155"/>
      <c r="I99" s="155"/>
      <c r="J99" s="156">
        <f>J125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2041</v>
      </c>
      <c r="E100" s="159"/>
      <c r="F100" s="159"/>
      <c r="G100" s="159"/>
      <c r="H100" s="159"/>
      <c r="I100" s="159"/>
      <c r="J100" s="160">
        <f>J126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2042</v>
      </c>
      <c r="E101" s="159"/>
      <c r="F101" s="159"/>
      <c r="G101" s="159"/>
      <c r="H101" s="159"/>
      <c r="I101" s="159"/>
      <c r="J101" s="160">
        <f>J136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2043</v>
      </c>
      <c r="E102" s="159"/>
      <c r="F102" s="159"/>
      <c r="G102" s="159"/>
      <c r="H102" s="159"/>
      <c r="I102" s="159"/>
      <c r="J102" s="160">
        <f>J152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169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6.25" customHeight="1">
      <c r="A112" s="34"/>
      <c r="B112" s="35"/>
      <c r="C112" s="34"/>
      <c r="D112" s="34"/>
      <c r="E112" s="131" t="str">
        <f>E7</f>
        <v>ZARIADENIE OPATROVATEĽSKEJ SLUŽBY A DENNÝ STACIONÁR V OBJEKTE SÚP. Č. 2845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135</v>
      </c>
      <c r="L113" s="18"/>
    </row>
    <row r="114" s="2" customFormat="1" ht="23.25" customHeight="1">
      <c r="A114" s="34"/>
      <c r="B114" s="35"/>
      <c r="C114" s="34"/>
      <c r="D114" s="34"/>
      <c r="E114" s="131" t="s">
        <v>136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137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E11</f>
        <v>07 - SO 07 - PRELOŽKA OPTICKÝCH KÁBLOV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F14</f>
        <v>parc. č. C KN 5066/204, k.ú. Snina</v>
      </c>
      <c r="G118" s="34"/>
      <c r="H118" s="34"/>
      <c r="I118" s="28" t="s">
        <v>21</v>
      </c>
      <c r="J118" s="70" t="str">
        <f>IF(J14="","",J14)</f>
        <v>13. 12. 2021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23</v>
      </c>
      <c r="D120" s="34"/>
      <c r="E120" s="34"/>
      <c r="F120" s="23" t="str">
        <f>E17</f>
        <v>Mesto Snina</v>
      </c>
      <c r="G120" s="34"/>
      <c r="H120" s="34"/>
      <c r="I120" s="28" t="s">
        <v>29</v>
      </c>
      <c r="J120" s="32" t="str">
        <f>E23</f>
        <v>Ing. Róbert Šmajda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IF(E20="","",E20)</f>
        <v>Vyplň údaj</v>
      </c>
      <c r="G121" s="34"/>
      <c r="H121" s="34"/>
      <c r="I121" s="28" t="s">
        <v>32</v>
      </c>
      <c r="J121" s="32" t="str">
        <f>E26</f>
        <v>Martin Kofira - KM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1"/>
      <c r="B123" s="162"/>
      <c r="C123" s="163" t="s">
        <v>170</v>
      </c>
      <c r="D123" s="164" t="s">
        <v>60</v>
      </c>
      <c r="E123" s="164" t="s">
        <v>56</v>
      </c>
      <c r="F123" s="164" t="s">
        <v>57</v>
      </c>
      <c r="G123" s="164" t="s">
        <v>171</v>
      </c>
      <c r="H123" s="164" t="s">
        <v>172</v>
      </c>
      <c r="I123" s="164" t="s">
        <v>173</v>
      </c>
      <c r="J123" s="165" t="s">
        <v>143</v>
      </c>
      <c r="K123" s="166" t="s">
        <v>174</v>
      </c>
      <c r="L123" s="167"/>
      <c r="M123" s="87" t="s">
        <v>1</v>
      </c>
      <c r="N123" s="88" t="s">
        <v>39</v>
      </c>
      <c r="O123" s="88" t="s">
        <v>175</v>
      </c>
      <c r="P123" s="88" t="s">
        <v>176</v>
      </c>
      <c r="Q123" s="88" t="s">
        <v>177</v>
      </c>
      <c r="R123" s="88" t="s">
        <v>178</v>
      </c>
      <c r="S123" s="88" t="s">
        <v>179</v>
      </c>
      <c r="T123" s="89" t="s">
        <v>180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="2" customFormat="1" ht="22.8" customHeight="1">
      <c r="A124" s="34"/>
      <c r="B124" s="35"/>
      <c r="C124" s="94" t="s">
        <v>144</v>
      </c>
      <c r="D124" s="34"/>
      <c r="E124" s="34"/>
      <c r="F124" s="34"/>
      <c r="G124" s="34"/>
      <c r="H124" s="34"/>
      <c r="I124" s="34"/>
      <c r="J124" s="168">
        <f>BK124</f>
        <v>0</v>
      </c>
      <c r="K124" s="34"/>
      <c r="L124" s="35"/>
      <c r="M124" s="90"/>
      <c r="N124" s="74"/>
      <c r="O124" s="91"/>
      <c r="P124" s="169">
        <f>P125</f>
        <v>0</v>
      </c>
      <c r="Q124" s="91"/>
      <c r="R124" s="169">
        <f>R125</f>
        <v>0</v>
      </c>
      <c r="S124" s="91"/>
      <c r="T124" s="170">
        <f>T125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145</v>
      </c>
      <c r="BK124" s="171">
        <f>BK125</f>
        <v>0</v>
      </c>
    </row>
    <row r="125" s="12" customFormat="1" ht="25.92" customHeight="1">
      <c r="A125" s="12"/>
      <c r="B125" s="172"/>
      <c r="C125" s="12"/>
      <c r="D125" s="173" t="s">
        <v>74</v>
      </c>
      <c r="E125" s="174" t="s">
        <v>268</v>
      </c>
      <c r="F125" s="174" t="s">
        <v>1110</v>
      </c>
      <c r="G125" s="12"/>
      <c r="H125" s="12"/>
      <c r="I125" s="175"/>
      <c r="J125" s="176">
        <f>BK125</f>
        <v>0</v>
      </c>
      <c r="K125" s="12"/>
      <c r="L125" s="172"/>
      <c r="M125" s="177"/>
      <c r="N125" s="178"/>
      <c r="O125" s="178"/>
      <c r="P125" s="179">
        <f>P126+P136+P152</f>
        <v>0</v>
      </c>
      <c r="Q125" s="178"/>
      <c r="R125" s="179">
        <f>R126+R136+R152</f>
        <v>0</v>
      </c>
      <c r="S125" s="178"/>
      <c r="T125" s="180">
        <f>T126+T136+T152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3" t="s">
        <v>92</v>
      </c>
      <c r="AT125" s="181" t="s">
        <v>74</v>
      </c>
      <c r="AU125" s="181" t="s">
        <v>75</v>
      </c>
      <c r="AY125" s="173" t="s">
        <v>183</v>
      </c>
      <c r="BK125" s="182">
        <f>BK126+BK136+BK152</f>
        <v>0</v>
      </c>
    </row>
    <row r="126" s="12" customFormat="1" ht="22.8" customHeight="1">
      <c r="A126" s="12"/>
      <c r="B126" s="172"/>
      <c r="C126" s="12"/>
      <c r="D126" s="173" t="s">
        <v>74</v>
      </c>
      <c r="E126" s="183" t="s">
        <v>82</v>
      </c>
      <c r="F126" s="183" t="s">
        <v>2044</v>
      </c>
      <c r="G126" s="12"/>
      <c r="H126" s="12"/>
      <c r="I126" s="175"/>
      <c r="J126" s="184">
        <f>BK126</f>
        <v>0</v>
      </c>
      <c r="K126" s="12"/>
      <c r="L126" s="172"/>
      <c r="M126" s="177"/>
      <c r="N126" s="178"/>
      <c r="O126" s="178"/>
      <c r="P126" s="179">
        <f>SUM(P127:P135)</f>
        <v>0</v>
      </c>
      <c r="Q126" s="178"/>
      <c r="R126" s="179">
        <f>SUM(R127:R135)</f>
        <v>0</v>
      </c>
      <c r="S126" s="178"/>
      <c r="T126" s="180">
        <f>SUM(T127:T135)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3" t="s">
        <v>82</v>
      </c>
      <c r="AT126" s="181" t="s">
        <v>74</v>
      </c>
      <c r="AU126" s="181" t="s">
        <v>82</v>
      </c>
      <c r="AY126" s="173" t="s">
        <v>183</v>
      </c>
      <c r="BK126" s="182">
        <f>SUM(BK127:BK135)</f>
        <v>0</v>
      </c>
    </row>
    <row r="127" s="2" customFormat="1" ht="21.75" customHeight="1">
      <c r="A127" s="34"/>
      <c r="B127" s="185"/>
      <c r="C127" s="186" t="s">
        <v>82</v>
      </c>
      <c r="D127" s="186" t="s">
        <v>185</v>
      </c>
      <c r="E127" s="187" t="s">
        <v>82</v>
      </c>
      <c r="F127" s="188" t="s">
        <v>2045</v>
      </c>
      <c r="G127" s="189" t="s">
        <v>1187</v>
      </c>
      <c r="H127" s="190">
        <v>1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41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189</v>
      </c>
      <c r="AT127" s="198" t="s">
        <v>185</v>
      </c>
      <c r="AU127" s="198" t="s">
        <v>87</v>
      </c>
      <c r="AY127" s="15" t="s">
        <v>183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87</v>
      </c>
      <c r="BK127" s="199">
        <f>ROUND(I127*H127,2)</f>
        <v>0</v>
      </c>
      <c r="BL127" s="15" t="s">
        <v>189</v>
      </c>
      <c r="BM127" s="198" t="s">
        <v>87</v>
      </c>
    </row>
    <row r="128" s="2" customFormat="1" ht="21.75" customHeight="1">
      <c r="A128" s="34"/>
      <c r="B128" s="185"/>
      <c r="C128" s="186" t="s">
        <v>87</v>
      </c>
      <c r="D128" s="186" t="s">
        <v>185</v>
      </c>
      <c r="E128" s="187" t="s">
        <v>1188</v>
      </c>
      <c r="F128" s="188" t="s">
        <v>2046</v>
      </c>
      <c r="G128" s="189" t="s">
        <v>1187</v>
      </c>
      <c r="H128" s="190">
        <v>2</v>
      </c>
      <c r="I128" s="191"/>
      <c r="J128" s="192">
        <f>ROUND(I128*H128,2)</f>
        <v>0</v>
      </c>
      <c r="K128" s="193"/>
      <c r="L128" s="35"/>
      <c r="M128" s="194" t="s">
        <v>1</v>
      </c>
      <c r="N128" s="195" t="s">
        <v>41</v>
      </c>
      <c r="O128" s="78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8" t="s">
        <v>189</v>
      </c>
      <c r="AT128" s="198" t="s">
        <v>185</v>
      </c>
      <c r="AU128" s="198" t="s">
        <v>87</v>
      </c>
      <c r="AY128" s="15" t="s">
        <v>183</v>
      </c>
      <c r="BE128" s="199">
        <f>IF(N128="základná",J128,0)</f>
        <v>0</v>
      </c>
      <c r="BF128" s="199">
        <f>IF(N128="znížená",J128,0)</f>
        <v>0</v>
      </c>
      <c r="BG128" s="199">
        <f>IF(N128="zákl. prenesená",J128,0)</f>
        <v>0</v>
      </c>
      <c r="BH128" s="199">
        <f>IF(N128="zníž. prenesená",J128,0)</f>
        <v>0</v>
      </c>
      <c r="BI128" s="199">
        <f>IF(N128="nulová",J128,0)</f>
        <v>0</v>
      </c>
      <c r="BJ128" s="15" t="s">
        <v>87</v>
      </c>
      <c r="BK128" s="199">
        <f>ROUND(I128*H128,2)</f>
        <v>0</v>
      </c>
      <c r="BL128" s="15" t="s">
        <v>189</v>
      </c>
      <c r="BM128" s="198" t="s">
        <v>189</v>
      </c>
    </row>
    <row r="129" s="2" customFormat="1" ht="21.75" customHeight="1">
      <c r="A129" s="34"/>
      <c r="B129" s="185"/>
      <c r="C129" s="186" t="s">
        <v>92</v>
      </c>
      <c r="D129" s="186" t="s">
        <v>185</v>
      </c>
      <c r="E129" s="187" t="s">
        <v>1190</v>
      </c>
      <c r="F129" s="188" t="s">
        <v>2047</v>
      </c>
      <c r="G129" s="189" t="s">
        <v>1187</v>
      </c>
      <c r="H129" s="190">
        <v>5</v>
      </c>
      <c r="I129" s="191"/>
      <c r="J129" s="192">
        <f>ROUND(I129*H129,2)</f>
        <v>0</v>
      </c>
      <c r="K129" s="193"/>
      <c r="L129" s="35"/>
      <c r="M129" s="194" t="s">
        <v>1</v>
      </c>
      <c r="N129" s="195" t="s">
        <v>41</v>
      </c>
      <c r="O129" s="78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189</v>
      </c>
      <c r="AT129" s="198" t="s">
        <v>185</v>
      </c>
      <c r="AU129" s="198" t="s">
        <v>87</v>
      </c>
      <c r="AY129" s="15" t="s">
        <v>183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87</v>
      </c>
      <c r="BK129" s="199">
        <f>ROUND(I129*H129,2)</f>
        <v>0</v>
      </c>
      <c r="BL129" s="15" t="s">
        <v>189</v>
      </c>
      <c r="BM129" s="198" t="s">
        <v>195</v>
      </c>
    </row>
    <row r="130" s="2" customFormat="1" ht="16.5" customHeight="1">
      <c r="A130" s="34"/>
      <c r="B130" s="185"/>
      <c r="C130" s="186" t="s">
        <v>189</v>
      </c>
      <c r="D130" s="186" t="s">
        <v>185</v>
      </c>
      <c r="E130" s="187" t="s">
        <v>1192</v>
      </c>
      <c r="F130" s="188" t="s">
        <v>2048</v>
      </c>
      <c r="G130" s="189" t="s">
        <v>1187</v>
      </c>
      <c r="H130" s="190">
        <v>2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189</v>
      </c>
      <c r="AT130" s="198" t="s">
        <v>185</v>
      </c>
      <c r="AU130" s="198" t="s">
        <v>87</v>
      </c>
      <c r="AY130" s="15" t="s">
        <v>183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87</v>
      </c>
      <c r="BK130" s="199">
        <f>ROUND(I130*H130,2)</f>
        <v>0</v>
      </c>
      <c r="BL130" s="15" t="s">
        <v>189</v>
      </c>
      <c r="BM130" s="198" t="s">
        <v>198</v>
      </c>
    </row>
    <row r="131" s="2" customFormat="1" ht="16.5" customHeight="1">
      <c r="A131" s="34"/>
      <c r="B131" s="185"/>
      <c r="C131" s="186" t="s">
        <v>199</v>
      </c>
      <c r="D131" s="186" t="s">
        <v>185</v>
      </c>
      <c r="E131" s="187" t="s">
        <v>1194</v>
      </c>
      <c r="F131" s="188" t="s">
        <v>2049</v>
      </c>
      <c r="G131" s="189" t="s">
        <v>1187</v>
      </c>
      <c r="H131" s="190">
        <v>3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189</v>
      </c>
      <c r="AT131" s="198" t="s">
        <v>185</v>
      </c>
      <c r="AU131" s="198" t="s">
        <v>87</v>
      </c>
      <c r="AY131" s="15" t="s">
        <v>183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87</v>
      </c>
      <c r="BK131" s="199">
        <f>ROUND(I131*H131,2)</f>
        <v>0</v>
      </c>
      <c r="BL131" s="15" t="s">
        <v>189</v>
      </c>
      <c r="BM131" s="198" t="s">
        <v>202</v>
      </c>
    </row>
    <row r="132" s="2" customFormat="1" ht="16.5" customHeight="1">
      <c r="A132" s="34"/>
      <c r="B132" s="185"/>
      <c r="C132" s="186" t="s">
        <v>195</v>
      </c>
      <c r="D132" s="186" t="s">
        <v>185</v>
      </c>
      <c r="E132" s="187" t="s">
        <v>1196</v>
      </c>
      <c r="F132" s="188" t="s">
        <v>2050</v>
      </c>
      <c r="G132" s="189" t="s">
        <v>1187</v>
      </c>
      <c r="H132" s="190">
        <v>1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189</v>
      </c>
      <c r="AT132" s="198" t="s">
        <v>185</v>
      </c>
      <c r="AU132" s="198" t="s">
        <v>87</v>
      </c>
      <c r="AY132" s="15" t="s">
        <v>183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87</v>
      </c>
      <c r="BK132" s="199">
        <f>ROUND(I132*H132,2)</f>
        <v>0</v>
      </c>
      <c r="BL132" s="15" t="s">
        <v>189</v>
      </c>
      <c r="BM132" s="198" t="s">
        <v>206</v>
      </c>
    </row>
    <row r="133" s="2" customFormat="1" ht="21.75" customHeight="1">
      <c r="A133" s="34"/>
      <c r="B133" s="185"/>
      <c r="C133" s="186" t="s">
        <v>207</v>
      </c>
      <c r="D133" s="186" t="s">
        <v>185</v>
      </c>
      <c r="E133" s="187" t="s">
        <v>1198</v>
      </c>
      <c r="F133" s="188" t="s">
        <v>2051</v>
      </c>
      <c r="G133" s="189" t="s">
        <v>1187</v>
      </c>
      <c r="H133" s="190">
        <v>1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189</v>
      </c>
      <c r="AT133" s="198" t="s">
        <v>185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189</v>
      </c>
      <c r="BM133" s="198" t="s">
        <v>210</v>
      </c>
    </row>
    <row r="134" s="2" customFormat="1" ht="16.5" customHeight="1">
      <c r="A134" s="34"/>
      <c r="B134" s="185"/>
      <c r="C134" s="186" t="s">
        <v>198</v>
      </c>
      <c r="D134" s="186" t="s">
        <v>185</v>
      </c>
      <c r="E134" s="187" t="s">
        <v>1200</v>
      </c>
      <c r="F134" s="188" t="s">
        <v>2052</v>
      </c>
      <c r="G134" s="189" t="s">
        <v>1187</v>
      </c>
      <c r="H134" s="190">
        <v>1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189</v>
      </c>
      <c r="AT134" s="198" t="s">
        <v>185</v>
      </c>
      <c r="AU134" s="198" t="s">
        <v>87</v>
      </c>
      <c r="AY134" s="15" t="s">
        <v>183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87</v>
      </c>
      <c r="BK134" s="199">
        <f>ROUND(I134*H134,2)</f>
        <v>0</v>
      </c>
      <c r="BL134" s="15" t="s">
        <v>189</v>
      </c>
      <c r="BM134" s="198" t="s">
        <v>214</v>
      </c>
    </row>
    <row r="135" s="2" customFormat="1" ht="16.5" customHeight="1">
      <c r="A135" s="34"/>
      <c r="B135" s="185"/>
      <c r="C135" s="186" t="s">
        <v>215</v>
      </c>
      <c r="D135" s="186" t="s">
        <v>185</v>
      </c>
      <c r="E135" s="187" t="s">
        <v>1202</v>
      </c>
      <c r="F135" s="188" t="s">
        <v>2053</v>
      </c>
      <c r="G135" s="189" t="s">
        <v>1187</v>
      </c>
      <c r="H135" s="190">
        <v>1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189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189</v>
      </c>
      <c r="BM135" s="198" t="s">
        <v>218</v>
      </c>
    </row>
    <row r="136" s="12" customFormat="1" ht="22.8" customHeight="1">
      <c r="A136" s="12"/>
      <c r="B136" s="172"/>
      <c r="C136" s="12"/>
      <c r="D136" s="173" t="s">
        <v>74</v>
      </c>
      <c r="E136" s="183" t="s">
        <v>1333</v>
      </c>
      <c r="F136" s="183" t="s">
        <v>2054</v>
      </c>
      <c r="G136" s="12"/>
      <c r="H136" s="12"/>
      <c r="I136" s="175"/>
      <c r="J136" s="184">
        <f>BK136</f>
        <v>0</v>
      </c>
      <c r="K136" s="12"/>
      <c r="L136" s="172"/>
      <c r="M136" s="177"/>
      <c r="N136" s="178"/>
      <c r="O136" s="178"/>
      <c r="P136" s="179">
        <f>SUM(P137:P151)</f>
        <v>0</v>
      </c>
      <c r="Q136" s="178"/>
      <c r="R136" s="179">
        <f>SUM(R137:R151)</f>
        <v>0</v>
      </c>
      <c r="S136" s="178"/>
      <c r="T136" s="180">
        <f>SUM(T137:T151)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3" t="s">
        <v>82</v>
      </c>
      <c r="AT136" s="181" t="s">
        <v>74</v>
      </c>
      <c r="AU136" s="181" t="s">
        <v>82</v>
      </c>
      <c r="AY136" s="173" t="s">
        <v>183</v>
      </c>
      <c r="BK136" s="182">
        <f>SUM(BK137:BK151)</f>
        <v>0</v>
      </c>
    </row>
    <row r="137" s="2" customFormat="1" ht="16.5" customHeight="1">
      <c r="A137" s="34"/>
      <c r="B137" s="185"/>
      <c r="C137" s="200" t="s">
        <v>202</v>
      </c>
      <c r="D137" s="200" t="s">
        <v>268</v>
      </c>
      <c r="E137" s="201" t="s">
        <v>82</v>
      </c>
      <c r="F137" s="202" t="s">
        <v>2055</v>
      </c>
      <c r="G137" s="203" t="s">
        <v>1187</v>
      </c>
      <c r="H137" s="204">
        <v>1</v>
      </c>
      <c r="I137" s="205"/>
      <c r="J137" s="206">
        <f>ROUND(I137*H137,2)</f>
        <v>0</v>
      </c>
      <c r="K137" s="207"/>
      <c r="L137" s="208"/>
      <c r="M137" s="209" t="s">
        <v>1</v>
      </c>
      <c r="N137" s="210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198</v>
      </c>
      <c r="AT137" s="198" t="s">
        <v>268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189</v>
      </c>
      <c r="BM137" s="198" t="s">
        <v>7</v>
      </c>
    </row>
    <row r="138" s="2" customFormat="1" ht="16.5" customHeight="1">
      <c r="A138" s="34"/>
      <c r="B138" s="185"/>
      <c r="C138" s="186" t="s">
        <v>221</v>
      </c>
      <c r="D138" s="186" t="s">
        <v>185</v>
      </c>
      <c r="E138" s="187" t="s">
        <v>1204</v>
      </c>
      <c r="F138" s="188" t="s">
        <v>2056</v>
      </c>
      <c r="G138" s="189" t="s">
        <v>1187</v>
      </c>
      <c r="H138" s="190">
        <v>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224</v>
      </c>
    </row>
    <row r="139" s="2" customFormat="1" ht="16.5" customHeight="1">
      <c r="A139" s="34"/>
      <c r="B139" s="185"/>
      <c r="C139" s="186" t="s">
        <v>206</v>
      </c>
      <c r="D139" s="186" t="s">
        <v>185</v>
      </c>
      <c r="E139" s="187" t="s">
        <v>1206</v>
      </c>
      <c r="F139" s="188" t="s">
        <v>2057</v>
      </c>
      <c r="G139" s="189" t="s">
        <v>1187</v>
      </c>
      <c r="H139" s="190">
        <v>1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227</v>
      </c>
    </row>
    <row r="140" s="2" customFormat="1" ht="16.5" customHeight="1">
      <c r="A140" s="34"/>
      <c r="B140" s="185"/>
      <c r="C140" s="200" t="s">
        <v>228</v>
      </c>
      <c r="D140" s="200" t="s">
        <v>268</v>
      </c>
      <c r="E140" s="201" t="s">
        <v>1188</v>
      </c>
      <c r="F140" s="202" t="s">
        <v>2058</v>
      </c>
      <c r="G140" s="203" t="s">
        <v>268</v>
      </c>
      <c r="H140" s="204">
        <v>3</v>
      </c>
      <c r="I140" s="205"/>
      <c r="J140" s="206">
        <f>ROUND(I140*H140,2)</f>
        <v>0</v>
      </c>
      <c r="K140" s="207"/>
      <c r="L140" s="208"/>
      <c r="M140" s="209" t="s">
        <v>1</v>
      </c>
      <c r="N140" s="210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198</v>
      </c>
      <c r="AT140" s="198" t="s">
        <v>268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231</v>
      </c>
    </row>
    <row r="141" s="2" customFormat="1" ht="16.5" customHeight="1">
      <c r="A141" s="34"/>
      <c r="B141" s="185"/>
      <c r="C141" s="200" t="s">
        <v>210</v>
      </c>
      <c r="D141" s="200" t="s">
        <v>268</v>
      </c>
      <c r="E141" s="201" t="s">
        <v>1190</v>
      </c>
      <c r="F141" s="202" t="s">
        <v>2059</v>
      </c>
      <c r="G141" s="203" t="s">
        <v>1187</v>
      </c>
      <c r="H141" s="204">
        <v>6</v>
      </c>
      <c r="I141" s="205"/>
      <c r="J141" s="206">
        <f>ROUND(I141*H141,2)</f>
        <v>0</v>
      </c>
      <c r="K141" s="207"/>
      <c r="L141" s="208"/>
      <c r="M141" s="209" t="s">
        <v>1</v>
      </c>
      <c r="N141" s="210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198</v>
      </c>
      <c r="AT141" s="198" t="s">
        <v>268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234</v>
      </c>
    </row>
    <row r="142" s="2" customFormat="1" ht="16.5" customHeight="1">
      <c r="A142" s="34"/>
      <c r="B142" s="185"/>
      <c r="C142" s="186" t="s">
        <v>235</v>
      </c>
      <c r="D142" s="186" t="s">
        <v>185</v>
      </c>
      <c r="E142" s="187" t="s">
        <v>1208</v>
      </c>
      <c r="F142" s="188" t="s">
        <v>2060</v>
      </c>
      <c r="G142" s="189" t="s">
        <v>1187</v>
      </c>
      <c r="H142" s="190">
        <v>1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239</v>
      </c>
    </row>
    <row r="143" s="2" customFormat="1" ht="16.5" customHeight="1">
      <c r="A143" s="34"/>
      <c r="B143" s="185"/>
      <c r="C143" s="186" t="s">
        <v>214</v>
      </c>
      <c r="D143" s="186" t="s">
        <v>185</v>
      </c>
      <c r="E143" s="187" t="s">
        <v>1210</v>
      </c>
      <c r="F143" s="188" t="s">
        <v>2061</v>
      </c>
      <c r="G143" s="189" t="s">
        <v>268</v>
      </c>
      <c r="H143" s="190">
        <v>3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242</v>
      </c>
    </row>
    <row r="144" s="2" customFormat="1" ht="21.75" customHeight="1">
      <c r="A144" s="34"/>
      <c r="B144" s="185"/>
      <c r="C144" s="186" t="s">
        <v>243</v>
      </c>
      <c r="D144" s="186" t="s">
        <v>185</v>
      </c>
      <c r="E144" s="187" t="s">
        <v>1212</v>
      </c>
      <c r="F144" s="188" t="s">
        <v>2062</v>
      </c>
      <c r="G144" s="189" t="s">
        <v>1187</v>
      </c>
      <c r="H144" s="190">
        <v>1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246</v>
      </c>
    </row>
    <row r="145" s="2" customFormat="1" ht="16.5" customHeight="1">
      <c r="A145" s="34"/>
      <c r="B145" s="185"/>
      <c r="C145" s="186" t="s">
        <v>218</v>
      </c>
      <c r="D145" s="186" t="s">
        <v>185</v>
      </c>
      <c r="E145" s="187" t="s">
        <v>1214</v>
      </c>
      <c r="F145" s="188" t="s">
        <v>2063</v>
      </c>
      <c r="G145" s="189" t="s">
        <v>1187</v>
      </c>
      <c r="H145" s="190">
        <v>1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189</v>
      </c>
      <c r="AT145" s="198" t="s">
        <v>185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249</v>
      </c>
    </row>
    <row r="146" s="2" customFormat="1" ht="16.5" customHeight="1">
      <c r="A146" s="34"/>
      <c r="B146" s="185"/>
      <c r="C146" s="186" t="s">
        <v>250</v>
      </c>
      <c r="D146" s="186" t="s">
        <v>185</v>
      </c>
      <c r="E146" s="187" t="s">
        <v>1216</v>
      </c>
      <c r="F146" s="188" t="s">
        <v>2064</v>
      </c>
      <c r="G146" s="189" t="s">
        <v>1187</v>
      </c>
      <c r="H146" s="190">
        <v>48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189</v>
      </c>
      <c r="AT146" s="198" t="s">
        <v>185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189</v>
      </c>
      <c r="BM146" s="198" t="s">
        <v>253</v>
      </c>
    </row>
    <row r="147" s="2" customFormat="1" ht="16.5" customHeight="1">
      <c r="A147" s="34"/>
      <c r="B147" s="185"/>
      <c r="C147" s="200" t="s">
        <v>7</v>
      </c>
      <c r="D147" s="200" t="s">
        <v>268</v>
      </c>
      <c r="E147" s="201" t="s">
        <v>1192</v>
      </c>
      <c r="F147" s="202" t="s">
        <v>2065</v>
      </c>
      <c r="G147" s="203" t="s">
        <v>1187</v>
      </c>
      <c r="H147" s="204">
        <v>48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198</v>
      </c>
      <c r="AT147" s="198" t="s">
        <v>268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256</v>
      </c>
    </row>
    <row r="148" s="2" customFormat="1" ht="16.5" customHeight="1">
      <c r="A148" s="34"/>
      <c r="B148" s="185"/>
      <c r="C148" s="200" t="s">
        <v>257</v>
      </c>
      <c r="D148" s="200" t="s">
        <v>268</v>
      </c>
      <c r="E148" s="201" t="s">
        <v>1194</v>
      </c>
      <c r="F148" s="202" t="s">
        <v>2066</v>
      </c>
      <c r="G148" s="203" t="s">
        <v>1187</v>
      </c>
      <c r="H148" s="204">
        <v>48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198</v>
      </c>
      <c r="AT148" s="198" t="s">
        <v>268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189</v>
      </c>
      <c r="BM148" s="198" t="s">
        <v>260</v>
      </c>
    </row>
    <row r="149" s="2" customFormat="1" ht="16.5" customHeight="1">
      <c r="A149" s="34"/>
      <c r="B149" s="185"/>
      <c r="C149" s="200" t="s">
        <v>224</v>
      </c>
      <c r="D149" s="200" t="s">
        <v>268</v>
      </c>
      <c r="E149" s="201" t="s">
        <v>1196</v>
      </c>
      <c r="F149" s="202" t="s">
        <v>2067</v>
      </c>
      <c r="G149" s="203" t="s">
        <v>268</v>
      </c>
      <c r="H149" s="204">
        <v>30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198</v>
      </c>
      <c r="AT149" s="198" t="s">
        <v>268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189</v>
      </c>
      <c r="BM149" s="198" t="s">
        <v>263</v>
      </c>
    </row>
    <row r="150" s="2" customFormat="1" ht="16.5" customHeight="1">
      <c r="A150" s="34"/>
      <c r="B150" s="185"/>
      <c r="C150" s="186" t="s">
        <v>264</v>
      </c>
      <c r="D150" s="186" t="s">
        <v>185</v>
      </c>
      <c r="E150" s="187" t="s">
        <v>1218</v>
      </c>
      <c r="F150" s="188" t="s">
        <v>2068</v>
      </c>
      <c r="G150" s="189" t="s">
        <v>268</v>
      </c>
      <c r="H150" s="190">
        <v>30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189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189</v>
      </c>
      <c r="BM150" s="198" t="s">
        <v>267</v>
      </c>
    </row>
    <row r="151" s="2" customFormat="1" ht="16.5" customHeight="1">
      <c r="A151" s="34"/>
      <c r="B151" s="185"/>
      <c r="C151" s="186" t="s">
        <v>227</v>
      </c>
      <c r="D151" s="186" t="s">
        <v>185</v>
      </c>
      <c r="E151" s="187" t="s">
        <v>1220</v>
      </c>
      <c r="F151" s="188" t="s">
        <v>2069</v>
      </c>
      <c r="G151" s="189" t="s">
        <v>1187</v>
      </c>
      <c r="H151" s="190">
        <v>48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189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272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1355</v>
      </c>
      <c r="F152" s="183" t="s">
        <v>2070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SUM(P153:P179)</f>
        <v>0</v>
      </c>
      <c r="Q152" s="178"/>
      <c r="R152" s="179">
        <f>SUM(R153:R179)</f>
        <v>0</v>
      </c>
      <c r="S152" s="178"/>
      <c r="T152" s="180">
        <f>SUM(T153:T179)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82</v>
      </c>
      <c r="AT152" s="181" t="s">
        <v>74</v>
      </c>
      <c r="AU152" s="181" t="s">
        <v>82</v>
      </c>
      <c r="AY152" s="173" t="s">
        <v>183</v>
      </c>
      <c r="BK152" s="182">
        <f>SUM(BK153:BK179)</f>
        <v>0</v>
      </c>
    </row>
    <row r="153" s="2" customFormat="1" ht="16.5" customHeight="1">
      <c r="A153" s="34"/>
      <c r="B153" s="185"/>
      <c r="C153" s="200" t="s">
        <v>273</v>
      </c>
      <c r="D153" s="200" t="s">
        <v>268</v>
      </c>
      <c r="E153" s="201" t="s">
        <v>1198</v>
      </c>
      <c r="F153" s="202" t="s">
        <v>2071</v>
      </c>
      <c r="G153" s="203" t="s">
        <v>1187</v>
      </c>
      <c r="H153" s="204">
        <v>1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198</v>
      </c>
      <c r="AT153" s="198" t="s">
        <v>268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189</v>
      </c>
      <c r="BM153" s="198" t="s">
        <v>276</v>
      </c>
    </row>
    <row r="154" s="2" customFormat="1" ht="16.5" customHeight="1">
      <c r="A154" s="34"/>
      <c r="B154" s="185"/>
      <c r="C154" s="200" t="s">
        <v>231</v>
      </c>
      <c r="D154" s="200" t="s">
        <v>268</v>
      </c>
      <c r="E154" s="201" t="s">
        <v>1200</v>
      </c>
      <c r="F154" s="202" t="s">
        <v>2072</v>
      </c>
      <c r="G154" s="203" t="s">
        <v>1187</v>
      </c>
      <c r="H154" s="204">
        <v>1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198</v>
      </c>
      <c r="AT154" s="198" t="s">
        <v>268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279</v>
      </c>
    </row>
    <row r="155" s="2" customFormat="1" ht="16.5" customHeight="1">
      <c r="A155" s="34"/>
      <c r="B155" s="185"/>
      <c r="C155" s="200" t="s">
        <v>280</v>
      </c>
      <c r="D155" s="200" t="s">
        <v>268</v>
      </c>
      <c r="E155" s="201" t="s">
        <v>1202</v>
      </c>
      <c r="F155" s="202" t="s">
        <v>2073</v>
      </c>
      <c r="G155" s="203" t="s">
        <v>1187</v>
      </c>
      <c r="H155" s="204">
        <v>1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198</v>
      </c>
      <c r="AT155" s="198" t="s">
        <v>268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189</v>
      </c>
      <c r="BM155" s="198" t="s">
        <v>283</v>
      </c>
    </row>
    <row r="156" s="2" customFormat="1" ht="16.5" customHeight="1">
      <c r="A156" s="34"/>
      <c r="B156" s="185"/>
      <c r="C156" s="200" t="s">
        <v>234</v>
      </c>
      <c r="D156" s="200" t="s">
        <v>268</v>
      </c>
      <c r="E156" s="201" t="s">
        <v>1204</v>
      </c>
      <c r="F156" s="202" t="s">
        <v>2074</v>
      </c>
      <c r="G156" s="203" t="s">
        <v>1187</v>
      </c>
      <c r="H156" s="204">
        <v>2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198</v>
      </c>
      <c r="AT156" s="198" t="s">
        <v>268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286</v>
      </c>
    </row>
    <row r="157" s="2" customFormat="1" ht="16.5" customHeight="1">
      <c r="A157" s="34"/>
      <c r="B157" s="185"/>
      <c r="C157" s="200" t="s">
        <v>287</v>
      </c>
      <c r="D157" s="200" t="s">
        <v>268</v>
      </c>
      <c r="E157" s="201" t="s">
        <v>1206</v>
      </c>
      <c r="F157" s="202" t="s">
        <v>2075</v>
      </c>
      <c r="G157" s="203" t="s">
        <v>1187</v>
      </c>
      <c r="H157" s="204">
        <v>1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198</v>
      </c>
      <c r="AT157" s="198" t="s">
        <v>268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290</v>
      </c>
    </row>
    <row r="158" s="2" customFormat="1" ht="16.5" customHeight="1">
      <c r="A158" s="34"/>
      <c r="B158" s="185"/>
      <c r="C158" s="200" t="s">
        <v>239</v>
      </c>
      <c r="D158" s="200" t="s">
        <v>268</v>
      </c>
      <c r="E158" s="201" t="s">
        <v>1208</v>
      </c>
      <c r="F158" s="202" t="s">
        <v>2076</v>
      </c>
      <c r="G158" s="203" t="s">
        <v>1187</v>
      </c>
      <c r="H158" s="204">
        <v>3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198</v>
      </c>
      <c r="AT158" s="198" t="s">
        <v>268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293</v>
      </c>
    </row>
    <row r="159" s="2" customFormat="1" ht="16.5" customHeight="1">
      <c r="A159" s="34"/>
      <c r="B159" s="185"/>
      <c r="C159" s="186" t="s">
        <v>294</v>
      </c>
      <c r="D159" s="186" t="s">
        <v>185</v>
      </c>
      <c r="E159" s="187" t="s">
        <v>1222</v>
      </c>
      <c r="F159" s="188" t="s">
        <v>2077</v>
      </c>
      <c r="G159" s="189" t="s">
        <v>1187</v>
      </c>
      <c r="H159" s="190">
        <v>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298</v>
      </c>
    </row>
    <row r="160" s="2" customFormat="1" ht="16.5" customHeight="1">
      <c r="A160" s="34"/>
      <c r="B160" s="185"/>
      <c r="C160" s="186" t="s">
        <v>242</v>
      </c>
      <c r="D160" s="186" t="s">
        <v>185</v>
      </c>
      <c r="E160" s="187" t="s">
        <v>1225</v>
      </c>
      <c r="F160" s="188" t="s">
        <v>2078</v>
      </c>
      <c r="G160" s="189" t="s">
        <v>1187</v>
      </c>
      <c r="H160" s="190">
        <v>1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189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301</v>
      </c>
    </row>
    <row r="161" s="2" customFormat="1" ht="16.5" customHeight="1">
      <c r="A161" s="34"/>
      <c r="B161" s="185"/>
      <c r="C161" s="186" t="s">
        <v>302</v>
      </c>
      <c r="D161" s="186" t="s">
        <v>185</v>
      </c>
      <c r="E161" s="187" t="s">
        <v>1227</v>
      </c>
      <c r="F161" s="188" t="s">
        <v>2079</v>
      </c>
      <c r="G161" s="189" t="s">
        <v>1187</v>
      </c>
      <c r="H161" s="190">
        <v>1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189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189</v>
      </c>
      <c r="BM161" s="198" t="s">
        <v>305</v>
      </c>
    </row>
    <row r="162" s="2" customFormat="1" ht="16.5" customHeight="1">
      <c r="A162" s="34"/>
      <c r="B162" s="185"/>
      <c r="C162" s="186" t="s">
        <v>246</v>
      </c>
      <c r="D162" s="186" t="s">
        <v>185</v>
      </c>
      <c r="E162" s="187" t="s">
        <v>1229</v>
      </c>
      <c r="F162" s="188" t="s">
        <v>2080</v>
      </c>
      <c r="G162" s="189" t="s">
        <v>1187</v>
      </c>
      <c r="H162" s="190">
        <v>2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308</v>
      </c>
    </row>
    <row r="163" s="2" customFormat="1" ht="21.75" customHeight="1">
      <c r="A163" s="34"/>
      <c r="B163" s="185"/>
      <c r="C163" s="186" t="s">
        <v>310</v>
      </c>
      <c r="D163" s="186" t="s">
        <v>185</v>
      </c>
      <c r="E163" s="187" t="s">
        <v>1231</v>
      </c>
      <c r="F163" s="188" t="s">
        <v>2081</v>
      </c>
      <c r="G163" s="189" t="s">
        <v>1187</v>
      </c>
      <c r="H163" s="190">
        <v>1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189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189</v>
      </c>
      <c r="BM163" s="198" t="s">
        <v>313</v>
      </c>
    </row>
    <row r="164" s="2" customFormat="1" ht="16.5" customHeight="1">
      <c r="A164" s="34"/>
      <c r="B164" s="185"/>
      <c r="C164" s="186" t="s">
        <v>249</v>
      </c>
      <c r="D164" s="186" t="s">
        <v>185</v>
      </c>
      <c r="E164" s="187" t="s">
        <v>1233</v>
      </c>
      <c r="F164" s="188" t="s">
        <v>2082</v>
      </c>
      <c r="G164" s="189" t="s">
        <v>1187</v>
      </c>
      <c r="H164" s="190">
        <v>1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189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189</v>
      </c>
      <c r="BM164" s="198" t="s">
        <v>316</v>
      </c>
    </row>
    <row r="165" s="2" customFormat="1" ht="16.5" customHeight="1">
      <c r="A165" s="34"/>
      <c r="B165" s="185"/>
      <c r="C165" s="186" t="s">
        <v>317</v>
      </c>
      <c r="D165" s="186" t="s">
        <v>185</v>
      </c>
      <c r="E165" s="187" t="s">
        <v>1235</v>
      </c>
      <c r="F165" s="188" t="s">
        <v>2083</v>
      </c>
      <c r="G165" s="189" t="s">
        <v>1187</v>
      </c>
      <c r="H165" s="190">
        <v>3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189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189</v>
      </c>
      <c r="BM165" s="198" t="s">
        <v>320</v>
      </c>
    </row>
    <row r="166" s="2" customFormat="1" ht="16.5" customHeight="1">
      <c r="A166" s="34"/>
      <c r="B166" s="185"/>
      <c r="C166" s="186" t="s">
        <v>253</v>
      </c>
      <c r="D166" s="186" t="s">
        <v>185</v>
      </c>
      <c r="E166" s="187" t="s">
        <v>1237</v>
      </c>
      <c r="F166" s="188" t="s">
        <v>2084</v>
      </c>
      <c r="G166" s="189" t="s">
        <v>1187</v>
      </c>
      <c r="H166" s="190">
        <v>24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189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189</v>
      </c>
      <c r="BM166" s="198" t="s">
        <v>323</v>
      </c>
    </row>
    <row r="167" s="2" customFormat="1" ht="16.5" customHeight="1">
      <c r="A167" s="34"/>
      <c r="B167" s="185"/>
      <c r="C167" s="200" t="s">
        <v>324</v>
      </c>
      <c r="D167" s="200" t="s">
        <v>268</v>
      </c>
      <c r="E167" s="201" t="s">
        <v>1192</v>
      </c>
      <c r="F167" s="202" t="s">
        <v>2065</v>
      </c>
      <c r="G167" s="203" t="s">
        <v>1187</v>
      </c>
      <c r="H167" s="204">
        <v>21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198</v>
      </c>
      <c r="AT167" s="198" t="s">
        <v>268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189</v>
      </c>
      <c r="BM167" s="198" t="s">
        <v>327</v>
      </c>
    </row>
    <row r="168" s="2" customFormat="1" ht="16.5" customHeight="1">
      <c r="A168" s="34"/>
      <c r="B168" s="185"/>
      <c r="C168" s="200" t="s">
        <v>256</v>
      </c>
      <c r="D168" s="200" t="s">
        <v>268</v>
      </c>
      <c r="E168" s="201" t="s">
        <v>1194</v>
      </c>
      <c r="F168" s="202" t="s">
        <v>2066</v>
      </c>
      <c r="G168" s="203" t="s">
        <v>1187</v>
      </c>
      <c r="H168" s="204">
        <v>24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198</v>
      </c>
      <c r="AT168" s="198" t="s">
        <v>268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189</v>
      </c>
      <c r="BM168" s="198" t="s">
        <v>330</v>
      </c>
    </row>
    <row r="169" s="2" customFormat="1" ht="16.5" customHeight="1">
      <c r="A169" s="34"/>
      <c r="B169" s="185"/>
      <c r="C169" s="186" t="s">
        <v>331</v>
      </c>
      <c r="D169" s="186" t="s">
        <v>185</v>
      </c>
      <c r="E169" s="187" t="s">
        <v>1239</v>
      </c>
      <c r="F169" s="188" t="s">
        <v>2085</v>
      </c>
      <c r="G169" s="189" t="s">
        <v>1187</v>
      </c>
      <c r="H169" s="190">
        <v>2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189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189</v>
      </c>
      <c r="BM169" s="198" t="s">
        <v>334</v>
      </c>
    </row>
    <row r="170" s="2" customFormat="1" ht="16.5" customHeight="1">
      <c r="A170" s="34"/>
      <c r="B170" s="185"/>
      <c r="C170" s="186" t="s">
        <v>260</v>
      </c>
      <c r="D170" s="186" t="s">
        <v>185</v>
      </c>
      <c r="E170" s="187" t="s">
        <v>1241</v>
      </c>
      <c r="F170" s="188" t="s">
        <v>2086</v>
      </c>
      <c r="G170" s="189" t="s">
        <v>1187</v>
      </c>
      <c r="H170" s="190">
        <v>3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189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189</v>
      </c>
      <c r="BM170" s="198" t="s">
        <v>337</v>
      </c>
    </row>
    <row r="171" s="2" customFormat="1" ht="16.5" customHeight="1">
      <c r="A171" s="34"/>
      <c r="B171" s="185"/>
      <c r="C171" s="186" t="s">
        <v>338</v>
      </c>
      <c r="D171" s="186" t="s">
        <v>185</v>
      </c>
      <c r="E171" s="187" t="s">
        <v>1243</v>
      </c>
      <c r="F171" s="188" t="s">
        <v>2087</v>
      </c>
      <c r="G171" s="189" t="s">
        <v>1187</v>
      </c>
      <c r="H171" s="190">
        <v>5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189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189</v>
      </c>
      <c r="BM171" s="198" t="s">
        <v>341</v>
      </c>
    </row>
    <row r="172" s="2" customFormat="1" ht="16.5" customHeight="1">
      <c r="A172" s="34"/>
      <c r="B172" s="185"/>
      <c r="C172" s="186" t="s">
        <v>263</v>
      </c>
      <c r="D172" s="186" t="s">
        <v>185</v>
      </c>
      <c r="E172" s="187" t="s">
        <v>1245</v>
      </c>
      <c r="F172" s="188" t="s">
        <v>2088</v>
      </c>
      <c r="G172" s="189" t="s">
        <v>1187</v>
      </c>
      <c r="H172" s="190">
        <v>1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189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189</v>
      </c>
      <c r="BM172" s="198" t="s">
        <v>344</v>
      </c>
    </row>
    <row r="173" s="2" customFormat="1" ht="16.5" customHeight="1">
      <c r="A173" s="34"/>
      <c r="B173" s="185"/>
      <c r="C173" s="186" t="s">
        <v>345</v>
      </c>
      <c r="D173" s="186" t="s">
        <v>185</v>
      </c>
      <c r="E173" s="187" t="s">
        <v>1248</v>
      </c>
      <c r="F173" s="188" t="s">
        <v>2089</v>
      </c>
      <c r="G173" s="189" t="s">
        <v>1187</v>
      </c>
      <c r="H173" s="190">
        <v>12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189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189</v>
      </c>
      <c r="BM173" s="198" t="s">
        <v>348</v>
      </c>
    </row>
    <row r="174" s="2" customFormat="1" ht="16.5" customHeight="1">
      <c r="A174" s="34"/>
      <c r="B174" s="185"/>
      <c r="C174" s="186" t="s">
        <v>267</v>
      </c>
      <c r="D174" s="186" t="s">
        <v>185</v>
      </c>
      <c r="E174" s="187" t="s">
        <v>1250</v>
      </c>
      <c r="F174" s="188" t="s">
        <v>2090</v>
      </c>
      <c r="G174" s="189" t="s">
        <v>1187</v>
      </c>
      <c r="H174" s="190">
        <v>1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189</v>
      </c>
      <c r="AT174" s="198" t="s">
        <v>185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189</v>
      </c>
      <c r="BM174" s="198" t="s">
        <v>351</v>
      </c>
    </row>
    <row r="175" s="2" customFormat="1" ht="16.5" customHeight="1">
      <c r="A175" s="34"/>
      <c r="B175" s="185"/>
      <c r="C175" s="186" t="s">
        <v>352</v>
      </c>
      <c r="D175" s="186" t="s">
        <v>185</v>
      </c>
      <c r="E175" s="187" t="s">
        <v>1252</v>
      </c>
      <c r="F175" s="188" t="s">
        <v>2091</v>
      </c>
      <c r="G175" s="189" t="s">
        <v>1187</v>
      </c>
      <c r="H175" s="190">
        <v>18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189</v>
      </c>
      <c r="AT175" s="198" t="s">
        <v>185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189</v>
      </c>
      <c r="BM175" s="198" t="s">
        <v>355</v>
      </c>
    </row>
    <row r="176" s="2" customFormat="1" ht="16.5" customHeight="1">
      <c r="A176" s="34"/>
      <c r="B176" s="185"/>
      <c r="C176" s="186" t="s">
        <v>272</v>
      </c>
      <c r="D176" s="186" t="s">
        <v>185</v>
      </c>
      <c r="E176" s="187" t="s">
        <v>1254</v>
      </c>
      <c r="F176" s="188" t="s">
        <v>2092</v>
      </c>
      <c r="G176" s="189" t="s">
        <v>1187</v>
      </c>
      <c r="H176" s="190">
        <v>1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189</v>
      </c>
      <c r="AT176" s="198" t="s">
        <v>185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189</v>
      </c>
      <c r="BM176" s="198" t="s">
        <v>358</v>
      </c>
    </row>
    <row r="177" s="2" customFormat="1" ht="16.5" customHeight="1">
      <c r="A177" s="34"/>
      <c r="B177" s="185"/>
      <c r="C177" s="186" t="s">
        <v>359</v>
      </c>
      <c r="D177" s="186" t="s">
        <v>185</v>
      </c>
      <c r="E177" s="187" t="s">
        <v>1256</v>
      </c>
      <c r="F177" s="188" t="s">
        <v>2093</v>
      </c>
      <c r="G177" s="189" t="s">
        <v>1187</v>
      </c>
      <c r="H177" s="190">
        <v>1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189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189</v>
      </c>
      <c r="BM177" s="198" t="s">
        <v>362</v>
      </c>
    </row>
    <row r="178" s="2" customFormat="1" ht="16.5" customHeight="1">
      <c r="A178" s="34"/>
      <c r="B178" s="185"/>
      <c r="C178" s="186" t="s">
        <v>276</v>
      </c>
      <c r="D178" s="186" t="s">
        <v>185</v>
      </c>
      <c r="E178" s="187" t="s">
        <v>1258</v>
      </c>
      <c r="F178" s="188" t="s">
        <v>1444</v>
      </c>
      <c r="G178" s="189" t="s">
        <v>1445</v>
      </c>
      <c r="H178" s="190">
        <v>8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189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189</v>
      </c>
      <c r="BM178" s="198" t="s">
        <v>365</v>
      </c>
    </row>
    <row r="179" s="2" customFormat="1" ht="16.5" customHeight="1">
      <c r="A179" s="34"/>
      <c r="B179" s="185"/>
      <c r="C179" s="186" t="s">
        <v>367</v>
      </c>
      <c r="D179" s="186" t="s">
        <v>185</v>
      </c>
      <c r="E179" s="187" t="s">
        <v>1260</v>
      </c>
      <c r="F179" s="188" t="s">
        <v>2094</v>
      </c>
      <c r="G179" s="189" t="s">
        <v>1187</v>
      </c>
      <c r="H179" s="190">
        <v>1</v>
      </c>
      <c r="I179" s="191"/>
      <c r="J179" s="192">
        <f>ROUND(I179*H179,2)</f>
        <v>0</v>
      </c>
      <c r="K179" s="193"/>
      <c r="L179" s="35"/>
      <c r="M179" s="211" t="s">
        <v>1</v>
      </c>
      <c r="N179" s="212" t="s">
        <v>41</v>
      </c>
      <c r="O179" s="213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189</v>
      </c>
      <c r="AT179" s="198" t="s">
        <v>185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189</v>
      </c>
      <c r="BM179" s="198" t="s">
        <v>370</v>
      </c>
    </row>
    <row r="180" s="2" customFormat="1" ht="6.96" customHeight="1">
      <c r="A180" s="34"/>
      <c r="B180" s="61"/>
      <c r="C180" s="62"/>
      <c r="D180" s="62"/>
      <c r="E180" s="62"/>
      <c r="F180" s="62"/>
      <c r="G180" s="62"/>
      <c r="H180" s="62"/>
      <c r="I180" s="62"/>
      <c r="J180" s="62"/>
      <c r="K180" s="62"/>
      <c r="L180" s="35"/>
      <c r="M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</row>
  </sheetData>
  <autoFilter ref="C123:K17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130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16.5" customHeight="1">
      <c r="B9" s="18"/>
      <c r="E9" s="131" t="s">
        <v>2095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2096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2097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ROUND(J136,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ROUND((SUM(BE136:BE229)),  2)</f>
        <v>0</v>
      </c>
      <c r="G37" s="138"/>
      <c r="H37" s="138"/>
      <c r="I37" s="139">
        <v>0.20000000000000001</v>
      </c>
      <c r="J37" s="137">
        <f>ROUND(((SUM(BE136:BE229))*I37),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ROUND((SUM(BF136:BF229)),  2)</f>
        <v>0</v>
      </c>
      <c r="G38" s="138"/>
      <c r="H38" s="138"/>
      <c r="I38" s="139">
        <v>0.20000000000000001</v>
      </c>
      <c r="J38" s="137">
        <f>ROUND(((SUM(BF136:BF229))*I38),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ROUND((SUM(BG136:BG229)),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ROUND((SUM(BH136:BH229)),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ROUND((SUM(BI136:BI229)),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16.5" customHeight="1">
      <c r="B87" s="18"/>
      <c r="E87" s="131" t="s">
        <v>2095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2096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01.01b - ASR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J136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146</v>
      </c>
      <c r="E101" s="155"/>
      <c r="F101" s="155"/>
      <c r="G101" s="155"/>
      <c r="H101" s="155"/>
      <c r="I101" s="155"/>
      <c r="J101" s="156">
        <f>J137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1504</v>
      </c>
      <c r="E102" s="159"/>
      <c r="F102" s="159"/>
      <c r="G102" s="159"/>
      <c r="H102" s="159"/>
      <c r="I102" s="159"/>
      <c r="J102" s="160">
        <f>J138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150</v>
      </c>
      <c r="E103" s="159"/>
      <c r="F103" s="159"/>
      <c r="G103" s="159"/>
      <c r="H103" s="159"/>
      <c r="I103" s="159"/>
      <c r="J103" s="160">
        <f>J148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151</v>
      </c>
      <c r="E104" s="159"/>
      <c r="F104" s="159"/>
      <c r="G104" s="159"/>
      <c r="H104" s="159"/>
      <c r="I104" s="159"/>
      <c r="J104" s="160">
        <f>J150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152</v>
      </c>
      <c r="E105" s="159"/>
      <c r="F105" s="159"/>
      <c r="G105" s="159"/>
      <c r="H105" s="159"/>
      <c r="I105" s="159"/>
      <c r="J105" s="160">
        <f>J163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153</v>
      </c>
      <c r="E106" s="159"/>
      <c r="F106" s="159"/>
      <c r="G106" s="159"/>
      <c r="H106" s="159"/>
      <c r="I106" s="159"/>
      <c r="J106" s="160">
        <f>J185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53"/>
      <c r="C107" s="9"/>
      <c r="D107" s="154" t="s">
        <v>154</v>
      </c>
      <c r="E107" s="155"/>
      <c r="F107" s="155"/>
      <c r="G107" s="155"/>
      <c r="H107" s="155"/>
      <c r="I107" s="155"/>
      <c r="J107" s="156">
        <f>J187</f>
        <v>0</v>
      </c>
      <c r="K107" s="9"/>
      <c r="L107" s="15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7"/>
      <c r="C108" s="10"/>
      <c r="D108" s="158" t="s">
        <v>1930</v>
      </c>
      <c r="E108" s="159"/>
      <c r="F108" s="159"/>
      <c r="G108" s="159"/>
      <c r="H108" s="159"/>
      <c r="I108" s="159"/>
      <c r="J108" s="160">
        <f>J188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7"/>
      <c r="C109" s="10"/>
      <c r="D109" s="158" t="s">
        <v>159</v>
      </c>
      <c r="E109" s="159"/>
      <c r="F109" s="159"/>
      <c r="G109" s="159"/>
      <c r="H109" s="159"/>
      <c r="I109" s="159"/>
      <c r="J109" s="160">
        <f>J196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7"/>
      <c r="C110" s="10"/>
      <c r="D110" s="158" t="s">
        <v>161</v>
      </c>
      <c r="E110" s="159"/>
      <c r="F110" s="159"/>
      <c r="G110" s="159"/>
      <c r="H110" s="159"/>
      <c r="I110" s="159"/>
      <c r="J110" s="160">
        <f>J200</f>
        <v>0</v>
      </c>
      <c r="K110" s="10"/>
      <c r="L110" s="15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7"/>
      <c r="C111" s="10"/>
      <c r="D111" s="158" t="s">
        <v>162</v>
      </c>
      <c r="E111" s="159"/>
      <c r="F111" s="159"/>
      <c r="G111" s="159"/>
      <c r="H111" s="159"/>
      <c r="I111" s="159"/>
      <c r="J111" s="160">
        <f>J224</f>
        <v>0</v>
      </c>
      <c r="K111" s="10"/>
      <c r="L111" s="15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7"/>
      <c r="C112" s="10"/>
      <c r="D112" s="158" t="s">
        <v>167</v>
      </c>
      <c r="E112" s="159"/>
      <c r="F112" s="159"/>
      <c r="G112" s="159"/>
      <c r="H112" s="159"/>
      <c r="I112" s="159"/>
      <c r="J112" s="160">
        <f>J228</f>
        <v>0</v>
      </c>
      <c r="K112" s="10"/>
      <c r="L112" s="15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="2" customFormat="1" ht="6.96" customHeight="1">
      <c r="A118" s="34"/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169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6.25" customHeight="1">
      <c r="A122" s="34"/>
      <c r="B122" s="35"/>
      <c r="C122" s="34"/>
      <c r="D122" s="34"/>
      <c r="E122" s="131" t="str">
        <f>E7</f>
        <v>ZARIADENIE OPATROVATEĽSKEJ SLUŽBY A DENNÝ STACIONÁR V OBJEKTE SÚP. Č. 2845</v>
      </c>
      <c r="F122" s="28"/>
      <c r="G122" s="28"/>
      <c r="H122" s="28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" customFormat="1" ht="12" customHeight="1">
      <c r="B123" s="18"/>
      <c r="C123" s="28" t="s">
        <v>135</v>
      </c>
      <c r="L123" s="18"/>
    </row>
    <row r="124" s="1" customFormat="1" ht="16.5" customHeight="1">
      <c r="B124" s="18"/>
      <c r="E124" s="131" t="s">
        <v>2095</v>
      </c>
      <c r="F124" s="1"/>
      <c r="G124" s="1"/>
      <c r="H124" s="1"/>
      <c r="L124" s="18"/>
    </row>
    <row r="125" s="1" customFormat="1" ht="12" customHeight="1">
      <c r="B125" s="18"/>
      <c r="C125" s="28" t="s">
        <v>137</v>
      </c>
      <c r="L125" s="18"/>
    </row>
    <row r="126" s="2" customFormat="1" ht="16.5" customHeight="1">
      <c r="A126" s="34"/>
      <c r="B126" s="35"/>
      <c r="C126" s="34"/>
      <c r="D126" s="34"/>
      <c r="E126" s="132" t="s">
        <v>2096</v>
      </c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139</v>
      </c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6.5" customHeight="1">
      <c r="A128" s="34"/>
      <c r="B128" s="35"/>
      <c r="C128" s="34"/>
      <c r="D128" s="34"/>
      <c r="E128" s="68" t="str">
        <f>E13</f>
        <v>01.01b - ASR</v>
      </c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2" customHeight="1">
      <c r="A130" s="34"/>
      <c r="B130" s="35"/>
      <c r="C130" s="28" t="s">
        <v>19</v>
      </c>
      <c r="D130" s="34"/>
      <c r="E130" s="34"/>
      <c r="F130" s="23" t="str">
        <f>F16</f>
        <v>parc. č. C KN 5066/204, k.ú. Snina</v>
      </c>
      <c r="G130" s="34"/>
      <c r="H130" s="34"/>
      <c r="I130" s="28" t="s">
        <v>21</v>
      </c>
      <c r="J130" s="70" t="str">
        <f>IF(J16="","",J16)</f>
        <v>13. 12. 2021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5.15" customHeight="1">
      <c r="A132" s="34"/>
      <c r="B132" s="35"/>
      <c r="C132" s="28" t="s">
        <v>23</v>
      </c>
      <c r="D132" s="34"/>
      <c r="E132" s="34"/>
      <c r="F132" s="23" t="str">
        <f>E19</f>
        <v>Mesto Snina</v>
      </c>
      <c r="G132" s="34"/>
      <c r="H132" s="34"/>
      <c r="I132" s="28" t="s">
        <v>29</v>
      </c>
      <c r="J132" s="32" t="str">
        <f>E25</f>
        <v>Ing. Róbert Šmajda</v>
      </c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5.15" customHeight="1">
      <c r="A133" s="34"/>
      <c r="B133" s="35"/>
      <c r="C133" s="28" t="s">
        <v>27</v>
      </c>
      <c r="D133" s="34"/>
      <c r="E133" s="34"/>
      <c r="F133" s="23" t="str">
        <f>IF(E22="","",E22)</f>
        <v>Vyplň údaj</v>
      </c>
      <c r="G133" s="34"/>
      <c r="H133" s="34"/>
      <c r="I133" s="28" t="s">
        <v>32</v>
      </c>
      <c r="J133" s="32" t="str">
        <f>E28</f>
        <v>Martin Kofira - KM</v>
      </c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0.32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11" customFormat="1" ht="29.28" customHeight="1">
      <c r="A135" s="161"/>
      <c r="B135" s="162"/>
      <c r="C135" s="163" t="s">
        <v>170</v>
      </c>
      <c r="D135" s="164" t="s">
        <v>60</v>
      </c>
      <c r="E135" s="164" t="s">
        <v>56</v>
      </c>
      <c r="F135" s="164" t="s">
        <v>57</v>
      </c>
      <c r="G135" s="164" t="s">
        <v>171</v>
      </c>
      <c r="H135" s="164" t="s">
        <v>172</v>
      </c>
      <c r="I135" s="164" t="s">
        <v>173</v>
      </c>
      <c r="J135" s="165" t="s">
        <v>143</v>
      </c>
      <c r="K135" s="166" t="s">
        <v>174</v>
      </c>
      <c r="L135" s="167"/>
      <c r="M135" s="87" t="s">
        <v>1</v>
      </c>
      <c r="N135" s="88" t="s">
        <v>39</v>
      </c>
      <c r="O135" s="88" t="s">
        <v>175</v>
      </c>
      <c r="P135" s="88" t="s">
        <v>176</v>
      </c>
      <c r="Q135" s="88" t="s">
        <v>177</v>
      </c>
      <c r="R135" s="88" t="s">
        <v>178</v>
      </c>
      <c r="S135" s="88" t="s">
        <v>179</v>
      </c>
      <c r="T135" s="89" t="s">
        <v>180</v>
      </c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</row>
    <row r="136" s="2" customFormat="1" ht="22.8" customHeight="1">
      <c r="A136" s="34"/>
      <c r="B136" s="35"/>
      <c r="C136" s="94" t="s">
        <v>144</v>
      </c>
      <c r="D136" s="34"/>
      <c r="E136" s="34"/>
      <c r="F136" s="34"/>
      <c r="G136" s="34"/>
      <c r="H136" s="34"/>
      <c r="I136" s="34"/>
      <c r="J136" s="168">
        <f>BK136</f>
        <v>0</v>
      </c>
      <c r="K136" s="34"/>
      <c r="L136" s="35"/>
      <c r="M136" s="90"/>
      <c r="N136" s="74"/>
      <c r="O136" s="91"/>
      <c r="P136" s="169">
        <f>P137+P187</f>
        <v>0</v>
      </c>
      <c r="Q136" s="91"/>
      <c r="R136" s="169">
        <f>R137+R187</f>
        <v>113.49118000000003</v>
      </c>
      <c r="S136" s="91"/>
      <c r="T136" s="170">
        <f>T137+T187</f>
        <v>20.990519999999997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5" t="s">
        <v>74</v>
      </c>
      <c r="AU136" s="15" t="s">
        <v>145</v>
      </c>
      <c r="BK136" s="171">
        <f>BK137+BK187</f>
        <v>0</v>
      </c>
    </row>
    <row r="137" s="12" customFormat="1" ht="25.92" customHeight="1">
      <c r="A137" s="12"/>
      <c r="B137" s="172"/>
      <c r="C137" s="12"/>
      <c r="D137" s="173" t="s">
        <v>74</v>
      </c>
      <c r="E137" s="174" t="s">
        <v>181</v>
      </c>
      <c r="F137" s="174" t="s">
        <v>182</v>
      </c>
      <c r="G137" s="12"/>
      <c r="H137" s="12"/>
      <c r="I137" s="175"/>
      <c r="J137" s="176">
        <f>BK137</f>
        <v>0</v>
      </c>
      <c r="K137" s="12"/>
      <c r="L137" s="172"/>
      <c r="M137" s="177"/>
      <c r="N137" s="178"/>
      <c r="O137" s="178"/>
      <c r="P137" s="179">
        <f>P138+P148+P150+P163+P185</f>
        <v>0</v>
      </c>
      <c r="Q137" s="178"/>
      <c r="R137" s="179">
        <f>R138+R148+R150+R163+R185</f>
        <v>100.63802000000001</v>
      </c>
      <c r="S137" s="178"/>
      <c r="T137" s="180">
        <f>T138+T148+T150+T163+T185</f>
        <v>20.831519999999998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3" t="s">
        <v>82</v>
      </c>
      <c r="AT137" s="181" t="s">
        <v>74</v>
      </c>
      <c r="AU137" s="181" t="s">
        <v>75</v>
      </c>
      <c r="AY137" s="173" t="s">
        <v>183</v>
      </c>
      <c r="BK137" s="182">
        <f>BK138+BK148+BK150+BK163+BK185</f>
        <v>0</v>
      </c>
    </row>
    <row r="138" s="12" customFormat="1" ht="22.8" customHeight="1">
      <c r="A138" s="12"/>
      <c r="B138" s="172"/>
      <c r="C138" s="12"/>
      <c r="D138" s="173" t="s">
        <v>74</v>
      </c>
      <c r="E138" s="183" t="s">
        <v>82</v>
      </c>
      <c r="F138" s="183" t="s">
        <v>1512</v>
      </c>
      <c r="G138" s="12"/>
      <c r="H138" s="12"/>
      <c r="I138" s="175"/>
      <c r="J138" s="184">
        <f>BK138</f>
        <v>0</v>
      </c>
      <c r="K138" s="12"/>
      <c r="L138" s="172"/>
      <c r="M138" s="177"/>
      <c r="N138" s="178"/>
      <c r="O138" s="178"/>
      <c r="P138" s="179">
        <f>SUM(P139:P147)</f>
        <v>0</v>
      </c>
      <c r="Q138" s="178"/>
      <c r="R138" s="179">
        <f>SUM(R139:R147)</f>
        <v>0</v>
      </c>
      <c r="S138" s="178"/>
      <c r="T138" s="180">
        <f>SUM(T139:T147)</f>
        <v>6.1806099999999935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3" t="s">
        <v>82</v>
      </c>
      <c r="AT138" s="181" t="s">
        <v>74</v>
      </c>
      <c r="AU138" s="181" t="s">
        <v>82</v>
      </c>
      <c r="AY138" s="173" t="s">
        <v>183</v>
      </c>
      <c r="BK138" s="182">
        <f>SUM(BK139:BK147)</f>
        <v>0</v>
      </c>
    </row>
    <row r="139" s="2" customFormat="1" ht="33" customHeight="1">
      <c r="A139" s="34"/>
      <c r="B139" s="185"/>
      <c r="C139" s="186" t="s">
        <v>82</v>
      </c>
      <c r="D139" s="186" t="s">
        <v>185</v>
      </c>
      <c r="E139" s="187" t="s">
        <v>1755</v>
      </c>
      <c r="F139" s="188" t="s">
        <v>2098</v>
      </c>
      <c r="G139" s="189" t="s">
        <v>213</v>
      </c>
      <c r="H139" s="190">
        <v>19.135000000000002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0.22500026130128001</v>
      </c>
      <c r="T139" s="197">
        <f>S139*H139</f>
        <v>4.3053799999999933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87</v>
      </c>
    </row>
    <row r="140" s="2" customFormat="1" ht="24.15" customHeight="1">
      <c r="A140" s="34"/>
      <c r="B140" s="185"/>
      <c r="C140" s="186" t="s">
        <v>87</v>
      </c>
      <c r="D140" s="186" t="s">
        <v>185</v>
      </c>
      <c r="E140" s="187" t="s">
        <v>2099</v>
      </c>
      <c r="F140" s="188" t="s">
        <v>2100</v>
      </c>
      <c r="G140" s="189" t="s">
        <v>213</v>
      </c>
      <c r="H140" s="190">
        <v>19.135000000000002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0.098000000000000004</v>
      </c>
      <c r="T140" s="197">
        <f>S140*H140</f>
        <v>1.8752300000000002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189</v>
      </c>
    </row>
    <row r="141" s="2" customFormat="1" ht="24.15" customHeight="1">
      <c r="A141" s="34"/>
      <c r="B141" s="185"/>
      <c r="C141" s="186" t="s">
        <v>92</v>
      </c>
      <c r="D141" s="186" t="s">
        <v>185</v>
      </c>
      <c r="E141" s="187" t="s">
        <v>2101</v>
      </c>
      <c r="F141" s="188" t="s">
        <v>2102</v>
      </c>
      <c r="G141" s="189" t="s">
        <v>188</v>
      </c>
      <c r="H141" s="190">
        <v>35.445999999999998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195</v>
      </c>
    </row>
    <row r="142" s="2" customFormat="1" ht="24.15" customHeight="1">
      <c r="A142" s="34"/>
      <c r="B142" s="185"/>
      <c r="C142" s="186" t="s">
        <v>189</v>
      </c>
      <c r="D142" s="186" t="s">
        <v>185</v>
      </c>
      <c r="E142" s="187" t="s">
        <v>2103</v>
      </c>
      <c r="F142" s="188" t="s">
        <v>2104</v>
      </c>
      <c r="G142" s="189" t="s">
        <v>188</v>
      </c>
      <c r="H142" s="190">
        <v>35.445999999999998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198</v>
      </c>
    </row>
    <row r="143" s="2" customFormat="1" ht="24.15" customHeight="1">
      <c r="A143" s="34"/>
      <c r="B143" s="185"/>
      <c r="C143" s="186" t="s">
        <v>199</v>
      </c>
      <c r="D143" s="186" t="s">
        <v>185</v>
      </c>
      <c r="E143" s="187" t="s">
        <v>1518</v>
      </c>
      <c r="F143" s="188" t="s">
        <v>2105</v>
      </c>
      <c r="G143" s="189" t="s">
        <v>188</v>
      </c>
      <c r="H143" s="190">
        <v>35.445999999999998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202</v>
      </c>
    </row>
    <row r="144" s="2" customFormat="1" ht="33" customHeight="1">
      <c r="A144" s="34"/>
      <c r="B144" s="185"/>
      <c r="C144" s="186" t="s">
        <v>195</v>
      </c>
      <c r="D144" s="186" t="s">
        <v>185</v>
      </c>
      <c r="E144" s="187" t="s">
        <v>1522</v>
      </c>
      <c r="F144" s="188" t="s">
        <v>1523</v>
      </c>
      <c r="G144" s="189" t="s">
        <v>188</v>
      </c>
      <c r="H144" s="190">
        <v>35.445999999999998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206</v>
      </c>
    </row>
    <row r="145" s="2" customFormat="1" ht="37.8" customHeight="1">
      <c r="A145" s="34"/>
      <c r="B145" s="185"/>
      <c r="C145" s="186" t="s">
        <v>207</v>
      </c>
      <c r="D145" s="186" t="s">
        <v>185</v>
      </c>
      <c r="E145" s="187" t="s">
        <v>1525</v>
      </c>
      <c r="F145" s="188" t="s">
        <v>1526</v>
      </c>
      <c r="G145" s="189" t="s">
        <v>188</v>
      </c>
      <c r="H145" s="190">
        <v>70.891999999999996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189</v>
      </c>
      <c r="AT145" s="198" t="s">
        <v>185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210</v>
      </c>
    </row>
    <row r="146" s="2" customFormat="1" ht="16.5" customHeight="1">
      <c r="A146" s="34"/>
      <c r="B146" s="185"/>
      <c r="C146" s="186" t="s">
        <v>198</v>
      </c>
      <c r="D146" s="186" t="s">
        <v>185</v>
      </c>
      <c r="E146" s="187" t="s">
        <v>2106</v>
      </c>
      <c r="F146" s="188" t="s">
        <v>2107</v>
      </c>
      <c r="G146" s="189" t="s">
        <v>188</v>
      </c>
      <c r="H146" s="190">
        <v>35.445999999999998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189</v>
      </c>
      <c r="AT146" s="198" t="s">
        <v>185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189</v>
      </c>
      <c r="BM146" s="198" t="s">
        <v>214</v>
      </c>
    </row>
    <row r="147" s="2" customFormat="1" ht="24.15" customHeight="1">
      <c r="A147" s="34"/>
      <c r="B147" s="185"/>
      <c r="C147" s="186" t="s">
        <v>215</v>
      </c>
      <c r="D147" s="186" t="s">
        <v>185</v>
      </c>
      <c r="E147" s="187" t="s">
        <v>1528</v>
      </c>
      <c r="F147" s="188" t="s">
        <v>1529</v>
      </c>
      <c r="G147" s="189" t="s">
        <v>194</v>
      </c>
      <c r="H147" s="190">
        <v>59.195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189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218</v>
      </c>
    </row>
    <row r="148" s="12" customFormat="1" ht="22.8" customHeight="1">
      <c r="A148" s="12"/>
      <c r="B148" s="172"/>
      <c r="C148" s="12"/>
      <c r="D148" s="173" t="s">
        <v>74</v>
      </c>
      <c r="E148" s="183" t="s">
        <v>199</v>
      </c>
      <c r="F148" s="183" t="s">
        <v>366</v>
      </c>
      <c r="G148" s="12"/>
      <c r="H148" s="12"/>
      <c r="I148" s="175"/>
      <c r="J148" s="184">
        <f>BK148</f>
        <v>0</v>
      </c>
      <c r="K148" s="12"/>
      <c r="L148" s="172"/>
      <c r="M148" s="177"/>
      <c r="N148" s="178"/>
      <c r="O148" s="178"/>
      <c r="P148" s="179">
        <f>P149</f>
        <v>0</v>
      </c>
      <c r="Q148" s="178"/>
      <c r="R148" s="179">
        <f>R149</f>
        <v>6.68215</v>
      </c>
      <c r="S148" s="178"/>
      <c r="T148" s="18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82</v>
      </c>
      <c r="AT148" s="181" t="s">
        <v>74</v>
      </c>
      <c r="AU148" s="181" t="s">
        <v>82</v>
      </c>
      <c r="AY148" s="173" t="s">
        <v>183</v>
      </c>
      <c r="BK148" s="182">
        <f>BK149</f>
        <v>0</v>
      </c>
    </row>
    <row r="149" s="2" customFormat="1" ht="24.15" customHeight="1">
      <c r="A149" s="34"/>
      <c r="B149" s="185"/>
      <c r="C149" s="186" t="s">
        <v>202</v>
      </c>
      <c r="D149" s="186" t="s">
        <v>185</v>
      </c>
      <c r="E149" s="187" t="s">
        <v>2108</v>
      </c>
      <c r="F149" s="188" t="s">
        <v>2109</v>
      </c>
      <c r="G149" s="189" t="s">
        <v>213</v>
      </c>
      <c r="H149" s="190">
        <v>26.75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0.24979999999999999</v>
      </c>
      <c r="R149" s="196">
        <f>Q149*H149</f>
        <v>6.68215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189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189</v>
      </c>
      <c r="BM149" s="198" t="s">
        <v>7</v>
      </c>
    </row>
    <row r="150" s="12" customFormat="1" ht="22.8" customHeight="1">
      <c r="A150" s="12"/>
      <c r="B150" s="172"/>
      <c r="C150" s="12"/>
      <c r="D150" s="173" t="s">
        <v>74</v>
      </c>
      <c r="E150" s="183" t="s">
        <v>195</v>
      </c>
      <c r="F150" s="183" t="s">
        <v>378</v>
      </c>
      <c r="G150" s="12"/>
      <c r="H150" s="12"/>
      <c r="I150" s="175"/>
      <c r="J150" s="184">
        <f>BK150</f>
        <v>0</v>
      </c>
      <c r="K150" s="12"/>
      <c r="L150" s="172"/>
      <c r="M150" s="177"/>
      <c r="N150" s="178"/>
      <c r="O150" s="178"/>
      <c r="P150" s="179">
        <f>SUM(P151:P162)</f>
        <v>0</v>
      </c>
      <c r="Q150" s="178"/>
      <c r="R150" s="179">
        <f>SUM(R151:R162)</f>
        <v>41.567590000000003</v>
      </c>
      <c r="S150" s="178"/>
      <c r="T150" s="180">
        <f>SUM(T151:T162)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3" t="s">
        <v>82</v>
      </c>
      <c r="AT150" s="181" t="s">
        <v>74</v>
      </c>
      <c r="AU150" s="181" t="s">
        <v>82</v>
      </c>
      <c r="AY150" s="173" t="s">
        <v>183</v>
      </c>
      <c r="BK150" s="182">
        <f>SUM(BK151:BK162)</f>
        <v>0</v>
      </c>
    </row>
    <row r="151" s="2" customFormat="1" ht="24.15" customHeight="1">
      <c r="A151" s="34"/>
      <c r="B151" s="185"/>
      <c r="C151" s="186" t="s">
        <v>221</v>
      </c>
      <c r="D151" s="186" t="s">
        <v>185</v>
      </c>
      <c r="E151" s="187" t="s">
        <v>2110</v>
      </c>
      <c r="F151" s="188" t="s">
        <v>2111</v>
      </c>
      <c r="G151" s="189" t="s">
        <v>213</v>
      </c>
      <c r="H151" s="190">
        <v>874.18899999999996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0.0064599989247176503</v>
      </c>
      <c r="R151" s="196">
        <f>Q151*H151</f>
        <v>5.6472599999999975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189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224</v>
      </c>
    </row>
    <row r="152" s="2" customFormat="1" ht="24.15" customHeight="1">
      <c r="A152" s="34"/>
      <c r="B152" s="185"/>
      <c r="C152" s="186" t="s">
        <v>206</v>
      </c>
      <c r="D152" s="186" t="s">
        <v>185</v>
      </c>
      <c r="E152" s="187" t="s">
        <v>2112</v>
      </c>
      <c r="F152" s="188" t="s">
        <v>2113</v>
      </c>
      <c r="G152" s="189" t="s">
        <v>213</v>
      </c>
      <c r="H152" s="190">
        <v>918.17200000000003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0.00023000047921304501</v>
      </c>
      <c r="R152" s="196">
        <f>Q152*H152</f>
        <v>0.21117999999999998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189</v>
      </c>
      <c r="AT152" s="198" t="s">
        <v>185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189</v>
      </c>
      <c r="BM152" s="198" t="s">
        <v>227</v>
      </c>
    </row>
    <row r="153" s="2" customFormat="1" ht="24.15" customHeight="1">
      <c r="A153" s="34"/>
      <c r="B153" s="185"/>
      <c r="C153" s="186" t="s">
        <v>228</v>
      </c>
      <c r="D153" s="186" t="s">
        <v>185</v>
      </c>
      <c r="E153" s="187" t="s">
        <v>2114</v>
      </c>
      <c r="F153" s="188" t="s">
        <v>2115</v>
      </c>
      <c r="G153" s="189" t="s">
        <v>213</v>
      </c>
      <c r="H153" s="190">
        <v>874.18899999999996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0.00020000251661826001</v>
      </c>
      <c r="R153" s="196">
        <f>Q153*H153</f>
        <v>0.17484000000000011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189</v>
      </c>
      <c r="AT153" s="198" t="s">
        <v>185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189</v>
      </c>
      <c r="BM153" s="198" t="s">
        <v>231</v>
      </c>
    </row>
    <row r="154" s="2" customFormat="1" ht="24.15" customHeight="1">
      <c r="A154" s="34"/>
      <c r="B154" s="185"/>
      <c r="C154" s="186" t="s">
        <v>210</v>
      </c>
      <c r="D154" s="186" t="s">
        <v>185</v>
      </c>
      <c r="E154" s="187" t="s">
        <v>2116</v>
      </c>
      <c r="F154" s="188" t="s">
        <v>2117</v>
      </c>
      <c r="G154" s="189" t="s">
        <v>213</v>
      </c>
      <c r="H154" s="190">
        <v>794.24800000000005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0.0033000020144841398</v>
      </c>
      <c r="R154" s="196">
        <f>Q154*H154</f>
        <v>2.6210199999999992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189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234</v>
      </c>
    </row>
    <row r="155" s="2" customFormat="1" ht="16.5" customHeight="1">
      <c r="A155" s="34"/>
      <c r="B155" s="185"/>
      <c r="C155" s="186" t="s">
        <v>235</v>
      </c>
      <c r="D155" s="186" t="s">
        <v>185</v>
      </c>
      <c r="E155" s="187" t="s">
        <v>2118</v>
      </c>
      <c r="F155" s="188" t="s">
        <v>2119</v>
      </c>
      <c r="G155" s="189" t="s">
        <v>213</v>
      </c>
      <c r="H155" s="190">
        <v>123.92400000000001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0.0058999870888609097</v>
      </c>
      <c r="R155" s="196">
        <f>Q155*H155</f>
        <v>0.73114999999999941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189</v>
      </c>
      <c r="AT155" s="198" t="s">
        <v>185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189</v>
      </c>
      <c r="BM155" s="198" t="s">
        <v>239</v>
      </c>
    </row>
    <row r="156" s="2" customFormat="1" ht="49.05" customHeight="1">
      <c r="A156" s="34"/>
      <c r="B156" s="185"/>
      <c r="C156" s="186" t="s">
        <v>214</v>
      </c>
      <c r="D156" s="186" t="s">
        <v>185</v>
      </c>
      <c r="E156" s="187" t="s">
        <v>2120</v>
      </c>
      <c r="F156" s="188" t="s">
        <v>2121</v>
      </c>
      <c r="G156" s="189" t="s">
        <v>213</v>
      </c>
      <c r="H156" s="190">
        <v>918.17200000000003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0.0041499958613418798</v>
      </c>
      <c r="R156" s="196">
        <f>Q156*H156</f>
        <v>3.8104099999999965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189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242</v>
      </c>
    </row>
    <row r="157" s="2" customFormat="1" ht="24.15" customHeight="1">
      <c r="A157" s="34"/>
      <c r="B157" s="185"/>
      <c r="C157" s="186" t="s">
        <v>243</v>
      </c>
      <c r="D157" s="186" t="s">
        <v>185</v>
      </c>
      <c r="E157" s="187" t="s">
        <v>2122</v>
      </c>
      <c r="F157" s="188" t="s">
        <v>2123</v>
      </c>
      <c r="G157" s="189" t="s">
        <v>213</v>
      </c>
      <c r="H157" s="190">
        <v>136.09700000000001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0.013680022337009601</v>
      </c>
      <c r="R157" s="196">
        <f>Q157*H157</f>
        <v>1.8618099999999958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189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246</v>
      </c>
    </row>
    <row r="158" s="2" customFormat="1" ht="24.15" customHeight="1">
      <c r="A158" s="34"/>
      <c r="B158" s="185"/>
      <c r="C158" s="186" t="s">
        <v>218</v>
      </c>
      <c r="D158" s="186" t="s">
        <v>185</v>
      </c>
      <c r="E158" s="187" t="s">
        <v>2124</v>
      </c>
      <c r="F158" s="188" t="s">
        <v>2125</v>
      </c>
      <c r="G158" s="189" t="s">
        <v>213</v>
      </c>
      <c r="H158" s="190">
        <v>7.5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0.010540000000000001</v>
      </c>
      <c r="R158" s="196">
        <f>Q158*H158</f>
        <v>0.079050000000000009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189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249</v>
      </c>
    </row>
    <row r="159" s="2" customFormat="1" ht="24.15" customHeight="1">
      <c r="A159" s="34"/>
      <c r="B159" s="185"/>
      <c r="C159" s="186" t="s">
        <v>250</v>
      </c>
      <c r="D159" s="186" t="s">
        <v>185</v>
      </c>
      <c r="E159" s="187" t="s">
        <v>2126</v>
      </c>
      <c r="F159" s="188" t="s">
        <v>2127</v>
      </c>
      <c r="G159" s="189" t="s">
        <v>213</v>
      </c>
      <c r="H159" s="190">
        <v>74.009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0.019760029185639599</v>
      </c>
      <c r="R159" s="196">
        <f>Q159*H159</f>
        <v>1.4624200000000012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253</v>
      </c>
    </row>
    <row r="160" s="2" customFormat="1" ht="24.15" customHeight="1">
      <c r="A160" s="34"/>
      <c r="B160" s="185"/>
      <c r="C160" s="186" t="s">
        <v>7</v>
      </c>
      <c r="D160" s="186" t="s">
        <v>185</v>
      </c>
      <c r="E160" s="187" t="s">
        <v>2128</v>
      </c>
      <c r="F160" s="188" t="s">
        <v>2129</v>
      </c>
      <c r="G160" s="189" t="s">
        <v>213</v>
      </c>
      <c r="H160" s="190">
        <v>642.72000000000003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0.034949993776450097</v>
      </c>
      <c r="R160" s="196">
        <f>Q160*H160</f>
        <v>22.463060000000006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189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256</v>
      </c>
    </row>
    <row r="161" s="2" customFormat="1" ht="24.15" customHeight="1">
      <c r="A161" s="34"/>
      <c r="B161" s="185"/>
      <c r="C161" s="186" t="s">
        <v>257</v>
      </c>
      <c r="D161" s="186" t="s">
        <v>185</v>
      </c>
      <c r="E161" s="187" t="s">
        <v>2130</v>
      </c>
      <c r="F161" s="188" t="s">
        <v>2131</v>
      </c>
      <c r="G161" s="189" t="s">
        <v>213</v>
      </c>
      <c r="H161" s="190">
        <v>39.213999999999999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0.039840108124649401</v>
      </c>
      <c r="R161" s="196">
        <f>Q161*H161</f>
        <v>1.5622900000000015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189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189</v>
      </c>
      <c r="BM161" s="198" t="s">
        <v>260</v>
      </c>
    </row>
    <row r="162" s="2" customFormat="1" ht="24.15" customHeight="1">
      <c r="A162" s="34"/>
      <c r="B162" s="185"/>
      <c r="C162" s="186" t="s">
        <v>224</v>
      </c>
      <c r="D162" s="186" t="s">
        <v>185</v>
      </c>
      <c r="E162" s="187" t="s">
        <v>2132</v>
      </c>
      <c r="F162" s="188" t="s">
        <v>2133</v>
      </c>
      <c r="G162" s="189" t="s">
        <v>213</v>
      </c>
      <c r="H162" s="190">
        <v>50.487000000000002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0.018680056252104501</v>
      </c>
      <c r="R162" s="196">
        <f>Q162*H162</f>
        <v>0.94309999999999994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263</v>
      </c>
    </row>
    <row r="163" s="12" customFormat="1" ht="22.8" customHeight="1">
      <c r="A163" s="12"/>
      <c r="B163" s="172"/>
      <c r="C163" s="12"/>
      <c r="D163" s="173" t="s">
        <v>74</v>
      </c>
      <c r="E163" s="183" t="s">
        <v>215</v>
      </c>
      <c r="F163" s="183" t="s">
        <v>466</v>
      </c>
      <c r="G163" s="12"/>
      <c r="H163" s="12"/>
      <c r="I163" s="175"/>
      <c r="J163" s="184">
        <f>BK163</f>
        <v>0</v>
      </c>
      <c r="K163" s="12"/>
      <c r="L163" s="172"/>
      <c r="M163" s="177"/>
      <c r="N163" s="178"/>
      <c r="O163" s="178"/>
      <c r="P163" s="179">
        <f>SUM(P164:P184)</f>
        <v>0</v>
      </c>
      <c r="Q163" s="178"/>
      <c r="R163" s="179">
        <f>SUM(R164:R184)</f>
        <v>52.388280000000002</v>
      </c>
      <c r="S163" s="178"/>
      <c r="T163" s="180">
        <f>SUM(T164:T184)</f>
        <v>14.650910000000003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82</v>
      </c>
      <c r="AT163" s="181" t="s">
        <v>74</v>
      </c>
      <c r="AU163" s="181" t="s">
        <v>82</v>
      </c>
      <c r="AY163" s="173" t="s">
        <v>183</v>
      </c>
      <c r="BK163" s="182">
        <f>SUM(BK164:BK184)</f>
        <v>0</v>
      </c>
    </row>
    <row r="164" s="2" customFormat="1" ht="37.8" customHeight="1">
      <c r="A164" s="34"/>
      <c r="B164" s="185"/>
      <c r="C164" s="186" t="s">
        <v>264</v>
      </c>
      <c r="D164" s="186" t="s">
        <v>185</v>
      </c>
      <c r="E164" s="187" t="s">
        <v>2134</v>
      </c>
      <c r="F164" s="188" t="s">
        <v>2135</v>
      </c>
      <c r="G164" s="189" t="s">
        <v>297</v>
      </c>
      <c r="H164" s="190">
        <v>53.5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0.082669906542056096</v>
      </c>
      <c r="R164" s="196">
        <f>Q164*H164</f>
        <v>4.4228400000000008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189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189</v>
      </c>
      <c r="BM164" s="198" t="s">
        <v>267</v>
      </c>
    </row>
    <row r="165" s="2" customFormat="1" ht="16.5" customHeight="1">
      <c r="A165" s="34"/>
      <c r="B165" s="185"/>
      <c r="C165" s="200" t="s">
        <v>227</v>
      </c>
      <c r="D165" s="200" t="s">
        <v>268</v>
      </c>
      <c r="E165" s="201" t="s">
        <v>2136</v>
      </c>
      <c r="F165" s="202" t="s">
        <v>2137</v>
      </c>
      <c r="G165" s="203" t="s">
        <v>297</v>
      </c>
      <c r="H165" s="204">
        <v>53.5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41</v>
      </c>
      <c r="O165" s="78"/>
      <c r="P165" s="196">
        <f>O165*H165</f>
        <v>0</v>
      </c>
      <c r="Q165" s="196">
        <v>0.023</v>
      </c>
      <c r="R165" s="196">
        <f>Q165*H165</f>
        <v>1.2304999999999999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198</v>
      </c>
      <c r="AT165" s="198" t="s">
        <v>268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189</v>
      </c>
      <c r="BM165" s="198" t="s">
        <v>272</v>
      </c>
    </row>
    <row r="166" s="2" customFormat="1" ht="33" customHeight="1">
      <c r="A166" s="34"/>
      <c r="B166" s="185"/>
      <c r="C166" s="186" t="s">
        <v>273</v>
      </c>
      <c r="D166" s="186" t="s">
        <v>185</v>
      </c>
      <c r="E166" s="187" t="s">
        <v>2138</v>
      </c>
      <c r="F166" s="188" t="s">
        <v>2139</v>
      </c>
      <c r="G166" s="189" t="s">
        <v>213</v>
      </c>
      <c r="H166" s="190">
        <v>908.53300000000002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0.0257200013648376</v>
      </c>
      <c r="R166" s="196">
        <f>Q166*H166</f>
        <v>23.367470000000001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189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189</v>
      </c>
      <c r="BM166" s="198" t="s">
        <v>276</v>
      </c>
    </row>
    <row r="167" s="2" customFormat="1" ht="44.25" customHeight="1">
      <c r="A167" s="34"/>
      <c r="B167" s="185"/>
      <c r="C167" s="186" t="s">
        <v>231</v>
      </c>
      <c r="D167" s="186" t="s">
        <v>185</v>
      </c>
      <c r="E167" s="187" t="s">
        <v>2140</v>
      </c>
      <c r="F167" s="188" t="s">
        <v>2141</v>
      </c>
      <c r="G167" s="189" t="s">
        <v>213</v>
      </c>
      <c r="H167" s="190">
        <v>2725.5990000000002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189</v>
      </c>
      <c r="AT167" s="198" t="s">
        <v>185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189</v>
      </c>
      <c r="BM167" s="198" t="s">
        <v>279</v>
      </c>
    </row>
    <row r="168" s="2" customFormat="1" ht="33" customHeight="1">
      <c r="A168" s="34"/>
      <c r="B168" s="185"/>
      <c r="C168" s="186" t="s">
        <v>280</v>
      </c>
      <c r="D168" s="186" t="s">
        <v>185</v>
      </c>
      <c r="E168" s="187" t="s">
        <v>2142</v>
      </c>
      <c r="F168" s="188" t="s">
        <v>2143</v>
      </c>
      <c r="G168" s="189" t="s">
        <v>213</v>
      </c>
      <c r="H168" s="190">
        <v>908.53300000000002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0.0257200013648376</v>
      </c>
      <c r="R168" s="196">
        <f>Q168*H168</f>
        <v>23.367470000000001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189</v>
      </c>
      <c r="AT168" s="198" t="s">
        <v>185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189</v>
      </c>
      <c r="BM168" s="198" t="s">
        <v>283</v>
      </c>
    </row>
    <row r="169" s="2" customFormat="1" ht="24.15" customHeight="1">
      <c r="A169" s="34"/>
      <c r="B169" s="185"/>
      <c r="C169" s="186" t="s">
        <v>234</v>
      </c>
      <c r="D169" s="186" t="s">
        <v>185</v>
      </c>
      <c r="E169" s="187" t="s">
        <v>2144</v>
      </c>
      <c r="F169" s="188" t="s">
        <v>2145</v>
      </c>
      <c r="G169" s="189" t="s">
        <v>213</v>
      </c>
      <c r="H169" s="190">
        <v>874.18899999999996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189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189</v>
      </c>
      <c r="BM169" s="198" t="s">
        <v>286</v>
      </c>
    </row>
    <row r="170" s="2" customFormat="1" ht="24.15" customHeight="1">
      <c r="A170" s="34"/>
      <c r="B170" s="185"/>
      <c r="C170" s="186" t="s">
        <v>287</v>
      </c>
      <c r="D170" s="186" t="s">
        <v>185</v>
      </c>
      <c r="E170" s="187" t="s">
        <v>2146</v>
      </c>
      <c r="F170" s="188" t="s">
        <v>2147</v>
      </c>
      <c r="G170" s="189" t="s">
        <v>297</v>
      </c>
      <c r="H170" s="190">
        <v>366.23500000000001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0.02</v>
      </c>
      <c r="T170" s="197">
        <f>S170*H170</f>
        <v>7.3247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189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189</v>
      </c>
      <c r="BM170" s="198" t="s">
        <v>290</v>
      </c>
    </row>
    <row r="171" s="2" customFormat="1" ht="21.75" customHeight="1">
      <c r="A171" s="34"/>
      <c r="B171" s="185"/>
      <c r="C171" s="186" t="s">
        <v>239</v>
      </c>
      <c r="D171" s="186" t="s">
        <v>185</v>
      </c>
      <c r="E171" s="187" t="s">
        <v>2148</v>
      </c>
      <c r="F171" s="188" t="s">
        <v>2149</v>
      </c>
      <c r="G171" s="189" t="s">
        <v>297</v>
      </c>
      <c r="H171" s="190">
        <v>313.31999999999999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0.0080000000000000002</v>
      </c>
      <c r="T171" s="197">
        <f>S171*H171</f>
        <v>2.5065599999999999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189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189</v>
      </c>
      <c r="BM171" s="198" t="s">
        <v>293</v>
      </c>
    </row>
    <row r="172" s="2" customFormat="1" ht="24.15" customHeight="1">
      <c r="A172" s="34"/>
      <c r="B172" s="185"/>
      <c r="C172" s="186" t="s">
        <v>294</v>
      </c>
      <c r="D172" s="186" t="s">
        <v>185</v>
      </c>
      <c r="E172" s="187" t="s">
        <v>2150</v>
      </c>
      <c r="F172" s="188" t="s">
        <v>2151</v>
      </c>
      <c r="G172" s="189" t="s">
        <v>297</v>
      </c>
      <c r="H172" s="190">
        <v>32.32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0.012</v>
      </c>
      <c r="T172" s="197">
        <f>S172*H172</f>
        <v>0.38784000000000002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189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189</v>
      </c>
      <c r="BM172" s="198" t="s">
        <v>298</v>
      </c>
    </row>
    <row r="173" s="2" customFormat="1" ht="21.75" customHeight="1">
      <c r="A173" s="34"/>
      <c r="B173" s="185"/>
      <c r="C173" s="186" t="s">
        <v>242</v>
      </c>
      <c r="D173" s="186" t="s">
        <v>185</v>
      </c>
      <c r="E173" s="187" t="s">
        <v>2152</v>
      </c>
      <c r="F173" s="188" t="s">
        <v>2153</v>
      </c>
      <c r="G173" s="189" t="s">
        <v>213</v>
      </c>
      <c r="H173" s="190">
        <v>30.433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0.0020001314362698402</v>
      </c>
      <c r="T173" s="197">
        <f>S173*H173</f>
        <v>0.060870000000000049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189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189</v>
      </c>
      <c r="BM173" s="198" t="s">
        <v>301</v>
      </c>
    </row>
    <row r="174" s="2" customFormat="1" ht="33" customHeight="1">
      <c r="A174" s="34"/>
      <c r="B174" s="185"/>
      <c r="C174" s="186" t="s">
        <v>302</v>
      </c>
      <c r="D174" s="186" t="s">
        <v>185</v>
      </c>
      <c r="E174" s="187" t="s">
        <v>2154</v>
      </c>
      <c r="F174" s="188" t="s">
        <v>2155</v>
      </c>
      <c r="G174" s="189" t="s">
        <v>213</v>
      </c>
      <c r="H174" s="190">
        <v>874.18899999999996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0.0049999942804130502</v>
      </c>
      <c r="T174" s="197">
        <f>S174*H174</f>
        <v>4.3709400000000036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189</v>
      </c>
      <c r="AT174" s="198" t="s">
        <v>185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189</v>
      </c>
      <c r="BM174" s="198" t="s">
        <v>305</v>
      </c>
    </row>
    <row r="175" s="2" customFormat="1" ht="24.15" customHeight="1">
      <c r="A175" s="34"/>
      <c r="B175" s="185"/>
      <c r="C175" s="186" t="s">
        <v>246</v>
      </c>
      <c r="D175" s="186" t="s">
        <v>185</v>
      </c>
      <c r="E175" s="187" t="s">
        <v>583</v>
      </c>
      <c r="F175" s="188" t="s">
        <v>584</v>
      </c>
      <c r="G175" s="189" t="s">
        <v>194</v>
      </c>
      <c r="H175" s="190">
        <v>20.991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189</v>
      </c>
      <c r="AT175" s="198" t="s">
        <v>185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189</v>
      </c>
      <c r="BM175" s="198" t="s">
        <v>308</v>
      </c>
    </row>
    <row r="176" s="2" customFormat="1" ht="21.75" customHeight="1">
      <c r="A176" s="34"/>
      <c r="B176" s="185"/>
      <c r="C176" s="186" t="s">
        <v>310</v>
      </c>
      <c r="D176" s="186" t="s">
        <v>185</v>
      </c>
      <c r="E176" s="187" t="s">
        <v>587</v>
      </c>
      <c r="F176" s="188" t="s">
        <v>588</v>
      </c>
      <c r="G176" s="189" t="s">
        <v>194</v>
      </c>
      <c r="H176" s="190">
        <v>20.991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189</v>
      </c>
      <c r="AT176" s="198" t="s">
        <v>185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189</v>
      </c>
      <c r="BM176" s="198" t="s">
        <v>313</v>
      </c>
    </row>
    <row r="177" s="2" customFormat="1" ht="24.15" customHeight="1">
      <c r="A177" s="34"/>
      <c r="B177" s="185"/>
      <c r="C177" s="186" t="s">
        <v>249</v>
      </c>
      <c r="D177" s="186" t="s">
        <v>185</v>
      </c>
      <c r="E177" s="187" t="s">
        <v>590</v>
      </c>
      <c r="F177" s="188" t="s">
        <v>591</v>
      </c>
      <c r="G177" s="189" t="s">
        <v>194</v>
      </c>
      <c r="H177" s="190">
        <v>398.82900000000001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189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189</v>
      </c>
      <c r="BM177" s="198" t="s">
        <v>316</v>
      </c>
    </row>
    <row r="178" s="2" customFormat="1" ht="24.15" customHeight="1">
      <c r="A178" s="34"/>
      <c r="B178" s="185"/>
      <c r="C178" s="186" t="s">
        <v>317</v>
      </c>
      <c r="D178" s="186" t="s">
        <v>185</v>
      </c>
      <c r="E178" s="187" t="s">
        <v>594</v>
      </c>
      <c r="F178" s="188" t="s">
        <v>595</v>
      </c>
      <c r="G178" s="189" t="s">
        <v>194</v>
      </c>
      <c r="H178" s="190">
        <v>20.991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189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189</v>
      </c>
      <c r="BM178" s="198" t="s">
        <v>320</v>
      </c>
    </row>
    <row r="179" s="2" customFormat="1" ht="24.15" customHeight="1">
      <c r="A179" s="34"/>
      <c r="B179" s="185"/>
      <c r="C179" s="186" t="s">
        <v>253</v>
      </c>
      <c r="D179" s="186" t="s">
        <v>185</v>
      </c>
      <c r="E179" s="187" t="s">
        <v>597</v>
      </c>
      <c r="F179" s="188" t="s">
        <v>598</v>
      </c>
      <c r="G179" s="189" t="s">
        <v>194</v>
      </c>
      <c r="H179" s="190">
        <v>41.981999999999999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189</v>
      </c>
      <c r="AT179" s="198" t="s">
        <v>185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189</v>
      </c>
      <c r="BM179" s="198" t="s">
        <v>323</v>
      </c>
    </row>
    <row r="180" s="2" customFormat="1" ht="24.15" customHeight="1">
      <c r="A180" s="34"/>
      <c r="B180" s="185"/>
      <c r="C180" s="186" t="s">
        <v>324</v>
      </c>
      <c r="D180" s="186" t="s">
        <v>185</v>
      </c>
      <c r="E180" s="187" t="s">
        <v>601</v>
      </c>
      <c r="F180" s="188" t="s">
        <v>602</v>
      </c>
      <c r="G180" s="189" t="s">
        <v>194</v>
      </c>
      <c r="H180" s="190">
        <v>11.631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189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189</v>
      </c>
      <c r="BM180" s="198" t="s">
        <v>327</v>
      </c>
    </row>
    <row r="181" s="2" customFormat="1" ht="24.15" customHeight="1">
      <c r="A181" s="34"/>
      <c r="B181" s="185"/>
      <c r="C181" s="186" t="s">
        <v>256</v>
      </c>
      <c r="D181" s="186" t="s">
        <v>185</v>
      </c>
      <c r="E181" s="187" t="s">
        <v>604</v>
      </c>
      <c r="F181" s="188" t="s">
        <v>605</v>
      </c>
      <c r="G181" s="189" t="s">
        <v>194</v>
      </c>
      <c r="H181" s="190">
        <v>3.0529999999999999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189</v>
      </c>
      <c r="AT181" s="198" t="s">
        <v>185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189</v>
      </c>
      <c r="BM181" s="198" t="s">
        <v>2156</v>
      </c>
    </row>
    <row r="182" s="2" customFormat="1" ht="33" customHeight="1">
      <c r="A182" s="34"/>
      <c r="B182" s="185"/>
      <c r="C182" s="186" t="s">
        <v>331</v>
      </c>
      <c r="D182" s="186" t="s">
        <v>185</v>
      </c>
      <c r="E182" s="187" t="s">
        <v>1842</v>
      </c>
      <c r="F182" s="188" t="s">
        <v>1843</v>
      </c>
      <c r="G182" s="189" t="s">
        <v>194</v>
      </c>
      <c r="H182" s="190">
        <v>1.875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189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189</v>
      </c>
      <c r="BM182" s="198" t="s">
        <v>2157</v>
      </c>
    </row>
    <row r="183" s="2" customFormat="1" ht="24.15" customHeight="1">
      <c r="A183" s="34"/>
      <c r="B183" s="185"/>
      <c r="C183" s="186" t="s">
        <v>260</v>
      </c>
      <c r="D183" s="186" t="s">
        <v>185</v>
      </c>
      <c r="E183" s="187" t="s">
        <v>608</v>
      </c>
      <c r="F183" s="188" t="s">
        <v>609</v>
      </c>
      <c r="G183" s="189" t="s">
        <v>194</v>
      </c>
      <c r="H183" s="190">
        <v>0.060999999999999999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189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189</v>
      </c>
      <c r="BM183" s="198" t="s">
        <v>2158</v>
      </c>
    </row>
    <row r="184" s="2" customFormat="1" ht="24.15" customHeight="1">
      <c r="A184" s="34"/>
      <c r="B184" s="185"/>
      <c r="C184" s="186" t="s">
        <v>338</v>
      </c>
      <c r="D184" s="186" t="s">
        <v>185</v>
      </c>
      <c r="E184" s="187" t="s">
        <v>615</v>
      </c>
      <c r="F184" s="188" t="s">
        <v>616</v>
      </c>
      <c r="G184" s="189" t="s">
        <v>194</v>
      </c>
      <c r="H184" s="190">
        <v>4.3710000000000004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189</v>
      </c>
      <c r="AT184" s="198" t="s">
        <v>185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189</v>
      </c>
      <c r="BM184" s="198" t="s">
        <v>2159</v>
      </c>
    </row>
    <row r="185" s="12" customFormat="1" ht="22.8" customHeight="1">
      <c r="A185" s="12"/>
      <c r="B185" s="172"/>
      <c r="C185" s="12"/>
      <c r="D185" s="173" t="s">
        <v>74</v>
      </c>
      <c r="E185" s="183" t="s">
        <v>537</v>
      </c>
      <c r="F185" s="183" t="s">
        <v>618</v>
      </c>
      <c r="G185" s="12"/>
      <c r="H185" s="12"/>
      <c r="I185" s="175"/>
      <c r="J185" s="184">
        <f>BK185</f>
        <v>0</v>
      </c>
      <c r="K185" s="12"/>
      <c r="L185" s="172"/>
      <c r="M185" s="177"/>
      <c r="N185" s="178"/>
      <c r="O185" s="178"/>
      <c r="P185" s="179">
        <f>P186</f>
        <v>0</v>
      </c>
      <c r="Q185" s="178"/>
      <c r="R185" s="179">
        <f>R186</f>
        <v>0</v>
      </c>
      <c r="S185" s="178"/>
      <c r="T185" s="180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3" t="s">
        <v>82</v>
      </c>
      <c r="AT185" s="181" t="s">
        <v>74</v>
      </c>
      <c r="AU185" s="181" t="s">
        <v>82</v>
      </c>
      <c r="AY185" s="173" t="s">
        <v>183</v>
      </c>
      <c r="BK185" s="182">
        <f>BK186</f>
        <v>0</v>
      </c>
    </row>
    <row r="186" s="2" customFormat="1" ht="24.15" customHeight="1">
      <c r="A186" s="34"/>
      <c r="B186" s="185"/>
      <c r="C186" s="186" t="s">
        <v>263</v>
      </c>
      <c r="D186" s="186" t="s">
        <v>185</v>
      </c>
      <c r="E186" s="187" t="s">
        <v>619</v>
      </c>
      <c r="F186" s="188" t="s">
        <v>620</v>
      </c>
      <c r="G186" s="189" t="s">
        <v>194</v>
      </c>
      <c r="H186" s="190">
        <v>100.63800000000001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189</v>
      </c>
      <c r="AT186" s="198" t="s">
        <v>185</v>
      </c>
      <c r="AU186" s="198" t="s">
        <v>87</v>
      </c>
      <c r="AY186" s="15" t="s">
        <v>183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87</v>
      </c>
      <c r="BK186" s="199">
        <f>ROUND(I186*H186,2)</f>
        <v>0</v>
      </c>
      <c r="BL186" s="15" t="s">
        <v>189</v>
      </c>
      <c r="BM186" s="198" t="s">
        <v>330</v>
      </c>
    </row>
    <row r="187" s="12" customFormat="1" ht="25.92" customHeight="1">
      <c r="A187" s="12"/>
      <c r="B187" s="172"/>
      <c r="C187" s="12"/>
      <c r="D187" s="173" t="s">
        <v>74</v>
      </c>
      <c r="E187" s="174" t="s">
        <v>622</v>
      </c>
      <c r="F187" s="174" t="s">
        <v>623</v>
      </c>
      <c r="G187" s="12"/>
      <c r="H187" s="12"/>
      <c r="I187" s="175"/>
      <c r="J187" s="176">
        <f>BK187</f>
        <v>0</v>
      </c>
      <c r="K187" s="12"/>
      <c r="L187" s="172"/>
      <c r="M187" s="177"/>
      <c r="N187" s="178"/>
      <c r="O187" s="178"/>
      <c r="P187" s="179">
        <f>P188+P196+P200+P224+P228</f>
        <v>0</v>
      </c>
      <c r="Q187" s="178"/>
      <c r="R187" s="179">
        <f>R188+R196+R200+R224+R228</f>
        <v>12.853160000000012</v>
      </c>
      <c r="S187" s="178"/>
      <c r="T187" s="180">
        <f>T188+T196+T200+T224+T228</f>
        <v>0.159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3" t="s">
        <v>87</v>
      </c>
      <c r="AT187" s="181" t="s">
        <v>74</v>
      </c>
      <c r="AU187" s="181" t="s">
        <v>75</v>
      </c>
      <c r="AY187" s="173" t="s">
        <v>183</v>
      </c>
      <c r="BK187" s="182">
        <f>BK188+BK196+BK200+BK224+BK228</f>
        <v>0</v>
      </c>
    </row>
    <row r="188" s="12" customFormat="1" ht="22.8" customHeight="1">
      <c r="A188" s="12"/>
      <c r="B188" s="172"/>
      <c r="C188" s="12"/>
      <c r="D188" s="173" t="s">
        <v>74</v>
      </c>
      <c r="E188" s="183" t="s">
        <v>1542</v>
      </c>
      <c r="F188" s="183" t="s">
        <v>1959</v>
      </c>
      <c r="G188" s="12"/>
      <c r="H188" s="12"/>
      <c r="I188" s="175"/>
      <c r="J188" s="184">
        <f>BK188</f>
        <v>0</v>
      </c>
      <c r="K188" s="12"/>
      <c r="L188" s="172"/>
      <c r="M188" s="177"/>
      <c r="N188" s="178"/>
      <c r="O188" s="178"/>
      <c r="P188" s="179">
        <f>SUM(P189:P195)</f>
        <v>0</v>
      </c>
      <c r="Q188" s="178"/>
      <c r="R188" s="179">
        <f>SUM(R189:R195)</f>
        <v>5.1529800000000021</v>
      </c>
      <c r="S188" s="178"/>
      <c r="T188" s="180">
        <f>SUM(T189:T195)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3" t="s">
        <v>87</v>
      </c>
      <c r="AT188" s="181" t="s">
        <v>74</v>
      </c>
      <c r="AU188" s="181" t="s">
        <v>82</v>
      </c>
      <c r="AY188" s="173" t="s">
        <v>183</v>
      </c>
      <c r="BK188" s="182">
        <f>SUM(BK189:BK195)</f>
        <v>0</v>
      </c>
    </row>
    <row r="189" s="2" customFormat="1" ht="37.8" customHeight="1">
      <c r="A189" s="34"/>
      <c r="B189" s="185"/>
      <c r="C189" s="186" t="s">
        <v>345</v>
      </c>
      <c r="D189" s="186" t="s">
        <v>185</v>
      </c>
      <c r="E189" s="187" t="s">
        <v>2160</v>
      </c>
      <c r="F189" s="188" t="s">
        <v>2161</v>
      </c>
      <c r="G189" s="189" t="s">
        <v>213</v>
      </c>
      <c r="H189" s="190">
        <v>307.13999999999999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0.00029999348831151901</v>
      </c>
      <c r="R189" s="196">
        <f>Q189*H189</f>
        <v>0.092139999999999944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214</v>
      </c>
      <c r="AT189" s="198" t="s">
        <v>185</v>
      </c>
      <c r="AU189" s="198" t="s">
        <v>87</v>
      </c>
      <c r="AY189" s="15" t="s">
        <v>183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87</v>
      </c>
      <c r="BK189" s="199">
        <f>ROUND(I189*H189,2)</f>
        <v>0</v>
      </c>
      <c r="BL189" s="15" t="s">
        <v>214</v>
      </c>
      <c r="BM189" s="198" t="s">
        <v>334</v>
      </c>
    </row>
    <row r="190" s="2" customFormat="1" ht="33" customHeight="1">
      <c r="A190" s="34"/>
      <c r="B190" s="185"/>
      <c r="C190" s="200" t="s">
        <v>267</v>
      </c>
      <c r="D190" s="200" t="s">
        <v>268</v>
      </c>
      <c r="E190" s="201" t="s">
        <v>2162</v>
      </c>
      <c r="F190" s="202" t="s">
        <v>2163</v>
      </c>
      <c r="G190" s="203" t="s">
        <v>213</v>
      </c>
      <c r="H190" s="204">
        <v>620.423</v>
      </c>
      <c r="I190" s="205"/>
      <c r="J190" s="206">
        <f>ROUND(I190*H190,2)</f>
        <v>0</v>
      </c>
      <c r="K190" s="207"/>
      <c r="L190" s="208"/>
      <c r="M190" s="209" t="s">
        <v>1</v>
      </c>
      <c r="N190" s="210" t="s">
        <v>41</v>
      </c>
      <c r="O190" s="78"/>
      <c r="P190" s="196">
        <f>O190*H190</f>
        <v>0</v>
      </c>
      <c r="Q190" s="196">
        <v>0.0043200042551614004</v>
      </c>
      <c r="R190" s="196">
        <f>Q190*H190</f>
        <v>2.6802300000000017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242</v>
      </c>
      <c r="AT190" s="198" t="s">
        <v>268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214</v>
      </c>
      <c r="BM190" s="198" t="s">
        <v>337</v>
      </c>
    </row>
    <row r="191" s="2" customFormat="1" ht="33" customHeight="1">
      <c r="A191" s="34"/>
      <c r="B191" s="185"/>
      <c r="C191" s="186" t="s">
        <v>352</v>
      </c>
      <c r="D191" s="186" t="s">
        <v>185</v>
      </c>
      <c r="E191" s="187" t="s">
        <v>2164</v>
      </c>
      <c r="F191" s="188" t="s">
        <v>2165</v>
      </c>
      <c r="G191" s="189" t="s">
        <v>213</v>
      </c>
      <c r="H191" s="190">
        <v>120.98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41</v>
      </c>
      <c r="O191" s="78"/>
      <c r="P191" s="196">
        <f>O191*H191</f>
        <v>0</v>
      </c>
      <c r="Q191" s="196">
        <v>0.0050000000000000001</v>
      </c>
      <c r="R191" s="196">
        <f>Q191*H191</f>
        <v>0.60489999999999999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214</v>
      </c>
      <c r="AT191" s="198" t="s">
        <v>185</v>
      </c>
      <c r="AU191" s="198" t="s">
        <v>87</v>
      </c>
      <c r="AY191" s="15" t="s">
        <v>183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87</v>
      </c>
      <c r="BK191" s="199">
        <f>ROUND(I191*H191,2)</f>
        <v>0</v>
      </c>
      <c r="BL191" s="15" t="s">
        <v>214</v>
      </c>
      <c r="BM191" s="198" t="s">
        <v>341</v>
      </c>
    </row>
    <row r="192" s="2" customFormat="1" ht="16.5" customHeight="1">
      <c r="A192" s="34"/>
      <c r="B192" s="185"/>
      <c r="C192" s="200" t="s">
        <v>272</v>
      </c>
      <c r="D192" s="200" t="s">
        <v>268</v>
      </c>
      <c r="E192" s="201" t="s">
        <v>2166</v>
      </c>
      <c r="F192" s="202" t="s">
        <v>2167</v>
      </c>
      <c r="G192" s="203" t="s">
        <v>213</v>
      </c>
      <c r="H192" s="204">
        <v>123.40000000000001</v>
      </c>
      <c r="I192" s="205"/>
      <c r="J192" s="206">
        <f>ROUND(I192*H192,2)</f>
        <v>0</v>
      </c>
      <c r="K192" s="207"/>
      <c r="L192" s="208"/>
      <c r="M192" s="209" t="s">
        <v>1</v>
      </c>
      <c r="N192" s="210" t="s">
        <v>41</v>
      </c>
      <c r="O192" s="78"/>
      <c r="P192" s="196">
        <f>O192*H192</f>
        <v>0</v>
      </c>
      <c r="Q192" s="196">
        <v>0.0138</v>
      </c>
      <c r="R192" s="196">
        <f>Q192*H192</f>
        <v>1.70292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242</v>
      </c>
      <c r="AT192" s="198" t="s">
        <v>268</v>
      </c>
      <c r="AU192" s="198" t="s">
        <v>87</v>
      </c>
      <c r="AY192" s="15" t="s">
        <v>183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87</v>
      </c>
      <c r="BK192" s="199">
        <f>ROUND(I192*H192,2)</f>
        <v>0</v>
      </c>
      <c r="BL192" s="15" t="s">
        <v>214</v>
      </c>
      <c r="BM192" s="198" t="s">
        <v>344</v>
      </c>
    </row>
    <row r="193" s="2" customFormat="1" ht="16.5" customHeight="1">
      <c r="A193" s="34"/>
      <c r="B193" s="185"/>
      <c r="C193" s="186" t="s">
        <v>359</v>
      </c>
      <c r="D193" s="186" t="s">
        <v>185</v>
      </c>
      <c r="E193" s="187" t="s">
        <v>2168</v>
      </c>
      <c r="F193" s="188" t="s">
        <v>2169</v>
      </c>
      <c r="G193" s="189" t="s">
        <v>213</v>
      </c>
      <c r="H193" s="190">
        <v>307.13999999999999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2.9986325454190301E-05</v>
      </c>
      <c r="R193" s="196">
        <f>Q193*H193</f>
        <v>0.0092100000000000081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214</v>
      </c>
      <c r="AT193" s="198" t="s">
        <v>185</v>
      </c>
      <c r="AU193" s="198" t="s">
        <v>87</v>
      </c>
      <c r="AY193" s="15" t="s">
        <v>183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87</v>
      </c>
      <c r="BK193" s="199">
        <f>ROUND(I193*H193,2)</f>
        <v>0</v>
      </c>
      <c r="BL193" s="15" t="s">
        <v>214</v>
      </c>
      <c r="BM193" s="198" t="s">
        <v>348</v>
      </c>
    </row>
    <row r="194" s="2" customFormat="1" ht="16.5" customHeight="1">
      <c r="A194" s="34"/>
      <c r="B194" s="185"/>
      <c r="C194" s="200" t="s">
        <v>276</v>
      </c>
      <c r="D194" s="200" t="s">
        <v>268</v>
      </c>
      <c r="E194" s="201" t="s">
        <v>2170</v>
      </c>
      <c r="F194" s="202" t="s">
        <v>2171</v>
      </c>
      <c r="G194" s="203" t="s">
        <v>213</v>
      </c>
      <c r="H194" s="204">
        <v>353.21100000000001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6">
        <f>O194*H194</f>
        <v>0</v>
      </c>
      <c r="Q194" s="196">
        <v>0.00018000571896118701</v>
      </c>
      <c r="R194" s="196">
        <f>Q194*H194</f>
        <v>0.063579999999999831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242</v>
      </c>
      <c r="AT194" s="198" t="s">
        <v>268</v>
      </c>
      <c r="AU194" s="198" t="s">
        <v>87</v>
      </c>
      <c r="AY194" s="15" t="s">
        <v>183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87</v>
      </c>
      <c r="BK194" s="199">
        <f>ROUND(I194*H194,2)</f>
        <v>0</v>
      </c>
      <c r="BL194" s="15" t="s">
        <v>214</v>
      </c>
      <c r="BM194" s="198" t="s">
        <v>351</v>
      </c>
    </row>
    <row r="195" s="2" customFormat="1" ht="24.15" customHeight="1">
      <c r="A195" s="34"/>
      <c r="B195" s="185"/>
      <c r="C195" s="186" t="s">
        <v>367</v>
      </c>
      <c r="D195" s="186" t="s">
        <v>185</v>
      </c>
      <c r="E195" s="187" t="s">
        <v>2172</v>
      </c>
      <c r="F195" s="188" t="s">
        <v>2173</v>
      </c>
      <c r="G195" s="189" t="s">
        <v>194</v>
      </c>
      <c r="H195" s="190">
        <v>5.1529999999999996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214</v>
      </c>
      <c r="AT195" s="198" t="s">
        <v>185</v>
      </c>
      <c r="AU195" s="198" t="s">
        <v>87</v>
      </c>
      <c r="AY195" s="15" t="s">
        <v>183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87</v>
      </c>
      <c r="BK195" s="199">
        <f>ROUND(I195*H195,2)</f>
        <v>0</v>
      </c>
      <c r="BL195" s="15" t="s">
        <v>214</v>
      </c>
      <c r="BM195" s="198" t="s">
        <v>355</v>
      </c>
    </row>
    <row r="196" s="12" customFormat="1" ht="22.8" customHeight="1">
      <c r="A196" s="12"/>
      <c r="B196" s="172"/>
      <c r="C196" s="12"/>
      <c r="D196" s="173" t="s">
        <v>74</v>
      </c>
      <c r="E196" s="183" t="s">
        <v>748</v>
      </c>
      <c r="F196" s="183" t="s">
        <v>749</v>
      </c>
      <c r="G196" s="12"/>
      <c r="H196" s="12"/>
      <c r="I196" s="175"/>
      <c r="J196" s="184">
        <f>BK196</f>
        <v>0</v>
      </c>
      <c r="K196" s="12"/>
      <c r="L196" s="172"/>
      <c r="M196" s="177"/>
      <c r="N196" s="178"/>
      <c r="O196" s="178"/>
      <c r="P196" s="179">
        <f>SUM(P197:P199)</f>
        <v>0</v>
      </c>
      <c r="Q196" s="178"/>
      <c r="R196" s="179">
        <f>SUM(R197:R199)</f>
        <v>4.2238600000000108</v>
      </c>
      <c r="S196" s="178"/>
      <c r="T196" s="180">
        <f>SUM(T197:T199)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73" t="s">
        <v>87</v>
      </c>
      <c r="AT196" s="181" t="s">
        <v>74</v>
      </c>
      <c r="AU196" s="181" t="s">
        <v>82</v>
      </c>
      <c r="AY196" s="173" t="s">
        <v>183</v>
      </c>
      <c r="BK196" s="182">
        <f>SUM(BK197:BK199)</f>
        <v>0</v>
      </c>
    </row>
    <row r="197" s="2" customFormat="1" ht="24.15" customHeight="1">
      <c r="A197" s="34"/>
      <c r="B197" s="185"/>
      <c r="C197" s="186" t="s">
        <v>279</v>
      </c>
      <c r="D197" s="186" t="s">
        <v>185</v>
      </c>
      <c r="E197" s="187" t="s">
        <v>2174</v>
      </c>
      <c r="F197" s="188" t="s">
        <v>2175</v>
      </c>
      <c r="G197" s="189" t="s">
        <v>213</v>
      </c>
      <c r="H197" s="190">
        <v>279.62</v>
      </c>
      <c r="I197" s="191"/>
      <c r="J197" s="192">
        <f>ROUND(I197*H197,2)</f>
        <v>0</v>
      </c>
      <c r="K197" s="193"/>
      <c r="L197" s="35"/>
      <c r="M197" s="194" t="s">
        <v>1</v>
      </c>
      <c r="N197" s="195" t="s">
        <v>41</v>
      </c>
      <c r="O197" s="78"/>
      <c r="P197" s="196">
        <f>O197*H197</f>
        <v>0</v>
      </c>
      <c r="Q197" s="196">
        <v>0.013469994993205101</v>
      </c>
      <c r="R197" s="196">
        <f>Q197*H197</f>
        <v>3.7664800000000103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214</v>
      </c>
      <c r="AT197" s="198" t="s">
        <v>185</v>
      </c>
      <c r="AU197" s="198" t="s">
        <v>87</v>
      </c>
      <c r="AY197" s="15" t="s">
        <v>183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87</v>
      </c>
      <c r="BK197" s="199">
        <f>ROUND(I197*H197,2)</f>
        <v>0</v>
      </c>
      <c r="BL197" s="15" t="s">
        <v>214</v>
      </c>
      <c r="BM197" s="198" t="s">
        <v>358</v>
      </c>
    </row>
    <row r="198" s="2" customFormat="1" ht="24.15" customHeight="1">
      <c r="A198" s="34"/>
      <c r="B198" s="185"/>
      <c r="C198" s="186" t="s">
        <v>374</v>
      </c>
      <c r="D198" s="186" t="s">
        <v>185</v>
      </c>
      <c r="E198" s="187" t="s">
        <v>2176</v>
      </c>
      <c r="F198" s="188" t="s">
        <v>2177</v>
      </c>
      <c r="G198" s="189" t="s">
        <v>213</v>
      </c>
      <c r="H198" s="190">
        <v>27.52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0.016619912790697699</v>
      </c>
      <c r="R198" s="196">
        <f>Q198*H198</f>
        <v>0.45738000000000067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214</v>
      </c>
      <c r="AT198" s="198" t="s">
        <v>185</v>
      </c>
      <c r="AU198" s="198" t="s">
        <v>87</v>
      </c>
      <c r="AY198" s="15" t="s">
        <v>183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87</v>
      </c>
      <c r="BK198" s="199">
        <f>ROUND(I198*H198,2)</f>
        <v>0</v>
      </c>
      <c r="BL198" s="15" t="s">
        <v>214</v>
      </c>
      <c r="BM198" s="198" t="s">
        <v>362</v>
      </c>
    </row>
    <row r="199" s="2" customFormat="1" ht="24.15" customHeight="1">
      <c r="A199" s="34"/>
      <c r="B199" s="185"/>
      <c r="C199" s="186" t="s">
        <v>283</v>
      </c>
      <c r="D199" s="186" t="s">
        <v>185</v>
      </c>
      <c r="E199" s="187" t="s">
        <v>772</v>
      </c>
      <c r="F199" s="188" t="s">
        <v>773</v>
      </c>
      <c r="G199" s="189" t="s">
        <v>194</v>
      </c>
      <c r="H199" s="190">
        <v>4.2240000000000002</v>
      </c>
      <c r="I199" s="191"/>
      <c r="J199" s="192">
        <f>ROUND(I199*H199,2)</f>
        <v>0</v>
      </c>
      <c r="K199" s="193"/>
      <c r="L199" s="35"/>
      <c r="M199" s="194" t="s">
        <v>1</v>
      </c>
      <c r="N199" s="195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214</v>
      </c>
      <c r="AT199" s="198" t="s">
        <v>185</v>
      </c>
      <c r="AU199" s="198" t="s">
        <v>87</v>
      </c>
      <c r="AY199" s="15" t="s">
        <v>183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87</v>
      </c>
      <c r="BK199" s="199">
        <f>ROUND(I199*H199,2)</f>
        <v>0</v>
      </c>
      <c r="BL199" s="15" t="s">
        <v>214</v>
      </c>
      <c r="BM199" s="198" t="s">
        <v>365</v>
      </c>
    </row>
    <row r="200" s="12" customFormat="1" ht="22.8" customHeight="1">
      <c r="A200" s="12"/>
      <c r="B200" s="172"/>
      <c r="C200" s="12"/>
      <c r="D200" s="173" t="s">
        <v>74</v>
      </c>
      <c r="E200" s="183" t="s">
        <v>850</v>
      </c>
      <c r="F200" s="183" t="s">
        <v>851</v>
      </c>
      <c r="G200" s="12"/>
      <c r="H200" s="12"/>
      <c r="I200" s="175"/>
      <c r="J200" s="184">
        <f>BK200</f>
        <v>0</v>
      </c>
      <c r="K200" s="12"/>
      <c r="L200" s="172"/>
      <c r="M200" s="177"/>
      <c r="N200" s="178"/>
      <c r="O200" s="178"/>
      <c r="P200" s="179">
        <f>SUM(P201:P223)</f>
        <v>0</v>
      </c>
      <c r="Q200" s="178"/>
      <c r="R200" s="179">
        <f>SUM(R201:R223)</f>
        <v>1.7086099999999995</v>
      </c>
      <c r="S200" s="178"/>
      <c r="T200" s="180">
        <f>SUM(T201:T223)</f>
        <v>0.159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73" t="s">
        <v>87</v>
      </c>
      <c r="AT200" s="181" t="s">
        <v>74</v>
      </c>
      <c r="AU200" s="181" t="s">
        <v>82</v>
      </c>
      <c r="AY200" s="173" t="s">
        <v>183</v>
      </c>
      <c r="BK200" s="182">
        <f>SUM(BK201:BK223)</f>
        <v>0</v>
      </c>
    </row>
    <row r="201" s="2" customFormat="1" ht="37.8" customHeight="1">
      <c r="A201" s="34"/>
      <c r="B201" s="185"/>
      <c r="C201" s="186" t="s">
        <v>382</v>
      </c>
      <c r="D201" s="186" t="s">
        <v>185</v>
      </c>
      <c r="E201" s="187" t="s">
        <v>867</v>
      </c>
      <c r="F201" s="188" t="s">
        <v>868</v>
      </c>
      <c r="G201" s="189" t="s">
        <v>297</v>
      </c>
      <c r="H201" s="190">
        <v>294.06</v>
      </c>
      <c r="I201" s="191"/>
      <c r="J201" s="192">
        <f>ROUND(I201*H201,2)</f>
        <v>0</v>
      </c>
      <c r="K201" s="193"/>
      <c r="L201" s="35"/>
      <c r="M201" s="194" t="s">
        <v>1</v>
      </c>
      <c r="N201" s="195" t="s">
        <v>41</v>
      </c>
      <c r="O201" s="78"/>
      <c r="P201" s="196">
        <f>O201*H201</f>
        <v>0</v>
      </c>
      <c r="Q201" s="196">
        <v>0.00020999115826701999</v>
      </c>
      <c r="R201" s="196">
        <f>Q201*H201</f>
        <v>0.061749999999999895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214</v>
      </c>
      <c r="AT201" s="198" t="s">
        <v>185</v>
      </c>
      <c r="AU201" s="198" t="s">
        <v>87</v>
      </c>
      <c r="AY201" s="15" t="s">
        <v>183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87</v>
      </c>
      <c r="BK201" s="199">
        <f>ROUND(I201*H201,2)</f>
        <v>0</v>
      </c>
      <c r="BL201" s="15" t="s">
        <v>214</v>
      </c>
      <c r="BM201" s="198" t="s">
        <v>370</v>
      </c>
    </row>
    <row r="202" s="2" customFormat="1" ht="33" customHeight="1">
      <c r="A202" s="34"/>
      <c r="B202" s="185"/>
      <c r="C202" s="200" t="s">
        <v>286</v>
      </c>
      <c r="D202" s="200" t="s">
        <v>268</v>
      </c>
      <c r="E202" s="201" t="s">
        <v>2178</v>
      </c>
      <c r="F202" s="202" t="s">
        <v>2179</v>
      </c>
      <c r="G202" s="203" t="s">
        <v>238</v>
      </c>
      <c r="H202" s="204">
        <v>3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6">
        <f>O202*H202</f>
        <v>0</v>
      </c>
      <c r="Q202" s="196">
        <v>0.029999999999999999</v>
      </c>
      <c r="R202" s="196">
        <f>Q202*H202</f>
        <v>0.089999999999999997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242</v>
      </c>
      <c r="AT202" s="198" t="s">
        <v>268</v>
      </c>
      <c r="AU202" s="198" t="s">
        <v>87</v>
      </c>
      <c r="AY202" s="15" t="s">
        <v>183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87</v>
      </c>
      <c r="BK202" s="199">
        <f>ROUND(I202*H202,2)</f>
        <v>0</v>
      </c>
      <c r="BL202" s="15" t="s">
        <v>214</v>
      </c>
      <c r="BM202" s="198" t="s">
        <v>373</v>
      </c>
    </row>
    <row r="203" s="2" customFormat="1" ht="37.8" customHeight="1">
      <c r="A203" s="34"/>
      <c r="B203" s="185"/>
      <c r="C203" s="200" t="s">
        <v>389</v>
      </c>
      <c r="D203" s="200" t="s">
        <v>268</v>
      </c>
      <c r="E203" s="201" t="s">
        <v>2180</v>
      </c>
      <c r="F203" s="202" t="s">
        <v>2181</v>
      </c>
      <c r="G203" s="203" t="s">
        <v>238</v>
      </c>
      <c r="H203" s="204">
        <v>1</v>
      </c>
      <c r="I203" s="205"/>
      <c r="J203" s="206">
        <f>ROUND(I203*H203,2)</f>
        <v>0</v>
      </c>
      <c r="K203" s="207"/>
      <c r="L203" s="208"/>
      <c r="M203" s="209" t="s">
        <v>1</v>
      </c>
      <c r="N203" s="210" t="s">
        <v>41</v>
      </c>
      <c r="O203" s="78"/>
      <c r="P203" s="196">
        <f>O203*H203</f>
        <v>0</v>
      </c>
      <c r="Q203" s="196">
        <v>0.029999999999999999</v>
      </c>
      <c r="R203" s="196">
        <f>Q203*H203</f>
        <v>0.029999999999999999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242</v>
      </c>
      <c r="AT203" s="198" t="s">
        <v>268</v>
      </c>
      <c r="AU203" s="198" t="s">
        <v>87</v>
      </c>
      <c r="AY203" s="15" t="s">
        <v>183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87</v>
      </c>
      <c r="BK203" s="199">
        <f>ROUND(I203*H203,2)</f>
        <v>0</v>
      </c>
      <c r="BL203" s="15" t="s">
        <v>214</v>
      </c>
      <c r="BM203" s="198" t="s">
        <v>381</v>
      </c>
    </row>
    <row r="204" s="2" customFormat="1" ht="24.15" customHeight="1">
      <c r="A204" s="34"/>
      <c r="B204" s="185"/>
      <c r="C204" s="200" t="s">
        <v>290</v>
      </c>
      <c r="D204" s="200" t="s">
        <v>268</v>
      </c>
      <c r="E204" s="201" t="s">
        <v>2182</v>
      </c>
      <c r="F204" s="202" t="s">
        <v>2183</v>
      </c>
      <c r="G204" s="203" t="s">
        <v>238</v>
      </c>
      <c r="H204" s="204">
        <v>2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6">
        <f>O204*H204</f>
        <v>0</v>
      </c>
      <c r="Q204" s="196">
        <v>0.029999999999999999</v>
      </c>
      <c r="R204" s="196">
        <f>Q204*H204</f>
        <v>0.059999999999999998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242</v>
      </c>
      <c r="AT204" s="198" t="s">
        <v>268</v>
      </c>
      <c r="AU204" s="198" t="s">
        <v>87</v>
      </c>
      <c r="AY204" s="15" t="s">
        <v>183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87</v>
      </c>
      <c r="BK204" s="199">
        <f>ROUND(I204*H204,2)</f>
        <v>0</v>
      </c>
      <c r="BL204" s="15" t="s">
        <v>214</v>
      </c>
      <c r="BM204" s="198" t="s">
        <v>385</v>
      </c>
    </row>
    <row r="205" s="2" customFormat="1" ht="24.15" customHeight="1">
      <c r="A205" s="34"/>
      <c r="B205" s="185"/>
      <c r="C205" s="200" t="s">
        <v>396</v>
      </c>
      <c r="D205" s="200" t="s">
        <v>268</v>
      </c>
      <c r="E205" s="201" t="s">
        <v>2184</v>
      </c>
      <c r="F205" s="202" t="s">
        <v>2185</v>
      </c>
      <c r="G205" s="203" t="s">
        <v>238</v>
      </c>
      <c r="H205" s="204">
        <v>6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41</v>
      </c>
      <c r="O205" s="78"/>
      <c r="P205" s="196">
        <f>O205*H205</f>
        <v>0</v>
      </c>
      <c r="Q205" s="196">
        <v>0.029999999999999999</v>
      </c>
      <c r="R205" s="196">
        <f>Q205*H205</f>
        <v>0.17999999999999999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242</v>
      </c>
      <c r="AT205" s="198" t="s">
        <v>268</v>
      </c>
      <c r="AU205" s="198" t="s">
        <v>87</v>
      </c>
      <c r="AY205" s="15" t="s">
        <v>183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87</v>
      </c>
      <c r="BK205" s="199">
        <f>ROUND(I205*H205,2)</f>
        <v>0</v>
      </c>
      <c r="BL205" s="15" t="s">
        <v>214</v>
      </c>
      <c r="BM205" s="198" t="s">
        <v>388</v>
      </c>
    </row>
    <row r="206" s="2" customFormat="1" ht="37.8" customHeight="1">
      <c r="A206" s="34"/>
      <c r="B206" s="185"/>
      <c r="C206" s="200" t="s">
        <v>293</v>
      </c>
      <c r="D206" s="200" t="s">
        <v>268</v>
      </c>
      <c r="E206" s="201" t="s">
        <v>2186</v>
      </c>
      <c r="F206" s="202" t="s">
        <v>2187</v>
      </c>
      <c r="G206" s="203" t="s">
        <v>238</v>
      </c>
      <c r="H206" s="204">
        <v>16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6">
        <f>O206*H206</f>
        <v>0</v>
      </c>
      <c r="Q206" s="196">
        <v>0.029999999999999999</v>
      </c>
      <c r="R206" s="196">
        <f>Q206*H206</f>
        <v>0.47999999999999998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242</v>
      </c>
      <c r="AT206" s="198" t="s">
        <v>268</v>
      </c>
      <c r="AU206" s="198" t="s">
        <v>87</v>
      </c>
      <c r="AY206" s="15" t="s">
        <v>183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87</v>
      </c>
      <c r="BK206" s="199">
        <f>ROUND(I206*H206,2)</f>
        <v>0</v>
      </c>
      <c r="BL206" s="15" t="s">
        <v>214</v>
      </c>
      <c r="BM206" s="198" t="s">
        <v>392</v>
      </c>
    </row>
    <row r="207" s="2" customFormat="1" ht="37.8" customHeight="1">
      <c r="A207" s="34"/>
      <c r="B207" s="185"/>
      <c r="C207" s="200" t="s">
        <v>403</v>
      </c>
      <c r="D207" s="200" t="s">
        <v>268</v>
      </c>
      <c r="E207" s="201" t="s">
        <v>2188</v>
      </c>
      <c r="F207" s="202" t="s">
        <v>2189</v>
      </c>
      <c r="G207" s="203" t="s">
        <v>238</v>
      </c>
      <c r="H207" s="204">
        <v>2</v>
      </c>
      <c r="I207" s="205"/>
      <c r="J207" s="206">
        <f>ROUND(I207*H207,2)</f>
        <v>0</v>
      </c>
      <c r="K207" s="207"/>
      <c r="L207" s="208"/>
      <c r="M207" s="209" t="s">
        <v>1</v>
      </c>
      <c r="N207" s="210" t="s">
        <v>41</v>
      </c>
      <c r="O207" s="78"/>
      <c r="P207" s="196">
        <f>O207*H207</f>
        <v>0</v>
      </c>
      <c r="Q207" s="196">
        <v>0.029999999999999999</v>
      </c>
      <c r="R207" s="196">
        <f>Q207*H207</f>
        <v>0.059999999999999998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242</v>
      </c>
      <c r="AT207" s="198" t="s">
        <v>268</v>
      </c>
      <c r="AU207" s="198" t="s">
        <v>87</v>
      </c>
      <c r="AY207" s="15" t="s">
        <v>183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87</v>
      </c>
      <c r="BK207" s="199">
        <f>ROUND(I207*H207,2)</f>
        <v>0</v>
      </c>
      <c r="BL207" s="15" t="s">
        <v>214</v>
      </c>
      <c r="BM207" s="198" t="s">
        <v>395</v>
      </c>
    </row>
    <row r="208" s="2" customFormat="1" ht="37.8" customHeight="1">
      <c r="A208" s="34"/>
      <c r="B208" s="185"/>
      <c r="C208" s="200" t="s">
        <v>298</v>
      </c>
      <c r="D208" s="200" t="s">
        <v>268</v>
      </c>
      <c r="E208" s="201" t="s">
        <v>2190</v>
      </c>
      <c r="F208" s="202" t="s">
        <v>2191</v>
      </c>
      <c r="G208" s="203" t="s">
        <v>238</v>
      </c>
      <c r="H208" s="204">
        <v>7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6">
        <f>O208*H208</f>
        <v>0</v>
      </c>
      <c r="Q208" s="196">
        <v>0.029999999999999999</v>
      </c>
      <c r="R208" s="196">
        <f>Q208*H208</f>
        <v>0.20999999999999999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242</v>
      </c>
      <c r="AT208" s="198" t="s">
        <v>268</v>
      </c>
      <c r="AU208" s="198" t="s">
        <v>87</v>
      </c>
      <c r="AY208" s="15" t="s">
        <v>183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87</v>
      </c>
      <c r="BK208" s="199">
        <f>ROUND(I208*H208,2)</f>
        <v>0</v>
      </c>
      <c r="BL208" s="15" t="s">
        <v>214</v>
      </c>
      <c r="BM208" s="198" t="s">
        <v>399</v>
      </c>
    </row>
    <row r="209" s="2" customFormat="1" ht="24.15" customHeight="1">
      <c r="A209" s="34"/>
      <c r="B209" s="185"/>
      <c r="C209" s="200" t="s">
        <v>410</v>
      </c>
      <c r="D209" s="200" t="s">
        <v>268</v>
      </c>
      <c r="E209" s="201" t="s">
        <v>2192</v>
      </c>
      <c r="F209" s="202" t="s">
        <v>2193</v>
      </c>
      <c r="G209" s="203" t="s">
        <v>238</v>
      </c>
      <c r="H209" s="204">
        <v>11</v>
      </c>
      <c r="I209" s="205"/>
      <c r="J209" s="206">
        <f>ROUND(I209*H209,2)</f>
        <v>0</v>
      </c>
      <c r="K209" s="207"/>
      <c r="L209" s="208"/>
      <c r="M209" s="209" t="s">
        <v>1</v>
      </c>
      <c r="N209" s="210" t="s">
        <v>41</v>
      </c>
      <c r="O209" s="78"/>
      <c r="P209" s="196">
        <f>O209*H209</f>
        <v>0</v>
      </c>
      <c r="Q209" s="196">
        <v>0.029999999999999999</v>
      </c>
      <c r="R209" s="196">
        <f>Q209*H209</f>
        <v>0.32999999999999996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242</v>
      </c>
      <c r="AT209" s="198" t="s">
        <v>268</v>
      </c>
      <c r="AU209" s="198" t="s">
        <v>87</v>
      </c>
      <c r="AY209" s="15" t="s">
        <v>183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87</v>
      </c>
      <c r="BK209" s="199">
        <f>ROUND(I209*H209,2)</f>
        <v>0</v>
      </c>
      <c r="BL209" s="15" t="s">
        <v>214</v>
      </c>
      <c r="BM209" s="198" t="s">
        <v>402</v>
      </c>
    </row>
    <row r="210" s="2" customFormat="1" ht="24.15" customHeight="1">
      <c r="A210" s="34"/>
      <c r="B210" s="185"/>
      <c r="C210" s="200" t="s">
        <v>301</v>
      </c>
      <c r="D210" s="200" t="s">
        <v>268</v>
      </c>
      <c r="E210" s="201" t="s">
        <v>2194</v>
      </c>
      <c r="F210" s="202" t="s">
        <v>2195</v>
      </c>
      <c r="G210" s="203" t="s">
        <v>238</v>
      </c>
      <c r="H210" s="204">
        <v>1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6">
        <f>O210*H210</f>
        <v>0</v>
      </c>
      <c r="Q210" s="196">
        <v>0.029999999999999999</v>
      </c>
      <c r="R210" s="196">
        <f>Q210*H210</f>
        <v>0.029999999999999999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242</v>
      </c>
      <c r="AT210" s="198" t="s">
        <v>268</v>
      </c>
      <c r="AU210" s="198" t="s">
        <v>87</v>
      </c>
      <c r="AY210" s="15" t="s">
        <v>183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87</v>
      </c>
      <c r="BK210" s="199">
        <f>ROUND(I210*H210,2)</f>
        <v>0</v>
      </c>
      <c r="BL210" s="15" t="s">
        <v>214</v>
      </c>
      <c r="BM210" s="198" t="s">
        <v>406</v>
      </c>
    </row>
    <row r="211" s="2" customFormat="1" ht="24.15" customHeight="1">
      <c r="A211" s="34"/>
      <c r="B211" s="185"/>
      <c r="C211" s="200" t="s">
        <v>417</v>
      </c>
      <c r="D211" s="200" t="s">
        <v>268</v>
      </c>
      <c r="E211" s="201" t="s">
        <v>2196</v>
      </c>
      <c r="F211" s="202" t="s">
        <v>2197</v>
      </c>
      <c r="G211" s="203" t="s">
        <v>238</v>
      </c>
      <c r="H211" s="204">
        <v>1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41</v>
      </c>
      <c r="O211" s="78"/>
      <c r="P211" s="196">
        <f>O211*H211</f>
        <v>0</v>
      </c>
      <c r="Q211" s="196">
        <v>0.029999999999999999</v>
      </c>
      <c r="R211" s="196">
        <f>Q211*H211</f>
        <v>0.029999999999999999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242</v>
      </c>
      <c r="AT211" s="198" t="s">
        <v>268</v>
      </c>
      <c r="AU211" s="198" t="s">
        <v>87</v>
      </c>
      <c r="AY211" s="15" t="s">
        <v>183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87</v>
      </c>
      <c r="BK211" s="199">
        <f>ROUND(I211*H211,2)</f>
        <v>0</v>
      </c>
      <c r="BL211" s="15" t="s">
        <v>214</v>
      </c>
      <c r="BM211" s="198" t="s">
        <v>409</v>
      </c>
    </row>
    <row r="212" s="2" customFormat="1" ht="24.15" customHeight="1">
      <c r="A212" s="34"/>
      <c r="B212" s="185"/>
      <c r="C212" s="186" t="s">
        <v>305</v>
      </c>
      <c r="D212" s="186" t="s">
        <v>185</v>
      </c>
      <c r="E212" s="187" t="s">
        <v>874</v>
      </c>
      <c r="F212" s="188" t="s">
        <v>875</v>
      </c>
      <c r="G212" s="189" t="s">
        <v>297</v>
      </c>
      <c r="H212" s="190">
        <v>23.140000000000001</v>
      </c>
      <c r="I212" s="191"/>
      <c r="J212" s="192">
        <f>ROUND(I212*H212,2)</f>
        <v>0</v>
      </c>
      <c r="K212" s="193"/>
      <c r="L212" s="35"/>
      <c r="M212" s="194" t="s">
        <v>1</v>
      </c>
      <c r="N212" s="195" t="s">
        <v>41</v>
      </c>
      <c r="O212" s="78"/>
      <c r="P212" s="196">
        <f>O212*H212</f>
        <v>0</v>
      </c>
      <c r="Q212" s="196">
        <v>0.000420051858254105</v>
      </c>
      <c r="R212" s="196">
        <f>Q212*H212</f>
        <v>0.0097199999999999891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214</v>
      </c>
      <c r="AT212" s="198" t="s">
        <v>185</v>
      </c>
      <c r="AU212" s="198" t="s">
        <v>87</v>
      </c>
      <c r="AY212" s="15" t="s">
        <v>183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87</v>
      </c>
      <c r="BK212" s="199">
        <f>ROUND(I212*H212,2)</f>
        <v>0</v>
      </c>
      <c r="BL212" s="15" t="s">
        <v>214</v>
      </c>
      <c r="BM212" s="198" t="s">
        <v>413</v>
      </c>
    </row>
    <row r="213" s="2" customFormat="1" ht="33" customHeight="1">
      <c r="A213" s="34"/>
      <c r="B213" s="185"/>
      <c r="C213" s="200" t="s">
        <v>424</v>
      </c>
      <c r="D213" s="200" t="s">
        <v>268</v>
      </c>
      <c r="E213" s="201" t="s">
        <v>2198</v>
      </c>
      <c r="F213" s="202" t="s">
        <v>2199</v>
      </c>
      <c r="G213" s="203" t="s">
        <v>238</v>
      </c>
      <c r="H213" s="204">
        <v>1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6">
        <f>O213*H213</f>
        <v>0</v>
      </c>
      <c r="Q213" s="196">
        <v>0.014999999999999999</v>
      </c>
      <c r="R213" s="196">
        <f>Q213*H213</f>
        <v>0.014999999999999999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242</v>
      </c>
      <c r="AT213" s="198" t="s">
        <v>268</v>
      </c>
      <c r="AU213" s="198" t="s">
        <v>87</v>
      </c>
      <c r="AY213" s="15" t="s">
        <v>183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87</v>
      </c>
      <c r="BK213" s="199">
        <f>ROUND(I213*H213,2)</f>
        <v>0</v>
      </c>
      <c r="BL213" s="15" t="s">
        <v>214</v>
      </c>
      <c r="BM213" s="198" t="s">
        <v>416</v>
      </c>
    </row>
    <row r="214" s="2" customFormat="1" ht="33" customHeight="1">
      <c r="A214" s="34"/>
      <c r="B214" s="185"/>
      <c r="C214" s="200" t="s">
        <v>308</v>
      </c>
      <c r="D214" s="200" t="s">
        <v>268</v>
      </c>
      <c r="E214" s="201" t="s">
        <v>2200</v>
      </c>
      <c r="F214" s="202" t="s">
        <v>2201</v>
      </c>
      <c r="G214" s="203" t="s">
        <v>238</v>
      </c>
      <c r="H214" s="204">
        <v>1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6">
        <f>O214*H214</f>
        <v>0</v>
      </c>
      <c r="Q214" s="196">
        <v>0.014999999999999999</v>
      </c>
      <c r="R214" s="196">
        <f>Q214*H214</f>
        <v>0.014999999999999999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242</v>
      </c>
      <c r="AT214" s="198" t="s">
        <v>268</v>
      </c>
      <c r="AU214" s="198" t="s">
        <v>87</v>
      </c>
      <c r="AY214" s="15" t="s">
        <v>183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87</v>
      </c>
      <c r="BK214" s="199">
        <f>ROUND(I214*H214,2)</f>
        <v>0</v>
      </c>
      <c r="BL214" s="15" t="s">
        <v>214</v>
      </c>
      <c r="BM214" s="198" t="s">
        <v>420</v>
      </c>
    </row>
    <row r="215" s="2" customFormat="1" ht="33" customHeight="1">
      <c r="A215" s="34"/>
      <c r="B215" s="185"/>
      <c r="C215" s="200" t="s">
        <v>431</v>
      </c>
      <c r="D215" s="200" t="s">
        <v>268</v>
      </c>
      <c r="E215" s="201" t="s">
        <v>2202</v>
      </c>
      <c r="F215" s="202" t="s">
        <v>2203</v>
      </c>
      <c r="G215" s="203" t="s">
        <v>238</v>
      </c>
      <c r="H215" s="204">
        <v>1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0.014999999999999999</v>
      </c>
      <c r="R215" s="196">
        <f>Q215*H215</f>
        <v>0.014999999999999999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242</v>
      </c>
      <c r="AT215" s="198" t="s">
        <v>268</v>
      </c>
      <c r="AU215" s="198" t="s">
        <v>87</v>
      </c>
      <c r="AY215" s="15" t="s">
        <v>183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87</v>
      </c>
      <c r="BK215" s="199">
        <f>ROUND(I215*H215,2)</f>
        <v>0</v>
      </c>
      <c r="BL215" s="15" t="s">
        <v>214</v>
      </c>
      <c r="BM215" s="198" t="s">
        <v>423</v>
      </c>
    </row>
    <row r="216" s="2" customFormat="1" ht="24.15" customHeight="1">
      <c r="A216" s="34"/>
      <c r="B216" s="185"/>
      <c r="C216" s="186" t="s">
        <v>313</v>
      </c>
      <c r="D216" s="186" t="s">
        <v>185</v>
      </c>
      <c r="E216" s="187" t="s">
        <v>2204</v>
      </c>
      <c r="F216" s="188" t="s">
        <v>2205</v>
      </c>
      <c r="G216" s="189" t="s">
        <v>238</v>
      </c>
      <c r="H216" s="190">
        <v>5</v>
      </c>
      <c r="I216" s="191"/>
      <c r="J216" s="192">
        <f>ROUND(I216*H216,2)</f>
        <v>0</v>
      </c>
      <c r="K216" s="193"/>
      <c r="L216" s="35"/>
      <c r="M216" s="194" t="s">
        <v>1</v>
      </c>
      <c r="N216" s="195" t="s">
        <v>41</v>
      </c>
      <c r="O216" s="78"/>
      <c r="P216" s="196">
        <f>O216*H216</f>
        <v>0</v>
      </c>
      <c r="Q216" s="196">
        <v>0.00025000000000000001</v>
      </c>
      <c r="R216" s="196">
        <f>Q216*H216</f>
        <v>0.00125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214</v>
      </c>
      <c r="AT216" s="198" t="s">
        <v>185</v>
      </c>
      <c r="AU216" s="198" t="s">
        <v>87</v>
      </c>
      <c r="AY216" s="15" t="s">
        <v>183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87</v>
      </c>
      <c r="BK216" s="199">
        <f>ROUND(I216*H216,2)</f>
        <v>0</v>
      </c>
      <c r="BL216" s="15" t="s">
        <v>214</v>
      </c>
      <c r="BM216" s="198" t="s">
        <v>427</v>
      </c>
    </row>
    <row r="217" s="2" customFormat="1" ht="24.15" customHeight="1">
      <c r="A217" s="34"/>
      <c r="B217" s="185"/>
      <c r="C217" s="186" t="s">
        <v>438</v>
      </c>
      <c r="D217" s="186" t="s">
        <v>185</v>
      </c>
      <c r="E217" s="187" t="s">
        <v>944</v>
      </c>
      <c r="F217" s="188" t="s">
        <v>945</v>
      </c>
      <c r="G217" s="189" t="s">
        <v>238</v>
      </c>
      <c r="H217" s="190">
        <v>44</v>
      </c>
      <c r="I217" s="191"/>
      <c r="J217" s="192">
        <f>ROUND(I217*H217,2)</f>
        <v>0</v>
      </c>
      <c r="K217" s="193"/>
      <c r="L217" s="35"/>
      <c r="M217" s="194" t="s">
        <v>1</v>
      </c>
      <c r="N217" s="195" t="s">
        <v>41</v>
      </c>
      <c r="O217" s="78"/>
      <c r="P217" s="196">
        <f>O217*H217</f>
        <v>0</v>
      </c>
      <c r="Q217" s="196">
        <v>0.00025999999999999998</v>
      </c>
      <c r="R217" s="196">
        <f>Q217*H217</f>
        <v>0.011439999999999999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214</v>
      </c>
      <c r="AT217" s="198" t="s">
        <v>185</v>
      </c>
      <c r="AU217" s="198" t="s">
        <v>87</v>
      </c>
      <c r="AY217" s="15" t="s">
        <v>183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87</v>
      </c>
      <c r="BK217" s="199">
        <f>ROUND(I217*H217,2)</f>
        <v>0</v>
      </c>
      <c r="BL217" s="15" t="s">
        <v>214</v>
      </c>
      <c r="BM217" s="198" t="s">
        <v>430</v>
      </c>
    </row>
    <row r="218" s="2" customFormat="1" ht="24.15" customHeight="1">
      <c r="A218" s="34"/>
      <c r="B218" s="185"/>
      <c r="C218" s="186" t="s">
        <v>316</v>
      </c>
      <c r="D218" s="186" t="s">
        <v>185</v>
      </c>
      <c r="E218" s="187" t="s">
        <v>2206</v>
      </c>
      <c r="F218" s="188" t="s">
        <v>2207</v>
      </c>
      <c r="G218" s="189" t="s">
        <v>238</v>
      </c>
      <c r="H218" s="190">
        <v>1</v>
      </c>
      <c r="I218" s="191"/>
      <c r="J218" s="192">
        <f>ROUND(I218*H218,2)</f>
        <v>0</v>
      </c>
      <c r="K218" s="193"/>
      <c r="L218" s="35"/>
      <c r="M218" s="194" t="s">
        <v>1</v>
      </c>
      <c r="N218" s="195" t="s">
        <v>41</v>
      </c>
      <c r="O218" s="78"/>
      <c r="P218" s="196">
        <f>O218*H218</f>
        <v>0</v>
      </c>
      <c r="Q218" s="196">
        <v>0.00032000000000000003</v>
      </c>
      <c r="R218" s="196">
        <f>Q218*H218</f>
        <v>0.00032000000000000003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214</v>
      </c>
      <c r="AT218" s="198" t="s">
        <v>185</v>
      </c>
      <c r="AU218" s="198" t="s">
        <v>87</v>
      </c>
      <c r="AY218" s="15" t="s">
        <v>183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87</v>
      </c>
      <c r="BK218" s="199">
        <f>ROUND(I218*H218,2)</f>
        <v>0</v>
      </c>
      <c r="BL218" s="15" t="s">
        <v>214</v>
      </c>
      <c r="BM218" s="198" t="s">
        <v>434</v>
      </c>
    </row>
    <row r="219" s="2" customFormat="1" ht="24.15" customHeight="1">
      <c r="A219" s="34"/>
      <c r="B219" s="185"/>
      <c r="C219" s="200" t="s">
        <v>445</v>
      </c>
      <c r="D219" s="200" t="s">
        <v>268</v>
      </c>
      <c r="E219" s="201" t="s">
        <v>947</v>
      </c>
      <c r="F219" s="202" t="s">
        <v>948</v>
      </c>
      <c r="G219" s="203" t="s">
        <v>297</v>
      </c>
      <c r="H219" s="204">
        <v>65.030000000000001</v>
      </c>
      <c r="I219" s="205"/>
      <c r="J219" s="206">
        <f>ROUND(I219*H219,2)</f>
        <v>0</v>
      </c>
      <c r="K219" s="207"/>
      <c r="L219" s="208"/>
      <c r="M219" s="209" t="s">
        <v>1</v>
      </c>
      <c r="N219" s="210" t="s">
        <v>41</v>
      </c>
      <c r="O219" s="78"/>
      <c r="P219" s="196">
        <f>O219*H219</f>
        <v>0</v>
      </c>
      <c r="Q219" s="196">
        <v>0.00113993541442411</v>
      </c>
      <c r="R219" s="196">
        <f>Q219*H219</f>
        <v>0.074129999999999877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242</v>
      </c>
      <c r="AT219" s="198" t="s">
        <v>268</v>
      </c>
      <c r="AU219" s="198" t="s">
        <v>87</v>
      </c>
      <c r="AY219" s="15" t="s">
        <v>183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87</v>
      </c>
      <c r="BK219" s="199">
        <f>ROUND(I219*H219,2)</f>
        <v>0</v>
      </c>
      <c r="BL219" s="15" t="s">
        <v>214</v>
      </c>
      <c r="BM219" s="198" t="s">
        <v>437</v>
      </c>
    </row>
    <row r="220" s="2" customFormat="1" ht="21.75" customHeight="1">
      <c r="A220" s="34"/>
      <c r="B220" s="185"/>
      <c r="C220" s="200" t="s">
        <v>320</v>
      </c>
      <c r="D220" s="200" t="s">
        <v>268</v>
      </c>
      <c r="E220" s="201" t="s">
        <v>951</v>
      </c>
      <c r="F220" s="202" t="s">
        <v>952</v>
      </c>
      <c r="G220" s="203" t="s">
        <v>238</v>
      </c>
      <c r="H220" s="204">
        <v>50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6">
        <f>O220*H220</f>
        <v>0</v>
      </c>
      <c r="Q220" s="196">
        <v>0.00010000000000000001</v>
      </c>
      <c r="R220" s="196">
        <f>Q220*H220</f>
        <v>0.0050000000000000001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242</v>
      </c>
      <c r="AT220" s="198" t="s">
        <v>268</v>
      </c>
      <c r="AU220" s="198" t="s">
        <v>87</v>
      </c>
      <c r="AY220" s="15" t="s">
        <v>183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87</v>
      </c>
      <c r="BK220" s="199">
        <f>ROUND(I220*H220,2)</f>
        <v>0</v>
      </c>
      <c r="BL220" s="15" t="s">
        <v>214</v>
      </c>
      <c r="BM220" s="198" t="s">
        <v>441</v>
      </c>
    </row>
    <row r="221" s="2" customFormat="1" ht="24.15" customHeight="1">
      <c r="A221" s="34"/>
      <c r="B221" s="185"/>
      <c r="C221" s="186" t="s">
        <v>452</v>
      </c>
      <c r="D221" s="186" t="s">
        <v>185</v>
      </c>
      <c r="E221" s="187" t="s">
        <v>2208</v>
      </c>
      <c r="F221" s="188" t="s">
        <v>2209</v>
      </c>
      <c r="G221" s="189" t="s">
        <v>238</v>
      </c>
      <c r="H221" s="190">
        <v>51</v>
      </c>
      <c r="I221" s="191"/>
      <c r="J221" s="192">
        <f>ROUND(I221*H221,2)</f>
        <v>0</v>
      </c>
      <c r="K221" s="193"/>
      <c r="L221" s="35"/>
      <c r="M221" s="194" t="s">
        <v>1</v>
      </c>
      <c r="N221" s="195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0.0030000000000000001</v>
      </c>
      <c r="T221" s="197">
        <f>S221*H221</f>
        <v>0.153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214</v>
      </c>
      <c r="AT221" s="198" t="s">
        <v>185</v>
      </c>
      <c r="AU221" s="198" t="s">
        <v>87</v>
      </c>
      <c r="AY221" s="15" t="s">
        <v>183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87</v>
      </c>
      <c r="BK221" s="199">
        <f>ROUND(I221*H221,2)</f>
        <v>0</v>
      </c>
      <c r="BL221" s="15" t="s">
        <v>214</v>
      </c>
      <c r="BM221" s="198" t="s">
        <v>444</v>
      </c>
    </row>
    <row r="222" s="2" customFormat="1" ht="24.15" customHeight="1">
      <c r="A222" s="34"/>
      <c r="B222" s="185"/>
      <c r="C222" s="186" t="s">
        <v>323</v>
      </c>
      <c r="D222" s="186" t="s">
        <v>185</v>
      </c>
      <c r="E222" s="187" t="s">
        <v>2210</v>
      </c>
      <c r="F222" s="188" t="s">
        <v>2211</v>
      </c>
      <c r="G222" s="189" t="s">
        <v>238</v>
      </c>
      <c r="H222" s="190">
        <v>1</v>
      </c>
      <c r="I222" s="191"/>
      <c r="J222" s="192">
        <f>ROUND(I222*H222,2)</f>
        <v>0</v>
      </c>
      <c r="K222" s="193"/>
      <c r="L222" s="35"/>
      <c r="M222" s="194" t="s">
        <v>1</v>
      </c>
      <c r="N222" s="195" t="s">
        <v>41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0.0060000000000000001</v>
      </c>
      <c r="T222" s="197">
        <f>S222*H222</f>
        <v>0.0060000000000000001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214</v>
      </c>
      <c r="AT222" s="198" t="s">
        <v>185</v>
      </c>
      <c r="AU222" s="198" t="s">
        <v>87</v>
      </c>
      <c r="AY222" s="15" t="s">
        <v>183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87</v>
      </c>
      <c r="BK222" s="199">
        <f>ROUND(I222*H222,2)</f>
        <v>0</v>
      </c>
      <c r="BL222" s="15" t="s">
        <v>214</v>
      </c>
      <c r="BM222" s="198" t="s">
        <v>448</v>
      </c>
    </row>
    <row r="223" s="2" customFormat="1" ht="24.15" customHeight="1">
      <c r="A223" s="34"/>
      <c r="B223" s="185"/>
      <c r="C223" s="186" t="s">
        <v>459</v>
      </c>
      <c r="D223" s="186" t="s">
        <v>185</v>
      </c>
      <c r="E223" s="187" t="s">
        <v>954</v>
      </c>
      <c r="F223" s="188" t="s">
        <v>955</v>
      </c>
      <c r="G223" s="189" t="s">
        <v>194</v>
      </c>
      <c r="H223" s="190">
        <v>1.7090000000000001</v>
      </c>
      <c r="I223" s="191"/>
      <c r="J223" s="192">
        <f>ROUND(I223*H223,2)</f>
        <v>0</v>
      </c>
      <c r="K223" s="193"/>
      <c r="L223" s="35"/>
      <c r="M223" s="194" t="s">
        <v>1</v>
      </c>
      <c r="N223" s="195" t="s">
        <v>41</v>
      </c>
      <c r="O223" s="78"/>
      <c r="P223" s="196">
        <f>O223*H223</f>
        <v>0</v>
      </c>
      <c r="Q223" s="196">
        <v>0</v>
      </c>
      <c r="R223" s="196">
        <f>Q223*H223</f>
        <v>0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214</v>
      </c>
      <c r="AT223" s="198" t="s">
        <v>185</v>
      </c>
      <c r="AU223" s="198" t="s">
        <v>87</v>
      </c>
      <c r="AY223" s="15" t="s">
        <v>183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87</v>
      </c>
      <c r="BK223" s="199">
        <f>ROUND(I223*H223,2)</f>
        <v>0</v>
      </c>
      <c r="BL223" s="15" t="s">
        <v>214</v>
      </c>
      <c r="BM223" s="198" t="s">
        <v>451</v>
      </c>
    </row>
    <row r="224" s="12" customFormat="1" ht="22.8" customHeight="1">
      <c r="A224" s="12"/>
      <c r="B224" s="172"/>
      <c r="C224" s="12"/>
      <c r="D224" s="173" t="s">
        <v>74</v>
      </c>
      <c r="E224" s="183" t="s">
        <v>957</v>
      </c>
      <c r="F224" s="183" t="s">
        <v>958</v>
      </c>
      <c r="G224" s="12"/>
      <c r="H224" s="12"/>
      <c r="I224" s="175"/>
      <c r="J224" s="184">
        <f>BK224</f>
        <v>0</v>
      </c>
      <c r="K224" s="12"/>
      <c r="L224" s="172"/>
      <c r="M224" s="177"/>
      <c r="N224" s="178"/>
      <c r="O224" s="178"/>
      <c r="P224" s="179">
        <f>SUM(P225:P227)</f>
        <v>0</v>
      </c>
      <c r="Q224" s="178"/>
      <c r="R224" s="179">
        <f>SUM(R225:R227)</f>
        <v>1.66635</v>
      </c>
      <c r="S224" s="178"/>
      <c r="T224" s="180">
        <f>SUM(T225:T227)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73" t="s">
        <v>87</v>
      </c>
      <c r="AT224" s="181" t="s">
        <v>74</v>
      </c>
      <c r="AU224" s="181" t="s">
        <v>82</v>
      </c>
      <c r="AY224" s="173" t="s">
        <v>183</v>
      </c>
      <c r="BK224" s="182">
        <f>SUM(BK225:BK227)</f>
        <v>0</v>
      </c>
    </row>
    <row r="225" s="2" customFormat="1" ht="24.15" customHeight="1">
      <c r="A225" s="34"/>
      <c r="B225" s="185"/>
      <c r="C225" s="186" t="s">
        <v>327</v>
      </c>
      <c r="D225" s="186" t="s">
        <v>185</v>
      </c>
      <c r="E225" s="187" t="s">
        <v>2212</v>
      </c>
      <c r="F225" s="188" t="s">
        <v>2213</v>
      </c>
      <c r="G225" s="189" t="s">
        <v>271</v>
      </c>
      <c r="H225" s="190">
        <v>1587</v>
      </c>
      <c r="I225" s="191"/>
      <c r="J225" s="192">
        <f>ROUND(I225*H225,2)</f>
        <v>0</v>
      </c>
      <c r="K225" s="193"/>
      <c r="L225" s="35"/>
      <c r="M225" s="194" t="s">
        <v>1</v>
      </c>
      <c r="N225" s="195" t="s">
        <v>41</v>
      </c>
      <c r="O225" s="78"/>
      <c r="P225" s="196">
        <f>O225*H225</f>
        <v>0</v>
      </c>
      <c r="Q225" s="196">
        <v>5.0000000000000002E-05</v>
      </c>
      <c r="R225" s="196">
        <f>Q225*H225</f>
        <v>0.079350000000000004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214</v>
      </c>
      <c r="AT225" s="198" t="s">
        <v>185</v>
      </c>
      <c r="AU225" s="198" t="s">
        <v>87</v>
      </c>
      <c r="AY225" s="15" t="s">
        <v>183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87</v>
      </c>
      <c r="BK225" s="199">
        <f>ROUND(I225*H225,2)</f>
        <v>0</v>
      </c>
      <c r="BL225" s="15" t="s">
        <v>214</v>
      </c>
      <c r="BM225" s="198" t="s">
        <v>455</v>
      </c>
    </row>
    <row r="226" s="2" customFormat="1" ht="24.15" customHeight="1">
      <c r="A226" s="34"/>
      <c r="B226" s="185"/>
      <c r="C226" s="200" t="s">
        <v>467</v>
      </c>
      <c r="D226" s="200" t="s">
        <v>268</v>
      </c>
      <c r="E226" s="201" t="s">
        <v>2214</v>
      </c>
      <c r="F226" s="202" t="s">
        <v>2215</v>
      </c>
      <c r="G226" s="203" t="s">
        <v>194</v>
      </c>
      <c r="H226" s="204">
        <v>1.587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6">
        <f>O226*H226</f>
        <v>0</v>
      </c>
      <c r="Q226" s="196">
        <v>1</v>
      </c>
      <c r="R226" s="196">
        <f>Q226*H226</f>
        <v>1.587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242</v>
      </c>
      <c r="AT226" s="198" t="s">
        <v>268</v>
      </c>
      <c r="AU226" s="198" t="s">
        <v>87</v>
      </c>
      <c r="AY226" s="15" t="s">
        <v>183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87</v>
      </c>
      <c r="BK226" s="199">
        <f>ROUND(I226*H226,2)</f>
        <v>0</v>
      </c>
      <c r="BL226" s="15" t="s">
        <v>214</v>
      </c>
      <c r="BM226" s="198" t="s">
        <v>458</v>
      </c>
    </row>
    <row r="227" s="2" customFormat="1" ht="24.15" customHeight="1">
      <c r="A227" s="34"/>
      <c r="B227" s="185"/>
      <c r="C227" s="186" t="s">
        <v>330</v>
      </c>
      <c r="D227" s="186" t="s">
        <v>185</v>
      </c>
      <c r="E227" s="187" t="s">
        <v>974</v>
      </c>
      <c r="F227" s="188" t="s">
        <v>975</v>
      </c>
      <c r="G227" s="189" t="s">
        <v>194</v>
      </c>
      <c r="H227" s="190">
        <v>1.6659999999999999</v>
      </c>
      <c r="I227" s="191"/>
      <c r="J227" s="192">
        <f>ROUND(I227*H227,2)</f>
        <v>0</v>
      </c>
      <c r="K227" s="193"/>
      <c r="L227" s="35"/>
      <c r="M227" s="194" t="s">
        <v>1</v>
      </c>
      <c r="N227" s="195" t="s">
        <v>41</v>
      </c>
      <c r="O227" s="78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214</v>
      </c>
      <c r="AT227" s="198" t="s">
        <v>185</v>
      </c>
      <c r="AU227" s="198" t="s">
        <v>87</v>
      </c>
      <c r="AY227" s="15" t="s">
        <v>183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87</v>
      </c>
      <c r="BK227" s="199">
        <f>ROUND(I227*H227,2)</f>
        <v>0</v>
      </c>
      <c r="BL227" s="15" t="s">
        <v>214</v>
      </c>
      <c r="BM227" s="198" t="s">
        <v>462</v>
      </c>
    </row>
    <row r="228" s="12" customFormat="1" ht="22.8" customHeight="1">
      <c r="A228" s="12"/>
      <c r="B228" s="172"/>
      <c r="C228" s="12"/>
      <c r="D228" s="173" t="s">
        <v>74</v>
      </c>
      <c r="E228" s="183" t="s">
        <v>1067</v>
      </c>
      <c r="F228" s="183" t="s">
        <v>1068</v>
      </c>
      <c r="G228" s="12"/>
      <c r="H228" s="12"/>
      <c r="I228" s="175"/>
      <c r="J228" s="184">
        <f>BK228</f>
        <v>0</v>
      </c>
      <c r="K228" s="12"/>
      <c r="L228" s="172"/>
      <c r="M228" s="177"/>
      <c r="N228" s="178"/>
      <c r="O228" s="178"/>
      <c r="P228" s="179">
        <f>P229</f>
        <v>0</v>
      </c>
      <c r="Q228" s="178"/>
      <c r="R228" s="179">
        <f>R229</f>
        <v>0.10136000000000013</v>
      </c>
      <c r="S228" s="178"/>
      <c r="T228" s="180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73" t="s">
        <v>87</v>
      </c>
      <c r="AT228" s="181" t="s">
        <v>74</v>
      </c>
      <c r="AU228" s="181" t="s">
        <v>82</v>
      </c>
      <c r="AY228" s="173" t="s">
        <v>183</v>
      </c>
      <c r="BK228" s="182">
        <f>BK229</f>
        <v>0</v>
      </c>
    </row>
    <row r="229" s="2" customFormat="1" ht="24.15" customHeight="1">
      <c r="A229" s="34"/>
      <c r="B229" s="185"/>
      <c r="C229" s="186" t="s">
        <v>474</v>
      </c>
      <c r="D229" s="186" t="s">
        <v>185</v>
      </c>
      <c r="E229" s="187" t="s">
        <v>1080</v>
      </c>
      <c r="F229" s="188" t="s">
        <v>1081</v>
      </c>
      <c r="G229" s="189" t="s">
        <v>213</v>
      </c>
      <c r="H229" s="190">
        <v>307.13999999999999</v>
      </c>
      <c r="I229" s="191"/>
      <c r="J229" s="192">
        <f>ROUND(I229*H229,2)</f>
        <v>0</v>
      </c>
      <c r="K229" s="193"/>
      <c r="L229" s="35"/>
      <c r="M229" s="211" t="s">
        <v>1</v>
      </c>
      <c r="N229" s="212" t="s">
        <v>41</v>
      </c>
      <c r="O229" s="213"/>
      <c r="P229" s="214">
        <f>O229*H229</f>
        <v>0</v>
      </c>
      <c r="Q229" s="214">
        <v>0.00033001237220811402</v>
      </c>
      <c r="R229" s="214">
        <f>Q229*H229</f>
        <v>0.10136000000000013</v>
      </c>
      <c r="S229" s="214">
        <v>0</v>
      </c>
      <c r="T229" s="215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214</v>
      </c>
      <c r="AT229" s="198" t="s">
        <v>185</v>
      </c>
      <c r="AU229" s="198" t="s">
        <v>87</v>
      </c>
      <c r="AY229" s="15" t="s">
        <v>183</v>
      </c>
      <c r="BE229" s="199">
        <f>IF(N229="základná",J229,0)</f>
        <v>0</v>
      </c>
      <c r="BF229" s="199">
        <f>IF(N229="znížená",J229,0)</f>
        <v>0</v>
      </c>
      <c r="BG229" s="199">
        <f>IF(N229="zákl. prenesená",J229,0)</f>
        <v>0</v>
      </c>
      <c r="BH229" s="199">
        <f>IF(N229="zníž. prenesená",J229,0)</f>
        <v>0</v>
      </c>
      <c r="BI229" s="199">
        <f>IF(N229="nulová",J229,0)</f>
        <v>0</v>
      </c>
      <c r="BJ229" s="15" t="s">
        <v>87</v>
      </c>
      <c r="BK229" s="199">
        <f>ROUND(I229*H229,2)</f>
        <v>0</v>
      </c>
      <c r="BL229" s="15" t="s">
        <v>214</v>
      </c>
      <c r="BM229" s="198" t="s">
        <v>465</v>
      </c>
    </row>
    <row r="230" s="2" customFormat="1" ht="6.96" customHeight="1">
      <c r="A230" s="34"/>
      <c r="B230" s="61"/>
      <c r="C230" s="62"/>
      <c r="D230" s="62"/>
      <c r="E230" s="62"/>
      <c r="F230" s="62"/>
      <c r="G230" s="62"/>
      <c r="H230" s="62"/>
      <c r="I230" s="62"/>
      <c r="J230" s="62"/>
      <c r="K230" s="62"/>
      <c r="L230" s="35"/>
      <c r="M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</row>
  </sheetData>
  <autoFilter ref="C135:K22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22:H122"/>
    <mergeCell ref="E126:H126"/>
    <mergeCell ref="E124:H124"/>
    <mergeCell ref="E128:H12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133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16.5" customHeight="1">
      <c r="B9" s="18"/>
      <c r="E9" s="131" t="s">
        <v>2095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2096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2216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ROUND(J133,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ROUND((SUM(BE133:BE223)),  2)</f>
        <v>0</v>
      </c>
      <c r="G37" s="138"/>
      <c r="H37" s="138"/>
      <c r="I37" s="139">
        <v>0.20000000000000001</v>
      </c>
      <c r="J37" s="137">
        <f>ROUND(((SUM(BE133:BE223))*I37),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ROUND((SUM(BF133:BF223)),  2)</f>
        <v>0</v>
      </c>
      <c r="G38" s="138"/>
      <c r="H38" s="138"/>
      <c r="I38" s="139">
        <v>0.20000000000000001</v>
      </c>
      <c r="J38" s="137">
        <f>ROUND(((SUM(BF133:BF223))*I38),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ROUND((SUM(BG133:BG223)),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ROUND((SUM(BH133:BH223)),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ROUND((SUM(BI133:BI223)),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16.5" customHeight="1">
      <c r="B87" s="18"/>
      <c r="E87" s="131" t="s">
        <v>2095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2096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01.03 - ÚVK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J133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146</v>
      </c>
      <c r="E101" s="155"/>
      <c r="F101" s="155"/>
      <c r="G101" s="155"/>
      <c r="H101" s="155"/>
      <c r="I101" s="155"/>
      <c r="J101" s="156">
        <f>J134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J135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152</v>
      </c>
      <c r="E103" s="159"/>
      <c r="F103" s="159"/>
      <c r="G103" s="159"/>
      <c r="H103" s="159"/>
      <c r="I103" s="159"/>
      <c r="J103" s="160">
        <f>J137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3"/>
      <c r="C104" s="9"/>
      <c r="D104" s="154" t="s">
        <v>154</v>
      </c>
      <c r="E104" s="155"/>
      <c r="F104" s="155"/>
      <c r="G104" s="155"/>
      <c r="H104" s="155"/>
      <c r="I104" s="155"/>
      <c r="J104" s="156">
        <f>J151</f>
        <v>0</v>
      </c>
      <c r="K104" s="9"/>
      <c r="L104" s="15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7"/>
      <c r="C105" s="10"/>
      <c r="D105" s="158" t="s">
        <v>1930</v>
      </c>
      <c r="E105" s="159"/>
      <c r="F105" s="159"/>
      <c r="G105" s="159"/>
      <c r="H105" s="159"/>
      <c r="I105" s="159"/>
      <c r="J105" s="160">
        <f>J152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2217</v>
      </c>
      <c r="E106" s="159"/>
      <c r="F106" s="159"/>
      <c r="G106" s="159"/>
      <c r="H106" s="159"/>
      <c r="I106" s="159"/>
      <c r="J106" s="160">
        <f>J157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1931</v>
      </c>
      <c r="E107" s="159"/>
      <c r="F107" s="159"/>
      <c r="G107" s="159"/>
      <c r="H107" s="159"/>
      <c r="I107" s="159"/>
      <c r="J107" s="160">
        <f>J162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1932</v>
      </c>
      <c r="E108" s="159"/>
      <c r="F108" s="159"/>
      <c r="G108" s="159"/>
      <c r="H108" s="159"/>
      <c r="I108" s="159"/>
      <c r="J108" s="160">
        <f>J172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7"/>
      <c r="C109" s="10"/>
      <c r="D109" s="158" t="s">
        <v>2218</v>
      </c>
      <c r="E109" s="159"/>
      <c r="F109" s="159"/>
      <c r="G109" s="159"/>
      <c r="H109" s="159"/>
      <c r="I109" s="159"/>
      <c r="J109" s="160">
        <f>J191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5" s="2" customFormat="1" ht="6.96" customHeight="1">
      <c r="A115" s="34"/>
      <c r="B115" s="63"/>
      <c r="C115" s="64"/>
      <c r="D115" s="64"/>
      <c r="E115" s="64"/>
      <c r="F115" s="64"/>
      <c r="G115" s="64"/>
      <c r="H115" s="64"/>
      <c r="I115" s="64"/>
      <c r="J115" s="64"/>
      <c r="K115" s="6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4.96" customHeight="1">
      <c r="A116" s="34"/>
      <c r="B116" s="35"/>
      <c r="C116" s="19" t="s">
        <v>169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15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6.25" customHeight="1">
      <c r="A119" s="34"/>
      <c r="B119" s="35"/>
      <c r="C119" s="34"/>
      <c r="D119" s="34"/>
      <c r="E119" s="131" t="str">
        <f>E7</f>
        <v>ZARIADENIE OPATROVATEĽSKEJ SLUŽBY A DENNÝ STACIONÁR V OBJEKTE SÚP. Č. 2845</v>
      </c>
      <c r="F119" s="28"/>
      <c r="G119" s="28"/>
      <c r="H119" s="28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" customFormat="1" ht="12" customHeight="1">
      <c r="B120" s="18"/>
      <c r="C120" s="28" t="s">
        <v>135</v>
      </c>
      <c r="L120" s="18"/>
    </row>
    <row r="121" s="1" customFormat="1" ht="16.5" customHeight="1">
      <c r="B121" s="18"/>
      <c r="E121" s="131" t="s">
        <v>2095</v>
      </c>
      <c r="F121" s="1"/>
      <c r="G121" s="1"/>
      <c r="H121" s="1"/>
      <c r="L121" s="18"/>
    </row>
    <row r="122" s="1" customFormat="1" ht="12" customHeight="1">
      <c r="B122" s="18"/>
      <c r="C122" s="28" t="s">
        <v>137</v>
      </c>
      <c r="L122" s="18"/>
    </row>
    <row r="123" s="2" customFormat="1" ht="16.5" customHeight="1">
      <c r="A123" s="34"/>
      <c r="B123" s="35"/>
      <c r="C123" s="34"/>
      <c r="D123" s="34"/>
      <c r="E123" s="132" t="s">
        <v>2096</v>
      </c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139</v>
      </c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6.5" customHeight="1">
      <c r="A125" s="34"/>
      <c r="B125" s="35"/>
      <c r="C125" s="34"/>
      <c r="D125" s="34"/>
      <c r="E125" s="68" t="str">
        <f>E13</f>
        <v>01.03 - ÚVK</v>
      </c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19</v>
      </c>
      <c r="D127" s="34"/>
      <c r="E127" s="34"/>
      <c r="F127" s="23" t="str">
        <f>F16</f>
        <v>parc. č. C KN 5066/204, k.ú. Snina</v>
      </c>
      <c r="G127" s="34"/>
      <c r="H127" s="34"/>
      <c r="I127" s="28" t="s">
        <v>21</v>
      </c>
      <c r="J127" s="70" t="str">
        <f>IF(J16="","",J16)</f>
        <v>13. 12. 2021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6.96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23</v>
      </c>
      <c r="D129" s="34"/>
      <c r="E129" s="34"/>
      <c r="F129" s="23" t="str">
        <f>E19</f>
        <v>Mesto Snina</v>
      </c>
      <c r="G129" s="34"/>
      <c r="H129" s="34"/>
      <c r="I129" s="28" t="s">
        <v>29</v>
      </c>
      <c r="J129" s="32" t="str">
        <f>E25</f>
        <v>Ing. Róbert Šmajda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27</v>
      </c>
      <c r="D130" s="34"/>
      <c r="E130" s="34"/>
      <c r="F130" s="23" t="str">
        <f>IF(E22="","",E22)</f>
        <v>Vyplň údaj</v>
      </c>
      <c r="G130" s="34"/>
      <c r="H130" s="34"/>
      <c r="I130" s="28" t="s">
        <v>32</v>
      </c>
      <c r="J130" s="32" t="str">
        <f>E28</f>
        <v>Martin Kofira - KM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0.32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11" customFormat="1" ht="29.28" customHeight="1">
      <c r="A132" s="161"/>
      <c r="B132" s="162"/>
      <c r="C132" s="163" t="s">
        <v>170</v>
      </c>
      <c r="D132" s="164" t="s">
        <v>60</v>
      </c>
      <c r="E132" s="164" t="s">
        <v>56</v>
      </c>
      <c r="F132" s="164" t="s">
        <v>57</v>
      </c>
      <c r="G132" s="164" t="s">
        <v>171</v>
      </c>
      <c r="H132" s="164" t="s">
        <v>172</v>
      </c>
      <c r="I132" s="164" t="s">
        <v>173</v>
      </c>
      <c r="J132" s="165" t="s">
        <v>143</v>
      </c>
      <c r="K132" s="166" t="s">
        <v>174</v>
      </c>
      <c r="L132" s="167"/>
      <c r="M132" s="87" t="s">
        <v>1</v>
      </c>
      <c r="N132" s="88" t="s">
        <v>39</v>
      </c>
      <c r="O132" s="88" t="s">
        <v>175</v>
      </c>
      <c r="P132" s="88" t="s">
        <v>176</v>
      </c>
      <c r="Q132" s="88" t="s">
        <v>177</v>
      </c>
      <c r="R132" s="88" t="s">
        <v>178</v>
      </c>
      <c r="S132" s="88" t="s">
        <v>179</v>
      </c>
      <c r="T132" s="89" t="s">
        <v>180</v>
      </c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</row>
    <row r="133" s="2" customFormat="1" ht="22.8" customHeight="1">
      <c r="A133" s="34"/>
      <c r="B133" s="35"/>
      <c r="C133" s="94" t="s">
        <v>144</v>
      </c>
      <c r="D133" s="34"/>
      <c r="E133" s="34"/>
      <c r="F133" s="34"/>
      <c r="G133" s="34"/>
      <c r="H133" s="34"/>
      <c r="I133" s="34"/>
      <c r="J133" s="168">
        <f>BK133</f>
        <v>0</v>
      </c>
      <c r="K133" s="34"/>
      <c r="L133" s="35"/>
      <c r="M133" s="90"/>
      <c r="N133" s="74"/>
      <c r="O133" s="91"/>
      <c r="P133" s="169">
        <f>P134+P151</f>
        <v>0</v>
      </c>
      <c r="Q133" s="91"/>
      <c r="R133" s="169">
        <f>R134+R151</f>
        <v>0</v>
      </c>
      <c r="S133" s="91"/>
      <c r="T133" s="170">
        <f>T134+T151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5" t="s">
        <v>74</v>
      </c>
      <c r="AU133" s="15" t="s">
        <v>145</v>
      </c>
      <c r="BK133" s="171">
        <f>BK134+BK151</f>
        <v>0</v>
      </c>
    </row>
    <row r="134" s="12" customFormat="1" ht="25.92" customHeight="1">
      <c r="A134" s="12"/>
      <c r="B134" s="172"/>
      <c r="C134" s="12"/>
      <c r="D134" s="173" t="s">
        <v>74</v>
      </c>
      <c r="E134" s="174" t="s">
        <v>181</v>
      </c>
      <c r="F134" s="174" t="s">
        <v>182</v>
      </c>
      <c r="G134" s="12"/>
      <c r="H134" s="12"/>
      <c r="I134" s="175"/>
      <c r="J134" s="176">
        <f>BK134</f>
        <v>0</v>
      </c>
      <c r="K134" s="12"/>
      <c r="L134" s="172"/>
      <c r="M134" s="177"/>
      <c r="N134" s="178"/>
      <c r="O134" s="178"/>
      <c r="P134" s="179">
        <f>P135+P137</f>
        <v>0</v>
      </c>
      <c r="Q134" s="178"/>
      <c r="R134" s="179">
        <f>R135+R137</f>
        <v>0</v>
      </c>
      <c r="S134" s="178"/>
      <c r="T134" s="180">
        <f>T135+T137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75</v>
      </c>
      <c r="AY134" s="173" t="s">
        <v>183</v>
      </c>
      <c r="BK134" s="182">
        <f>BK135+BK137</f>
        <v>0</v>
      </c>
    </row>
    <row r="135" s="12" customFormat="1" ht="22.8" customHeight="1">
      <c r="A135" s="12"/>
      <c r="B135" s="172"/>
      <c r="C135" s="12"/>
      <c r="D135" s="173" t="s">
        <v>74</v>
      </c>
      <c r="E135" s="183" t="s">
        <v>92</v>
      </c>
      <c r="F135" s="183" t="s">
        <v>203</v>
      </c>
      <c r="G135" s="12"/>
      <c r="H135" s="12"/>
      <c r="I135" s="175"/>
      <c r="J135" s="184">
        <f>BK135</f>
        <v>0</v>
      </c>
      <c r="K135" s="12"/>
      <c r="L135" s="172"/>
      <c r="M135" s="177"/>
      <c r="N135" s="178"/>
      <c r="O135" s="178"/>
      <c r="P135" s="179">
        <f>P136</f>
        <v>0</v>
      </c>
      <c r="Q135" s="178"/>
      <c r="R135" s="179">
        <f>R136</f>
        <v>0</v>
      </c>
      <c r="S135" s="178"/>
      <c r="T135" s="180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82</v>
      </c>
      <c r="AT135" s="181" t="s">
        <v>74</v>
      </c>
      <c r="AU135" s="181" t="s">
        <v>82</v>
      </c>
      <c r="AY135" s="173" t="s">
        <v>183</v>
      </c>
      <c r="BK135" s="182">
        <f>BK136</f>
        <v>0</v>
      </c>
    </row>
    <row r="136" s="2" customFormat="1" ht="16.5" customHeight="1">
      <c r="A136" s="34"/>
      <c r="B136" s="185"/>
      <c r="C136" s="186" t="s">
        <v>82</v>
      </c>
      <c r="D136" s="186" t="s">
        <v>185</v>
      </c>
      <c r="E136" s="187" t="s">
        <v>1478</v>
      </c>
      <c r="F136" s="188" t="s">
        <v>1479</v>
      </c>
      <c r="G136" s="189" t="s">
        <v>238</v>
      </c>
      <c r="H136" s="190">
        <v>84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189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189</v>
      </c>
      <c r="BM136" s="198" t="s">
        <v>87</v>
      </c>
    </row>
    <row r="137" s="12" customFormat="1" ht="22.8" customHeight="1">
      <c r="A137" s="12"/>
      <c r="B137" s="172"/>
      <c r="C137" s="12"/>
      <c r="D137" s="173" t="s">
        <v>74</v>
      </c>
      <c r="E137" s="183" t="s">
        <v>215</v>
      </c>
      <c r="F137" s="183" t="s">
        <v>466</v>
      </c>
      <c r="G137" s="12"/>
      <c r="H137" s="12"/>
      <c r="I137" s="175"/>
      <c r="J137" s="184">
        <f>BK137</f>
        <v>0</v>
      </c>
      <c r="K137" s="12"/>
      <c r="L137" s="172"/>
      <c r="M137" s="177"/>
      <c r="N137" s="178"/>
      <c r="O137" s="178"/>
      <c r="P137" s="179">
        <f>SUM(P138:P150)</f>
        <v>0</v>
      </c>
      <c r="Q137" s="178"/>
      <c r="R137" s="179">
        <f>SUM(R138:R150)</f>
        <v>0</v>
      </c>
      <c r="S137" s="178"/>
      <c r="T137" s="180">
        <f>SUM(T138:T150)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3" t="s">
        <v>82</v>
      </c>
      <c r="AT137" s="181" t="s">
        <v>74</v>
      </c>
      <c r="AU137" s="181" t="s">
        <v>82</v>
      </c>
      <c r="AY137" s="173" t="s">
        <v>183</v>
      </c>
      <c r="BK137" s="182">
        <f>SUM(BK138:BK150)</f>
        <v>0</v>
      </c>
    </row>
    <row r="138" s="2" customFormat="1" ht="24.15" customHeight="1">
      <c r="A138" s="34"/>
      <c r="B138" s="185"/>
      <c r="C138" s="186" t="s">
        <v>87</v>
      </c>
      <c r="D138" s="186" t="s">
        <v>185</v>
      </c>
      <c r="E138" s="187" t="s">
        <v>531</v>
      </c>
      <c r="F138" s="188" t="s">
        <v>532</v>
      </c>
      <c r="G138" s="189" t="s">
        <v>238</v>
      </c>
      <c r="H138" s="190">
        <v>17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189</v>
      </c>
    </row>
    <row r="139" s="2" customFormat="1" ht="24.15" customHeight="1">
      <c r="A139" s="34"/>
      <c r="B139" s="185"/>
      <c r="C139" s="186" t="s">
        <v>92</v>
      </c>
      <c r="D139" s="186" t="s">
        <v>185</v>
      </c>
      <c r="E139" s="187" t="s">
        <v>534</v>
      </c>
      <c r="F139" s="188" t="s">
        <v>535</v>
      </c>
      <c r="G139" s="189" t="s">
        <v>238</v>
      </c>
      <c r="H139" s="190">
        <v>3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195</v>
      </c>
    </row>
    <row r="140" s="2" customFormat="1" ht="24.15" customHeight="1">
      <c r="A140" s="34"/>
      <c r="B140" s="185"/>
      <c r="C140" s="186" t="s">
        <v>189</v>
      </c>
      <c r="D140" s="186" t="s">
        <v>185</v>
      </c>
      <c r="E140" s="187" t="s">
        <v>1480</v>
      </c>
      <c r="F140" s="188" t="s">
        <v>1481</v>
      </c>
      <c r="G140" s="189" t="s">
        <v>238</v>
      </c>
      <c r="H140" s="190">
        <v>6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198</v>
      </c>
    </row>
    <row r="141" s="2" customFormat="1" ht="24.15" customHeight="1">
      <c r="A141" s="34"/>
      <c r="B141" s="185"/>
      <c r="C141" s="186" t="s">
        <v>199</v>
      </c>
      <c r="D141" s="186" t="s">
        <v>185</v>
      </c>
      <c r="E141" s="187" t="s">
        <v>2219</v>
      </c>
      <c r="F141" s="188" t="s">
        <v>2220</v>
      </c>
      <c r="G141" s="189" t="s">
        <v>238</v>
      </c>
      <c r="H141" s="190">
        <v>22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202</v>
      </c>
    </row>
    <row r="142" s="2" customFormat="1" ht="24.15" customHeight="1">
      <c r="A142" s="34"/>
      <c r="B142" s="185"/>
      <c r="C142" s="186" t="s">
        <v>195</v>
      </c>
      <c r="D142" s="186" t="s">
        <v>185</v>
      </c>
      <c r="E142" s="187" t="s">
        <v>2221</v>
      </c>
      <c r="F142" s="188" t="s">
        <v>2222</v>
      </c>
      <c r="G142" s="189" t="s">
        <v>238</v>
      </c>
      <c r="H142" s="190">
        <v>35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206</v>
      </c>
    </row>
    <row r="143" s="2" customFormat="1" ht="24.15" customHeight="1">
      <c r="A143" s="34"/>
      <c r="B143" s="185"/>
      <c r="C143" s="186" t="s">
        <v>207</v>
      </c>
      <c r="D143" s="186" t="s">
        <v>185</v>
      </c>
      <c r="E143" s="187" t="s">
        <v>2223</v>
      </c>
      <c r="F143" s="188" t="s">
        <v>2224</v>
      </c>
      <c r="G143" s="189" t="s">
        <v>188</v>
      </c>
      <c r="H143" s="190">
        <v>0.108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210</v>
      </c>
    </row>
    <row r="144" s="2" customFormat="1" ht="21.75" customHeight="1">
      <c r="A144" s="34"/>
      <c r="B144" s="185"/>
      <c r="C144" s="186" t="s">
        <v>198</v>
      </c>
      <c r="D144" s="186" t="s">
        <v>185</v>
      </c>
      <c r="E144" s="187" t="s">
        <v>2225</v>
      </c>
      <c r="F144" s="188" t="s">
        <v>2226</v>
      </c>
      <c r="G144" s="189" t="s">
        <v>194</v>
      </c>
      <c r="H144" s="190">
        <v>5.9690000000000003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214</v>
      </c>
    </row>
    <row r="145" s="2" customFormat="1" ht="21.75" customHeight="1">
      <c r="A145" s="34"/>
      <c r="B145" s="185"/>
      <c r="C145" s="186" t="s">
        <v>215</v>
      </c>
      <c r="D145" s="186" t="s">
        <v>185</v>
      </c>
      <c r="E145" s="187" t="s">
        <v>587</v>
      </c>
      <c r="F145" s="188" t="s">
        <v>588</v>
      </c>
      <c r="G145" s="189" t="s">
        <v>194</v>
      </c>
      <c r="H145" s="190">
        <v>5.9690000000000003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189</v>
      </c>
      <c r="AT145" s="198" t="s">
        <v>185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218</v>
      </c>
    </row>
    <row r="146" s="2" customFormat="1" ht="24.15" customHeight="1">
      <c r="A146" s="34"/>
      <c r="B146" s="185"/>
      <c r="C146" s="186" t="s">
        <v>202</v>
      </c>
      <c r="D146" s="186" t="s">
        <v>185</v>
      </c>
      <c r="E146" s="187" t="s">
        <v>590</v>
      </c>
      <c r="F146" s="188" t="s">
        <v>591</v>
      </c>
      <c r="G146" s="189" t="s">
        <v>194</v>
      </c>
      <c r="H146" s="190">
        <v>113.411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189</v>
      </c>
      <c r="AT146" s="198" t="s">
        <v>185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189</v>
      </c>
      <c r="BM146" s="198" t="s">
        <v>2227</v>
      </c>
    </row>
    <row r="147" s="2" customFormat="1" ht="24.15" customHeight="1">
      <c r="A147" s="34"/>
      <c r="B147" s="185"/>
      <c r="C147" s="186" t="s">
        <v>221</v>
      </c>
      <c r="D147" s="186" t="s">
        <v>185</v>
      </c>
      <c r="E147" s="187" t="s">
        <v>594</v>
      </c>
      <c r="F147" s="188" t="s">
        <v>595</v>
      </c>
      <c r="G147" s="189" t="s">
        <v>194</v>
      </c>
      <c r="H147" s="190">
        <v>5.9690000000000003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189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2228</v>
      </c>
    </row>
    <row r="148" s="2" customFormat="1" ht="24.15" customHeight="1">
      <c r="A148" s="34"/>
      <c r="B148" s="185"/>
      <c r="C148" s="186" t="s">
        <v>206</v>
      </c>
      <c r="D148" s="186" t="s">
        <v>185</v>
      </c>
      <c r="E148" s="187" t="s">
        <v>597</v>
      </c>
      <c r="F148" s="188" t="s">
        <v>598</v>
      </c>
      <c r="G148" s="189" t="s">
        <v>194</v>
      </c>
      <c r="H148" s="190">
        <v>11.938000000000001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189</v>
      </c>
      <c r="AT148" s="198" t="s">
        <v>185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189</v>
      </c>
      <c r="BM148" s="198" t="s">
        <v>2229</v>
      </c>
    </row>
    <row r="149" s="2" customFormat="1" ht="24.15" customHeight="1">
      <c r="A149" s="34"/>
      <c r="B149" s="185"/>
      <c r="C149" s="186" t="s">
        <v>228</v>
      </c>
      <c r="D149" s="186" t="s">
        <v>185</v>
      </c>
      <c r="E149" s="187" t="s">
        <v>601</v>
      </c>
      <c r="F149" s="188" t="s">
        <v>602</v>
      </c>
      <c r="G149" s="189" t="s">
        <v>194</v>
      </c>
      <c r="H149" s="190">
        <v>2.2490000000000001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189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189</v>
      </c>
      <c r="BM149" s="198" t="s">
        <v>2230</v>
      </c>
    </row>
    <row r="150" s="2" customFormat="1" ht="24.15" customHeight="1">
      <c r="A150" s="34"/>
      <c r="B150" s="185"/>
      <c r="C150" s="186" t="s">
        <v>210</v>
      </c>
      <c r="D150" s="186" t="s">
        <v>185</v>
      </c>
      <c r="E150" s="187" t="s">
        <v>608</v>
      </c>
      <c r="F150" s="188" t="s">
        <v>609</v>
      </c>
      <c r="G150" s="189" t="s">
        <v>194</v>
      </c>
      <c r="H150" s="190">
        <v>3.7200000000000002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189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189</v>
      </c>
      <c r="BM150" s="198" t="s">
        <v>2231</v>
      </c>
    </row>
    <row r="151" s="12" customFormat="1" ht="25.92" customHeight="1">
      <c r="A151" s="12"/>
      <c r="B151" s="172"/>
      <c r="C151" s="12"/>
      <c r="D151" s="173" t="s">
        <v>74</v>
      </c>
      <c r="E151" s="174" t="s">
        <v>622</v>
      </c>
      <c r="F151" s="174" t="s">
        <v>623</v>
      </c>
      <c r="G151" s="12"/>
      <c r="H151" s="12"/>
      <c r="I151" s="175"/>
      <c r="J151" s="176">
        <f>BK151</f>
        <v>0</v>
      </c>
      <c r="K151" s="12"/>
      <c r="L151" s="172"/>
      <c r="M151" s="177"/>
      <c r="N151" s="178"/>
      <c r="O151" s="178"/>
      <c r="P151" s="179">
        <f>P152+P157+P162+P172+P191</f>
        <v>0</v>
      </c>
      <c r="Q151" s="178"/>
      <c r="R151" s="179">
        <f>R152+R157+R162+R172+R191</f>
        <v>0</v>
      </c>
      <c r="S151" s="178"/>
      <c r="T151" s="180">
        <f>T152+T157+T162+T172+T191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3" t="s">
        <v>87</v>
      </c>
      <c r="AT151" s="181" t="s">
        <v>74</v>
      </c>
      <c r="AU151" s="181" t="s">
        <v>75</v>
      </c>
      <c r="AY151" s="173" t="s">
        <v>183</v>
      </c>
      <c r="BK151" s="182">
        <f>BK152+BK157+BK162+BK172+BK191</f>
        <v>0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1542</v>
      </c>
      <c r="F152" s="183" t="s">
        <v>1959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SUM(P153:P156)</f>
        <v>0</v>
      </c>
      <c r="Q152" s="178"/>
      <c r="R152" s="179">
        <f>SUM(R153:R156)</f>
        <v>0</v>
      </c>
      <c r="S152" s="178"/>
      <c r="T152" s="180">
        <f>SUM(T153:T156)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87</v>
      </c>
      <c r="AT152" s="181" t="s">
        <v>74</v>
      </c>
      <c r="AU152" s="181" t="s">
        <v>82</v>
      </c>
      <c r="AY152" s="173" t="s">
        <v>183</v>
      </c>
      <c r="BK152" s="182">
        <f>SUM(BK153:BK156)</f>
        <v>0</v>
      </c>
    </row>
    <row r="153" s="2" customFormat="1" ht="16.5" customHeight="1">
      <c r="A153" s="34"/>
      <c r="B153" s="185"/>
      <c r="C153" s="186" t="s">
        <v>235</v>
      </c>
      <c r="D153" s="186" t="s">
        <v>185</v>
      </c>
      <c r="E153" s="187" t="s">
        <v>1960</v>
      </c>
      <c r="F153" s="188" t="s">
        <v>1961</v>
      </c>
      <c r="G153" s="189" t="s">
        <v>297</v>
      </c>
      <c r="H153" s="190">
        <v>14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214</v>
      </c>
      <c r="AT153" s="198" t="s">
        <v>185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214</v>
      </c>
      <c r="BM153" s="198" t="s">
        <v>7</v>
      </c>
    </row>
    <row r="154" s="2" customFormat="1" ht="24.15" customHeight="1">
      <c r="A154" s="34"/>
      <c r="B154" s="185"/>
      <c r="C154" s="200" t="s">
        <v>214</v>
      </c>
      <c r="D154" s="200" t="s">
        <v>268</v>
      </c>
      <c r="E154" s="201" t="s">
        <v>2232</v>
      </c>
      <c r="F154" s="202" t="s">
        <v>2233</v>
      </c>
      <c r="G154" s="203" t="s">
        <v>297</v>
      </c>
      <c r="H154" s="204">
        <v>4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242</v>
      </c>
      <c r="AT154" s="198" t="s">
        <v>268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214</v>
      </c>
      <c r="BM154" s="198" t="s">
        <v>224</v>
      </c>
    </row>
    <row r="155" s="2" customFormat="1" ht="24.15" customHeight="1">
      <c r="A155" s="34"/>
      <c r="B155" s="185"/>
      <c r="C155" s="200" t="s">
        <v>243</v>
      </c>
      <c r="D155" s="200" t="s">
        <v>268</v>
      </c>
      <c r="E155" s="201" t="s">
        <v>2234</v>
      </c>
      <c r="F155" s="202" t="s">
        <v>2235</v>
      </c>
      <c r="G155" s="203" t="s">
        <v>297</v>
      </c>
      <c r="H155" s="204">
        <v>10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242</v>
      </c>
      <c r="AT155" s="198" t="s">
        <v>268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214</v>
      </c>
      <c r="BM155" s="198" t="s">
        <v>227</v>
      </c>
    </row>
    <row r="156" s="2" customFormat="1" ht="24.15" customHeight="1">
      <c r="A156" s="34"/>
      <c r="B156" s="185"/>
      <c r="C156" s="186" t="s">
        <v>218</v>
      </c>
      <c r="D156" s="186" t="s">
        <v>185</v>
      </c>
      <c r="E156" s="187" t="s">
        <v>1548</v>
      </c>
      <c r="F156" s="188" t="s">
        <v>1549</v>
      </c>
      <c r="G156" s="189" t="s">
        <v>194</v>
      </c>
      <c r="H156" s="190">
        <v>0.0050000000000000001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214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214</v>
      </c>
      <c r="BM156" s="198" t="s">
        <v>231</v>
      </c>
    </row>
    <row r="157" s="12" customFormat="1" ht="22.8" customHeight="1">
      <c r="A157" s="12"/>
      <c r="B157" s="172"/>
      <c r="C157" s="12"/>
      <c r="D157" s="173" t="s">
        <v>74</v>
      </c>
      <c r="E157" s="183" t="s">
        <v>2236</v>
      </c>
      <c r="F157" s="183" t="s">
        <v>2237</v>
      </c>
      <c r="G157" s="12"/>
      <c r="H157" s="12"/>
      <c r="I157" s="175"/>
      <c r="J157" s="184">
        <f>BK157</f>
        <v>0</v>
      </c>
      <c r="K157" s="12"/>
      <c r="L157" s="172"/>
      <c r="M157" s="177"/>
      <c r="N157" s="178"/>
      <c r="O157" s="178"/>
      <c r="P157" s="179">
        <f>SUM(P158:P161)</f>
        <v>0</v>
      </c>
      <c r="Q157" s="178"/>
      <c r="R157" s="179">
        <f>SUM(R158:R161)</f>
        <v>0</v>
      </c>
      <c r="S157" s="178"/>
      <c r="T157" s="180">
        <f>SUM(T158:T161)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73" t="s">
        <v>87</v>
      </c>
      <c r="AT157" s="181" t="s">
        <v>74</v>
      </c>
      <c r="AU157" s="181" t="s">
        <v>82</v>
      </c>
      <c r="AY157" s="173" t="s">
        <v>183</v>
      </c>
      <c r="BK157" s="182">
        <f>SUM(BK158:BK161)</f>
        <v>0</v>
      </c>
    </row>
    <row r="158" s="2" customFormat="1" ht="16.5" customHeight="1">
      <c r="A158" s="34"/>
      <c r="B158" s="185"/>
      <c r="C158" s="186" t="s">
        <v>250</v>
      </c>
      <c r="D158" s="186" t="s">
        <v>185</v>
      </c>
      <c r="E158" s="187" t="s">
        <v>2238</v>
      </c>
      <c r="F158" s="188" t="s">
        <v>2239</v>
      </c>
      <c r="G158" s="189" t="s">
        <v>238</v>
      </c>
      <c r="H158" s="190">
        <v>1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214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214</v>
      </c>
      <c r="BM158" s="198" t="s">
        <v>234</v>
      </c>
    </row>
    <row r="159" s="2" customFormat="1" ht="24.15" customHeight="1">
      <c r="A159" s="34"/>
      <c r="B159" s="185"/>
      <c r="C159" s="200" t="s">
        <v>7</v>
      </c>
      <c r="D159" s="200" t="s">
        <v>268</v>
      </c>
      <c r="E159" s="201" t="s">
        <v>2240</v>
      </c>
      <c r="F159" s="202" t="s">
        <v>2241</v>
      </c>
      <c r="G159" s="203" t="s">
        <v>238</v>
      </c>
      <c r="H159" s="204">
        <v>1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242</v>
      </c>
      <c r="AT159" s="198" t="s">
        <v>268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214</v>
      </c>
      <c r="BM159" s="198" t="s">
        <v>239</v>
      </c>
    </row>
    <row r="160" s="2" customFormat="1" ht="24.15" customHeight="1">
      <c r="A160" s="34"/>
      <c r="B160" s="185"/>
      <c r="C160" s="200" t="s">
        <v>257</v>
      </c>
      <c r="D160" s="200" t="s">
        <v>268</v>
      </c>
      <c r="E160" s="201" t="s">
        <v>2242</v>
      </c>
      <c r="F160" s="202" t="s">
        <v>2243</v>
      </c>
      <c r="G160" s="203" t="s">
        <v>238</v>
      </c>
      <c r="H160" s="204">
        <v>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242</v>
      </c>
      <c r="AT160" s="198" t="s">
        <v>268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214</v>
      </c>
      <c r="BM160" s="198" t="s">
        <v>242</v>
      </c>
    </row>
    <row r="161" s="2" customFormat="1" ht="21.75" customHeight="1">
      <c r="A161" s="34"/>
      <c r="B161" s="185"/>
      <c r="C161" s="186" t="s">
        <v>224</v>
      </c>
      <c r="D161" s="186" t="s">
        <v>185</v>
      </c>
      <c r="E161" s="187" t="s">
        <v>2244</v>
      </c>
      <c r="F161" s="188" t="s">
        <v>2245</v>
      </c>
      <c r="G161" s="189" t="s">
        <v>194</v>
      </c>
      <c r="H161" s="190">
        <v>0.251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214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214</v>
      </c>
      <c r="BM161" s="198" t="s">
        <v>246</v>
      </c>
    </row>
    <row r="162" s="12" customFormat="1" ht="22.8" customHeight="1">
      <c r="A162" s="12"/>
      <c r="B162" s="172"/>
      <c r="C162" s="12"/>
      <c r="D162" s="173" t="s">
        <v>74</v>
      </c>
      <c r="E162" s="183" t="s">
        <v>1964</v>
      </c>
      <c r="F162" s="183" t="s">
        <v>1965</v>
      </c>
      <c r="G162" s="12"/>
      <c r="H162" s="12"/>
      <c r="I162" s="175"/>
      <c r="J162" s="184">
        <f>BK162</f>
        <v>0</v>
      </c>
      <c r="K162" s="12"/>
      <c r="L162" s="172"/>
      <c r="M162" s="177"/>
      <c r="N162" s="178"/>
      <c r="O162" s="178"/>
      <c r="P162" s="179">
        <f>SUM(P163:P171)</f>
        <v>0</v>
      </c>
      <c r="Q162" s="178"/>
      <c r="R162" s="179">
        <f>SUM(R163:R171)</f>
        <v>0</v>
      </c>
      <c r="S162" s="178"/>
      <c r="T162" s="180">
        <f>SUM(T163:T171)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73" t="s">
        <v>87</v>
      </c>
      <c r="AT162" s="181" t="s">
        <v>74</v>
      </c>
      <c r="AU162" s="181" t="s">
        <v>82</v>
      </c>
      <c r="AY162" s="173" t="s">
        <v>183</v>
      </c>
      <c r="BK162" s="182">
        <f>SUM(BK163:BK171)</f>
        <v>0</v>
      </c>
    </row>
    <row r="163" s="2" customFormat="1" ht="24.15" customHeight="1">
      <c r="A163" s="34"/>
      <c r="B163" s="185"/>
      <c r="C163" s="186" t="s">
        <v>264</v>
      </c>
      <c r="D163" s="186" t="s">
        <v>185</v>
      </c>
      <c r="E163" s="187" t="s">
        <v>2246</v>
      </c>
      <c r="F163" s="188" t="s">
        <v>2247</v>
      </c>
      <c r="G163" s="189" t="s">
        <v>297</v>
      </c>
      <c r="H163" s="190">
        <v>55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214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214</v>
      </c>
      <c r="BM163" s="198" t="s">
        <v>249</v>
      </c>
    </row>
    <row r="164" s="2" customFormat="1" ht="24.15" customHeight="1">
      <c r="A164" s="34"/>
      <c r="B164" s="185"/>
      <c r="C164" s="186" t="s">
        <v>227</v>
      </c>
      <c r="D164" s="186" t="s">
        <v>185</v>
      </c>
      <c r="E164" s="187" t="s">
        <v>1966</v>
      </c>
      <c r="F164" s="188" t="s">
        <v>1967</v>
      </c>
      <c r="G164" s="189" t="s">
        <v>297</v>
      </c>
      <c r="H164" s="190">
        <v>3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214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214</v>
      </c>
      <c r="BM164" s="198" t="s">
        <v>253</v>
      </c>
    </row>
    <row r="165" s="2" customFormat="1" ht="21.75" customHeight="1">
      <c r="A165" s="34"/>
      <c r="B165" s="185"/>
      <c r="C165" s="186" t="s">
        <v>273</v>
      </c>
      <c r="D165" s="186" t="s">
        <v>185</v>
      </c>
      <c r="E165" s="187" t="s">
        <v>2248</v>
      </c>
      <c r="F165" s="188" t="s">
        <v>2249</v>
      </c>
      <c r="G165" s="189" t="s">
        <v>297</v>
      </c>
      <c r="H165" s="190">
        <v>200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214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214</v>
      </c>
      <c r="BM165" s="198" t="s">
        <v>256</v>
      </c>
    </row>
    <row r="166" s="2" customFormat="1" ht="21.75" customHeight="1">
      <c r="A166" s="34"/>
      <c r="B166" s="185"/>
      <c r="C166" s="186" t="s">
        <v>231</v>
      </c>
      <c r="D166" s="186" t="s">
        <v>185</v>
      </c>
      <c r="E166" s="187" t="s">
        <v>2250</v>
      </c>
      <c r="F166" s="188" t="s">
        <v>2251</v>
      </c>
      <c r="G166" s="189" t="s">
        <v>297</v>
      </c>
      <c r="H166" s="190">
        <v>148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214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214</v>
      </c>
      <c r="BM166" s="198" t="s">
        <v>260</v>
      </c>
    </row>
    <row r="167" s="2" customFormat="1" ht="21.75" customHeight="1">
      <c r="A167" s="34"/>
      <c r="B167" s="185"/>
      <c r="C167" s="186" t="s">
        <v>280</v>
      </c>
      <c r="D167" s="186" t="s">
        <v>185</v>
      </c>
      <c r="E167" s="187" t="s">
        <v>2252</v>
      </c>
      <c r="F167" s="188" t="s">
        <v>2253</v>
      </c>
      <c r="G167" s="189" t="s">
        <v>297</v>
      </c>
      <c r="H167" s="190">
        <v>4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214</v>
      </c>
      <c r="AT167" s="198" t="s">
        <v>185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214</v>
      </c>
      <c r="BM167" s="198" t="s">
        <v>263</v>
      </c>
    </row>
    <row r="168" s="2" customFormat="1" ht="16.5" customHeight="1">
      <c r="A168" s="34"/>
      <c r="B168" s="185"/>
      <c r="C168" s="200" t="s">
        <v>234</v>
      </c>
      <c r="D168" s="200" t="s">
        <v>268</v>
      </c>
      <c r="E168" s="201" t="s">
        <v>2254</v>
      </c>
      <c r="F168" s="202" t="s">
        <v>2255</v>
      </c>
      <c r="G168" s="203" t="s">
        <v>2256</v>
      </c>
      <c r="H168" s="204">
        <v>1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242</v>
      </c>
      <c r="AT168" s="198" t="s">
        <v>268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214</v>
      </c>
      <c r="BM168" s="198" t="s">
        <v>267</v>
      </c>
    </row>
    <row r="169" s="2" customFormat="1" ht="16.5" customHeight="1">
      <c r="A169" s="34"/>
      <c r="B169" s="185"/>
      <c r="C169" s="186" t="s">
        <v>287</v>
      </c>
      <c r="D169" s="186" t="s">
        <v>185</v>
      </c>
      <c r="E169" s="187" t="s">
        <v>2257</v>
      </c>
      <c r="F169" s="188" t="s">
        <v>2258</v>
      </c>
      <c r="G169" s="189" t="s">
        <v>238</v>
      </c>
      <c r="H169" s="190">
        <v>80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214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214</v>
      </c>
      <c r="BM169" s="198" t="s">
        <v>272</v>
      </c>
    </row>
    <row r="170" s="2" customFormat="1" ht="33" customHeight="1">
      <c r="A170" s="34"/>
      <c r="B170" s="185"/>
      <c r="C170" s="186" t="s">
        <v>239</v>
      </c>
      <c r="D170" s="186" t="s">
        <v>185</v>
      </c>
      <c r="E170" s="187" t="s">
        <v>2259</v>
      </c>
      <c r="F170" s="188" t="s">
        <v>2260</v>
      </c>
      <c r="G170" s="189" t="s">
        <v>194</v>
      </c>
      <c r="H170" s="190">
        <v>0.192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214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214</v>
      </c>
      <c r="BM170" s="198" t="s">
        <v>276</v>
      </c>
    </row>
    <row r="171" s="2" customFormat="1" ht="24.15" customHeight="1">
      <c r="A171" s="34"/>
      <c r="B171" s="185"/>
      <c r="C171" s="186" t="s">
        <v>294</v>
      </c>
      <c r="D171" s="186" t="s">
        <v>185</v>
      </c>
      <c r="E171" s="187" t="s">
        <v>1974</v>
      </c>
      <c r="F171" s="188" t="s">
        <v>1975</v>
      </c>
      <c r="G171" s="189" t="s">
        <v>194</v>
      </c>
      <c r="H171" s="190">
        <v>0.60099999999999998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214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214</v>
      </c>
      <c r="BM171" s="198" t="s">
        <v>279</v>
      </c>
    </row>
    <row r="172" s="12" customFormat="1" ht="22.8" customHeight="1">
      <c r="A172" s="12"/>
      <c r="B172" s="172"/>
      <c r="C172" s="12"/>
      <c r="D172" s="173" t="s">
        <v>74</v>
      </c>
      <c r="E172" s="183" t="s">
        <v>1976</v>
      </c>
      <c r="F172" s="183" t="s">
        <v>1977</v>
      </c>
      <c r="G172" s="12"/>
      <c r="H172" s="12"/>
      <c r="I172" s="175"/>
      <c r="J172" s="184">
        <f>BK172</f>
        <v>0</v>
      </c>
      <c r="K172" s="12"/>
      <c r="L172" s="172"/>
      <c r="M172" s="177"/>
      <c r="N172" s="178"/>
      <c r="O172" s="178"/>
      <c r="P172" s="179">
        <f>SUM(P173:P190)</f>
        <v>0</v>
      </c>
      <c r="Q172" s="178"/>
      <c r="R172" s="179">
        <f>SUM(R173:R190)</f>
        <v>0</v>
      </c>
      <c r="S172" s="178"/>
      <c r="T172" s="180">
        <f>SUM(T173:T190)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73" t="s">
        <v>87</v>
      </c>
      <c r="AT172" s="181" t="s">
        <v>74</v>
      </c>
      <c r="AU172" s="181" t="s">
        <v>82</v>
      </c>
      <c r="AY172" s="173" t="s">
        <v>183</v>
      </c>
      <c r="BK172" s="182">
        <f>SUM(BK173:BK190)</f>
        <v>0</v>
      </c>
    </row>
    <row r="173" s="2" customFormat="1" ht="24.15" customHeight="1">
      <c r="A173" s="34"/>
      <c r="B173" s="185"/>
      <c r="C173" s="186" t="s">
        <v>242</v>
      </c>
      <c r="D173" s="186" t="s">
        <v>185</v>
      </c>
      <c r="E173" s="187" t="s">
        <v>2261</v>
      </c>
      <c r="F173" s="188" t="s">
        <v>2262</v>
      </c>
      <c r="G173" s="189" t="s">
        <v>238</v>
      </c>
      <c r="H173" s="190">
        <v>70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214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214</v>
      </c>
      <c r="BM173" s="198" t="s">
        <v>283</v>
      </c>
    </row>
    <row r="174" s="2" customFormat="1" ht="16.5" customHeight="1">
      <c r="A174" s="34"/>
      <c r="B174" s="185"/>
      <c r="C174" s="186" t="s">
        <v>302</v>
      </c>
      <c r="D174" s="186" t="s">
        <v>185</v>
      </c>
      <c r="E174" s="187" t="s">
        <v>1978</v>
      </c>
      <c r="F174" s="188" t="s">
        <v>1979</v>
      </c>
      <c r="G174" s="189" t="s">
        <v>238</v>
      </c>
      <c r="H174" s="190">
        <v>76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214</v>
      </c>
      <c r="AT174" s="198" t="s">
        <v>185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214</v>
      </c>
      <c r="BM174" s="198" t="s">
        <v>286</v>
      </c>
    </row>
    <row r="175" s="2" customFormat="1" ht="16.5" customHeight="1">
      <c r="A175" s="34"/>
      <c r="B175" s="185"/>
      <c r="C175" s="200" t="s">
        <v>246</v>
      </c>
      <c r="D175" s="200" t="s">
        <v>268</v>
      </c>
      <c r="E175" s="201" t="s">
        <v>2263</v>
      </c>
      <c r="F175" s="202" t="s">
        <v>2264</v>
      </c>
      <c r="G175" s="203" t="s">
        <v>238</v>
      </c>
      <c r="H175" s="204">
        <v>38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242</v>
      </c>
      <c r="AT175" s="198" t="s">
        <v>268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214</v>
      </c>
      <c r="BM175" s="198" t="s">
        <v>290</v>
      </c>
    </row>
    <row r="176" s="2" customFormat="1" ht="16.5" customHeight="1">
      <c r="A176" s="34"/>
      <c r="B176" s="185"/>
      <c r="C176" s="200" t="s">
        <v>310</v>
      </c>
      <c r="D176" s="200" t="s">
        <v>268</v>
      </c>
      <c r="E176" s="201" t="s">
        <v>2265</v>
      </c>
      <c r="F176" s="202" t="s">
        <v>2266</v>
      </c>
      <c r="G176" s="203" t="s">
        <v>238</v>
      </c>
      <c r="H176" s="204">
        <v>36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242</v>
      </c>
      <c r="AT176" s="198" t="s">
        <v>268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214</v>
      </c>
      <c r="BM176" s="198" t="s">
        <v>293</v>
      </c>
    </row>
    <row r="177" s="2" customFormat="1" ht="16.5" customHeight="1">
      <c r="A177" s="34"/>
      <c r="B177" s="185"/>
      <c r="C177" s="200" t="s">
        <v>249</v>
      </c>
      <c r="D177" s="200" t="s">
        <v>268</v>
      </c>
      <c r="E177" s="201" t="s">
        <v>2267</v>
      </c>
      <c r="F177" s="202" t="s">
        <v>2268</v>
      </c>
      <c r="G177" s="203" t="s">
        <v>238</v>
      </c>
      <c r="H177" s="204">
        <v>2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242</v>
      </c>
      <c r="AT177" s="198" t="s">
        <v>268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214</v>
      </c>
      <c r="BM177" s="198" t="s">
        <v>298</v>
      </c>
    </row>
    <row r="178" s="2" customFormat="1" ht="16.5" customHeight="1">
      <c r="A178" s="34"/>
      <c r="B178" s="185"/>
      <c r="C178" s="186" t="s">
        <v>317</v>
      </c>
      <c r="D178" s="186" t="s">
        <v>185</v>
      </c>
      <c r="E178" s="187" t="s">
        <v>2269</v>
      </c>
      <c r="F178" s="188" t="s">
        <v>2270</v>
      </c>
      <c r="G178" s="189" t="s">
        <v>238</v>
      </c>
      <c r="H178" s="190">
        <v>4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214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214</v>
      </c>
      <c r="BM178" s="198" t="s">
        <v>301</v>
      </c>
    </row>
    <row r="179" s="2" customFormat="1" ht="16.5" customHeight="1">
      <c r="A179" s="34"/>
      <c r="B179" s="185"/>
      <c r="C179" s="200" t="s">
        <v>253</v>
      </c>
      <c r="D179" s="200" t="s">
        <v>268</v>
      </c>
      <c r="E179" s="201" t="s">
        <v>2271</v>
      </c>
      <c r="F179" s="202" t="s">
        <v>2272</v>
      </c>
      <c r="G179" s="203" t="s">
        <v>238</v>
      </c>
      <c r="H179" s="204">
        <v>4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242</v>
      </c>
      <c r="AT179" s="198" t="s">
        <v>268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214</v>
      </c>
      <c r="BM179" s="198" t="s">
        <v>305</v>
      </c>
    </row>
    <row r="180" s="2" customFormat="1" ht="16.5" customHeight="1">
      <c r="A180" s="34"/>
      <c r="B180" s="185"/>
      <c r="C180" s="186" t="s">
        <v>324</v>
      </c>
      <c r="D180" s="186" t="s">
        <v>185</v>
      </c>
      <c r="E180" s="187" t="s">
        <v>2273</v>
      </c>
      <c r="F180" s="188" t="s">
        <v>2274</v>
      </c>
      <c r="G180" s="189" t="s">
        <v>238</v>
      </c>
      <c r="H180" s="190">
        <v>2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214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214</v>
      </c>
      <c r="BM180" s="198" t="s">
        <v>308</v>
      </c>
    </row>
    <row r="181" s="2" customFormat="1" ht="16.5" customHeight="1">
      <c r="A181" s="34"/>
      <c r="B181" s="185"/>
      <c r="C181" s="200" t="s">
        <v>256</v>
      </c>
      <c r="D181" s="200" t="s">
        <v>268</v>
      </c>
      <c r="E181" s="201" t="s">
        <v>2275</v>
      </c>
      <c r="F181" s="202" t="s">
        <v>2276</v>
      </c>
      <c r="G181" s="203" t="s">
        <v>238</v>
      </c>
      <c r="H181" s="204">
        <v>2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242</v>
      </c>
      <c r="AT181" s="198" t="s">
        <v>268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214</v>
      </c>
      <c r="BM181" s="198" t="s">
        <v>313</v>
      </c>
    </row>
    <row r="182" s="2" customFormat="1" ht="24.15" customHeight="1">
      <c r="A182" s="34"/>
      <c r="B182" s="185"/>
      <c r="C182" s="186" t="s">
        <v>331</v>
      </c>
      <c r="D182" s="186" t="s">
        <v>185</v>
      </c>
      <c r="E182" s="187" t="s">
        <v>2277</v>
      </c>
      <c r="F182" s="188" t="s">
        <v>2278</v>
      </c>
      <c r="G182" s="189" t="s">
        <v>238</v>
      </c>
      <c r="H182" s="190">
        <v>38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214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214</v>
      </c>
      <c r="BM182" s="198" t="s">
        <v>316</v>
      </c>
    </row>
    <row r="183" s="2" customFormat="1" ht="24.15" customHeight="1">
      <c r="A183" s="34"/>
      <c r="B183" s="185"/>
      <c r="C183" s="186" t="s">
        <v>260</v>
      </c>
      <c r="D183" s="186" t="s">
        <v>185</v>
      </c>
      <c r="E183" s="187" t="s">
        <v>2279</v>
      </c>
      <c r="F183" s="188" t="s">
        <v>2280</v>
      </c>
      <c r="G183" s="189" t="s">
        <v>238</v>
      </c>
      <c r="H183" s="190">
        <v>4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214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214</v>
      </c>
      <c r="BM183" s="198" t="s">
        <v>320</v>
      </c>
    </row>
    <row r="184" s="2" customFormat="1" ht="24.15" customHeight="1">
      <c r="A184" s="34"/>
      <c r="B184" s="185"/>
      <c r="C184" s="200" t="s">
        <v>338</v>
      </c>
      <c r="D184" s="200" t="s">
        <v>268</v>
      </c>
      <c r="E184" s="201" t="s">
        <v>2281</v>
      </c>
      <c r="F184" s="202" t="s">
        <v>2282</v>
      </c>
      <c r="G184" s="203" t="s">
        <v>238</v>
      </c>
      <c r="H184" s="204">
        <v>4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242</v>
      </c>
      <c r="AT184" s="198" t="s">
        <v>268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214</v>
      </c>
      <c r="BM184" s="198" t="s">
        <v>323</v>
      </c>
    </row>
    <row r="185" s="2" customFormat="1" ht="16.5" customHeight="1">
      <c r="A185" s="34"/>
      <c r="B185" s="185"/>
      <c r="C185" s="186" t="s">
        <v>263</v>
      </c>
      <c r="D185" s="186" t="s">
        <v>185</v>
      </c>
      <c r="E185" s="187" t="s">
        <v>2283</v>
      </c>
      <c r="F185" s="188" t="s">
        <v>2284</v>
      </c>
      <c r="G185" s="189" t="s">
        <v>678</v>
      </c>
      <c r="H185" s="190">
        <v>38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41</v>
      </c>
      <c r="O185" s="78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214</v>
      </c>
      <c r="AT185" s="198" t="s">
        <v>185</v>
      </c>
      <c r="AU185" s="198" t="s">
        <v>87</v>
      </c>
      <c r="AY185" s="15" t="s">
        <v>183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87</v>
      </c>
      <c r="BK185" s="199">
        <f>ROUND(I185*H185,2)</f>
        <v>0</v>
      </c>
      <c r="BL185" s="15" t="s">
        <v>214</v>
      </c>
      <c r="BM185" s="198" t="s">
        <v>327</v>
      </c>
    </row>
    <row r="186" s="2" customFormat="1" ht="16.5" customHeight="1">
      <c r="A186" s="34"/>
      <c r="B186" s="185"/>
      <c r="C186" s="200" t="s">
        <v>345</v>
      </c>
      <c r="D186" s="200" t="s">
        <v>268</v>
      </c>
      <c r="E186" s="201" t="s">
        <v>2285</v>
      </c>
      <c r="F186" s="202" t="s">
        <v>2286</v>
      </c>
      <c r="G186" s="203" t="s">
        <v>238</v>
      </c>
      <c r="H186" s="204">
        <v>38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242</v>
      </c>
      <c r="AT186" s="198" t="s">
        <v>268</v>
      </c>
      <c r="AU186" s="198" t="s">
        <v>87</v>
      </c>
      <c r="AY186" s="15" t="s">
        <v>183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87</v>
      </c>
      <c r="BK186" s="199">
        <f>ROUND(I186*H186,2)</f>
        <v>0</v>
      </c>
      <c r="BL186" s="15" t="s">
        <v>214</v>
      </c>
      <c r="BM186" s="198" t="s">
        <v>330</v>
      </c>
    </row>
    <row r="187" s="2" customFormat="1" ht="24.15" customHeight="1">
      <c r="A187" s="34"/>
      <c r="B187" s="185"/>
      <c r="C187" s="186" t="s">
        <v>267</v>
      </c>
      <c r="D187" s="186" t="s">
        <v>185</v>
      </c>
      <c r="E187" s="187" t="s">
        <v>2287</v>
      </c>
      <c r="F187" s="188" t="s">
        <v>2288</v>
      </c>
      <c r="G187" s="189" t="s">
        <v>238</v>
      </c>
      <c r="H187" s="190">
        <v>4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214</v>
      </c>
      <c r="AT187" s="198" t="s">
        <v>185</v>
      </c>
      <c r="AU187" s="198" t="s">
        <v>87</v>
      </c>
      <c r="AY187" s="15" t="s">
        <v>183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87</v>
      </c>
      <c r="BK187" s="199">
        <f>ROUND(I187*H187,2)</f>
        <v>0</v>
      </c>
      <c r="BL187" s="15" t="s">
        <v>214</v>
      </c>
      <c r="BM187" s="198" t="s">
        <v>334</v>
      </c>
    </row>
    <row r="188" s="2" customFormat="1" ht="24.15" customHeight="1">
      <c r="A188" s="34"/>
      <c r="B188" s="185"/>
      <c r="C188" s="186" t="s">
        <v>352</v>
      </c>
      <c r="D188" s="186" t="s">
        <v>185</v>
      </c>
      <c r="E188" s="187" t="s">
        <v>2289</v>
      </c>
      <c r="F188" s="188" t="s">
        <v>2290</v>
      </c>
      <c r="G188" s="189" t="s">
        <v>238</v>
      </c>
      <c r="H188" s="190">
        <v>4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214</v>
      </c>
      <c r="AT188" s="198" t="s">
        <v>185</v>
      </c>
      <c r="AU188" s="198" t="s">
        <v>87</v>
      </c>
      <c r="AY188" s="15" t="s">
        <v>183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87</v>
      </c>
      <c r="BK188" s="199">
        <f>ROUND(I188*H188,2)</f>
        <v>0</v>
      </c>
      <c r="BL188" s="15" t="s">
        <v>214</v>
      </c>
      <c r="BM188" s="198" t="s">
        <v>337</v>
      </c>
    </row>
    <row r="189" s="2" customFormat="1" ht="24.15" customHeight="1">
      <c r="A189" s="34"/>
      <c r="B189" s="185"/>
      <c r="C189" s="186" t="s">
        <v>272</v>
      </c>
      <c r="D189" s="186" t="s">
        <v>185</v>
      </c>
      <c r="E189" s="187" t="s">
        <v>2291</v>
      </c>
      <c r="F189" s="188" t="s">
        <v>2292</v>
      </c>
      <c r="G189" s="189" t="s">
        <v>194</v>
      </c>
      <c r="H189" s="190">
        <v>0.076999999999999999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214</v>
      </c>
      <c r="AT189" s="198" t="s">
        <v>185</v>
      </c>
      <c r="AU189" s="198" t="s">
        <v>87</v>
      </c>
      <c r="AY189" s="15" t="s">
        <v>183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87</v>
      </c>
      <c r="BK189" s="199">
        <f>ROUND(I189*H189,2)</f>
        <v>0</v>
      </c>
      <c r="BL189" s="15" t="s">
        <v>214</v>
      </c>
      <c r="BM189" s="198" t="s">
        <v>341</v>
      </c>
    </row>
    <row r="190" s="2" customFormat="1" ht="24.15" customHeight="1">
      <c r="A190" s="34"/>
      <c r="B190" s="185"/>
      <c r="C190" s="186" t="s">
        <v>359</v>
      </c>
      <c r="D190" s="186" t="s">
        <v>185</v>
      </c>
      <c r="E190" s="187" t="s">
        <v>2293</v>
      </c>
      <c r="F190" s="188" t="s">
        <v>2294</v>
      </c>
      <c r="G190" s="189" t="s">
        <v>238</v>
      </c>
      <c r="H190" s="190">
        <v>38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214</v>
      </c>
      <c r="AT190" s="198" t="s">
        <v>185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214</v>
      </c>
      <c r="BM190" s="198" t="s">
        <v>344</v>
      </c>
    </row>
    <row r="191" s="12" customFormat="1" ht="22.8" customHeight="1">
      <c r="A191" s="12"/>
      <c r="B191" s="172"/>
      <c r="C191" s="12"/>
      <c r="D191" s="173" t="s">
        <v>74</v>
      </c>
      <c r="E191" s="183" t="s">
        <v>2295</v>
      </c>
      <c r="F191" s="183" t="s">
        <v>2296</v>
      </c>
      <c r="G191" s="12"/>
      <c r="H191" s="12"/>
      <c r="I191" s="175"/>
      <c r="J191" s="184">
        <f>BK191</f>
        <v>0</v>
      </c>
      <c r="K191" s="12"/>
      <c r="L191" s="172"/>
      <c r="M191" s="177"/>
      <c r="N191" s="178"/>
      <c r="O191" s="178"/>
      <c r="P191" s="179">
        <f>SUM(P192:P223)</f>
        <v>0</v>
      </c>
      <c r="Q191" s="178"/>
      <c r="R191" s="179">
        <f>SUM(R192:R223)</f>
        <v>0</v>
      </c>
      <c r="S191" s="178"/>
      <c r="T191" s="180">
        <f>SUM(T192:T223)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3" t="s">
        <v>87</v>
      </c>
      <c r="AT191" s="181" t="s">
        <v>74</v>
      </c>
      <c r="AU191" s="181" t="s">
        <v>82</v>
      </c>
      <c r="AY191" s="173" t="s">
        <v>183</v>
      </c>
      <c r="BK191" s="182">
        <f>SUM(BK192:BK223)</f>
        <v>0</v>
      </c>
    </row>
    <row r="192" s="2" customFormat="1" ht="16.5" customHeight="1">
      <c r="A192" s="34"/>
      <c r="B192" s="185"/>
      <c r="C192" s="186" t="s">
        <v>276</v>
      </c>
      <c r="D192" s="186" t="s">
        <v>185</v>
      </c>
      <c r="E192" s="187" t="s">
        <v>2297</v>
      </c>
      <c r="F192" s="188" t="s">
        <v>2298</v>
      </c>
      <c r="G192" s="189" t="s">
        <v>213</v>
      </c>
      <c r="H192" s="190">
        <v>145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214</v>
      </c>
      <c r="AT192" s="198" t="s">
        <v>185</v>
      </c>
      <c r="AU192" s="198" t="s">
        <v>87</v>
      </c>
      <c r="AY192" s="15" t="s">
        <v>183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87</v>
      </c>
      <c r="BK192" s="199">
        <f>ROUND(I192*H192,2)</f>
        <v>0</v>
      </c>
      <c r="BL192" s="15" t="s">
        <v>214</v>
      </c>
      <c r="BM192" s="198" t="s">
        <v>348</v>
      </c>
    </row>
    <row r="193" s="2" customFormat="1" ht="24.15" customHeight="1">
      <c r="A193" s="34"/>
      <c r="B193" s="185"/>
      <c r="C193" s="186" t="s">
        <v>367</v>
      </c>
      <c r="D193" s="186" t="s">
        <v>185</v>
      </c>
      <c r="E193" s="187" t="s">
        <v>2299</v>
      </c>
      <c r="F193" s="188" t="s">
        <v>2300</v>
      </c>
      <c r="G193" s="189" t="s">
        <v>238</v>
      </c>
      <c r="H193" s="190">
        <v>38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214</v>
      </c>
      <c r="AT193" s="198" t="s">
        <v>185</v>
      </c>
      <c r="AU193" s="198" t="s">
        <v>87</v>
      </c>
      <c r="AY193" s="15" t="s">
        <v>183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87</v>
      </c>
      <c r="BK193" s="199">
        <f>ROUND(I193*H193,2)</f>
        <v>0</v>
      </c>
      <c r="BL193" s="15" t="s">
        <v>214</v>
      </c>
      <c r="BM193" s="198" t="s">
        <v>351</v>
      </c>
    </row>
    <row r="194" s="2" customFormat="1" ht="24.15" customHeight="1">
      <c r="A194" s="34"/>
      <c r="B194" s="185"/>
      <c r="C194" s="186" t="s">
        <v>279</v>
      </c>
      <c r="D194" s="186" t="s">
        <v>185</v>
      </c>
      <c r="E194" s="187" t="s">
        <v>2301</v>
      </c>
      <c r="F194" s="188" t="s">
        <v>2302</v>
      </c>
      <c r="G194" s="189" t="s">
        <v>238</v>
      </c>
      <c r="H194" s="190">
        <v>9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41</v>
      </c>
      <c r="O194" s="78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214</v>
      </c>
      <c r="AT194" s="198" t="s">
        <v>185</v>
      </c>
      <c r="AU194" s="198" t="s">
        <v>87</v>
      </c>
      <c r="AY194" s="15" t="s">
        <v>183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87</v>
      </c>
      <c r="BK194" s="199">
        <f>ROUND(I194*H194,2)</f>
        <v>0</v>
      </c>
      <c r="BL194" s="15" t="s">
        <v>214</v>
      </c>
      <c r="BM194" s="198" t="s">
        <v>355</v>
      </c>
    </row>
    <row r="195" s="2" customFormat="1" ht="24.15" customHeight="1">
      <c r="A195" s="34"/>
      <c r="B195" s="185"/>
      <c r="C195" s="200" t="s">
        <v>374</v>
      </c>
      <c r="D195" s="200" t="s">
        <v>268</v>
      </c>
      <c r="E195" s="201" t="s">
        <v>2303</v>
      </c>
      <c r="F195" s="202" t="s">
        <v>2304</v>
      </c>
      <c r="G195" s="203" t="s">
        <v>238</v>
      </c>
      <c r="H195" s="204">
        <v>5</v>
      </c>
      <c r="I195" s="205"/>
      <c r="J195" s="206">
        <f>ROUND(I195*H195,2)</f>
        <v>0</v>
      </c>
      <c r="K195" s="207"/>
      <c r="L195" s="208"/>
      <c r="M195" s="209" t="s">
        <v>1</v>
      </c>
      <c r="N195" s="210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242</v>
      </c>
      <c r="AT195" s="198" t="s">
        <v>268</v>
      </c>
      <c r="AU195" s="198" t="s">
        <v>87</v>
      </c>
      <c r="AY195" s="15" t="s">
        <v>183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87</v>
      </c>
      <c r="BK195" s="199">
        <f>ROUND(I195*H195,2)</f>
        <v>0</v>
      </c>
      <c r="BL195" s="15" t="s">
        <v>214</v>
      </c>
      <c r="BM195" s="198" t="s">
        <v>358</v>
      </c>
    </row>
    <row r="196" s="2" customFormat="1" ht="24.15" customHeight="1">
      <c r="A196" s="34"/>
      <c r="B196" s="185"/>
      <c r="C196" s="200" t="s">
        <v>283</v>
      </c>
      <c r="D196" s="200" t="s">
        <v>268</v>
      </c>
      <c r="E196" s="201" t="s">
        <v>2305</v>
      </c>
      <c r="F196" s="202" t="s">
        <v>2306</v>
      </c>
      <c r="G196" s="203" t="s">
        <v>238</v>
      </c>
      <c r="H196" s="204">
        <v>2</v>
      </c>
      <c r="I196" s="205"/>
      <c r="J196" s="206">
        <f>ROUND(I196*H196,2)</f>
        <v>0</v>
      </c>
      <c r="K196" s="207"/>
      <c r="L196" s="208"/>
      <c r="M196" s="209" t="s">
        <v>1</v>
      </c>
      <c r="N196" s="210" t="s">
        <v>41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242</v>
      </c>
      <c r="AT196" s="198" t="s">
        <v>268</v>
      </c>
      <c r="AU196" s="198" t="s">
        <v>87</v>
      </c>
      <c r="AY196" s="15" t="s">
        <v>183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87</v>
      </c>
      <c r="BK196" s="199">
        <f>ROUND(I196*H196,2)</f>
        <v>0</v>
      </c>
      <c r="BL196" s="15" t="s">
        <v>214</v>
      </c>
      <c r="BM196" s="198" t="s">
        <v>362</v>
      </c>
    </row>
    <row r="197" s="2" customFormat="1" ht="24.15" customHeight="1">
      <c r="A197" s="34"/>
      <c r="B197" s="185"/>
      <c r="C197" s="200" t="s">
        <v>382</v>
      </c>
      <c r="D197" s="200" t="s">
        <v>268</v>
      </c>
      <c r="E197" s="201" t="s">
        <v>2307</v>
      </c>
      <c r="F197" s="202" t="s">
        <v>2308</v>
      </c>
      <c r="G197" s="203" t="s">
        <v>238</v>
      </c>
      <c r="H197" s="204">
        <v>2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242</v>
      </c>
      <c r="AT197" s="198" t="s">
        <v>268</v>
      </c>
      <c r="AU197" s="198" t="s">
        <v>87</v>
      </c>
      <c r="AY197" s="15" t="s">
        <v>183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87</v>
      </c>
      <c r="BK197" s="199">
        <f>ROUND(I197*H197,2)</f>
        <v>0</v>
      </c>
      <c r="BL197" s="15" t="s">
        <v>214</v>
      </c>
      <c r="BM197" s="198" t="s">
        <v>365</v>
      </c>
    </row>
    <row r="198" s="2" customFormat="1" ht="24.15" customHeight="1">
      <c r="A198" s="34"/>
      <c r="B198" s="185"/>
      <c r="C198" s="186" t="s">
        <v>286</v>
      </c>
      <c r="D198" s="186" t="s">
        <v>185</v>
      </c>
      <c r="E198" s="187" t="s">
        <v>2309</v>
      </c>
      <c r="F198" s="188" t="s">
        <v>2310</v>
      </c>
      <c r="G198" s="189" t="s">
        <v>238</v>
      </c>
      <c r="H198" s="190">
        <v>2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214</v>
      </c>
      <c r="AT198" s="198" t="s">
        <v>185</v>
      </c>
      <c r="AU198" s="198" t="s">
        <v>87</v>
      </c>
      <c r="AY198" s="15" t="s">
        <v>183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87</v>
      </c>
      <c r="BK198" s="199">
        <f>ROUND(I198*H198,2)</f>
        <v>0</v>
      </c>
      <c r="BL198" s="15" t="s">
        <v>214</v>
      </c>
      <c r="BM198" s="198" t="s">
        <v>370</v>
      </c>
    </row>
    <row r="199" s="2" customFormat="1" ht="24.15" customHeight="1">
      <c r="A199" s="34"/>
      <c r="B199" s="185"/>
      <c r="C199" s="200" t="s">
        <v>389</v>
      </c>
      <c r="D199" s="200" t="s">
        <v>268</v>
      </c>
      <c r="E199" s="201" t="s">
        <v>2311</v>
      </c>
      <c r="F199" s="202" t="s">
        <v>2312</v>
      </c>
      <c r="G199" s="203" t="s">
        <v>238</v>
      </c>
      <c r="H199" s="204">
        <v>2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242</v>
      </c>
      <c r="AT199" s="198" t="s">
        <v>268</v>
      </c>
      <c r="AU199" s="198" t="s">
        <v>87</v>
      </c>
      <c r="AY199" s="15" t="s">
        <v>183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87</v>
      </c>
      <c r="BK199" s="199">
        <f>ROUND(I199*H199,2)</f>
        <v>0</v>
      </c>
      <c r="BL199" s="15" t="s">
        <v>214</v>
      </c>
      <c r="BM199" s="198" t="s">
        <v>373</v>
      </c>
    </row>
    <row r="200" s="2" customFormat="1" ht="24.15" customHeight="1">
      <c r="A200" s="34"/>
      <c r="B200" s="185"/>
      <c r="C200" s="186" t="s">
        <v>290</v>
      </c>
      <c r="D200" s="186" t="s">
        <v>185</v>
      </c>
      <c r="E200" s="187" t="s">
        <v>2313</v>
      </c>
      <c r="F200" s="188" t="s">
        <v>2314</v>
      </c>
      <c r="G200" s="189" t="s">
        <v>238</v>
      </c>
      <c r="H200" s="190">
        <v>3</v>
      </c>
      <c r="I200" s="191"/>
      <c r="J200" s="192">
        <f>ROUND(I200*H200,2)</f>
        <v>0</v>
      </c>
      <c r="K200" s="193"/>
      <c r="L200" s="35"/>
      <c r="M200" s="194" t="s">
        <v>1</v>
      </c>
      <c r="N200" s="195" t="s">
        <v>41</v>
      </c>
      <c r="O200" s="78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214</v>
      </c>
      <c r="AT200" s="198" t="s">
        <v>185</v>
      </c>
      <c r="AU200" s="198" t="s">
        <v>87</v>
      </c>
      <c r="AY200" s="15" t="s">
        <v>183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87</v>
      </c>
      <c r="BK200" s="199">
        <f>ROUND(I200*H200,2)</f>
        <v>0</v>
      </c>
      <c r="BL200" s="15" t="s">
        <v>214</v>
      </c>
      <c r="BM200" s="198" t="s">
        <v>377</v>
      </c>
    </row>
    <row r="201" s="2" customFormat="1" ht="24.15" customHeight="1">
      <c r="A201" s="34"/>
      <c r="B201" s="185"/>
      <c r="C201" s="200" t="s">
        <v>396</v>
      </c>
      <c r="D201" s="200" t="s">
        <v>268</v>
      </c>
      <c r="E201" s="201" t="s">
        <v>2315</v>
      </c>
      <c r="F201" s="202" t="s">
        <v>2316</v>
      </c>
      <c r="G201" s="203" t="s">
        <v>238</v>
      </c>
      <c r="H201" s="204">
        <v>3</v>
      </c>
      <c r="I201" s="205"/>
      <c r="J201" s="206">
        <f>ROUND(I201*H201,2)</f>
        <v>0</v>
      </c>
      <c r="K201" s="207"/>
      <c r="L201" s="208"/>
      <c r="M201" s="209" t="s">
        <v>1</v>
      </c>
      <c r="N201" s="210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242</v>
      </c>
      <c r="AT201" s="198" t="s">
        <v>268</v>
      </c>
      <c r="AU201" s="198" t="s">
        <v>87</v>
      </c>
      <c r="AY201" s="15" t="s">
        <v>183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87</v>
      </c>
      <c r="BK201" s="199">
        <f>ROUND(I201*H201,2)</f>
        <v>0</v>
      </c>
      <c r="BL201" s="15" t="s">
        <v>214</v>
      </c>
      <c r="BM201" s="198" t="s">
        <v>381</v>
      </c>
    </row>
    <row r="202" s="2" customFormat="1" ht="24.15" customHeight="1">
      <c r="A202" s="34"/>
      <c r="B202" s="185"/>
      <c r="C202" s="186" t="s">
        <v>293</v>
      </c>
      <c r="D202" s="186" t="s">
        <v>185</v>
      </c>
      <c r="E202" s="187" t="s">
        <v>2317</v>
      </c>
      <c r="F202" s="188" t="s">
        <v>2318</v>
      </c>
      <c r="G202" s="189" t="s">
        <v>238</v>
      </c>
      <c r="H202" s="190">
        <v>2</v>
      </c>
      <c r="I202" s="191"/>
      <c r="J202" s="192">
        <f>ROUND(I202*H202,2)</f>
        <v>0</v>
      </c>
      <c r="K202" s="193"/>
      <c r="L202" s="35"/>
      <c r="M202" s="194" t="s">
        <v>1</v>
      </c>
      <c r="N202" s="195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214</v>
      </c>
      <c r="AT202" s="198" t="s">
        <v>185</v>
      </c>
      <c r="AU202" s="198" t="s">
        <v>87</v>
      </c>
      <c r="AY202" s="15" t="s">
        <v>183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87</v>
      </c>
      <c r="BK202" s="199">
        <f>ROUND(I202*H202,2)</f>
        <v>0</v>
      </c>
      <c r="BL202" s="15" t="s">
        <v>214</v>
      </c>
      <c r="BM202" s="198" t="s">
        <v>385</v>
      </c>
    </row>
    <row r="203" s="2" customFormat="1" ht="24.15" customHeight="1">
      <c r="A203" s="34"/>
      <c r="B203" s="185"/>
      <c r="C203" s="200" t="s">
        <v>403</v>
      </c>
      <c r="D203" s="200" t="s">
        <v>268</v>
      </c>
      <c r="E203" s="201" t="s">
        <v>2319</v>
      </c>
      <c r="F203" s="202" t="s">
        <v>2320</v>
      </c>
      <c r="G203" s="203" t="s">
        <v>238</v>
      </c>
      <c r="H203" s="204">
        <v>2</v>
      </c>
      <c r="I203" s="205"/>
      <c r="J203" s="206">
        <f>ROUND(I203*H203,2)</f>
        <v>0</v>
      </c>
      <c r="K203" s="207"/>
      <c r="L203" s="208"/>
      <c r="M203" s="209" t="s">
        <v>1</v>
      </c>
      <c r="N203" s="210" t="s">
        <v>41</v>
      </c>
      <c r="O203" s="78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242</v>
      </c>
      <c r="AT203" s="198" t="s">
        <v>268</v>
      </c>
      <c r="AU203" s="198" t="s">
        <v>87</v>
      </c>
      <c r="AY203" s="15" t="s">
        <v>183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87</v>
      </c>
      <c r="BK203" s="199">
        <f>ROUND(I203*H203,2)</f>
        <v>0</v>
      </c>
      <c r="BL203" s="15" t="s">
        <v>214</v>
      </c>
      <c r="BM203" s="198" t="s">
        <v>388</v>
      </c>
    </row>
    <row r="204" s="2" customFormat="1" ht="33" customHeight="1">
      <c r="A204" s="34"/>
      <c r="B204" s="185"/>
      <c r="C204" s="186" t="s">
        <v>298</v>
      </c>
      <c r="D204" s="186" t="s">
        <v>185</v>
      </c>
      <c r="E204" s="187" t="s">
        <v>2321</v>
      </c>
      <c r="F204" s="188" t="s">
        <v>2322</v>
      </c>
      <c r="G204" s="189" t="s">
        <v>238</v>
      </c>
      <c r="H204" s="190">
        <v>3</v>
      </c>
      <c r="I204" s="191"/>
      <c r="J204" s="192">
        <f>ROUND(I204*H204,2)</f>
        <v>0</v>
      </c>
      <c r="K204" s="193"/>
      <c r="L204" s="35"/>
      <c r="M204" s="194" t="s">
        <v>1</v>
      </c>
      <c r="N204" s="195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214</v>
      </c>
      <c r="AT204" s="198" t="s">
        <v>185</v>
      </c>
      <c r="AU204" s="198" t="s">
        <v>87</v>
      </c>
      <c r="AY204" s="15" t="s">
        <v>183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87</v>
      </c>
      <c r="BK204" s="199">
        <f>ROUND(I204*H204,2)</f>
        <v>0</v>
      </c>
      <c r="BL204" s="15" t="s">
        <v>214</v>
      </c>
      <c r="BM204" s="198" t="s">
        <v>392</v>
      </c>
    </row>
    <row r="205" s="2" customFormat="1" ht="24.15" customHeight="1">
      <c r="A205" s="34"/>
      <c r="B205" s="185"/>
      <c r="C205" s="200" t="s">
        <v>410</v>
      </c>
      <c r="D205" s="200" t="s">
        <v>268</v>
      </c>
      <c r="E205" s="201" t="s">
        <v>2323</v>
      </c>
      <c r="F205" s="202" t="s">
        <v>2324</v>
      </c>
      <c r="G205" s="203" t="s">
        <v>238</v>
      </c>
      <c r="H205" s="204">
        <v>2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242</v>
      </c>
      <c r="AT205" s="198" t="s">
        <v>268</v>
      </c>
      <c r="AU205" s="198" t="s">
        <v>87</v>
      </c>
      <c r="AY205" s="15" t="s">
        <v>183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87</v>
      </c>
      <c r="BK205" s="199">
        <f>ROUND(I205*H205,2)</f>
        <v>0</v>
      </c>
      <c r="BL205" s="15" t="s">
        <v>214</v>
      </c>
      <c r="BM205" s="198" t="s">
        <v>395</v>
      </c>
    </row>
    <row r="206" s="2" customFormat="1" ht="24.15" customHeight="1">
      <c r="A206" s="34"/>
      <c r="B206" s="185"/>
      <c r="C206" s="200" t="s">
        <v>301</v>
      </c>
      <c r="D206" s="200" t="s">
        <v>268</v>
      </c>
      <c r="E206" s="201" t="s">
        <v>2325</v>
      </c>
      <c r="F206" s="202" t="s">
        <v>2326</v>
      </c>
      <c r="G206" s="203" t="s">
        <v>238</v>
      </c>
      <c r="H206" s="204">
        <v>1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242</v>
      </c>
      <c r="AT206" s="198" t="s">
        <v>268</v>
      </c>
      <c r="AU206" s="198" t="s">
        <v>87</v>
      </c>
      <c r="AY206" s="15" t="s">
        <v>183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87</v>
      </c>
      <c r="BK206" s="199">
        <f>ROUND(I206*H206,2)</f>
        <v>0</v>
      </c>
      <c r="BL206" s="15" t="s">
        <v>214</v>
      </c>
      <c r="BM206" s="198" t="s">
        <v>399</v>
      </c>
    </row>
    <row r="207" s="2" customFormat="1" ht="24.15" customHeight="1">
      <c r="A207" s="34"/>
      <c r="B207" s="185"/>
      <c r="C207" s="186" t="s">
        <v>417</v>
      </c>
      <c r="D207" s="186" t="s">
        <v>185</v>
      </c>
      <c r="E207" s="187" t="s">
        <v>2327</v>
      </c>
      <c r="F207" s="188" t="s">
        <v>2328</v>
      </c>
      <c r="G207" s="189" t="s">
        <v>238</v>
      </c>
      <c r="H207" s="190">
        <v>4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214</v>
      </c>
      <c r="AT207" s="198" t="s">
        <v>185</v>
      </c>
      <c r="AU207" s="198" t="s">
        <v>87</v>
      </c>
      <c r="AY207" s="15" t="s">
        <v>183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87</v>
      </c>
      <c r="BK207" s="199">
        <f>ROUND(I207*H207,2)</f>
        <v>0</v>
      </c>
      <c r="BL207" s="15" t="s">
        <v>214</v>
      </c>
      <c r="BM207" s="198" t="s">
        <v>402</v>
      </c>
    </row>
    <row r="208" s="2" customFormat="1" ht="24.15" customHeight="1">
      <c r="A208" s="34"/>
      <c r="B208" s="185"/>
      <c r="C208" s="200" t="s">
        <v>305</v>
      </c>
      <c r="D208" s="200" t="s">
        <v>268</v>
      </c>
      <c r="E208" s="201" t="s">
        <v>2329</v>
      </c>
      <c r="F208" s="202" t="s">
        <v>2330</v>
      </c>
      <c r="G208" s="203" t="s">
        <v>238</v>
      </c>
      <c r="H208" s="204">
        <v>1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242</v>
      </c>
      <c r="AT208" s="198" t="s">
        <v>268</v>
      </c>
      <c r="AU208" s="198" t="s">
        <v>87</v>
      </c>
      <c r="AY208" s="15" t="s">
        <v>183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87</v>
      </c>
      <c r="BK208" s="199">
        <f>ROUND(I208*H208,2)</f>
        <v>0</v>
      </c>
      <c r="BL208" s="15" t="s">
        <v>214</v>
      </c>
      <c r="BM208" s="198" t="s">
        <v>406</v>
      </c>
    </row>
    <row r="209" s="2" customFormat="1" ht="24.15" customHeight="1">
      <c r="A209" s="34"/>
      <c r="B209" s="185"/>
      <c r="C209" s="200" t="s">
        <v>424</v>
      </c>
      <c r="D209" s="200" t="s">
        <v>268</v>
      </c>
      <c r="E209" s="201" t="s">
        <v>2331</v>
      </c>
      <c r="F209" s="202" t="s">
        <v>2332</v>
      </c>
      <c r="G209" s="203" t="s">
        <v>238</v>
      </c>
      <c r="H209" s="204">
        <v>3</v>
      </c>
      <c r="I209" s="205"/>
      <c r="J209" s="206">
        <f>ROUND(I209*H209,2)</f>
        <v>0</v>
      </c>
      <c r="K209" s="207"/>
      <c r="L209" s="208"/>
      <c r="M209" s="209" t="s">
        <v>1</v>
      </c>
      <c r="N209" s="210" t="s">
        <v>41</v>
      </c>
      <c r="O209" s="78"/>
      <c r="P209" s="196">
        <f>O209*H209</f>
        <v>0</v>
      </c>
      <c r="Q209" s="196">
        <v>0</v>
      </c>
      <c r="R209" s="196">
        <f>Q209*H209</f>
        <v>0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242</v>
      </c>
      <c r="AT209" s="198" t="s">
        <v>268</v>
      </c>
      <c r="AU209" s="198" t="s">
        <v>87</v>
      </c>
      <c r="AY209" s="15" t="s">
        <v>183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87</v>
      </c>
      <c r="BK209" s="199">
        <f>ROUND(I209*H209,2)</f>
        <v>0</v>
      </c>
      <c r="BL209" s="15" t="s">
        <v>214</v>
      </c>
      <c r="BM209" s="198" t="s">
        <v>409</v>
      </c>
    </row>
    <row r="210" s="2" customFormat="1" ht="24.15" customHeight="1">
      <c r="A210" s="34"/>
      <c r="B210" s="185"/>
      <c r="C210" s="186" t="s">
        <v>308</v>
      </c>
      <c r="D210" s="186" t="s">
        <v>185</v>
      </c>
      <c r="E210" s="187" t="s">
        <v>2333</v>
      </c>
      <c r="F210" s="188" t="s">
        <v>2334</v>
      </c>
      <c r="G210" s="189" t="s">
        <v>238</v>
      </c>
      <c r="H210" s="190">
        <v>4</v>
      </c>
      <c r="I210" s="191"/>
      <c r="J210" s="192">
        <f>ROUND(I210*H210,2)</f>
        <v>0</v>
      </c>
      <c r="K210" s="193"/>
      <c r="L210" s="35"/>
      <c r="M210" s="194" t="s">
        <v>1</v>
      </c>
      <c r="N210" s="195" t="s">
        <v>41</v>
      </c>
      <c r="O210" s="78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214</v>
      </c>
      <c r="AT210" s="198" t="s">
        <v>185</v>
      </c>
      <c r="AU210" s="198" t="s">
        <v>87</v>
      </c>
      <c r="AY210" s="15" t="s">
        <v>183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87</v>
      </c>
      <c r="BK210" s="199">
        <f>ROUND(I210*H210,2)</f>
        <v>0</v>
      </c>
      <c r="BL210" s="15" t="s">
        <v>214</v>
      </c>
      <c r="BM210" s="198" t="s">
        <v>413</v>
      </c>
    </row>
    <row r="211" s="2" customFormat="1" ht="24.15" customHeight="1">
      <c r="A211" s="34"/>
      <c r="B211" s="185"/>
      <c r="C211" s="200" t="s">
        <v>431</v>
      </c>
      <c r="D211" s="200" t="s">
        <v>268</v>
      </c>
      <c r="E211" s="201" t="s">
        <v>2335</v>
      </c>
      <c r="F211" s="202" t="s">
        <v>2336</v>
      </c>
      <c r="G211" s="203" t="s">
        <v>238</v>
      </c>
      <c r="H211" s="204">
        <v>2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41</v>
      </c>
      <c r="O211" s="78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242</v>
      </c>
      <c r="AT211" s="198" t="s">
        <v>268</v>
      </c>
      <c r="AU211" s="198" t="s">
        <v>87</v>
      </c>
      <c r="AY211" s="15" t="s">
        <v>183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87</v>
      </c>
      <c r="BK211" s="199">
        <f>ROUND(I211*H211,2)</f>
        <v>0</v>
      </c>
      <c r="BL211" s="15" t="s">
        <v>214</v>
      </c>
      <c r="BM211" s="198" t="s">
        <v>416</v>
      </c>
    </row>
    <row r="212" s="2" customFormat="1" ht="24.15" customHeight="1">
      <c r="A212" s="34"/>
      <c r="B212" s="185"/>
      <c r="C212" s="200" t="s">
        <v>313</v>
      </c>
      <c r="D212" s="200" t="s">
        <v>268</v>
      </c>
      <c r="E212" s="201" t="s">
        <v>2337</v>
      </c>
      <c r="F212" s="202" t="s">
        <v>2338</v>
      </c>
      <c r="G212" s="203" t="s">
        <v>238</v>
      </c>
      <c r="H212" s="204">
        <v>2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242</v>
      </c>
      <c r="AT212" s="198" t="s">
        <v>268</v>
      </c>
      <c r="AU212" s="198" t="s">
        <v>87</v>
      </c>
      <c r="AY212" s="15" t="s">
        <v>183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87</v>
      </c>
      <c r="BK212" s="199">
        <f>ROUND(I212*H212,2)</f>
        <v>0</v>
      </c>
      <c r="BL212" s="15" t="s">
        <v>214</v>
      </c>
      <c r="BM212" s="198" t="s">
        <v>420</v>
      </c>
    </row>
    <row r="213" s="2" customFormat="1" ht="33" customHeight="1">
      <c r="A213" s="34"/>
      <c r="B213" s="185"/>
      <c r="C213" s="186" t="s">
        <v>438</v>
      </c>
      <c r="D213" s="186" t="s">
        <v>185</v>
      </c>
      <c r="E213" s="187" t="s">
        <v>2339</v>
      </c>
      <c r="F213" s="188" t="s">
        <v>2340</v>
      </c>
      <c r="G213" s="189" t="s">
        <v>238</v>
      </c>
      <c r="H213" s="190">
        <v>9</v>
      </c>
      <c r="I213" s="191"/>
      <c r="J213" s="192">
        <f>ROUND(I213*H213,2)</f>
        <v>0</v>
      </c>
      <c r="K213" s="193"/>
      <c r="L213" s="35"/>
      <c r="M213" s="194" t="s">
        <v>1</v>
      </c>
      <c r="N213" s="195" t="s">
        <v>41</v>
      </c>
      <c r="O213" s="78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214</v>
      </c>
      <c r="AT213" s="198" t="s">
        <v>185</v>
      </c>
      <c r="AU213" s="198" t="s">
        <v>87</v>
      </c>
      <c r="AY213" s="15" t="s">
        <v>183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87</v>
      </c>
      <c r="BK213" s="199">
        <f>ROUND(I213*H213,2)</f>
        <v>0</v>
      </c>
      <c r="BL213" s="15" t="s">
        <v>214</v>
      </c>
      <c r="BM213" s="198" t="s">
        <v>423</v>
      </c>
    </row>
    <row r="214" s="2" customFormat="1" ht="24.15" customHeight="1">
      <c r="A214" s="34"/>
      <c r="B214" s="185"/>
      <c r="C214" s="200" t="s">
        <v>316</v>
      </c>
      <c r="D214" s="200" t="s">
        <v>268</v>
      </c>
      <c r="E214" s="201" t="s">
        <v>2341</v>
      </c>
      <c r="F214" s="202" t="s">
        <v>2342</v>
      </c>
      <c r="G214" s="203" t="s">
        <v>238</v>
      </c>
      <c r="H214" s="204">
        <v>5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242</v>
      </c>
      <c r="AT214" s="198" t="s">
        <v>268</v>
      </c>
      <c r="AU214" s="198" t="s">
        <v>87</v>
      </c>
      <c r="AY214" s="15" t="s">
        <v>183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87</v>
      </c>
      <c r="BK214" s="199">
        <f>ROUND(I214*H214,2)</f>
        <v>0</v>
      </c>
      <c r="BL214" s="15" t="s">
        <v>214</v>
      </c>
      <c r="BM214" s="198" t="s">
        <v>427</v>
      </c>
    </row>
    <row r="215" s="2" customFormat="1" ht="24.15" customHeight="1">
      <c r="A215" s="34"/>
      <c r="B215" s="185"/>
      <c r="C215" s="200" t="s">
        <v>445</v>
      </c>
      <c r="D215" s="200" t="s">
        <v>268</v>
      </c>
      <c r="E215" s="201" t="s">
        <v>2343</v>
      </c>
      <c r="F215" s="202" t="s">
        <v>2344</v>
      </c>
      <c r="G215" s="203" t="s">
        <v>238</v>
      </c>
      <c r="H215" s="204">
        <v>3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242</v>
      </c>
      <c r="AT215" s="198" t="s">
        <v>268</v>
      </c>
      <c r="AU215" s="198" t="s">
        <v>87</v>
      </c>
      <c r="AY215" s="15" t="s">
        <v>183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87</v>
      </c>
      <c r="BK215" s="199">
        <f>ROUND(I215*H215,2)</f>
        <v>0</v>
      </c>
      <c r="BL215" s="15" t="s">
        <v>214</v>
      </c>
      <c r="BM215" s="198" t="s">
        <v>430</v>
      </c>
    </row>
    <row r="216" s="2" customFormat="1" ht="24.15" customHeight="1">
      <c r="A216" s="34"/>
      <c r="B216" s="185"/>
      <c r="C216" s="200" t="s">
        <v>320</v>
      </c>
      <c r="D216" s="200" t="s">
        <v>268</v>
      </c>
      <c r="E216" s="201" t="s">
        <v>2345</v>
      </c>
      <c r="F216" s="202" t="s">
        <v>2346</v>
      </c>
      <c r="G216" s="203" t="s">
        <v>238</v>
      </c>
      <c r="H216" s="204">
        <v>1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41</v>
      </c>
      <c r="O216" s="78"/>
      <c r="P216" s="196">
        <f>O216*H216</f>
        <v>0</v>
      </c>
      <c r="Q216" s="196">
        <v>0</v>
      </c>
      <c r="R216" s="196">
        <f>Q216*H216</f>
        <v>0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242</v>
      </c>
      <c r="AT216" s="198" t="s">
        <v>268</v>
      </c>
      <c r="AU216" s="198" t="s">
        <v>87</v>
      </c>
      <c r="AY216" s="15" t="s">
        <v>183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87</v>
      </c>
      <c r="BK216" s="199">
        <f>ROUND(I216*H216,2)</f>
        <v>0</v>
      </c>
      <c r="BL216" s="15" t="s">
        <v>214</v>
      </c>
      <c r="BM216" s="198" t="s">
        <v>434</v>
      </c>
    </row>
    <row r="217" s="2" customFormat="1" ht="33" customHeight="1">
      <c r="A217" s="34"/>
      <c r="B217" s="185"/>
      <c r="C217" s="186" t="s">
        <v>452</v>
      </c>
      <c r="D217" s="186" t="s">
        <v>185</v>
      </c>
      <c r="E217" s="187" t="s">
        <v>2347</v>
      </c>
      <c r="F217" s="188" t="s">
        <v>2348</v>
      </c>
      <c r="G217" s="189" t="s">
        <v>238</v>
      </c>
      <c r="H217" s="190">
        <v>1</v>
      </c>
      <c r="I217" s="191"/>
      <c r="J217" s="192">
        <f>ROUND(I217*H217,2)</f>
        <v>0</v>
      </c>
      <c r="K217" s="193"/>
      <c r="L217" s="35"/>
      <c r="M217" s="194" t="s">
        <v>1</v>
      </c>
      <c r="N217" s="195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214</v>
      </c>
      <c r="AT217" s="198" t="s">
        <v>185</v>
      </c>
      <c r="AU217" s="198" t="s">
        <v>87</v>
      </c>
      <c r="AY217" s="15" t="s">
        <v>183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87</v>
      </c>
      <c r="BK217" s="199">
        <f>ROUND(I217*H217,2)</f>
        <v>0</v>
      </c>
      <c r="BL217" s="15" t="s">
        <v>214</v>
      </c>
      <c r="BM217" s="198" t="s">
        <v>437</v>
      </c>
    </row>
    <row r="218" s="2" customFormat="1" ht="24.15" customHeight="1">
      <c r="A218" s="34"/>
      <c r="B218" s="185"/>
      <c r="C218" s="200" t="s">
        <v>323</v>
      </c>
      <c r="D218" s="200" t="s">
        <v>268</v>
      </c>
      <c r="E218" s="201" t="s">
        <v>2349</v>
      </c>
      <c r="F218" s="202" t="s">
        <v>2350</v>
      </c>
      <c r="G218" s="203" t="s">
        <v>238</v>
      </c>
      <c r="H218" s="204">
        <v>1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6">
        <f>O218*H218</f>
        <v>0</v>
      </c>
      <c r="Q218" s="196">
        <v>0</v>
      </c>
      <c r="R218" s="196">
        <f>Q218*H218</f>
        <v>0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242</v>
      </c>
      <c r="AT218" s="198" t="s">
        <v>268</v>
      </c>
      <c r="AU218" s="198" t="s">
        <v>87</v>
      </c>
      <c r="AY218" s="15" t="s">
        <v>183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87</v>
      </c>
      <c r="BK218" s="199">
        <f>ROUND(I218*H218,2)</f>
        <v>0</v>
      </c>
      <c r="BL218" s="15" t="s">
        <v>214</v>
      </c>
      <c r="BM218" s="198" t="s">
        <v>441</v>
      </c>
    </row>
    <row r="219" s="2" customFormat="1" ht="24.15" customHeight="1">
      <c r="A219" s="34"/>
      <c r="B219" s="185"/>
      <c r="C219" s="186" t="s">
        <v>459</v>
      </c>
      <c r="D219" s="186" t="s">
        <v>185</v>
      </c>
      <c r="E219" s="187" t="s">
        <v>2351</v>
      </c>
      <c r="F219" s="188" t="s">
        <v>2352</v>
      </c>
      <c r="G219" s="189" t="s">
        <v>238</v>
      </c>
      <c r="H219" s="190">
        <v>1</v>
      </c>
      <c r="I219" s="191"/>
      <c r="J219" s="192">
        <f>ROUND(I219*H219,2)</f>
        <v>0</v>
      </c>
      <c r="K219" s="193"/>
      <c r="L219" s="35"/>
      <c r="M219" s="194" t="s">
        <v>1</v>
      </c>
      <c r="N219" s="195" t="s">
        <v>41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214</v>
      </c>
      <c r="AT219" s="198" t="s">
        <v>185</v>
      </c>
      <c r="AU219" s="198" t="s">
        <v>87</v>
      </c>
      <c r="AY219" s="15" t="s">
        <v>183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87</v>
      </c>
      <c r="BK219" s="199">
        <f>ROUND(I219*H219,2)</f>
        <v>0</v>
      </c>
      <c r="BL219" s="15" t="s">
        <v>214</v>
      </c>
      <c r="BM219" s="198" t="s">
        <v>444</v>
      </c>
    </row>
    <row r="220" s="2" customFormat="1" ht="24.15" customHeight="1">
      <c r="A220" s="34"/>
      <c r="B220" s="185"/>
      <c r="C220" s="200" t="s">
        <v>327</v>
      </c>
      <c r="D220" s="200" t="s">
        <v>268</v>
      </c>
      <c r="E220" s="201" t="s">
        <v>2353</v>
      </c>
      <c r="F220" s="202" t="s">
        <v>2354</v>
      </c>
      <c r="G220" s="203" t="s">
        <v>238</v>
      </c>
      <c r="H220" s="204">
        <v>1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242</v>
      </c>
      <c r="AT220" s="198" t="s">
        <v>268</v>
      </c>
      <c r="AU220" s="198" t="s">
        <v>87</v>
      </c>
      <c r="AY220" s="15" t="s">
        <v>183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87</v>
      </c>
      <c r="BK220" s="199">
        <f>ROUND(I220*H220,2)</f>
        <v>0</v>
      </c>
      <c r="BL220" s="15" t="s">
        <v>214</v>
      </c>
      <c r="BM220" s="198" t="s">
        <v>448</v>
      </c>
    </row>
    <row r="221" s="2" customFormat="1" ht="24.15" customHeight="1">
      <c r="A221" s="34"/>
      <c r="B221" s="185"/>
      <c r="C221" s="186" t="s">
        <v>467</v>
      </c>
      <c r="D221" s="186" t="s">
        <v>185</v>
      </c>
      <c r="E221" s="187" t="s">
        <v>2355</v>
      </c>
      <c r="F221" s="188" t="s">
        <v>2356</v>
      </c>
      <c r="G221" s="189" t="s">
        <v>238</v>
      </c>
      <c r="H221" s="190">
        <v>19</v>
      </c>
      <c r="I221" s="191"/>
      <c r="J221" s="192">
        <f>ROUND(I221*H221,2)</f>
        <v>0</v>
      </c>
      <c r="K221" s="193"/>
      <c r="L221" s="35"/>
      <c r="M221" s="194" t="s">
        <v>1</v>
      </c>
      <c r="N221" s="195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214</v>
      </c>
      <c r="AT221" s="198" t="s">
        <v>185</v>
      </c>
      <c r="AU221" s="198" t="s">
        <v>87</v>
      </c>
      <c r="AY221" s="15" t="s">
        <v>183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87</v>
      </c>
      <c r="BK221" s="199">
        <f>ROUND(I221*H221,2)</f>
        <v>0</v>
      </c>
      <c r="BL221" s="15" t="s">
        <v>214</v>
      </c>
      <c r="BM221" s="198" t="s">
        <v>451</v>
      </c>
    </row>
    <row r="222" s="2" customFormat="1" ht="24.15" customHeight="1">
      <c r="A222" s="34"/>
      <c r="B222" s="185"/>
      <c r="C222" s="186" t="s">
        <v>330</v>
      </c>
      <c r="D222" s="186" t="s">
        <v>185</v>
      </c>
      <c r="E222" s="187" t="s">
        <v>2357</v>
      </c>
      <c r="F222" s="188" t="s">
        <v>2358</v>
      </c>
      <c r="G222" s="189" t="s">
        <v>238</v>
      </c>
      <c r="H222" s="190">
        <v>19</v>
      </c>
      <c r="I222" s="191"/>
      <c r="J222" s="192">
        <f>ROUND(I222*H222,2)</f>
        <v>0</v>
      </c>
      <c r="K222" s="193"/>
      <c r="L222" s="35"/>
      <c r="M222" s="194" t="s">
        <v>1</v>
      </c>
      <c r="N222" s="195" t="s">
        <v>41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214</v>
      </c>
      <c r="AT222" s="198" t="s">
        <v>185</v>
      </c>
      <c r="AU222" s="198" t="s">
        <v>87</v>
      </c>
      <c r="AY222" s="15" t="s">
        <v>183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87</v>
      </c>
      <c r="BK222" s="199">
        <f>ROUND(I222*H222,2)</f>
        <v>0</v>
      </c>
      <c r="BL222" s="15" t="s">
        <v>214</v>
      </c>
      <c r="BM222" s="198" t="s">
        <v>455</v>
      </c>
    </row>
    <row r="223" s="2" customFormat="1" ht="24.15" customHeight="1">
      <c r="A223" s="34"/>
      <c r="B223" s="185"/>
      <c r="C223" s="186" t="s">
        <v>474</v>
      </c>
      <c r="D223" s="186" t="s">
        <v>185</v>
      </c>
      <c r="E223" s="187" t="s">
        <v>2359</v>
      </c>
      <c r="F223" s="188" t="s">
        <v>2360</v>
      </c>
      <c r="G223" s="189" t="s">
        <v>194</v>
      </c>
      <c r="H223" s="190">
        <v>0.67000000000000004</v>
      </c>
      <c r="I223" s="191"/>
      <c r="J223" s="192">
        <f>ROUND(I223*H223,2)</f>
        <v>0</v>
      </c>
      <c r="K223" s="193"/>
      <c r="L223" s="35"/>
      <c r="M223" s="211" t="s">
        <v>1</v>
      </c>
      <c r="N223" s="212" t="s">
        <v>41</v>
      </c>
      <c r="O223" s="213"/>
      <c r="P223" s="214">
        <f>O223*H223</f>
        <v>0</v>
      </c>
      <c r="Q223" s="214">
        <v>0</v>
      </c>
      <c r="R223" s="214">
        <f>Q223*H223</f>
        <v>0</v>
      </c>
      <c r="S223" s="214">
        <v>0</v>
      </c>
      <c r="T223" s="215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214</v>
      </c>
      <c r="AT223" s="198" t="s">
        <v>185</v>
      </c>
      <c r="AU223" s="198" t="s">
        <v>87</v>
      </c>
      <c r="AY223" s="15" t="s">
        <v>183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87</v>
      </c>
      <c r="BK223" s="199">
        <f>ROUND(I223*H223,2)</f>
        <v>0</v>
      </c>
      <c r="BL223" s="15" t="s">
        <v>214</v>
      </c>
      <c r="BM223" s="198" t="s">
        <v>458</v>
      </c>
    </row>
    <row r="224" s="2" customFormat="1" ht="6.96" customHeight="1">
      <c r="A224" s="34"/>
      <c r="B224" s="61"/>
      <c r="C224" s="62"/>
      <c r="D224" s="62"/>
      <c r="E224" s="62"/>
      <c r="F224" s="62"/>
      <c r="G224" s="62"/>
      <c r="H224" s="62"/>
      <c r="I224" s="62"/>
      <c r="J224" s="62"/>
      <c r="K224" s="62"/>
      <c r="L224" s="35"/>
      <c r="M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</row>
  </sheetData>
  <autoFilter ref="C132:K223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9:H119"/>
    <mergeCell ref="E123:H123"/>
    <mergeCell ref="E121:H121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23.25" customHeight="1">
      <c r="B9" s="18"/>
      <c r="E9" s="131" t="s">
        <v>136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138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140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ROUND(J147,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ROUND((SUM(BE147:BE421)),  2)</f>
        <v>0</v>
      </c>
      <c r="G37" s="138"/>
      <c r="H37" s="138"/>
      <c r="I37" s="139">
        <v>0.20000000000000001</v>
      </c>
      <c r="J37" s="137">
        <f>ROUND(((SUM(BE147:BE421))*I37),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ROUND((SUM(BF147:BF421)),  2)</f>
        <v>0</v>
      </c>
      <c r="G38" s="138"/>
      <c r="H38" s="138"/>
      <c r="I38" s="139">
        <v>0.20000000000000001</v>
      </c>
      <c r="J38" s="137">
        <f>ROUND(((SUM(BF147:BF421))*I38),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ROUND((SUM(BG147:BG421)),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ROUND((SUM(BH147:BH421)),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ROUND((SUM(BI147:BI421)),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23.25" customHeight="1">
      <c r="B87" s="18"/>
      <c r="E87" s="131" t="s">
        <v>136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138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01.01a - ASR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J147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146</v>
      </c>
      <c r="E101" s="155"/>
      <c r="F101" s="155"/>
      <c r="G101" s="155"/>
      <c r="H101" s="155"/>
      <c r="I101" s="155"/>
      <c r="J101" s="156">
        <f>J148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147</v>
      </c>
      <c r="E102" s="159"/>
      <c r="F102" s="159"/>
      <c r="G102" s="159"/>
      <c r="H102" s="159"/>
      <c r="I102" s="159"/>
      <c r="J102" s="160">
        <f>J149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148</v>
      </c>
      <c r="E103" s="159"/>
      <c r="F103" s="159"/>
      <c r="G103" s="159"/>
      <c r="H103" s="159"/>
      <c r="I103" s="159"/>
      <c r="J103" s="160">
        <f>J155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149</v>
      </c>
      <c r="E104" s="159"/>
      <c r="F104" s="159"/>
      <c r="G104" s="159"/>
      <c r="H104" s="159"/>
      <c r="I104" s="159"/>
      <c r="J104" s="160">
        <f>J185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150</v>
      </c>
      <c r="E105" s="159"/>
      <c r="F105" s="159"/>
      <c r="G105" s="159"/>
      <c r="H105" s="159"/>
      <c r="I105" s="159"/>
      <c r="J105" s="160">
        <f>J202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151</v>
      </c>
      <c r="E106" s="159"/>
      <c r="F106" s="159"/>
      <c r="G106" s="159"/>
      <c r="H106" s="159"/>
      <c r="I106" s="159"/>
      <c r="J106" s="160">
        <f>J206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152</v>
      </c>
      <c r="E107" s="159"/>
      <c r="F107" s="159"/>
      <c r="G107" s="159"/>
      <c r="H107" s="159"/>
      <c r="I107" s="159"/>
      <c r="J107" s="160">
        <f>J232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153</v>
      </c>
      <c r="E108" s="159"/>
      <c r="F108" s="159"/>
      <c r="G108" s="159"/>
      <c r="H108" s="159"/>
      <c r="I108" s="159"/>
      <c r="J108" s="160">
        <f>J276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53"/>
      <c r="C109" s="9"/>
      <c r="D109" s="154" t="s">
        <v>154</v>
      </c>
      <c r="E109" s="155"/>
      <c r="F109" s="155"/>
      <c r="G109" s="155"/>
      <c r="H109" s="155"/>
      <c r="I109" s="155"/>
      <c r="J109" s="156">
        <f>J278</f>
        <v>0</v>
      </c>
      <c r="K109" s="9"/>
      <c r="L109" s="153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57"/>
      <c r="C110" s="10"/>
      <c r="D110" s="158" t="s">
        <v>155</v>
      </c>
      <c r="E110" s="159"/>
      <c r="F110" s="159"/>
      <c r="G110" s="159"/>
      <c r="H110" s="159"/>
      <c r="I110" s="159"/>
      <c r="J110" s="160">
        <f>J279</f>
        <v>0</v>
      </c>
      <c r="K110" s="10"/>
      <c r="L110" s="15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7"/>
      <c r="C111" s="10"/>
      <c r="D111" s="158" t="s">
        <v>156</v>
      </c>
      <c r="E111" s="159"/>
      <c r="F111" s="159"/>
      <c r="G111" s="159"/>
      <c r="H111" s="159"/>
      <c r="I111" s="159"/>
      <c r="J111" s="160">
        <f>J291</f>
        <v>0</v>
      </c>
      <c r="K111" s="10"/>
      <c r="L111" s="15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7"/>
      <c r="C112" s="10"/>
      <c r="D112" s="158" t="s">
        <v>157</v>
      </c>
      <c r="E112" s="159"/>
      <c r="F112" s="159"/>
      <c r="G112" s="159"/>
      <c r="H112" s="159"/>
      <c r="I112" s="159"/>
      <c r="J112" s="160">
        <f>J295</f>
        <v>0</v>
      </c>
      <c r="K112" s="10"/>
      <c r="L112" s="15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7"/>
      <c r="C113" s="10"/>
      <c r="D113" s="158" t="s">
        <v>158</v>
      </c>
      <c r="E113" s="159"/>
      <c r="F113" s="159"/>
      <c r="G113" s="159"/>
      <c r="H113" s="159"/>
      <c r="I113" s="159"/>
      <c r="J113" s="160">
        <f>J306</f>
        <v>0</v>
      </c>
      <c r="K113" s="10"/>
      <c r="L113" s="15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57"/>
      <c r="C114" s="10"/>
      <c r="D114" s="158" t="s">
        <v>159</v>
      </c>
      <c r="E114" s="159"/>
      <c r="F114" s="159"/>
      <c r="G114" s="159"/>
      <c r="H114" s="159"/>
      <c r="I114" s="159"/>
      <c r="J114" s="160">
        <f>J317</f>
        <v>0</v>
      </c>
      <c r="K114" s="10"/>
      <c r="L114" s="15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57"/>
      <c r="C115" s="10"/>
      <c r="D115" s="158" t="s">
        <v>160</v>
      </c>
      <c r="E115" s="159"/>
      <c r="F115" s="159"/>
      <c r="G115" s="159"/>
      <c r="H115" s="159"/>
      <c r="I115" s="159"/>
      <c r="J115" s="160">
        <f>J325</f>
        <v>0</v>
      </c>
      <c r="K115" s="10"/>
      <c r="L115" s="15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57"/>
      <c r="C116" s="10"/>
      <c r="D116" s="158" t="s">
        <v>161</v>
      </c>
      <c r="E116" s="159"/>
      <c r="F116" s="159"/>
      <c r="G116" s="159"/>
      <c r="H116" s="159"/>
      <c r="I116" s="159"/>
      <c r="J116" s="160">
        <f>J347</f>
        <v>0</v>
      </c>
      <c r="K116" s="10"/>
      <c r="L116" s="15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57"/>
      <c r="C117" s="10"/>
      <c r="D117" s="158" t="s">
        <v>162</v>
      </c>
      <c r="E117" s="159"/>
      <c r="F117" s="159"/>
      <c r="G117" s="159"/>
      <c r="H117" s="159"/>
      <c r="I117" s="159"/>
      <c r="J117" s="160">
        <f>J378</f>
        <v>0</v>
      </c>
      <c r="K117" s="10"/>
      <c r="L117" s="15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57"/>
      <c r="C118" s="10"/>
      <c r="D118" s="158" t="s">
        <v>163</v>
      </c>
      <c r="E118" s="159"/>
      <c r="F118" s="159"/>
      <c r="G118" s="159"/>
      <c r="H118" s="159"/>
      <c r="I118" s="159"/>
      <c r="J118" s="160">
        <f>J384</f>
        <v>0</v>
      </c>
      <c r="K118" s="10"/>
      <c r="L118" s="15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57"/>
      <c r="C119" s="10"/>
      <c r="D119" s="158" t="s">
        <v>164</v>
      </c>
      <c r="E119" s="159"/>
      <c r="F119" s="159"/>
      <c r="G119" s="159"/>
      <c r="H119" s="159"/>
      <c r="I119" s="159"/>
      <c r="J119" s="160">
        <f>J394</f>
        <v>0</v>
      </c>
      <c r="K119" s="10"/>
      <c r="L119" s="15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57"/>
      <c r="C120" s="10"/>
      <c r="D120" s="158" t="s">
        <v>165</v>
      </c>
      <c r="E120" s="159"/>
      <c r="F120" s="159"/>
      <c r="G120" s="159"/>
      <c r="H120" s="159"/>
      <c r="I120" s="159"/>
      <c r="J120" s="160">
        <f>J405</f>
        <v>0</v>
      </c>
      <c r="K120" s="10"/>
      <c r="L120" s="15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57"/>
      <c r="C121" s="10"/>
      <c r="D121" s="158" t="s">
        <v>166</v>
      </c>
      <c r="E121" s="159"/>
      <c r="F121" s="159"/>
      <c r="G121" s="159"/>
      <c r="H121" s="159"/>
      <c r="I121" s="159"/>
      <c r="J121" s="160">
        <f>J408</f>
        <v>0</v>
      </c>
      <c r="K121" s="10"/>
      <c r="L121" s="15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57"/>
      <c r="C122" s="10"/>
      <c r="D122" s="158" t="s">
        <v>167</v>
      </c>
      <c r="E122" s="159"/>
      <c r="F122" s="159"/>
      <c r="G122" s="159"/>
      <c r="H122" s="159"/>
      <c r="I122" s="159"/>
      <c r="J122" s="160">
        <f>J412</f>
        <v>0</v>
      </c>
      <c r="K122" s="10"/>
      <c r="L122" s="157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57"/>
      <c r="C123" s="10"/>
      <c r="D123" s="158" t="s">
        <v>168</v>
      </c>
      <c r="E123" s="159"/>
      <c r="F123" s="159"/>
      <c r="G123" s="159"/>
      <c r="H123" s="159"/>
      <c r="I123" s="159"/>
      <c r="J123" s="160">
        <f>J417</f>
        <v>0</v>
      </c>
      <c r="K123" s="10"/>
      <c r="L123" s="157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2" customFormat="1" ht="21.84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9" s="2" customFormat="1" ht="6.96" customHeight="1">
      <c r="A129" s="34"/>
      <c r="B129" s="63"/>
      <c r="C129" s="64"/>
      <c r="D129" s="64"/>
      <c r="E129" s="64"/>
      <c r="F129" s="64"/>
      <c r="G129" s="64"/>
      <c r="H129" s="64"/>
      <c r="I129" s="64"/>
      <c r="J129" s="64"/>
      <c r="K129" s="6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24.96" customHeight="1">
      <c r="A130" s="34"/>
      <c r="B130" s="35"/>
      <c r="C130" s="19" t="s">
        <v>169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2" customHeight="1">
      <c r="A132" s="34"/>
      <c r="B132" s="35"/>
      <c r="C132" s="28" t="s">
        <v>15</v>
      </c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26.25" customHeight="1">
      <c r="A133" s="34"/>
      <c r="B133" s="35"/>
      <c r="C133" s="34"/>
      <c r="D133" s="34"/>
      <c r="E133" s="131" t="str">
        <f>E7</f>
        <v>ZARIADENIE OPATROVATEĽSKEJ SLUŽBY A DENNÝ STACIONÁR V OBJEKTE SÚP. Č. 2845</v>
      </c>
      <c r="F133" s="28"/>
      <c r="G133" s="28"/>
      <c r="H133" s="28"/>
      <c r="I133" s="34"/>
      <c r="J133" s="34"/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1" customFormat="1" ht="12" customHeight="1">
      <c r="B134" s="18"/>
      <c r="C134" s="28" t="s">
        <v>135</v>
      </c>
      <c r="L134" s="18"/>
    </row>
    <row r="135" s="1" customFormat="1" ht="23.25" customHeight="1">
      <c r="B135" s="18"/>
      <c r="E135" s="131" t="s">
        <v>136</v>
      </c>
      <c r="F135" s="1"/>
      <c r="G135" s="1"/>
      <c r="H135" s="1"/>
      <c r="L135" s="18"/>
    </row>
    <row r="136" s="1" customFormat="1" ht="12" customHeight="1">
      <c r="B136" s="18"/>
      <c r="C136" s="28" t="s">
        <v>137</v>
      </c>
      <c r="L136" s="18"/>
    </row>
    <row r="137" s="2" customFormat="1" ht="16.5" customHeight="1">
      <c r="A137" s="34"/>
      <c r="B137" s="35"/>
      <c r="C137" s="34"/>
      <c r="D137" s="34"/>
      <c r="E137" s="132" t="s">
        <v>138</v>
      </c>
      <c r="F137" s="34"/>
      <c r="G137" s="34"/>
      <c r="H137" s="34"/>
      <c r="I137" s="34"/>
      <c r="J137" s="34"/>
      <c r="K137" s="34"/>
      <c r="L137" s="56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2" customHeight="1">
      <c r="A138" s="34"/>
      <c r="B138" s="35"/>
      <c r="C138" s="28" t="s">
        <v>139</v>
      </c>
      <c r="D138" s="34"/>
      <c r="E138" s="34"/>
      <c r="F138" s="34"/>
      <c r="G138" s="34"/>
      <c r="H138" s="34"/>
      <c r="I138" s="34"/>
      <c r="J138" s="34"/>
      <c r="K138" s="34"/>
      <c r="L138" s="56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6.5" customHeight="1">
      <c r="A139" s="34"/>
      <c r="B139" s="35"/>
      <c r="C139" s="34"/>
      <c r="D139" s="34"/>
      <c r="E139" s="68" t="str">
        <f>E13</f>
        <v>01.01a - ASR</v>
      </c>
      <c r="F139" s="34"/>
      <c r="G139" s="34"/>
      <c r="H139" s="34"/>
      <c r="I139" s="34"/>
      <c r="J139" s="34"/>
      <c r="K139" s="34"/>
      <c r="L139" s="56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6.96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56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12" customHeight="1">
      <c r="A141" s="34"/>
      <c r="B141" s="35"/>
      <c r="C141" s="28" t="s">
        <v>19</v>
      </c>
      <c r="D141" s="34"/>
      <c r="E141" s="34"/>
      <c r="F141" s="23" t="str">
        <f>F16</f>
        <v>parc. č. C KN 5066/204, k.ú. Snina</v>
      </c>
      <c r="G141" s="34"/>
      <c r="H141" s="34"/>
      <c r="I141" s="28" t="s">
        <v>21</v>
      </c>
      <c r="J141" s="70" t="str">
        <f>IF(J16="","",J16)</f>
        <v>13. 12. 2021</v>
      </c>
      <c r="K141" s="34"/>
      <c r="L141" s="56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6.96" customHeight="1">
      <c r="A142" s="34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56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15.15" customHeight="1">
      <c r="A143" s="34"/>
      <c r="B143" s="35"/>
      <c r="C143" s="28" t="s">
        <v>23</v>
      </c>
      <c r="D143" s="34"/>
      <c r="E143" s="34"/>
      <c r="F143" s="23" t="str">
        <f>E19</f>
        <v>Mesto Snina</v>
      </c>
      <c r="G143" s="34"/>
      <c r="H143" s="34"/>
      <c r="I143" s="28" t="s">
        <v>29</v>
      </c>
      <c r="J143" s="32" t="str">
        <f>E25</f>
        <v>Ing. Róbert Šmajda</v>
      </c>
      <c r="K143" s="34"/>
      <c r="L143" s="5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2" customFormat="1" ht="15.15" customHeight="1">
      <c r="A144" s="34"/>
      <c r="B144" s="35"/>
      <c r="C144" s="28" t="s">
        <v>27</v>
      </c>
      <c r="D144" s="34"/>
      <c r="E144" s="34"/>
      <c r="F144" s="23" t="str">
        <f>IF(E22="","",E22)</f>
        <v>Vyplň údaj</v>
      </c>
      <c r="G144" s="34"/>
      <c r="H144" s="34"/>
      <c r="I144" s="28" t="s">
        <v>32</v>
      </c>
      <c r="J144" s="32" t="str">
        <f>E28</f>
        <v>Martin Kofira - KM</v>
      </c>
      <c r="K144" s="34"/>
      <c r="L144" s="56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="2" customFormat="1" ht="10.32" customHeight="1">
      <c r="A145" s="34"/>
      <c r="B145" s="35"/>
      <c r="C145" s="34"/>
      <c r="D145" s="34"/>
      <c r="E145" s="34"/>
      <c r="F145" s="34"/>
      <c r="G145" s="34"/>
      <c r="H145" s="34"/>
      <c r="I145" s="34"/>
      <c r="J145" s="34"/>
      <c r="K145" s="34"/>
      <c r="L145" s="56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="11" customFormat="1" ht="29.28" customHeight="1">
      <c r="A146" s="161"/>
      <c r="B146" s="162"/>
      <c r="C146" s="163" t="s">
        <v>170</v>
      </c>
      <c r="D146" s="164" t="s">
        <v>60</v>
      </c>
      <c r="E146" s="164" t="s">
        <v>56</v>
      </c>
      <c r="F146" s="164" t="s">
        <v>57</v>
      </c>
      <c r="G146" s="164" t="s">
        <v>171</v>
      </c>
      <c r="H146" s="164" t="s">
        <v>172</v>
      </c>
      <c r="I146" s="164" t="s">
        <v>173</v>
      </c>
      <c r="J146" s="165" t="s">
        <v>143</v>
      </c>
      <c r="K146" s="166" t="s">
        <v>174</v>
      </c>
      <c r="L146" s="167"/>
      <c r="M146" s="87" t="s">
        <v>1</v>
      </c>
      <c r="N146" s="88" t="s">
        <v>39</v>
      </c>
      <c r="O146" s="88" t="s">
        <v>175</v>
      </c>
      <c r="P146" s="88" t="s">
        <v>176</v>
      </c>
      <c r="Q146" s="88" t="s">
        <v>177</v>
      </c>
      <c r="R146" s="88" t="s">
        <v>178</v>
      </c>
      <c r="S146" s="88" t="s">
        <v>179</v>
      </c>
      <c r="T146" s="89" t="s">
        <v>180</v>
      </c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</row>
    <row r="147" s="2" customFormat="1" ht="22.8" customHeight="1">
      <c r="A147" s="34"/>
      <c r="B147" s="35"/>
      <c r="C147" s="94" t="s">
        <v>144</v>
      </c>
      <c r="D147" s="34"/>
      <c r="E147" s="34"/>
      <c r="F147" s="34"/>
      <c r="G147" s="34"/>
      <c r="H147" s="34"/>
      <c r="I147" s="34"/>
      <c r="J147" s="168">
        <f>BK147</f>
        <v>0</v>
      </c>
      <c r="K147" s="34"/>
      <c r="L147" s="35"/>
      <c r="M147" s="90"/>
      <c r="N147" s="74"/>
      <c r="O147" s="91"/>
      <c r="P147" s="169">
        <f>P148+P278</f>
        <v>0</v>
      </c>
      <c r="Q147" s="91"/>
      <c r="R147" s="169">
        <f>R148+R278</f>
        <v>275.85433775003884</v>
      </c>
      <c r="S147" s="91"/>
      <c r="T147" s="170">
        <f>T148+T278</f>
        <v>123.82943999999998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5" t="s">
        <v>74</v>
      </c>
      <c r="AU147" s="15" t="s">
        <v>145</v>
      </c>
      <c r="BK147" s="171">
        <f>BK148+BK278</f>
        <v>0</v>
      </c>
    </row>
    <row r="148" s="12" customFormat="1" ht="25.92" customHeight="1">
      <c r="A148" s="12"/>
      <c r="B148" s="172"/>
      <c r="C148" s="12"/>
      <c r="D148" s="173" t="s">
        <v>74</v>
      </c>
      <c r="E148" s="174" t="s">
        <v>181</v>
      </c>
      <c r="F148" s="174" t="s">
        <v>182</v>
      </c>
      <c r="G148" s="12"/>
      <c r="H148" s="12"/>
      <c r="I148" s="175"/>
      <c r="J148" s="176">
        <f>BK148</f>
        <v>0</v>
      </c>
      <c r="K148" s="12"/>
      <c r="L148" s="172"/>
      <c r="M148" s="177"/>
      <c r="N148" s="178"/>
      <c r="O148" s="178"/>
      <c r="P148" s="179">
        <f>P149+P155+P185+P202+P206+P232+P276</f>
        <v>0</v>
      </c>
      <c r="Q148" s="178"/>
      <c r="R148" s="179">
        <f>R149+R155+R185+R202+R206+R232+R276</f>
        <v>241.3646199999998</v>
      </c>
      <c r="S148" s="178"/>
      <c r="T148" s="180">
        <f>T149+T155+T185+T202+T206+T232+T276</f>
        <v>96.924029999999988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82</v>
      </c>
      <c r="AT148" s="181" t="s">
        <v>74</v>
      </c>
      <c r="AU148" s="181" t="s">
        <v>75</v>
      </c>
      <c r="AY148" s="173" t="s">
        <v>183</v>
      </c>
      <c r="BK148" s="182">
        <f>BK149+BK155+BK185+BK202+BK206+BK232+BK276</f>
        <v>0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87</v>
      </c>
      <c r="F149" s="183" t="s">
        <v>184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SUM(P150:P154)</f>
        <v>0</v>
      </c>
      <c r="Q149" s="178"/>
      <c r="R149" s="179">
        <f>SUM(R150:R154)</f>
        <v>36.601299999999945</v>
      </c>
      <c r="S149" s="178"/>
      <c r="T149" s="180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1" t="s">
        <v>74</v>
      </c>
      <c r="AU149" s="181" t="s">
        <v>82</v>
      </c>
      <c r="AY149" s="173" t="s">
        <v>183</v>
      </c>
      <c r="BK149" s="182">
        <f>SUM(BK150:BK154)</f>
        <v>0</v>
      </c>
    </row>
    <row r="150" s="2" customFormat="1" ht="24.15" customHeight="1">
      <c r="A150" s="34"/>
      <c r="B150" s="185"/>
      <c r="C150" s="186" t="s">
        <v>82</v>
      </c>
      <c r="D150" s="186" t="s">
        <v>185</v>
      </c>
      <c r="E150" s="187" t="s">
        <v>186</v>
      </c>
      <c r="F150" s="188" t="s">
        <v>187</v>
      </c>
      <c r="G150" s="189" t="s">
        <v>188</v>
      </c>
      <c r="H150" s="190">
        <v>3.7650000000000001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2.0699999999999998</v>
      </c>
      <c r="R150" s="196">
        <f>Q150*H150</f>
        <v>7.7935499999999998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189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189</v>
      </c>
      <c r="BM150" s="198" t="s">
        <v>87</v>
      </c>
    </row>
    <row r="151" s="2" customFormat="1" ht="24.15" customHeight="1">
      <c r="A151" s="34"/>
      <c r="B151" s="185"/>
      <c r="C151" s="186" t="s">
        <v>87</v>
      </c>
      <c r="D151" s="186" t="s">
        <v>185</v>
      </c>
      <c r="E151" s="187" t="s">
        <v>190</v>
      </c>
      <c r="F151" s="188" t="s">
        <v>191</v>
      </c>
      <c r="G151" s="189" t="s">
        <v>188</v>
      </c>
      <c r="H151" s="190">
        <v>1.6499999999999999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2.1940727272727298</v>
      </c>
      <c r="R151" s="196">
        <f>Q151*H151</f>
        <v>3.6202200000000042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189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189</v>
      </c>
    </row>
    <row r="152" s="2" customFormat="1" ht="16.5" customHeight="1">
      <c r="A152" s="34"/>
      <c r="B152" s="185"/>
      <c r="C152" s="186" t="s">
        <v>92</v>
      </c>
      <c r="D152" s="186" t="s">
        <v>185</v>
      </c>
      <c r="E152" s="187" t="s">
        <v>192</v>
      </c>
      <c r="F152" s="188" t="s">
        <v>193</v>
      </c>
      <c r="G152" s="189" t="s">
        <v>194</v>
      </c>
      <c r="H152" s="190">
        <v>0.014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1.0192857142857099</v>
      </c>
      <c r="R152" s="196">
        <f>Q152*H152</f>
        <v>0.014269999999999939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189</v>
      </c>
      <c r="AT152" s="198" t="s">
        <v>185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189</v>
      </c>
      <c r="BM152" s="198" t="s">
        <v>195</v>
      </c>
    </row>
    <row r="153" s="2" customFormat="1" ht="16.5" customHeight="1">
      <c r="A153" s="34"/>
      <c r="B153" s="185"/>
      <c r="C153" s="186" t="s">
        <v>189</v>
      </c>
      <c r="D153" s="186" t="s">
        <v>185</v>
      </c>
      <c r="E153" s="187" t="s">
        <v>196</v>
      </c>
      <c r="F153" s="188" t="s">
        <v>197</v>
      </c>
      <c r="G153" s="189" t="s">
        <v>194</v>
      </c>
      <c r="H153" s="190">
        <v>0.048000000000000001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1.20291666666667</v>
      </c>
      <c r="R153" s="196">
        <f>Q153*H153</f>
        <v>0.057740000000000159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189</v>
      </c>
      <c r="AT153" s="198" t="s">
        <v>185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189</v>
      </c>
      <c r="BM153" s="198" t="s">
        <v>198</v>
      </c>
    </row>
    <row r="154" s="2" customFormat="1" ht="16.5" customHeight="1">
      <c r="A154" s="34"/>
      <c r="B154" s="185"/>
      <c r="C154" s="186" t="s">
        <v>199</v>
      </c>
      <c r="D154" s="186" t="s">
        <v>185</v>
      </c>
      <c r="E154" s="187" t="s">
        <v>200</v>
      </c>
      <c r="F154" s="188" t="s">
        <v>201</v>
      </c>
      <c r="G154" s="189" t="s">
        <v>188</v>
      </c>
      <c r="H154" s="190">
        <v>11.446999999999999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2.1940700620249798</v>
      </c>
      <c r="R154" s="196">
        <f>Q154*H154</f>
        <v>25.115519999999943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189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202</v>
      </c>
    </row>
    <row r="155" s="12" customFormat="1" ht="22.8" customHeight="1">
      <c r="A155" s="12"/>
      <c r="B155" s="172"/>
      <c r="C155" s="12"/>
      <c r="D155" s="173" t="s">
        <v>74</v>
      </c>
      <c r="E155" s="183" t="s">
        <v>92</v>
      </c>
      <c r="F155" s="183" t="s">
        <v>203</v>
      </c>
      <c r="G155" s="12"/>
      <c r="H155" s="12"/>
      <c r="I155" s="175"/>
      <c r="J155" s="184">
        <f>BK155</f>
        <v>0</v>
      </c>
      <c r="K155" s="12"/>
      <c r="L155" s="172"/>
      <c r="M155" s="177"/>
      <c r="N155" s="178"/>
      <c r="O155" s="178"/>
      <c r="P155" s="179">
        <f>SUM(P156:P184)</f>
        <v>0</v>
      </c>
      <c r="Q155" s="178"/>
      <c r="R155" s="179">
        <f>SUM(R156:R184)</f>
        <v>106.3119499999998</v>
      </c>
      <c r="S155" s="178"/>
      <c r="T155" s="180">
        <f>SUM(T156:T184)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73" t="s">
        <v>82</v>
      </c>
      <c r="AT155" s="181" t="s">
        <v>74</v>
      </c>
      <c r="AU155" s="181" t="s">
        <v>82</v>
      </c>
      <c r="AY155" s="173" t="s">
        <v>183</v>
      </c>
      <c r="BK155" s="182">
        <f>SUM(BK156:BK184)</f>
        <v>0</v>
      </c>
    </row>
    <row r="156" s="2" customFormat="1" ht="24.15" customHeight="1">
      <c r="A156" s="34"/>
      <c r="B156" s="185"/>
      <c r="C156" s="186" t="s">
        <v>195</v>
      </c>
      <c r="D156" s="186" t="s">
        <v>185</v>
      </c>
      <c r="E156" s="187" t="s">
        <v>204</v>
      </c>
      <c r="F156" s="188" t="s">
        <v>205</v>
      </c>
      <c r="G156" s="189" t="s">
        <v>188</v>
      </c>
      <c r="H156" s="190">
        <v>9.5800000000000001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1.6780594989561599</v>
      </c>
      <c r="R156" s="196">
        <f>Q156*H156</f>
        <v>16.075810000000011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189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206</v>
      </c>
    </row>
    <row r="157" s="2" customFormat="1" ht="33" customHeight="1">
      <c r="A157" s="34"/>
      <c r="B157" s="185"/>
      <c r="C157" s="186" t="s">
        <v>207</v>
      </c>
      <c r="D157" s="186" t="s">
        <v>185</v>
      </c>
      <c r="E157" s="187" t="s">
        <v>208</v>
      </c>
      <c r="F157" s="188" t="s">
        <v>209</v>
      </c>
      <c r="G157" s="189" t="s">
        <v>188</v>
      </c>
      <c r="H157" s="190">
        <v>0.41599999999999998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1.6780528846153799</v>
      </c>
      <c r="R157" s="196">
        <f>Q157*H157</f>
        <v>0.69806999999999797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189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210</v>
      </c>
    </row>
    <row r="158" s="2" customFormat="1" ht="37.8" customHeight="1">
      <c r="A158" s="34"/>
      <c r="B158" s="185"/>
      <c r="C158" s="186" t="s">
        <v>198</v>
      </c>
      <c r="D158" s="186" t="s">
        <v>185</v>
      </c>
      <c r="E158" s="187" t="s">
        <v>211</v>
      </c>
      <c r="F158" s="188" t="s">
        <v>212</v>
      </c>
      <c r="G158" s="189" t="s">
        <v>213</v>
      </c>
      <c r="H158" s="190">
        <v>54.435000000000002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0.242110039496647</v>
      </c>
      <c r="R158" s="196">
        <f>Q158*H158</f>
        <v>13.17925999999998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189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214</v>
      </c>
    </row>
    <row r="159" s="2" customFormat="1" ht="16.5" customHeight="1">
      <c r="A159" s="34"/>
      <c r="B159" s="185"/>
      <c r="C159" s="186" t="s">
        <v>215</v>
      </c>
      <c r="D159" s="186" t="s">
        <v>185</v>
      </c>
      <c r="E159" s="187" t="s">
        <v>216</v>
      </c>
      <c r="F159" s="188" t="s">
        <v>217</v>
      </c>
      <c r="G159" s="189" t="s">
        <v>213</v>
      </c>
      <c r="H159" s="190">
        <v>12.199999999999999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0.210880327868852</v>
      </c>
      <c r="R159" s="196">
        <f>Q159*H159</f>
        <v>2.5727399999999943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218</v>
      </c>
    </row>
    <row r="160" s="2" customFormat="1" ht="16.5" customHeight="1">
      <c r="A160" s="34"/>
      <c r="B160" s="185"/>
      <c r="C160" s="186" t="s">
        <v>202</v>
      </c>
      <c r="D160" s="186" t="s">
        <v>185</v>
      </c>
      <c r="E160" s="187" t="s">
        <v>219</v>
      </c>
      <c r="F160" s="188" t="s">
        <v>220</v>
      </c>
      <c r="G160" s="189" t="s">
        <v>188</v>
      </c>
      <c r="H160" s="190">
        <v>6.5629999999999997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2.20099954289197</v>
      </c>
      <c r="R160" s="196">
        <f>Q160*H160</f>
        <v>14.445159999999998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189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7</v>
      </c>
    </row>
    <row r="161" s="2" customFormat="1" ht="24.15" customHeight="1">
      <c r="A161" s="34"/>
      <c r="B161" s="185"/>
      <c r="C161" s="186" t="s">
        <v>221</v>
      </c>
      <c r="D161" s="186" t="s">
        <v>185</v>
      </c>
      <c r="E161" s="187" t="s">
        <v>222</v>
      </c>
      <c r="F161" s="188" t="s">
        <v>223</v>
      </c>
      <c r="G161" s="189" t="s">
        <v>213</v>
      </c>
      <c r="H161" s="190">
        <v>5.0110000000000001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0.00334065056874875</v>
      </c>
      <c r="R161" s="196">
        <f>Q161*H161</f>
        <v>0.016739999999999988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189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189</v>
      </c>
      <c r="BM161" s="198" t="s">
        <v>224</v>
      </c>
    </row>
    <row r="162" s="2" customFormat="1" ht="24.15" customHeight="1">
      <c r="A162" s="34"/>
      <c r="B162" s="185"/>
      <c r="C162" s="186" t="s">
        <v>206</v>
      </c>
      <c r="D162" s="186" t="s">
        <v>185</v>
      </c>
      <c r="E162" s="187" t="s">
        <v>225</v>
      </c>
      <c r="F162" s="188" t="s">
        <v>226</v>
      </c>
      <c r="G162" s="189" t="s">
        <v>213</v>
      </c>
      <c r="H162" s="190">
        <v>5.0110000000000001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227</v>
      </c>
    </row>
    <row r="163" s="2" customFormat="1" ht="24.15" customHeight="1">
      <c r="A163" s="34"/>
      <c r="B163" s="185"/>
      <c r="C163" s="186" t="s">
        <v>228</v>
      </c>
      <c r="D163" s="186" t="s">
        <v>185</v>
      </c>
      <c r="E163" s="187" t="s">
        <v>229</v>
      </c>
      <c r="F163" s="188" t="s">
        <v>230</v>
      </c>
      <c r="G163" s="189" t="s">
        <v>213</v>
      </c>
      <c r="H163" s="190">
        <v>54.284999999999997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0.0015400202634245201</v>
      </c>
      <c r="R163" s="196">
        <f>Q163*H163</f>
        <v>0.083600000000000063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189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189</v>
      </c>
      <c r="BM163" s="198" t="s">
        <v>231</v>
      </c>
    </row>
    <row r="164" s="2" customFormat="1" ht="24.15" customHeight="1">
      <c r="A164" s="34"/>
      <c r="B164" s="185"/>
      <c r="C164" s="186" t="s">
        <v>210</v>
      </c>
      <c r="D164" s="186" t="s">
        <v>185</v>
      </c>
      <c r="E164" s="187" t="s">
        <v>232</v>
      </c>
      <c r="F164" s="188" t="s">
        <v>233</v>
      </c>
      <c r="G164" s="189" t="s">
        <v>213</v>
      </c>
      <c r="H164" s="190">
        <v>54.284999999999997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189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189</v>
      </c>
      <c r="BM164" s="198" t="s">
        <v>234</v>
      </c>
    </row>
    <row r="165" s="2" customFormat="1" ht="24.15" customHeight="1">
      <c r="A165" s="34"/>
      <c r="B165" s="185"/>
      <c r="C165" s="186" t="s">
        <v>235</v>
      </c>
      <c r="D165" s="186" t="s">
        <v>185</v>
      </c>
      <c r="E165" s="187" t="s">
        <v>236</v>
      </c>
      <c r="F165" s="188" t="s">
        <v>237</v>
      </c>
      <c r="G165" s="189" t="s">
        <v>238</v>
      </c>
      <c r="H165" s="190">
        <v>1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0.033250000000000002</v>
      </c>
      <c r="R165" s="196">
        <f>Q165*H165</f>
        <v>0.033250000000000002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189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189</v>
      </c>
      <c r="BM165" s="198" t="s">
        <v>239</v>
      </c>
    </row>
    <row r="166" s="2" customFormat="1" ht="24.15" customHeight="1">
      <c r="A166" s="34"/>
      <c r="B166" s="185"/>
      <c r="C166" s="186" t="s">
        <v>214</v>
      </c>
      <c r="D166" s="186" t="s">
        <v>185</v>
      </c>
      <c r="E166" s="187" t="s">
        <v>240</v>
      </c>
      <c r="F166" s="188" t="s">
        <v>241</v>
      </c>
      <c r="G166" s="189" t="s">
        <v>238</v>
      </c>
      <c r="H166" s="190">
        <v>1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0.026579999999999999</v>
      </c>
      <c r="R166" s="196">
        <f>Q166*H166</f>
        <v>0.026579999999999999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189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189</v>
      </c>
      <c r="BM166" s="198" t="s">
        <v>242</v>
      </c>
    </row>
    <row r="167" s="2" customFormat="1" ht="24.15" customHeight="1">
      <c r="A167" s="34"/>
      <c r="B167" s="185"/>
      <c r="C167" s="186" t="s">
        <v>243</v>
      </c>
      <c r="D167" s="186" t="s">
        <v>185</v>
      </c>
      <c r="E167" s="187" t="s">
        <v>244</v>
      </c>
      <c r="F167" s="188" t="s">
        <v>245</v>
      </c>
      <c r="G167" s="189" t="s">
        <v>238</v>
      </c>
      <c r="H167" s="190">
        <v>14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0.039870000000000003</v>
      </c>
      <c r="R167" s="196">
        <f>Q167*H167</f>
        <v>0.55818000000000001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189</v>
      </c>
      <c r="AT167" s="198" t="s">
        <v>185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189</v>
      </c>
      <c r="BM167" s="198" t="s">
        <v>246</v>
      </c>
    </row>
    <row r="168" s="2" customFormat="1" ht="21.75" customHeight="1">
      <c r="A168" s="34"/>
      <c r="B168" s="185"/>
      <c r="C168" s="186" t="s">
        <v>218</v>
      </c>
      <c r="D168" s="186" t="s">
        <v>185</v>
      </c>
      <c r="E168" s="187" t="s">
        <v>247</v>
      </c>
      <c r="F168" s="188" t="s">
        <v>248</v>
      </c>
      <c r="G168" s="189" t="s">
        <v>188</v>
      </c>
      <c r="H168" s="190">
        <v>0.185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2.2009729729729699</v>
      </c>
      <c r="R168" s="196">
        <f>Q168*H168</f>
        <v>0.40717999999999943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189</v>
      </c>
      <c r="AT168" s="198" t="s">
        <v>185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189</v>
      </c>
      <c r="BM168" s="198" t="s">
        <v>249</v>
      </c>
    </row>
    <row r="169" s="2" customFormat="1" ht="24.15" customHeight="1">
      <c r="A169" s="34"/>
      <c r="B169" s="185"/>
      <c r="C169" s="186" t="s">
        <v>250</v>
      </c>
      <c r="D169" s="186" t="s">
        <v>185</v>
      </c>
      <c r="E169" s="187" t="s">
        <v>251</v>
      </c>
      <c r="F169" s="188" t="s">
        <v>252</v>
      </c>
      <c r="G169" s="189" t="s">
        <v>213</v>
      </c>
      <c r="H169" s="190">
        <v>2.4049999999999998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0.0072515592515592503</v>
      </c>
      <c r="R169" s="196">
        <f>Q169*H169</f>
        <v>0.017439999999999997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189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189</v>
      </c>
      <c r="BM169" s="198" t="s">
        <v>253</v>
      </c>
    </row>
    <row r="170" s="2" customFormat="1" ht="24.15" customHeight="1">
      <c r="A170" s="34"/>
      <c r="B170" s="185"/>
      <c r="C170" s="186" t="s">
        <v>7</v>
      </c>
      <c r="D170" s="186" t="s">
        <v>185</v>
      </c>
      <c r="E170" s="187" t="s">
        <v>254</v>
      </c>
      <c r="F170" s="188" t="s">
        <v>255</v>
      </c>
      <c r="G170" s="189" t="s">
        <v>213</v>
      </c>
      <c r="H170" s="190">
        <v>2.4049999999999998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189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189</v>
      </c>
      <c r="BM170" s="198" t="s">
        <v>256</v>
      </c>
    </row>
    <row r="171" s="2" customFormat="1" ht="16.5" customHeight="1">
      <c r="A171" s="34"/>
      <c r="B171" s="185"/>
      <c r="C171" s="186" t="s">
        <v>257</v>
      </c>
      <c r="D171" s="186" t="s">
        <v>185</v>
      </c>
      <c r="E171" s="187" t="s">
        <v>258</v>
      </c>
      <c r="F171" s="188" t="s">
        <v>259</v>
      </c>
      <c r="G171" s="189" t="s">
        <v>194</v>
      </c>
      <c r="H171" s="190">
        <v>0.035999999999999997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1.01138888888889</v>
      </c>
      <c r="R171" s="196">
        <f>Q171*H171</f>
        <v>0.03641000000000004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189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189</v>
      </c>
      <c r="BM171" s="198" t="s">
        <v>260</v>
      </c>
    </row>
    <row r="172" s="2" customFormat="1" ht="24.15" customHeight="1">
      <c r="A172" s="34"/>
      <c r="B172" s="185"/>
      <c r="C172" s="186" t="s">
        <v>224</v>
      </c>
      <c r="D172" s="186" t="s">
        <v>185</v>
      </c>
      <c r="E172" s="187" t="s">
        <v>261</v>
      </c>
      <c r="F172" s="188" t="s">
        <v>262</v>
      </c>
      <c r="G172" s="189" t="s">
        <v>194</v>
      </c>
      <c r="H172" s="190">
        <v>0.153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1.0900000000000001</v>
      </c>
      <c r="R172" s="196">
        <f>Q172*H172</f>
        <v>0.16677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189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189</v>
      </c>
      <c r="BM172" s="198" t="s">
        <v>263</v>
      </c>
    </row>
    <row r="173" s="2" customFormat="1" ht="24.15" customHeight="1">
      <c r="A173" s="34"/>
      <c r="B173" s="185"/>
      <c r="C173" s="186" t="s">
        <v>264</v>
      </c>
      <c r="D173" s="186" t="s">
        <v>185</v>
      </c>
      <c r="E173" s="187" t="s">
        <v>265</v>
      </c>
      <c r="F173" s="188" t="s">
        <v>266</v>
      </c>
      <c r="G173" s="189" t="s">
        <v>194</v>
      </c>
      <c r="H173" s="190">
        <v>0.46600000000000003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1.0900000000000001</v>
      </c>
      <c r="R173" s="196">
        <f>Q173*H173</f>
        <v>0.50794000000000006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189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189</v>
      </c>
      <c r="BM173" s="198" t="s">
        <v>267</v>
      </c>
    </row>
    <row r="174" s="2" customFormat="1" ht="16.5" customHeight="1">
      <c r="A174" s="34"/>
      <c r="B174" s="185"/>
      <c r="C174" s="200" t="s">
        <v>227</v>
      </c>
      <c r="D174" s="200" t="s">
        <v>268</v>
      </c>
      <c r="E174" s="201" t="s">
        <v>269</v>
      </c>
      <c r="F174" s="202" t="s">
        <v>270</v>
      </c>
      <c r="G174" s="203" t="s">
        <v>271</v>
      </c>
      <c r="H174" s="204">
        <v>51.5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0.00084990291262135905</v>
      </c>
      <c r="R174" s="196">
        <f>Q174*H174</f>
        <v>0.043769999999999989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198</v>
      </c>
      <c r="AT174" s="198" t="s">
        <v>268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189</v>
      </c>
      <c r="BM174" s="198" t="s">
        <v>272</v>
      </c>
    </row>
    <row r="175" s="2" customFormat="1" ht="24.15" customHeight="1">
      <c r="A175" s="34"/>
      <c r="B175" s="185"/>
      <c r="C175" s="186" t="s">
        <v>273</v>
      </c>
      <c r="D175" s="186" t="s">
        <v>185</v>
      </c>
      <c r="E175" s="187" t="s">
        <v>274</v>
      </c>
      <c r="F175" s="188" t="s">
        <v>275</v>
      </c>
      <c r="G175" s="189" t="s">
        <v>213</v>
      </c>
      <c r="H175" s="190">
        <v>0.77700000000000002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0.104658944658945</v>
      </c>
      <c r="R175" s="196">
        <f>Q175*H175</f>
        <v>0.081320000000000267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189</v>
      </c>
      <c r="AT175" s="198" t="s">
        <v>185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189</v>
      </c>
      <c r="BM175" s="198" t="s">
        <v>276</v>
      </c>
    </row>
    <row r="176" s="2" customFormat="1" ht="24.15" customHeight="1">
      <c r="A176" s="34"/>
      <c r="B176" s="185"/>
      <c r="C176" s="186" t="s">
        <v>231</v>
      </c>
      <c r="D176" s="186" t="s">
        <v>185</v>
      </c>
      <c r="E176" s="187" t="s">
        <v>277</v>
      </c>
      <c r="F176" s="188" t="s">
        <v>278</v>
      </c>
      <c r="G176" s="189" t="s">
        <v>213</v>
      </c>
      <c r="H176" s="190">
        <v>0.52500000000000002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0.223142857142857</v>
      </c>
      <c r="R176" s="196">
        <f>Q176*H176</f>
        <v>0.11714999999999994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189</v>
      </c>
      <c r="AT176" s="198" t="s">
        <v>185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189</v>
      </c>
      <c r="BM176" s="198" t="s">
        <v>279</v>
      </c>
    </row>
    <row r="177" s="2" customFormat="1" ht="24.15" customHeight="1">
      <c r="A177" s="34"/>
      <c r="B177" s="185"/>
      <c r="C177" s="186" t="s">
        <v>280</v>
      </c>
      <c r="D177" s="186" t="s">
        <v>185</v>
      </c>
      <c r="E177" s="187" t="s">
        <v>281</v>
      </c>
      <c r="F177" s="188" t="s">
        <v>282</v>
      </c>
      <c r="G177" s="189" t="s">
        <v>213</v>
      </c>
      <c r="H177" s="190">
        <v>3.7599999999999998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0.23322074468085099</v>
      </c>
      <c r="R177" s="196">
        <f>Q177*H177</f>
        <v>0.87690999999999963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189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189</v>
      </c>
      <c r="BM177" s="198" t="s">
        <v>283</v>
      </c>
    </row>
    <row r="178" s="2" customFormat="1" ht="24.15" customHeight="1">
      <c r="A178" s="34"/>
      <c r="B178" s="185"/>
      <c r="C178" s="186" t="s">
        <v>234</v>
      </c>
      <c r="D178" s="186" t="s">
        <v>185</v>
      </c>
      <c r="E178" s="187" t="s">
        <v>284</v>
      </c>
      <c r="F178" s="188" t="s">
        <v>285</v>
      </c>
      <c r="G178" s="189" t="s">
        <v>213</v>
      </c>
      <c r="H178" s="190">
        <v>7.3499999999999996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0.22314013605442201</v>
      </c>
      <c r="R178" s="196">
        <f>Q178*H178</f>
        <v>1.6400800000000018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189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189</v>
      </c>
      <c r="BM178" s="198" t="s">
        <v>286</v>
      </c>
    </row>
    <row r="179" s="2" customFormat="1" ht="24.15" customHeight="1">
      <c r="A179" s="34"/>
      <c r="B179" s="185"/>
      <c r="C179" s="186" t="s">
        <v>287</v>
      </c>
      <c r="D179" s="186" t="s">
        <v>185</v>
      </c>
      <c r="E179" s="187" t="s">
        <v>288</v>
      </c>
      <c r="F179" s="188" t="s">
        <v>289</v>
      </c>
      <c r="G179" s="189" t="s">
        <v>213</v>
      </c>
      <c r="H179" s="190">
        <v>2.1000000000000001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0.23321904761904799</v>
      </c>
      <c r="R179" s="196">
        <f>Q179*H179</f>
        <v>0.48976000000000081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189</v>
      </c>
      <c r="AT179" s="198" t="s">
        <v>185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189</v>
      </c>
      <c r="BM179" s="198" t="s">
        <v>290</v>
      </c>
    </row>
    <row r="180" s="2" customFormat="1" ht="24.15" customHeight="1">
      <c r="A180" s="34"/>
      <c r="B180" s="185"/>
      <c r="C180" s="186" t="s">
        <v>239</v>
      </c>
      <c r="D180" s="186" t="s">
        <v>185</v>
      </c>
      <c r="E180" s="187" t="s">
        <v>291</v>
      </c>
      <c r="F180" s="188" t="s">
        <v>292</v>
      </c>
      <c r="G180" s="189" t="s">
        <v>213</v>
      </c>
      <c r="H180" s="190">
        <v>26.901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0.23321995464852599</v>
      </c>
      <c r="R180" s="196">
        <f>Q180*H180</f>
        <v>6.2738499999999977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189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189</v>
      </c>
      <c r="BM180" s="198" t="s">
        <v>293</v>
      </c>
    </row>
    <row r="181" s="2" customFormat="1" ht="33" customHeight="1">
      <c r="A181" s="34"/>
      <c r="B181" s="185"/>
      <c r="C181" s="186" t="s">
        <v>294</v>
      </c>
      <c r="D181" s="186" t="s">
        <v>185</v>
      </c>
      <c r="E181" s="187" t="s">
        <v>295</v>
      </c>
      <c r="F181" s="188" t="s">
        <v>296</v>
      </c>
      <c r="G181" s="189" t="s">
        <v>297</v>
      </c>
      <c r="H181" s="190">
        <v>112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8.0000000000000007E-05</v>
      </c>
      <c r="R181" s="196">
        <f>Q181*H181</f>
        <v>0.008960000000000001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189</v>
      </c>
      <c r="AT181" s="198" t="s">
        <v>185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189</v>
      </c>
      <c r="BM181" s="198" t="s">
        <v>298</v>
      </c>
    </row>
    <row r="182" s="2" customFormat="1" ht="16.5" customHeight="1">
      <c r="A182" s="34"/>
      <c r="B182" s="185"/>
      <c r="C182" s="186" t="s">
        <v>242</v>
      </c>
      <c r="D182" s="186" t="s">
        <v>185</v>
      </c>
      <c r="E182" s="187" t="s">
        <v>299</v>
      </c>
      <c r="F182" s="188" t="s">
        <v>300</v>
      </c>
      <c r="G182" s="189" t="s">
        <v>213</v>
      </c>
      <c r="H182" s="190">
        <v>6.2560000000000002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0.071940537084399001</v>
      </c>
      <c r="R182" s="196">
        <f>Q182*H182</f>
        <v>0.45006000000000018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189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189</v>
      </c>
      <c r="BM182" s="198" t="s">
        <v>301</v>
      </c>
    </row>
    <row r="183" s="2" customFormat="1" ht="16.5" customHeight="1">
      <c r="A183" s="34"/>
      <c r="B183" s="185"/>
      <c r="C183" s="186" t="s">
        <v>302</v>
      </c>
      <c r="D183" s="186" t="s">
        <v>185</v>
      </c>
      <c r="E183" s="187" t="s">
        <v>303</v>
      </c>
      <c r="F183" s="188" t="s">
        <v>304</v>
      </c>
      <c r="G183" s="189" t="s">
        <v>213</v>
      </c>
      <c r="H183" s="190">
        <v>426.351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0.107779998170521</v>
      </c>
      <c r="R183" s="196">
        <f>Q183*H183</f>
        <v>45.952109999999799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189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189</v>
      </c>
      <c r="BM183" s="198" t="s">
        <v>305</v>
      </c>
    </row>
    <row r="184" s="2" customFormat="1" ht="24.15" customHeight="1">
      <c r="A184" s="34"/>
      <c r="B184" s="185"/>
      <c r="C184" s="186" t="s">
        <v>246</v>
      </c>
      <c r="D184" s="186" t="s">
        <v>185</v>
      </c>
      <c r="E184" s="187" t="s">
        <v>306</v>
      </c>
      <c r="F184" s="188" t="s">
        <v>307</v>
      </c>
      <c r="G184" s="189" t="s">
        <v>213</v>
      </c>
      <c r="H184" s="190">
        <v>9.7400000000000002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0.15943018480492799</v>
      </c>
      <c r="R184" s="196">
        <f>Q184*H184</f>
        <v>1.5528499999999987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189</v>
      </c>
      <c r="AT184" s="198" t="s">
        <v>185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189</v>
      </c>
      <c r="BM184" s="198" t="s">
        <v>308</v>
      </c>
    </row>
    <row r="185" s="12" customFormat="1" ht="22.8" customHeight="1">
      <c r="A185" s="12"/>
      <c r="B185" s="172"/>
      <c r="C185" s="12"/>
      <c r="D185" s="173" t="s">
        <v>74</v>
      </c>
      <c r="E185" s="183" t="s">
        <v>189</v>
      </c>
      <c r="F185" s="183" t="s">
        <v>309</v>
      </c>
      <c r="G185" s="12"/>
      <c r="H185" s="12"/>
      <c r="I185" s="175"/>
      <c r="J185" s="184">
        <f>BK185</f>
        <v>0</v>
      </c>
      <c r="K185" s="12"/>
      <c r="L185" s="172"/>
      <c r="M185" s="177"/>
      <c r="N185" s="178"/>
      <c r="O185" s="178"/>
      <c r="P185" s="179">
        <f>SUM(P186:P201)</f>
        <v>0</v>
      </c>
      <c r="Q185" s="178"/>
      <c r="R185" s="179">
        <f>SUM(R186:R201)</f>
        <v>8.3998999999999935</v>
      </c>
      <c r="S185" s="178"/>
      <c r="T185" s="180">
        <f>SUM(T186:T201)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3" t="s">
        <v>82</v>
      </c>
      <c r="AT185" s="181" t="s">
        <v>74</v>
      </c>
      <c r="AU185" s="181" t="s">
        <v>82</v>
      </c>
      <c r="AY185" s="173" t="s">
        <v>183</v>
      </c>
      <c r="BK185" s="182">
        <f>SUM(BK186:BK201)</f>
        <v>0</v>
      </c>
    </row>
    <row r="186" s="2" customFormat="1" ht="24.15" customHeight="1">
      <c r="A186" s="34"/>
      <c r="B186" s="185"/>
      <c r="C186" s="186" t="s">
        <v>310</v>
      </c>
      <c r="D186" s="186" t="s">
        <v>185</v>
      </c>
      <c r="E186" s="187" t="s">
        <v>311</v>
      </c>
      <c r="F186" s="188" t="s">
        <v>312</v>
      </c>
      <c r="G186" s="189" t="s">
        <v>188</v>
      </c>
      <c r="H186" s="190">
        <v>1.4019999999999999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2.21291726105563</v>
      </c>
      <c r="R186" s="196">
        <f>Q186*H186</f>
        <v>3.102509999999993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189</v>
      </c>
      <c r="AT186" s="198" t="s">
        <v>185</v>
      </c>
      <c r="AU186" s="198" t="s">
        <v>87</v>
      </c>
      <c r="AY186" s="15" t="s">
        <v>183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87</v>
      </c>
      <c r="BK186" s="199">
        <f>ROUND(I186*H186,2)</f>
        <v>0</v>
      </c>
      <c r="BL186" s="15" t="s">
        <v>189</v>
      </c>
      <c r="BM186" s="198" t="s">
        <v>313</v>
      </c>
    </row>
    <row r="187" s="2" customFormat="1" ht="16.5" customHeight="1">
      <c r="A187" s="34"/>
      <c r="B187" s="185"/>
      <c r="C187" s="186" t="s">
        <v>249</v>
      </c>
      <c r="D187" s="186" t="s">
        <v>185</v>
      </c>
      <c r="E187" s="187" t="s">
        <v>314</v>
      </c>
      <c r="F187" s="188" t="s">
        <v>315</v>
      </c>
      <c r="G187" s="189" t="s">
        <v>213</v>
      </c>
      <c r="H187" s="190">
        <v>8.2080000000000002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0.0011306042884990299</v>
      </c>
      <c r="R187" s="196">
        <f>Q187*H187</f>
        <v>0.0092800000000000382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189</v>
      </c>
      <c r="AT187" s="198" t="s">
        <v>185</v>
      </c>
      <c r="AU187" s="198" t="s">
        <v>87</v>
      </c>
      <c r="AY187" s="15" t="s">
        <v>183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87</v>
      </c>
      <c r="BK187" s="199">
        <f>ROUND(I187*H187,2)</f>
        <v>0</v>
      </c>
      <c r="BL187" s="15" t="s">
        <v>189</v>
      </c>
      <c r="BM187" s="198" t="s">
        <v>316</v>
      </c>
    </row>
    <row r="188" s="2" customFormat="1" ht="16.5" customHeight="1">
      <c r="A188" s="34"/>
      <c r="B188" s="185"/>
      <c r="C188" s="186" t="s">
        <v>317</v>
      </c>
      <c r="D188" s="186" t="s">
        <v>185</v>
      </c>
      <c r="E188" s="187" t="s">
        <v>318</v>
      </c>
      <c r="F188" s="188" t="s">
        <v>319</v>
      </c>
      <c r="G188" s="189" t="s">
        <v>213</v>
      </c>
      <c r="H188" s="190">
        <v>8.2080000000000002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189</v>
      </c>
      <c r="AT188" s="198" t="s">
        <v>185</v>
      </c>
      <c r="AU188" s="198" t="s">
        <v>87</v>
      </c>
      <c r="AY188" s="15" t="s">
        <v>183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87</v>
      </c>
      <c r="BK188" s="199">
        <f>ROUND(I188*H188,2)</f>
        <v>0</v>
      </c>
      <c r="BL188" s="15" t="s">
        <v>189</v>
      </c>
      <c r="BM188" s="198" t="s">
        <v>320</v>
      </c>
    </row>
    <row r="189" s="2" customFormat="1" ht="24.15" customHeight="1">
      <c r="A189" s="34"/>
      <c r="B189" s="185"/>
      <c r="C189" s="186" t="s">
        <v>253</v>
      </c>
      <c r="D189" s="186" t="s">
        <v>185</v>
      </c>
      <c r="E189" s="187" t="s">
        <v>321</v>
      </c>
      <c r="F189" s="188" t="s">
        <v>322</v>
      </c>
      <c r="G189" s="189" t="s">
        <v>213</v>
      </c>
      <c r="H189" s="190">
        <v>7.6299999999999999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0.00228047182175623</v>
      </c>
      <c r="R189" s="196">
        <f>Q189*H189</f>
        <v>0.017400000000000033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189</v>
      </c>
      <c r="AT189" s="198" t="s">
        <v>185</v>
      </c>
      <c r="AU189" s="198" t="s">
        <v>87</v>
      </c>
      <c r="AY189" s="15" t="s">
        <v>183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87</v>
      </c>
      <c r="BK189" s="199">
        <f>ROUND(I189*H189,2)</f>
        <v>0</v>
      </c>
      <c r="BL189" s="15" t="s">
        <v>189</v>
      </c>
      <c r="BM189" s="198" t="s">
        <v>323</v>
      </c>
    </row>
    <row r="190" s="2" customFormat="1" ht="24.15" customHeight="1">
      <c r="A190" s="34"/>
      <c r="B190" s="185"/>
      <c r="C190" s="186" t="s">
        <v>324</v>
      </c>
      <c r="D190" s="186" t="s">
        <v>185</v>
      </c>
      <c r="E190" s="187" t="s">
        <v>325</v>
      </c>
      <c r="F190" s="188" t="s">
        <v>326</v>
      </c>
      <c r="G190" s="189" t="s">
        <v>213</v>
      </c>
      <c r="H190" s="190">
        <v>7.6299999999999999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189</v>
      </c>
      <c r="AT190" s="198" t="s">
        <v>185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189</v>
      </c>
      <c r="BM190" s="198" t="s">
        <v>327</v>
      </c>
    </row>
    <row r="191" s="2" customFormat="1" ht="33" customHeight="1">
      <c r="A191" s="34"/>
      <c r="B191" s="185"/>
      <c r="C191" s="186" t="s">
        <v>256</v>
      </c>
      <c r="D191" s="186" t="s">
        <v>185</v>
      </c>
      <c r="E191" s="187" t="s">
        <v>328</v>
      </c>
      <c r="F191" s="188" t="s">
        <v>329</v>
      </c>
      <c r="G191" s="189" t="s">
        <v>213</v>
      </c>
      <c r="H191" s="190">
        <v>2.7999999999999998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41</v>
      </c>
      <c r="O191" s="78"/>
      <c r="P191" s="196">
        <f>O191*H191</f>
        <v>0</v>
      </c>
      <c r="Q191" s="196">
        <v>0.00010000000000000001</v>
      </c>
      <c r="R191" s="196">
        <f>Q191*H191</f>
        <v>0.00027999999999999998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189</v>
      </c>
      <c r="AT191" s="198" t="s">
        <v>185</v>
      </c>
      <c r="AU191" s="198" t="s">
        <v>87</v>
      </c>
      <c r="AY191" s="15" t="s">
        <v>183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87</v>
      </c>
      <c r="BK191" s="199">
        <f>ROUND(I191*H191,2)</f>
        <v>0</v>
      </c>
      <c r="BL191" s="15" t="s">
        <v>189</v>
      </c>
      <c r="BM191" s="198" t="s">
        <v>330</v>
      </c>
    </row>
    <row r="192" s="2" customFormat="1" ht="33" customHeight="1">
      <c r="A192" s="34"/>
      <c r="B192" s="185"/>
      <c r="C192" s="186" t="s">
        <v>331</v>
      </c>
      <c r="D192" s="186" t="s">
        <v>185</v>
      </c>
      <c r="E192" s="187" t="s">
        <v>332</v>
      </c>
      <c r="F192" s="188" t="s">
        <v>333</v>
      </c>
      <c r="G192" s="189" t="s">
        <v>213</v>
      </c>
      <c r="H192" s="190">
        <v>2.7999999999999998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189</v>
      </c>
      <c r="AT192" s="198" t="s">
        <v>185</v>
      </c>
      <c r="AU192" s="198" t="s">
        <v>87</v>
      </c>
      <c r="AY192" s="15" t="s">
        <v>183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87</v>
      </c>
      <c r="BK192" s="199">
        <f>ROUND(I192*H192,2)</f>
        <v>0</v>
      </c>
      <c r="BL192" s="15" t="s">
        <v>189</v>
      </c>
      <c r="BM192" s="198" t="s">
        <v>334</v>
      </c>
    </row>
    <row r="193" s="2" customFormat="1" ht="24.15" customHeight="1">
      <c r="A193" s="34"/>
      <c r="B193" s="185"/>
      <c r="C193" s="186" t="s">
        <v>260</v>
      </c>
      <c r="D193" s="186" t="s">
        <v>185</v>
      </c>
      <c r="E193" s="187" t="s">
        <v>335</v>
      </c>
      <c r="F193" s="188" t="s">
        <v>336</v>
      </c>
      <c r="G193" s="189" t="s">
        <v>194</v>
      </c>
      <c r="H193" s="190">
        <v>0.081000000000000003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1.0162962962963</v>
      </c>
      <c r="R193" s="196">
        <f>Q193*H193</f>
        <v>0.08232000000000031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189</v>
      </c>
      <c r="AT193" s="198" t="s">
        <v>185</v>
      </c>
      <c r="AU193" s="198" t="s">
        <v>87</v>
      </c>
      <c r="AY193" s="15" t="s">
        <v>183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87</v>
      </c>
      <c r="BK193" s="199">
        <f>ROUND(I193*H193,2)</f>
        <v>0</v>
      </c>
      <c r="BL193" s="15" t="s">
        <v>189</v>
      </c>
      <c r="BM193" s="198" t="s">
        <v>337</v>
      </c>
    </row>
    <row r="194" s="2" customFormat="1" ht="16.5" customHeight="1">
      <c r="A194" s="34"/>
      <c r="B194" s="185"/>
      <c r="C194" s="186" t="s">
        <v>338</v>
      </c>
      <c r="D194" s="186" t="s">
        <v>185</v>
      </c>
      <c r="E194" s="187" t="s">
        <v>339</v>
      </c>
      <c r="F194" s="188" t="s">
        <v>340</v>
      </c>
      <c r="G194" s="189" t="s">
        <v>238</v>
      </c>
      <c r="H194" s="190">
        <v>3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41</v>
      </c>
      <c r="O194" s="78"/>
      <c r="P194" s="196">
        <f>O194*H194</f>
        <v>0</v>
      </c>
      <c r="Q194" s="196">
        <v>1.05305</v>
      </c>
      <c r="R194" s="196">
        <f>Q194*H194</f>
        <v>3.1591500000000003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189</v>
      </c>
      <c r="AT194" s="198" t="s">
        <v>185</v>
      </c>
      <c r="AU194" s="198" t="s">
        <v>87</v>
      </c>
      <c r="AY194" s="15" t="s">
        <v>183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87</v>
      </c>
      <c r="BK194" s="199">
        <f>ROUND(I194*H194,2)</f>
        <v>0</v>
      </c>
      <c r="BL194" s="15" t="s">
        <v>189</v>
      </c>
      <c r="BM194" s="198" t="s">
        <v>341</v>
      </c>
    </row>
    <row r="195" s="2" customFormat="1" ht="21.75" customHeight="1">
      <c r="A195" s="34"/>
      <c r="B195" s="185"/>
      <c r="C195" s="186" t="s">
        <v>263</v>
      </c>
      <c r="D195" s="186" t="s">
        <v>185</v>
      </c>
      <c r="E195" s="187" t="s">
        <v>342</v>
      </c>
      <c r="F195" s="188" t="s">
        <v>343</v>
      </c>
      <c r="G195" s="189" t="s">
        <v>188</v>
      </c>
      <c r="H195" s="190">
        <v>0.86799999999999999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2.2405645161290302</v>
      </c>
      <c r="R195" s="196">
        <f>Q195*H195</f>
        <v>1.9448099999999982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189</v>
      </c>
      <c r="AT195" s="198" t="s">
        <v>185</v>
      </c>
      <c r="AU195" s="198" t="s">
        <v>87</v>
      </c>
      <c r="AY195" s="15" t="s">
        <v>183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87</v>
      </c>
      <c r="BK195" s="199">
        <f>ROUND(I195*H195,2)</f>
        <v>0</v>
      </c>
      <c r="BL195" s="15" t="s">
        <v>189</v>
      </c>
      <c r="BM195" s="198" t="s">
        <v>344</v>
      </c>
    </row>
    <row r="196" s="2" customFormat="1" ht="24.15" customHeight="1">
      <c r="A196" s="34"/>
      <c r="B196" s="185"/>
      <c r="C196" s="186" t="s">
        <v>345</v>
      </c>
      <c r="D196" s="186" t="s">
        <v>185</v>
      </c>
      <c r="E196" s="187" t="s">
        <v>346</v>
      </c>
      <c r="F196" s="188" t="s">
        <v>347</v>
      </c>
      <c r="G196" s="189" t="s">
        <v>194</v>
      </c>
      <c r="H196" s="190">
        <v>0.035000000000000003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41</v>
      </c>
      <c r="O196" s="78"/>
      <c r="P196" s="196">
        <f>O196*H196</f>
        <v>0</v>
      </c>
      <c r="Q196" s="196">
        <v>1.01657142857143</v>
      </c>
      <c r="R196" s="196">
        <f>Q196*H196</f>
        <v>0.035580000000000056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189</v>
      </c>
      <c r="AT196" s="198" t="s">
        <v>185</v>
      </c>
      <c r="AU196" s="198" t="s">
        <v>87</v>
      </c>
      <c r="AY196" s="15" t="s">
        <v>183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87</v>
      </c>
      <c r="BK196" s="199">
        <f>ROUND(I196*H196,2)</f>
        <v>0</v>
      </c>
      <c r="BL196" s="15" t="s">
        <v>189</v>
      </c>
      <c r="BM196" s="198" t="s">
        <v>348</v>
      </c>
    </row>
    <row r="197" s="2" customFormat="1" ht="24.15" customHeight="1">
      <c r="A197" s="34"/>
      <c r="B197" s="185"/>
      <c r="C197" s="186" t="s">
        <v>267</v>
      </c>
      <c r="D197" s="186" t="s">
        <v>185</v>
      </c>
      <c r="E197" s="187" t="s">
        <v>349</v>
      </c>
      <c r="F197" s="188" t="s">
        <v>350</v>
      </c>
      <c r="G197" s="189" t="s">
        <v>194</v>
      </c>
      <c r="H197" s="190">
        <v>0.014</v>
      </c>
      <c r="I197" s="191"/>
      <c r="J197" s="192">
        <f>ROUND(I197*H197,2)</f>
        <v>0</v>
      </c>
      <c r="K197" s="193"/>
      <c r="L197" s="35"/>
      <c r="M197" s="194" t="s">
        <v>1</v>
      </c>
      <c r="N197" s="195" t="s">
        <v>41</v>
      </c>
      <c r="O197" s="78"/>
      <c r="P197" s="196">
        <f>O197*H197</f>
        <v>0</v>
      </c>
      <c r="Q197" s="196">
        <v>1.20285714285714</v>
      </c>
      <c r="R197" s="196">
        <f>Q197*H197</f>
        <v>0.016839999999999959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189</v>
      </c>
      <c r="AT197" s="198" t="s">
        <v>185</v>
      </c>
      <c r="AU197" s="198" t="s">
        <v>87</v>
      </c>
      <c r="AY197" s="15" t="s">
        <v>183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87</v>
      </c>
      <c r="BK197" s="199">
        <f>ROUND(I197*H197,2)</f>
        <v>0</v>
      </c>
      <c r="BL197" s="15" t="s">
        <v>189</v>
      </c>
      <c r="BM197" s="198" t="s">
        <v>351</v>
      </c>
    </row>
    <row r="198" s="2" customFormat="1" ht="33" customHeight="1">
      <c r="A198" s="34"/>
      <c r="B198" s="185"/>
      <c r="C198" s="186" t="s">
        <v>352</v>
      </c>
      <c r="D198" s="186" t="s">
        <v>185</v>
      </c>
      <c r="E198" s="187" t="s">
        <v>353</v>
      </c>
      <c r="F198" s="188" t="s">
        <v>354</v>
      </c>
      <c r="G198" s="189" t="s">
        <v>213</v>
      </c>
      <c r="H198" s="190">
        <v>3.0830000000000002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0.0084592928965293492</v>
      </c>
      <c r="R198" s="196">
        <f>Q198*H198</f>
        <v>0.026079999999999985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189</v>
      </c>
      <c r="AT198" s="198" t="s">
        <v>185</v>
      </c>
      <c r="AU198" s="198" t="s">
        <v>87</v>
      </c>
      <c r="AY198" s="15" t="s">
        <v>183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87</v>
      </c>
      <c r="BK198" s="199">
        <f>ROUND(I198*H198,2)</f>
        <v>0</v>
      </c>
      <c r="BL198" s="15" t="s">
        <v>189</v>
      </c>
      <c r="BM198" s="198" t="s">
        <v>355</v>
      </c>
    </row>
    <row r="199" s="2" customFormat="1" ht="33" customHeight="1">
      <c r="A199" s="34"/>
      <c r="B199" s="185"/>
      <c r="C199" s="186" t="s">
        <v>272</v>
      </c>
      <c r="D199" s="186" t="s">
        <v>185</v>
      </c>
      <c r="E199" s="187" t="s">
        <v>356</v>
      </c>
      <c r="F199" s="188" t="s">
        <v>357</v>
      </c>
      <c r="G199" s="189" t="s">
        <v>213</v>
      </c>
      <c r="H199" s="190">
        <v>3.0830000000000002</v>
      </c>
      <c r="I199" s="191"/>
      <c r="J199" s="192">
        <f>ROUND(I199*H199,2)</f>
        <v>0</v>
      </c>
      <c r="K199" s="193"/>
      <c r="L199" s="35"/>
      <c r="M199" s="194" t="s">
        <v>1</v>
      </c>
      <c r="N199" s="195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189</v>
      </c>
      <c r="AT199" s="198" t="s">
        <v>185</v>
      </c>
      <c r="AU199" s="198" t="s">
        <v>87</v>
      </c>
      <c r="AY199" s="15" t="s">
        <v>183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87</v>
      </c>
      <c r="BK199" s="199">
        <f>ROUND(I199*H199,2)</f>
        <v>0</v>
      </c>
      <c r="BL199" s="15" t="s">
        <v>189</v>
      </c>
      <c r="BM199" s="198" t="s">
        <v>358</v>
      </c>
    </row>
    <row r="200" s="2" customFormat="1" ht="24.15" customHeight="1">
      <c r="A200" s="34"/>
      <c r="B200" s="185"/>
      <c r="C200" s="186" t="s">
        <v>359</v>
      </c>
      <c r="D200" s="186" t="s">
        <v>185</v>
      </c>
      <c r="E200" s="187" t="s">
        <v>360</v>
      </c>
      <c r="F200" s="188" t="s">
        <v>361</v>
      </c>
      <c r="G200" s="189" t="s">
        <v>213</v>
      </c>
      <c r="H200" s="190">
        <v>1.3120000000000001</v>
      </c>
      <c r="I200" s="191"/>
      <c r="J200" s="192">
        <f>ROUND(I200*H200,2)</f>
        <v>0</v>
      </c>
      <c r="K200" s="193"/>
      <c r="L200" s="35"/>
      <c r="M200" s="194" t="s">
        <v>1</v>
      </c>
      <c r="N200" s="195" t="s">
        <v>41</v>
      </c>
      <c r="O200" s="78"/>
      <c r="P200" s="196">
        <f>O200*H200</f>
        <v>0</v>
      </c>
      <c r="Q200" s="196">
        <v>0.0043064024390243897</v>
      </c>
      <c r="R200" s="196">
        <f>Q200*H200</f>
        <v>0.0056499999999999996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189</v>
      </c>
      <c r="AT200" s="198" t="s">
        <v>185</v>
      </c>
      <c r="AU200" s="198" t="s">
        <v>87</v>
      </c>
      <c r="AY200" s="15" t="s">
        <v>183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87</v>
      </c>
      <c r="BK200" s="199">
        <f>ROUND(I200*H200,2)</f>
        <v>0</v>
      </c>
      <c r="BL200" s="15" t="s">
        <v>189</v>
      </c>
      <c r="BM200" s="198" t="s">
        <v>362</v>
      </c>
    </row>
    <row r="201" s="2" customFormat="1" ht="24.15" customHeight="1">
      <c r="A201" s="34"/>
      <c r="B201" s="185"/>
      <c r="C201" s="186" t="s">
        <v>276</v>
      </c>
      <c r="D201" s="186" t="s">
        <v>185</v>
      </c>
      <c r="E201" s="187" t="s">
        <v>363</v>
      </c>
      <c r="F201" s="188" t="s">
        <v>364</v>
      </c>
      <c r="G201" s="189" t="s">
        <v>213</v>
      </c>
      <c r="H201" s="190">
        <v>1.3120000000000001</v>
      </c>
      <c r="I201" s="191"/>
      <c r="J201" s="192">
        <f>ROUND(I201*H201,2)</f>
        <v>0</v>
      </c>
      <c r="K201" s="193"/>
      <c r="L201" s="35"/>
      <c r="M201" s="194" t="s">
        <v>1</v>
      </c>
      <c r="N201" s="195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189</v>
      </c>
      <c r="AT201" s="198" t="s">
        <v>185</v>
      </c>
      <c r="AU201" s="198" t="s">
        <v>87</v>
      </c>
      <c r="AY201" s="15" t="s">
        <v>183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87</v>
      </c>
      <c r="BK201" s="199">
        <f>ROUND(I201*H201,2)</f>
        <v>0</v>
      </c>
      <c r="BL201" s="15" t="s">
        <v>189</v>
      </c>
      <c r="BM201" s="198" t="s">
        <v>365</v>
      </c>
    </row>
    <row r="202" s="12" customFormat="1" ht="22.8" customHeight="1">
      <c r="A202" s="12"/>
      <c r="B202" s="172"/>
      <c r="C202" s="12"/>
      <c r="D202" s="173" t="s">
        <v>74</v>
      </c>
      <c r="E202" s="183" t="s">
        <v>199</v>
      </c>
      <c r="F202" s="183" t="s">
        <v>366</v>
      </c>
      <c r="G202" s="12"/>
      <c r="H202" s="12"/>
      <c r="I202" s="175"/>
      <c r="J202" s="184">
        <f>BK202</f>
        <v>0</v>
      </c>
      <c r="K202" s="12"/>
      <c r="L202" s="172"/>
      <c r="M202" s="177"/>
      <c r="N202" s="178"/>
      <c r="O202" s="178"/>
      <c r="P202" s="179">
        <f>SUM(P203:P205)</f>
        <v>0</v>
      </c>
      <c r="Q202" s="178"/>
      <c r="R202" s="179">
        <f>SUM(R203:R205)</f>
        <v>10.454589999999985</v>
      </c>
      <c r="S202" s="178"/>
      <c r="T202" s="180">
        <f>SUM(T203:T205)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73" t="s">
        <v>82</v>
      </c>
      <c r="AT202" s="181" t="s">
        <v>74</v>
      </c>
      <c r="AU202" s="181" t="s">
        <v>82</v>
      </c>
      <c r="AY202" s="173" t="s">
        <v>183</v>
      </c>
      <c r="BK202" s="182">
        <f>SUM(BK203:BK205)</f>
        <v>0</v>
      </c>
    </row>
    <row r="203" s="2" customFormat="1" ht="33" customHeight="1">
      <c r="A203" s="34"/>
      <c r="B203" s="185"/>
      <c r="C203" s="186" t="s">
        <v>367</v>
      </c>
      <c r="D203" s="186" t="s">
        <v>185</v>
      </c>
      <c r="E203" s="187" t="s">
        <v>368</v>
      </c>
      <c r="F203" s="188" t="s">
        <v>369</v>
      </c>
      <c r="G203" s="189" t="s">
        <v>213</v>
      </c>
      <c r="H203" s="190">
        <v>19.135000000000002</v>
      </c>
      <c r="I203" s="191"/>
      <c r="J203" s="192">
        <f>ROUND(I203*H203,2)</f>
        <v>0</v>
      </c>
      <c r="K203" s="193"/>
      <c r="L203" s="35"/>
      <c r="M203" s="194" t="s">
        <v>1</v>
      </c>
      <c r="N203" s="195" t="s">
        <v>41</v>
      </c>
      <c r="O203" s="78"/>
      <c r="P203" s="196">
        <f>O203*H203</f>
        <v>0</v>
      </c>
      <c r="Q203" s="196">
        <v>0.18906976744185999</v>
      </c>
      <c r="R203" s="196">
        <f>Q203*H203</f>
        <v>3.6178499999999914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189</v>
      </c>
      <c r="AT203" s="198" t="s">
        <v>185</v>
      </c>
      <c r="AU203" s="198" t="s">
        <v>87</v>
      </c>
      <c r="AY203" s="15" t="s">
        <v>183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87</v>
      </c>
      <c r="BK203" s="199">
        <f>ROUND(I203*H203,2)</f>
        <v>0</v>
      </c>
      <c r="BL203" s="15" t="s">
        <v>189</v>
      </c>
      <c r="BM203" s="198" t="s">
        <v>370</v>
      </c>
    </row>
    <row r="204" s="2" customFormat="1" ht="37.8" customHeight="1">
      <c r="A204" s="34"/>
      <c r="B204" s="185"/>
      <c r="C204" s="186" t="s">
        <v>279</v>
      </c>
      <c r="D204" s="186" t="s">
        <v>185</v>
      </c>
      <c r="E204" s="187" t="s">
        <v>371</v>
      </c>
      <c r="F204" s="188" t="s">
        <v>372</v>
      </c>
      <c r="G204" s="189" t="s">
        <v>213</v>
      </c>
      <c r="H204" s="190">
        <v>19.135000000000002</v>
      </c>
      <c r="I204" s="191"/>
      <c r="J204" s="192">
        <f>ROUND(I204*H204,2)</f>
        <v>0</v>
      </c>
      <c r="K204" s="193"/>
      <c r="L204" s="35"/>
      <c r="M204" s="194" t="s">
        <v>1</v>
      </c>
      <c r="N204" s="195" t="s">
        <v>41</v>
      </c>
      <c r="O204" s="78"/>
      <c r="P204" s="196">
        <f>O204*H204</f>
        <v>0</v>
      </c>
      <c r="Q204" s="196">
        <v>0.227629997386987</v>
      </c>
      <c r="R204" s="196">
        <f>Q204*H204</f>
        <v>4.3556999999999961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189</v>
      </c>
      <c r="AT204" s="198" t="s">
        <v>185</v>
      </c>
      <c r="AU204" s="198" t="s">
        <v>87</v>
      </c>
      <c r="AY204" s="15" t="s">
        <v>183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87</v>
      </c>
      <c r="BK204" s="199">
        <f>ROUND(I204*H204,2)</f>
        <v>0</v>
      </c>
      <c r="BL204" s="15" t="s">
        <v>189</v>
      </c>
      <c r="BM204" s="198" t="s">
        <v>373</v>
      </c>
    </row>
    <row r="205" s="2" customFormat="1" ht="33" customHeight="1">
      <c r="A205" s="34"/>
      <c r="B205" s="185"/>
      <c r="C205" s="186" t="s">
        <v>374</v>
      </c>
      <c r="D205" s="186" t="s">
        <v>185</v>
      </c>
      <c r="E205" s="187" t="s">
        <v>375</v>
      </c>
      <c r="F205" s="188" t="s">
        <v>376</v>
      </c>
      <c r="G205" s="189" t="s">
        <v>213</v>
      </c>
      <c r="H205" s="190">
        <v>19.135000000000002</v>
      </c>
      <c r="I205" s="191"/>
      <c r="J205" s="192">
        <f>ROUND(I205*H205,2)</f>
        <v>0</v>
      </c>
      <c r="K205" s="193"/>
      <c r="L205" s="35"/>
      <c r="M205" s="194" t="s">
        <v>1</v>
      </c>
      <c r="N205" s="195" t="s">
        <v>41</v>
      </c>
      <c r="O205" s="78"/>
      <c r="P205" s="196">
        <f>O205*H205</f>
        <v>0</v>
      </c>
      <c r="Q205" s="196">
        <v>0.12965978573295001</v>
      </c>
      <c r="R205" s="196">
        <f>Q205*H205</f>
        <v>2.4810399999999984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189</v>
      </c>
      <c r="AT205" s="198" t="s">
        <v>185</v>
      </c>
      <c r="AU205" s="198" t="s">
        <v>87</v>
      </c>
      <c r="AY205" s="15" t="s">
        <v>183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87</v>
      </c>
      <c r="BK205" s="199">
        <f>ROUND(I205*H205,2)</f>
        <v>0</v>
      </c>
      <c r="BL205" s="15" t="s">
        <v>189</v>
      </c>
      <c r="BM205" s="198" t="s">
        <v>377</v>
      </c>
    </row>
    <row r="206" s="12" customFormat="1" ht="22.8" customHeight="1">
      <c r="A206" s="12"/>
      <c r="B206" s="172"/>
      <c r="C206" s="12"/>
      <c r="D206" s="173" t="s">
        <v>74</v>
      </c>
      <c r="E206" s="183" t="s">
        <v>195</v>
      </c>
      <c r="F206" s="183" t="s">
        <v>378</v>
      </c>
      <c r="G206" s="12"/>
      <c r="H206" s="12"/>
      <c r="I206" s="175"/>
      <c r="J206" s="184">
        <f>BK206</f>
        <v>0</v>
      </c>
      <c r="K206" s="12"/>
      <c r="L206" s="172"/>
      <c r="M206" s="177"/>
      <c r="N206" s="178"/>
      <c r="O206" s="178"/>
      <c r="P206" s="179">
        <f>SUM(P207:P231)</f>
        <v>0</v>
      </c>
      <c r="Q206" s="178"/>
      <c r="R206" s="179">
        <f>SUM(R207:R231)</f>
        <v>75.603580000000036</v>
      </c>
      <c r="S206" s="178"/>
      <c r="T206" s="180">
        <f>SUM(T207:T231)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73" t="s">
        <v>82</v>
      </c>
      <c r="AT206" s="181" t="s">
        <v>74</v>
      </c>
      <c r="AU206" s="181" t="s">
        <v>82</v>
      </c>
      <c r="AY206" s="173" t="s">
        <v>183</v>
      </c>
      <c r="BK206" s="182">
        <f>SUM(BK207:BK231)</f>
        <v>0</v>
      </c>
    </row>
    <row r="207" s="2" customFormat="1" ht="37.8" customHeight="1">
      <c r="A207" s="34"/>
      <c r="B207" s="185"/>
      <c r="C207" s="186" t="s">
        <v>283</v>
      </c>
      <c r="D207" s="186" t="s">
        <v>185</v>
      </c>
      <c r="E207" s="187" t="s">
        <v>379</v>
      </c>
      <c r="F207" s="188" t="s">
        <v>380</v>
      </c>
      <c r="G207" s="189" t="s">
        <v>213</v>
      </c>
      <c r="H207" s="190">
        <v>36.759999999999998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0.0032399347116430898</v>
      </c>
      <c r="R207" s="196">
        <f>Q207*H207</f>
        <v>0.11909999999999997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189</v>
      </c>
      <c r="AT207" s="198" t="s">
        <v>185</v>
      </c>
      <c r="AU207" s="198" t="s">
        <v>87</v>
      </c>
      <c r="AY207" s="15" t="s">
        <v>183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87</v>
      </c>
      <c r="BK207" s="199">
        <f>ROUND(I207*H207,2)</f>
        <v>0</v>
      </c>
      <c r="BL207" s="15" t="s">
        <v>189</v>
      </c>
      <c r="BM207" s="198" t="s">
        <v>381</v>
      </c>
    </row>
    <row r="208" s="2" customFormat="1" ht="24.15" customHeight="1">
      <c r="A208" s="34"/>
      <c r="B208" s="185"/>
      <c r="C208" s="186" t="s">
        <v>382</v>
      </c>
      <c r="D208" s="186" t="s">
        <v>185</v>
      </c>
      <c r="E208" s="187" t="s">
        <v>383</v>
      </c>
      <c r="F208" s="188" t="s">
        <v>384</v>
      </c>
      <c r="G208" s="189" t="s">
        <v>213</v>
      </c>
      <c r="H208" s="190">
        <v>157.74000000000001</v>
      </c>
      <c r="I208" s="191"/>
      <c r="J208" s="192">
        <f>ROUND(I208*H208,2)</f>
        <v>0</v>
      </c>
      <c r="K208" s="193"/>
      <c r="L208" s="35"/>
      <c r="M208" s="194" t="s">
        <v>1</v>
      </c>
      <c r="N208" s="195" t="s">
        <v>41</v>
      </c>
      <c r="O208" s="78"/>
      <c r="P208" s="196">
        <f>O208*H208</f>
        <v>0</v>
      </c>
      <c r="Q208" s="196">
        <v>0.00020001267909217701</v>
      </c>
      <c r="R208" s="196">
        <f>Q208*H208</f>
        <v>0.031550000000000002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189</v>
      </c>
      <c r="AT208" s="198" t="s">
        <v>185</v>
      </c>
      <c r="AU208" s="198" t="s">
        <v>87</v>
      </c>
      <c r="AY208" s="15" t="s">
        <v>183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87</v>
      </c>
      <c r="BK208" s="199">
        <f>ROUND(I208*H208,2)</f>
        <v>0</v>
      </c>
      <c r="BL208" s="15" t="s">
        <v>189</v>
      </c>
      <c r="BM208" s="198" t="s">
        <v>385</v>
      </c>
    </row>
    <row r="209" s="2" customFormat="1" ht="24.15" customHeight="1">
      <c r="A209" s="34"/>
      <c r="B209" s="185"/>
      <c r="C209" s="186" t="s">
        <v>286</v>
      </c>
      <c r="D209" s="186" t="s">
        <v>185</v>
      </c>
      <c r="E209" s="187" t="s">
        <v>386</v>
      </c>
      <c r="F209" s="188" t="s">
        <v>387</v>
      </c>
      <c r="G209" s="189" t="s">
        <v>213</v>
      </c>
      <c r="H209" s="190">
        <v>36.759999999999998</v>
      </c>
      <c r="I209" s="191"/>
      <c r="J209" s="192">
        <f>ROUND(I209*H209,2)</f>
        <v>0</v>
      </c>
      <c r="K209" s="193"/>
      <c r="L209" s="35"/>
      <c r="M209" s="194" t="s">
        <v>1</v>
      </c>
      <c r="N209" s="195" t="s">
        <v>41</v>
      </c>
      <c r="O209" s="78"/>
      <c r="P209" s="196">
        <f>O209*H209</f>
        <v>0</v>
      </c>
      <c r="Q209" s="196">
        <v>0.0049499455930359102</v>
      </c>
      <c r="R209" s="196">
        <f>Q209*H209</f>
        <v>0.18196000000000004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189</v>
      </c>
      <c r="AT209" s="198" t="s">
        <v>185</v>
      </c>
      <c r="AU209" s="198" t="s">
        <v>87</v>
      </c>
      <c r="AY209" s="15" t="s">
        <v>183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87</v>
      </c>
      <c r="BK209" s="199">
        <f>ROUND(I209*H209,2)</f>
        <v>0</v>
      </c>
      <c r="BL209" s="15" t="s">
        <v>189</v>
      </c>
      <c r="BM209" s="198" t="s">
        <v>388</v>
      </c>
    </row>
    <row r="210" s="2" customFormat="1" ht="24.15" customHeight="1">
      <c r="A210" s="34"/>
      <c r="B210" s="185"/>
      <c r="C210" s="186" t="s">
        <v>389</v>
      </c>
      <c r="D210" s="186" t="s">
        <v>185</v>
      </c>
      <c r="E210" s="187" t="s">
        <v>390</v>
      </c>
      <c r="F210" s="188" t="s">
        <v>391</v>
      </c>
      <c r="G210" s="189" t="s">
        <v>213</v>
      </c>
      <c r="H210" s="190">
        <v>157.74000000000001</v>
      </c>
      <c r="I210" s="191"/>
      <c r="J210" s="192">
        <f>ROUND(I210*H210,2)</f>
        <v>0</v>
      </c>
      <c r="K210" s="193"/>
      <c r="L210" s="35"/>
      <c r="M210" s="194" t="s">
        <v>1</v>
      </c>
      <c r="N210" s="195" t="s">
        <v>41</v>
      </c>
      <c r="O210" s="78"/>
      <c r="P210" s="196">
        <f>O210*H210</f>
        <v>0</v>
      </c>
      <c r="Q210" s="196">
        <v>0.0041499936604539097</v>
      </c>
      <c r="R210" s="196">
        <f>Q210*H210</f>
        <v>0.65461999999999976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189</v>
      </c>
      <c r="AT210" s="198" t="s">
        <v>185</v>
      </c>
      <c r="AU210" s="198" t="s">
        <v>87</v>
      </c>
      <c r="AY210" s="15" t="s">
        <v>183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87</v>
      </c>
      <c r="BK210" s="199">
        <f>ROUND(I210*H210,2)</f>
        <v>0</v>
      </c>
      <c r="BL210" s="15" t="s">
        <v>189</v>
      </c>
      <c r="BM210" s="198" t="s">
        <v>392</v>
      </c>
    </row>
    <row r="211" s="2" customFormat="1" ht="24.15" customHeight="1">
      <c r="A211" s="34"/>
      <c r="B211" s="185"/>
      <c r="C211" s="186" t="s">
        <v>290</v>
      </c>
      <c r="D211" s="186" t="s">
        <v>185</v>
      </c>
      <c r="E211" s="187" t="s">
        <v>393</v>
      </c>
      <c r="F211" s="188" t="s">
        <v>394</v>
      </c>
      <c r="G211" s="189" t="s">
        <v>213</v>
      </c>
      <c r="H211" s="190">
        <v>1194.3240000000001</v>
      </c>
      <c r="I211" s="191"/>
      <c r="J211" s="192">
        <f>ROUND(I211*H211,2)</f>
        <v>0</v>
      </c>
      <c r="K211" s="193"/>
      <c r="L211" s="35"/>
      <c r="M211" s="194" t="s">
        <v>1</v>
      </c>
      <c r="N211" s="195" t="s">
        <v>41</v>
      </c>
      <c r="O211" s="78"/>
      <c r="P211" s="196">
        <f>O211*H211</f>
        <v>0</v>
      </c>
      <c r="Q211" s="196">
        <v>0.0032400002009505</v>
      </c>
      <c r="R211" s="196">
        <f>Q211*H211</f>
        <v>3.8696100000000051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189</v>
      </c>
      <c r="AT211" s="198" t="s">
        <v>185</v>
      </c>
      <c r="AU211" s="198" t="s">
        <v>87</v>
      </c>
      <c r="AY211" s="15" t="s">
        <v>183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87</v>
      </c>
      <c r="BK211" s="199">
        <f>ROUND(I211*H211,2)</f>
        <v>0</v>
      </c>
      <c r="BL211" s="15" t="s">
        <v>189</v>
      </c>
      <c r="BM211" s="198" t="s">
        <v>395</v>
      </c>
    </row>
    <row r="212" s="2" customFormat="1" ht="24.15" customHeight="1">
      <c r="A212" s="34"/>
      <c r="B212" s="185"/>
      <c r="C212" s="186" t="s">
        <v>396</v>
      </c>
      <c r="D212" s="186" t="s">
        <v>185</v>
      </c>
      <c r="E212" s="187" t="s">
        <v>397</v>
      </c>
      <c r="F212" s="188" t="s">
        <v>398</v>
      </c>
      <c r="G212" s="189" t="s">
        <v>213</v>
      </c>
      <c r="H212" s="190">
        <v>1194.3240000000001</v>
      </c>
      <c r="I212" s="191"/>
      <c r="J212" s="192">
        <f>ROUND(I212*H212,2)</f>
        <v>0</v>
      </c>
      <c r="K212" s="193"/>
      <c r="L212" s="35"/>
      <c r="M212" s="194" t="s">
        <v>1</v>
      </c>
      <c r="N212" s="195" t="s">
        <v>41</v>
      </c>
      <c r="O212" s="78"/>
      <c r="P212" s="196">
        <f>O212*H212</f>
        <v>0</v>
      </c>
      <c r="Q212" s="196">
        <v>0.00019999598099008299</v>
      </c>
      <c r="R212" s="196">
        <f>Q212*H212</f>
        <v>0.23885999999999988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189</v>
      </c>
      <c r="AT212" s="198" t="s">
        <v>185</v>
      </c>
      <c r="AU212" s="198" t="s">
        <v>87</v>
      </c>
      <c r="AY212" s="15" t="s">
        <v>183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87</v>
      </c>
      <c r="BK212" s="199">
        <f>ROUND(I212*H212,2)</f>
        <v>0</v>
      </c>
      <c r="BL212" s="15" t="s">
        <v>189</v>
      </c>
      <c r="BM212" s="198" t="s">
        <v>399</v>
      </c>
    </row>
    <row r="213" s="2" customFormat="1" ht="24.15" customHeight="1">
      <c r="A213" s="34"/>
      <c r="B213" s="185"/>
      <c r="C213" s="186" t="s">
        <v>293</v>
      </c>
      <c r="D213" s="186" t="s">
        <v>185</v>
      </c>
      <c r="E213" s="187" t="s">
        <v>400</v>
      </c>
      <c r="F213" s="188" t="s">
        <v>401</v>
      </c>
      <c r="G213" s="189" t="s">
        <v>213</v>
      </c>
      <c r="H213" s="190">
        <v>1810.9880000000001</v>
      </c>
      <c r="I213" s="191"/>
      <c r="J213" s="192">
        <f>ROUND(I213*H213,2)</f>
        <v>0</v>
      </c>
      <c r="K213" s="193"/>
      <c r="L213" s="35"/>
      <c r="M213" s="194" t="s">
        <v>1</v>
      </c>
      <c r="N213" s="195" t="s">
        <v>41</v>
      </c>
      <c r="O213" s="78"/>
      <c r="P213" s="196">
        <f>O213*H213</f>
        <v>0</v>
      </c>
      <c r="Q213" s="196">
        <v>0.0047199981446591601</v>
      </c>
      <c r="R213" s="196">
        <f>Q213*H213</f>
        <v>8.5478600000000036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189</v>
      </c>
      <c r="AT213" s="198" t="s">
        <v>185</v>
      </c>
      <c r="AU213" s="198" t="s">
        <v>87</v>
      </c>
      <c r="AY213" s="15" t="s">
        <v>183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87</v>
      </c>
      <c r="BK213" s="199">
        <f>ROUND(I213*H213,2)</f>
        <v>0</v>
      </c>
      <c r="BL213" s="15" t="s">
        <v>189</v>
      </c>
      <c r="BM213" s="198" t="s">
        <v>402</v>
      </c>
    </row>
    <row r="214" s="2" customFormat="1" ht="24.15" customHeight="1">
      <c r="A214" s="34"/>
      <c r="B214" s="185"/>
      <c r="C214" s="186" t="s">
        <v>403</v>
      </c>
      <c r="D214" s="186" t="s">
        <v>185</v>
      </c>
      <c r="E214" s="187" t="s">
        <v>404</v>
      </c>
      <c r="F214" s="188" t="s">
        <v>405</v>
      </c>
      <c r="G214" s="189" t="s">
        <v>213</v>
      </c>
      <c r="H214" s="190">
        <v>2192.808</v>
      </c>
      <c r="I214" s="191"/>
      <c r="J214" s="192">
        <f>ROUND(I214*H214,2)</f>
        <v>0</v>
      </c>
      <c r="K214" s="193"/>
      <c r="L214" s="35"/>
      <c r="M214" s="194" t="s">
        <v>1</v>
      </c>
      <c r="N214" s="195" t="s">
        <v>41</v>
      </c>
      <c r="O214" s="78"/>
      <c r="P214" s="196">
        <f>O214*H214</f>
        <v>0</v>
      </c>
      <c r="Q214" s="196">
        <v>0.0041499985406839102</v>
      </c>
      <c r="R214" s="196">
        <f>Q214*H214</f>
        <v>9.1001500000000028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189</v>
      </c>
      <c r="AT214" s="198" t="s">
        <v>185</v>
      </c>
      <c r="AU214" s="198" t="s">
        <v>87</v>
      </c>
      <c r="AY214" s="15" t="s">
        <v>183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87</v>
      </c>
      <c r="BK214" s="199">
        <f>ROUND(I214*H214,2)</f>
        <v>0</v>
      </c>
      <c r="BL214" s="15" t="s">
        <v>189</v>
      </c>
      <c r="BM214" s="198" t="s">
        <v>406</v>
      </c>
    </row>
    <row r="215" s="2" customFormat="1" ht="24.15" customHeight="1">
      <c r="A215" s="34"/>
      <c r="B215" s="185"/>
      <c r="C215" s="186" t="s">
        <v>298</v>
      </c>
      <c r="D215" s="186" t="s">
        <v>185</v>
      </c>
      <c r="E215" s="187" t="s">
        <v>407</v>
      </c>
      <c r="F215" s="188" t="s">
        <v>408</v>
      </c>
      <c r="G215" s="189" t="s">
        <v>188</v>
      </c>
      <c r="H215" s="190">
        <v>2.8610000000000002</v>
      </c>
      <c r="I215" s="191"/>
      <c r="J215" s="192">
        <f>ROUND(I215*H215,2)</f>
        <v>0</v>
      </c>
      <c r="K215" s="193"/>
      <c r="L215" s="35"/>
      <c r="M215" s="194" t="s">
        <v>1</v>
      </c>
      <c r="N215" s="195" t="s">
        <v>41</v>
      </c>
      <c r="O215" s="78"/>
      <c r="P215" s="196">
        <f>O215*H215</f>
        <v>0</v>
      </c>
      <c r="Q215" s="196">
        <v>2.09524991261797</v>
      </c>
      <c r="R215" s="196">
        <f>Q215*H215</f>
        <v>5.9945100000000124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189</v>
      </c>
      <c r="AT215" s="198" t="s">
        <v>185</v>
      </c>
      <c r="AU215" s="198" t="s">
        <v>87</v>
      </c>
      <c r="AY215" s="15" t="s">
        <v>183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87</v>
      </c>
      <c r="BK215" s="199">
        <f>ROUND(I215*H215,2)</f>
        <v>0</v>
      </c>
      <c r="BL215" s="15" t="s">
        <v>189</v>
      </c>
      <c r="BM215" s="198" t="s">
        <v>409</v>
      </c>
    </row>
    <row r="216" s="2" customFormat="1" ht="24.15" customHeight="1">
      <c r="A216" s="34"/>
      <c r="B216" s="185"/>
      <c r="C216" s="186" t="s">
        <v>410</v>
      </c>
      <c r="D216" s="186" t="s">
        <v>185</v>
      </c>
      <c r="E216" s="187" t="s">
        <v>411</v>
      </c>
      <c r="F216" s="188" t="s">
        <v>412</v>
      </c>
      <c r="G216" s="189" t="s">
        <v>188</v>
      </c>
      <c r="H216" s="190">
        <v>0.252</v>
      </c>
      <c r="I216" s="191"/>
      <c r="J216" s="192">
        <f>ROUND(I216*H216,2)</f>
        <v>0</v>
      </c>
      <c r="K216" s="193"/>
      <c r="L216" s="35"/>
      <c r="M216" s="194" t="s">
        <v>1</v>
      </c>
      <c r="N216" s="195" t="s">
        <v>41</v>
      </c>
      <c r="O216" s="78"/>
      <c r="P216" s="196">
        <f>O216*H216</f>
        <v>0</v>
      </c>
      <c r="Q216" s="196">
        <v>2.1940873015873001</v>
      </c>
      <c r="R216" s="196">
        <f>Q216*H216</f>
        <v>0.55290999999999968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189</v>
      </c>
      <c r="AT216" s="198" t="s">
        <v>185</v>
      </c>
      <c r="AU216" s="198" t="s">
        <v>87</v>
      </c>
      <c r="AY216" s="15" t="s">
        <v>183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87</v>
      </c>
      <c r="BK216" s="199">
        <f>ROUND(I216*H216,2)</f>
        <v>0</v>
      </c>
      <c r="BL216" s="15" t="s">
        <v>189</v>
      </c>
      <c r="BM216" s="198" t="s">
        <v>413</v>
      </c>
    </row>
    <row r="217" s="2" customFormat="1" ht="24.15" customHeight="1">
      <c r="A217" s="34"/>
      <c r="B217" s="185"/>
      <c r="C217" s="186" t="s">
        <v>301</v>
      </c>
      <c r="D217" s="186" t="s">
        <v>185</v>
      </c>
      <c r="E217" s="187" t="s">
        <v>414</v>
      </c>
      <c r="F217" s="188" t="s">
        <v>415</v>
      </c>
      <c r="G217" s="189" t="s">
        <v>213</v>
      </c>
      <c r="H217" s="190">
        <v>653.16499999999996</v>
      </c>
      <c r="I217" s="191"/>
      <c r="J217" s="192">
        <f>ROUND(I217*H217,2)</f>
        <v>0</v>
      </c>
      <c r="K217" s="193"/>
      <c r="L217" s="35"/>
      <c r="M217" s="194" t="s">
        <v>1</v>
      </c>
      <c r="N217" s="195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189</v>
      </c>
      <c r="AT217" s="198" t="s">
        <v>185</v>
      </c>
      <c r="AU217" s="198" t="s">
        <v>87</v>
      </c>
      <c r="AY217" s="15" t="s">
        <v>183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87</v>
      </c>
      <c r="BK217" s="199">
        <f>ROUND(I217*H217,2)</f>
        <v>0</v>
      </c>
      <c r="BL217" s="15" t="s">
        <v>189</v>
      </c>
      <c r="BM217" s="198" t="s">
        <v>416</v>
      </c>
    </row>
    <row r="218" s="2" customFormat="1" ht="21.75" customHeight="1">
      <c r="A218" s="34"/>
      <c r="B218" s="185"/>
      <c r="C218" s="200" t="s">
        <v>417</v>
      </c>
      <c r="D218" s="200" t="s">
        <v>268</v>
      </c>
      <c r="E218" s="201" t="s">
        <v>418</v>
      </c>
      <c r="F218" s="202" t="s">
        <v>419</v>
      </c>
      <c r="G218" s="203" t="s">
        <v>271</v>
      </c>
      <c r="H218" s="204">
        <v>100.914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6">
        <f>O218*H218</f>
        <v>0</v>
      </c>
      <c r="Q218" s="196">
        <v>0.00099996036228868195</v>
      </c>
      <c r="R218" s="196">
        <f>Q218*H218</f>
        <v>0.10091000000000006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198</v>
      </c>
      <c r="AT218" s="198" t="s">
        <v>268</v>
      </c>
      <c r="AU218" s="198" t="s">
        <v>87</v>
      </c>
      <c r="AY218" s="15" t="s">
        <v>183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87</v>
      </c>
      <c r="BK218" s="199">
        <f>ROUND(I218*H218,2)</f>
        <v>0</v>
      </c>
      <c r="BL218" s="15" t="s">
        <v>189</v>
      </c>
      <c r="BM218" s="198" t="s">
        <v>420</v>
      </c>
    </row>
    <row r="219" s="2" customFormat="1" ht="21.75" customHeight="1">
      <c r="A219" s="34"/>
      <c r="B219" s="185"/>
      <c r="C219" s="186" t="s">
        <v>305</v>
      </c>
      <c r="D219" s="186" t="s">
        <v>185</v>
      </c>
      <c r="E219" s="187" t="s">
        <v>421</v>
      </c>
      <c r="F219" s="188" t="s">
        <v>422</v>
      </c>
      <c r="G219" s="189" t="s">
        <v>213</v>
      </c>
      <c r="H219" s="190">
        <v>29.324999999999999</v>
      </c>
      <c r="I219" s="191"/>
      <c r="J219" s="192">
        <f>ROUND(I219*H219,2)</f>
        <v>0</v>
      </c>
      <c r="K219" s="193"/>
      <c r="L219" s="35"/>
      <c r="M219" s="194" t="s">
        <v>1</v>
      </c>
      <c r="N219" s="195" t="s">
        <v>41</v>
      </c>
      <c r="O219" s="78"/>
      <c r="P219" s="196">
        <f>O219*H219</f>
        <v>0</v>
      </c>
      <c r="Q219" s="196">
        <v>0.100420119352089</v>
      </c>
      <c r="R219" s="196">
        <f>Q219*H219</f>
        <v>2.9448200000000098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189</v>
      </c>
      <c r="AT219" s="198" t="s">
        <v>185</v>
      </c>
      <c r="AU219" s="198" t="s">
        <v>87</v>
      </c>
      <c r="AY219" s="15" t="s">
        <v>183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87</v>
      </c>
      <c r="BK219" s="199">
        <f>ROUND(I219*H219,2)</f>
        <v>0</v>
      </c>
      <c r="BL219" s="15" t="s">
        <v>189</v>
      </c>
      <c r="BM219" s="198" t="s">
        <v>423</v>
      </c>
    </row>
    <row r="220" s="2" customFormat="1" ht="21.75" customHeight="1">
      <c r="A220" s="34"/>
      <c r="B220" s="185"/>
      <c r="C220" s="186" t="s">
        <v>424</v>
      </c>
      <c r="D220" s="186" t="s">
        <v>185</v>
      </c>
      <c r="E220" s="187" t="s">
        <v>425</v>
      </c>
      <c r="F220" s="188" t="s">
        <v>426</v>
      </c>
      <c r="G220" s="189" t="s">
        <v>213</v>
      </c>
      <c r="H220" s="190">
        <v>324.23000000000002</v>
      </c>
      <c r="I220" s="191"/>
      <c r="J220" s="192">
        <f>ROUND(I220*H220,2)</f>
        <v>0</v>
      </c>
      <c r="K220" s="193"/>
      <c r="L220" s="35"/>
      <c r="M220" s="194" t="s">
        <v>1</v>
      </c>
      <c r="N220" s="195" t="s">
        <v>41</v>
      </c>
      <c r="O220" s="78"/>
      <c r="P220" s="196">
        <f>O220*H220</f>
        <v>0</v>
      </c>
      <c r="Q220" s="196">
        <v>0.061799987663078697</v>
      </c>
      <c r="R220" s="196">
        <f>Q220*H220</f>
        <v>20.037410000000008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189</v>
      </c>
      <c r="AT220" s="198" t="s">
        <v>185</v>
      </c>
      <c r="AU220" s="198" t="s">
        <v>87</v>
      </c>
      <c r="AY220" s="15" t="s">
        <v>183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87</v>
      </c>
      <c r="BK220" s="199">
        <f>ROUND(I220*H220,2)</f>
        <v>0</v>
      </c>
      <c r="BL220" s="15" t="s">
        <v>189</v>
      </c>
      <c r="BM220" s="198" t="s">
        <v>427</v>
      </c>
    </row>
    <row r="221" s="2" customFormat="1" ht="21.75" customHeight="1">
      <c r="A221" s="34"/>
      <c r="B221" s="185"/>
      <c r="C221" s="186" t="s">
        <v>308</v>
      </c>
      <c r="D221" s="186" t="s">
        <v>185</v>
      </c>
      <c r="E221" s="187" t="s">
        <v>428</v>
      </c>
      <c r="F221" s="188" t="s">
        <v>429</v>
      </c>
      <c r="G221" s="189" t="s">
        <v>213</v>
      </c>
      <c r="H221" s="190">
        <v>1.925</v>
      </c>
      <c r="I221" s="191"/>
      <c r="J221" s="192">
        <f>ROUND(I221*H221,2)</f>
        <v>0</v>
      </c>
      <c r="K221" s="193"/>
      <c r="L221" s="35"/>
      <c r="M221" s="194" t="s">
        <v>1</v>
      </c>
      <c r="N221" s="195" t="s">
        <v>41</v>
      </c>
      <c r="O221" s="78"/>
      <c r="P221" s="196">
        <f>O221*H221</f>
        <v>0</v>
      </c>
      <c r="Q221" s="196">
        <v>0.103002597402597</v>
      </c>
      <c r="R221" s="196">
        <f>Q221*H221</f>
        <v>0.19827999999999924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189</v>
      </c>
      <c r="AT221" s="198" t="s">
        <v>185</v>
      </c>
      <c r="AU221" s="198" t="s">
        <v>87</v>
      </c>
      <c r="AY221" s="15" t="s">
        <v>183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87</v>
      </c>
      <c r="BK221" s="199">
        <f>ROUND(I221*H221,2)</f>
        <v>0</v>
      </c>
      <c r="BL221" s="15" t="s">
        <v>189</v>
      </c>
      <c r="BM221" s="198" t="s">
        <v>430</v>
      </c>
    </row>
    <row r="222" s="2" customFormat="1" ht="24.15" customHeight="1">
      <c r="A222" s="34"/>
      <c r="B222" s="185"/>
      <c r="C222" s="186" t="s">
        <v>431</v>
      </c>
      <c r="D222" s="186" t="s">
        <v>185</v>
      </c>
      <c r="E222" s="187" t="s">
        <v>432</v>
      </c>
      <c r="F222" s="188" t="s">
        <v>433</v>
      </c>
      <c r="G222" s="189" t="s">
        <v>213</v>
      </c>
      <c r="H222" s="190">
        <v>324.23000000000002</v>
      </c>
      <c r="I222" s="191"/>
      <c r="J222" s="192">
        <f>ROUND(I222*H222,2)</f>
        <v>0</v>
      </c>
      <c r="K222" s="193"/>
      <c r="L222" s="35"/>
      <c r="M222" s="194" t="s">
        <v>1</v>
      </c>
      <c r="N222" s="195" t="s">
        <v>41</v>
      </c>
      <c r="O222" s="78"/>
      <c r="P222" s="196">
        <f>O222*H222</f>
        <v>0</v>
      </c>
      <c r="Q222" s="196">
        <v>0.0173400055516146</v>
      </c>
      <c r="R222" s="196">
        <f>Q222*H222</f>
        <v>5.6221500000000022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189</v>
      </c>
      <c r="AT222" s="198" t="s">
        <v>185</v>
      </c>
      <c r="AU222" s="198" t="s">
        <v>87</v>
      </c>
      <c r="AY222" s="15" t="s">
        <v>183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87</v>
      </c>
      <c r="BK222" s="199">
        <f>ROUND(I222*H222,2)</f>
        <v>0</v>
      </c>
      <c r="BL222" s="15" t="s">
        <v>189</v>
      </c>
      <c r="BM222" s="198" t="s">
        <v>434</v>
      </c>
    </row>
    <row r="223" s="2" customFormat="1" ht="24.15" customHeight="1">
      <c r="A223" s="34"/>
      <c r="B223" s="185"/>
      <c r="C223" s="186" t="s">
        <v>313</v>
      </c>
      <c r="D223" s="186" t="s">
        <v>185</v>
      </c>
      <c r="E223" s="187" t="s">
        <v>435</v>
      </c>
      <c r="F223" s="188" t="s">
        <v>436</v>
      </c>
      <c r="G223" s="189" t="s">
        <v>213</v>
      </c>
      <c r="H223" s="190">
        <v>328.935</v>
      </c>
      <c r="I223" s="191"/>
      <c r="J223" s="192">
        <f>ROUND(I223*H223,2)</f>
        <v>0</v>
      </c>
      <c r="K223" s="193"/>
      <c r="L223" s="35"/>
      <c r="M223" s="194" t="s">
        <v>1</v>
      </c>
      <c r="N223" s="195" t="s">
        <v>41</v>
      </c>
      <c r="O223" s="78"/>
      <c r="P223" s="196">
        <f>O223*H223</f>
        <v>0</v>
      </c>
      <c r="Q223" s="196">
        <v>0.034680012768480102</v>
      </c>
      <c r="R223" s="196">
        <f>Q223*H223</f>
        <v>11.407470000000002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189</v>
      </c>
      <c r="AT223" s="198" t="s">
        <v>185</v>
      </c>
      <c r="AU223" s="198" t="s">
        <v>87</v>
      </c>
      <c r="AY223" s="15" t="s">
        <v>183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87</v>
      </c>
      <c r="BK223" s="199">
        <f>ROUND(I223*H223,2)</f>
        <v>0</v>
      </c>
      <c r="BL223" s="15" t="s">
        <v>189</v>
      </c>
      <c r="BM223" s="198" t="s">
        <v>437</v>
      </c>
    </row>
    <row r="224" s="2" customFormat="1" ht="24.15" customHeight="1">
      <c r="A224" s="34"/>
      <c r="B224" s="185"/>
      <c r="C224" s="186" t="s">
        <v>438</v>
      </c>
      <c r="D224" s="186" t="s">
        <v>185</v>
      </c>
      <c r="E224" s="187" t="s">
        <v>439</v>
      </c>
      <c r="F224" s="188" t="s">
        <v>440</v>
      </c>
      <c r="G224" s="189" t="s">
        <v>238</v>
      </c>
      <c r="H224" s="190">
        <v>32</v>
      </c>
      <c r="I224" s="191"/>
      <c r="J224" s="192">
        <f>ROUND(I224*H224,2)</f>
        <v>0</v>
      </c>
      <c r="K224" s="193"/>
      <c r="L224" s="35"/>
      <c r="M224" s="194" t="s">
        <v>1</v>
      </c>
      <c r="N224" s="195" t="s">
        <v>41</v>
      </c>
      <c r="O224" s="78"/>
      <c r="P224" s="196">
        <f>O224*H224</f>
        <v>0</v>
      </c>
      <c r="Q224" s="196">
        <v>0.017500000000000002</v>
      </c>
      <c r="R224" s="196">
        <f>Q224*H224</f>
        <v>0.56000000000000005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189</v>
      </c>
      <c r="AT224" s="198" t="s">
        <v>185</v>
      </c>
      <c r="AU224" s="198" t="s">
        <v>87</v>
      </c>
      <c r="AY224" s="15" t="s">
        <v>183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87</v>
      </c>
      <c r="BK224" s="199">
        <f>ROUND(I224*H224,2)</f>
        <v>0</v>
      </c>
      <c r="BL224" s="15" t="s">
        <v>189</v>
      </c>
      <c r="BM224" s="198" t="s">
        <v>441</v>
      </c>
    </row>
    <row r="225" s="2" customFormat="1" ht="16.5" customHeight="1">
      <c r="A225" s="34"/>
      <c r="B225" s="185"/>
      <c r="C225" s="200" t="s">
        <v>316</v>
      </c>
      <c r="D225" s="200" t="s">
        <v>268</v>
      </c>
      <c r="E225" s="201" t="s">
        <v>442</v>
      </c>
      <c r="F225" s="202" t="s">
        <v>443</v>
      </c>
      <c r="G225" s="203" t="s">
        <v>238</v>
      </c>
      <c r="H225" s="204">
        <v>12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6">
        <f>O225*H225</f>
        <v>0</v>
      </c>
      <c r="Q225" s="196">
        <v>0.0137</v>
      </c>
      <c r="R225" s="196">
        <f>Q225*H225</f>
        <v>0.16439999999999999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198</v>
      </c>
      <c r="AT225" s="198" t="s">
        <v>268</v>
      </c>
      <c r="AU225" s="198" t="s">
        <v>87</v>
      </c>
      <c r="AY225" s="15" t="s">
        <v>183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87</v>
      </c>
      <c r="BK225" s="199">
        <f>ROUND(I225*H225,2)</f>
        <v>0</v>
      </c>
      <c r="BL225" s="15" t="s">
        <v>189</v>
      </c>
      <c r="BM225" s="198" t="s">
        <v>444</v>
      </c>
    </row>
    <row r="226" s="2" customFormat="1" ht="16.5" customHeight="1">
      <c r="A226" s="34"/>
      <c r="B226" s="185"/>
      <c r="C226" s="200" t="s">
        <v>445</v>
      </c>
      <c r="D226" s="200" t="s">
        <v>268</v>
      </c>
      <c r="E226" s="201" t="s">
        <v>446</v>
      </c>
      <c r="F226" s="202" t="s">
        <v>447</v>
      </c>
      <c r="G226" s="203" t="s">
        <v>238</v>
      </c>
      <c r="H226" s="204">
        <v>5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6">
        <f>O226*H226</f>
        <v>0</v>
      </c>
      <c r="Q226" s="196">
        <v>0.0143</v>
      </c>
      <c r="R226" s="196">
        <f>Q226*H226</f>
        <v>0.071500000000000008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198</v>
      </c>
      <c r="AT226" s="198" t="s">
        <v>268</v>
      </c>
      <c r="AU226" s="198" t="s">
        <v>87</v>
      </c>
      <c r="AY226" s="15" t="s">
        <v>183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87</v>
      </c>
      <c r="BK226" s="199">
        <f>ROUND(I226*H226,2)</f>
        <v>0</v>
      </c>
      <c r="BL226" s="15" t="s">
        <v>189</v>
      </c>
      <c r="BM226" s="198" t="s">
        <v>448</v>
      </c>
    </row>
    <row r="227" s="2" customFormat="1" ht="16.5" customHeight="1">
      <c r="A227" s="34"/>
      <c r="B227" s="185"/>
      <c r="C227" s="200" t="s">
        <v>320</v>
      </c>
      <c r="D227" s="200" t="s">
        <v>268</v>
      </c>
      <c r="E227" s="201" t="s">
        <v>449</v>
      </c>
      <c r="F227" s="202" t="s">
        <v>450</v>
      </c>
      <c r="G227" s="203" t="s">
        <v>238</v>
      </c>
      <c r="H227" s="204">
        <v>15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41</v>
      </c>
      <c r="O227" s="78"/>
      <c r="P227" s="196">
        <f>O227*H227</f>
        <v>0</v>
      </c>
      <c r="Q227" s="196">
        <v>0.0146</v>
      </c>
      <c r="R227" s="196">
        <f>Q227*H227</f>
        <v>0.219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198</v>
      </c>
      <c r="AT227" s="198" t="s">
        <v>268</v>
      </c>
      <c r="AU227" s="198" t="s">
        <v>87</v>
      </c>
      <c r="AY227" s="15" t="s">
        <v>183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87</v>
      </c>
      <c r="BK227" s="199">
        <f>ROUND(I227*H227,2)</f>
        <v>0</v>
      </c>
      <c r="BL227" s="15" t="s">
        <v>189</v>
      </c>
      <c r="BM227" s="198" t="s">
        <v>451</v>
      </c>
    </row>
    <row r="228" s="2" customFormat="1" ht="24.15" customHeight="1">
      <c r="A228" s="34"/>
      <c r="B228" s="185"/>
      <c r="C228" s="186" t="s">
        <v>452</v>
      </c>
      <c r="D228" s="186" t="s">
        <v>185</v>
      </c>
      <c r="E228" s="187" t="s">
        <v>453</v>
      </c>
      <c r="F228" s="188" t="s">
        <v>454</v>
      </c>
      <c r="G228" s="189" t="s">
        <v>238</v>
      </c>
      <c r="H228" s="190">
        <v>11</v>
      </c>
      <c r="I228" s="191"/>
      <c r="J228" s="192">
        <f>ROUND(I228*H228,2)</f>
        <v>0</v>
      </c>
      <c r="K228" s="193"/>
      <c r="L228" s="35"/>
      <c r="M228" s="194" t="s">
        <v>1</v>
      </c>
      <c r="N228" s="195" t="s">
        <v>41</v>
      </c>
      <c r="O228" s="78"/>
      <c r="P228" s="196">
        <f>O228*H228</f>
        <v>0</v>
      </c>
      <c r="Q228" s="196">
        <v>0.43841000000000002</v>
      </c>
      <c r="R228" s="196">
        <f>Q228*H228</f>
        <v>4.8225100000000003</v>
      </c>
      <c r="S228" s="196">
        <v>0</v>
      </c>
      <c r="T228" s="197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189</v>
      </c>
      <c r="AT228" s="198" t="s">
        <v>185</v>
      </c>
      <c r="AU228" s="198" t="s">
        <v>87</v>
      </c>
      <c r="AY228" s="15" t="s">
        <v>183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87</v>
      </c>
      <c r="BK228" s="199">
        <f>ROUND(I228*H228,2)</f>
        <v>0</v>
      </c>
      <c r="BL228" s="15" t="s">
        <v>189</v>
      </c>
      <c r="BM228" s="198" t="s">
        <v>455</v>
      </c>
    </row>
    <row r="229" s="2" customFormat="1" ht="24.15" customHeight="1">
      <c r="A229" s="34"/>
      <c r="B229" s="185"/>
      <c r="C229" s="200" t="s">
        <v>323</v>
      </c>
      <c r="D229" s="200" t="s">
        <v>268</v>
      </c>
      <c r="E229" s="201" t="s">
        <v>456</v>
      </c>
      <c r="F229" s="202" t="s">
        <v>457</v>
      </c>
      <c r="G229" s="203" t="s">
        <v>238</v>
      </c>
      <c r="H229" s="204">
        <v>3</v>
      </c>
      <c r="I229" s="205"/>
      <c r="J229" s="206">
        <f>ROUND(I229*H229,2)</f>
        <v>0</v>
      </c>
      <c r="K229" s="207"/>
      <c r="L229" s="208"/>
      <c r="M229" s="209" t="s">
        <v>1</v>
      </c>
      <c r="N229" s="210" t="s">
        <v>41</v>
      </c>
      <c r="O229" s="78"/>
      <c r="P229" s="196">
        <f>O229*H229</f>
        <v>0</v>
      </c>
      <c r="Q229" s="196">
        <v>0.014</v>
      </c>
      <c r="R229" s="196">
        <f>Q229*H229</f>
        <v>0.042000000000000003</v>
      </c>
      <c r="S229" s="196">
        <v>0</v>
      </c>
      <c r="T229" s="197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198</v>
      </c>
      <c r="AT229" s="198" t="s">
        <v>268</v>
      </c>
      <c r="AU229" s="198" t="s">
        <v>87</v>
      </c>
      <c r="AY229" s="15" t="s">
        <v>183</v>
      </c>
      <c r="BE229" s="199">
        <f>IF(N229="základná",J229,0)</f>
        <v>0</v>
      </c>
      <c r="BF229" s="199">
        <f>IF(N229="znížená",J229,0)</f>
        <v>0</v>
      </c>
      <c r="BG229" s="199">
        <f>IF(N229="zákl. prenesená",J229,0)</f>
        <v>0</v>
      </c>
      <c r="BH229" s="199">
        <f>IF(N229="zníž. prenesená",J229,0)</f>
        <v>0</v>
      </c>
      <c r="BI229" s="199">
        <f>IF(N229="nulová",J229,0)</f>
        <v>0</v>
      </c>
      <c r="BJ229" s="15" t="s">
        <v>87</v>
      </c>
      <c r="BK229" s="199">
        <f>ROUND(I229*H229,2)</f>
        <v>0</v>
      </c>
      <c r="BL229" s="15" t="s">
        <v>189</v>
      </c>
      <c r="BM229" s="198" t="s">
        <v>458</v>
      </c>
    </row>
    <row r="230" s="2" customFormat="1" ht="24.15" customHeight="1">
      <c r="A230" s="34"/>
      <c r="B230" s="185"/>
      <c r="C230" s="200" t="s">
        <v>459</v>
      </c>
      <c r="D230" s="200" t="s">
        <v>268</v>
      </c>
      <c r="E230" s="201" t="s">
        <v>460</v>
      </c>
      <c r="F230" s="202" t="s">
        <v>461</v>
      </c>
      <c r="G230" s="203" t="s">
        <v>238</v>
      </c>
      <c r="H230" s="204">
        <v>6</v>
      </c>
      <c r="I230" s="205"/>
      <c r="J230" s="206">
        <f>ROUND(I230*H230,2)</f>
        <v>0</v>
      </c>
      <c r="K230" s="207"/>
      <c r="L230" s="208"/>
      <c r="M230" s="209" t="s">
        <v>1</v>
      </c>
      <c r="N230" s="210" t="s">
        <v>41</v>
      </c>
      <c r="O230" s="78"/>
      <c r="P230" s="196">
        <f>O230*H230</f>
        <v>0</v>
      </c>
      <c r="Q230" s="196">
        <v>0.014999999999999999</v>
      </c>
      <c r="R230" s="196">
        <f>Q230*H230</f>
        <v>0.089999999999999997</v>
      </c>
      <c r="S230" s="196">
        <v>0</v>
      </c>
      <c r="T230" s="197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198</v>
      </c>
      <c r="AT230" s="198" t="s">
        <v>268</v>
      </c>
      <c r="AU230" s="198" t="s">
        <v>87</v>
      </c>
      <c r="AY230" s="15" t="s">
        <v>183</v>
      </c>
      <c r="BE230" s="199">
        <f>IF(N230="základná",J230,0)</f>
        <v>0</v>
      </c>
      <c r="BF230" s="199">
        <f>IF(N230="znížená",J230,0)</f>
        <v>0</v>
      </c>
      <c r="BG230" s="199">
        <f>IF(N230="zákl. prenesená",J230,0)</f>
        <v>0</v>
      </c>
      <c r="BH230" s="199">
        <f>IF(N230="zníž. prenesená",J230,0)</f>
        <v>0</v>
      </c>
      <c r="BI230" s="199">
        <f>IF(N230="nulová",J230,0)</f>
        <v>0</v>
      </c>
      <c r="BJ230" s="15" t="s">
        <v>87</v>
      </c>
      <c r="BK230" s="199">
        <f>ROUND(I230*H230,2)</f>
        <v>0</v>
      </c>
      <c r="BL230" s="15" t="s">
        <v>189</v>
      </c>
      <c r="BM230" s="198" t="s">
        <v>462</v>
      </c>
    </row>
    <row r="231" s="2" customFormat="1" ht="24.15" customHeight="1">
      <c r="A231" s="34"/>
      <c r="B231" s="185"/>
      <c r="C231" s="200" t="s">
        <v>327</v>
      </c>
      <c r="D231" s="200" t="s">
        <v>268</v>
      </c>
      <c r="E231" s="201" t="s">
        <v>463</v>
      </c>
      <c r="F231" s="202" t="s">
        <v>464</v>
      </c>
      <c r="G231" s="203" t="s">
        <v>238</v>
      </c>
      <c r="H231" s="204">
        <v>2</v>
      </c>
      <c r="I231" s="205"/>
      <c r="J231" s="206">
        <f>ROUND(I231*H231,2)</f>
        <v>0</v>
      </c>
      <c r="K231" s="207"/>
      <c r="L231" s="208"/>
      <c r="M231" s="209" t="s">
        <v>1</v>
      </c>
      <c r="N231" s="210" t="s">
        <v>41</v>
      </c>
      <c r="O231" s="78"/>
      <c r="P231" s="196">
        <f>O231*H231</f>
        <v>0</v>
      </c>
      <c r="Q231" s="196">
        <v>0.016</v>
      </c>
      <c r="R231" s="196">
        <f>Q231*H231</f>
        <v>0.032000000000000001</v>
      </c>
      <c r="S231" s="196">
        <v>0</v>
      </c>
      <c r="T231" s="197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198</v>
      </c>
      <c r="AT231" s="198" t="s">
        <v>268</v>
      </c>
      <c r="AU231" s="198" t="s">
        <v>87</v>
      </c>
      <c r="AY231" s="15" t="s">
        <v>183</v>
      </c>
      <c r="BE231" s="199">
        <f>IF(N231="základná",J231,0)</f>
        <v>0</v>
      </c>
      <c r="BF231" s="199">
        <f>IF(N231="znížená",J231,0)</f>
        <v>0</v>
      </c>
      <c r="BG231" s="199">
        <f>IF(N231="zákl. prenesená",J231,0)</f>
        <v>0</v>
      </c>
      <c r="BH231" s="199">
        <f>IF(N231="zníž. prenesená",J231,0)</f>
        <v>0</v>
      </c>
      <c r="BI231" s="199">
        <f>IF(N231="nulová",J231,0)</f>
        <v>0</v>
      </c>
      <c r="BJ231" s="15" t="s">
        <v>87</v>
      </c>
      <c r="BK231" s="199">
        <f>ROUND(I231*H231,2)</f>
        <v>0</v>
      </c>
      <c r="BL231" s="15" t="s">
        <v>189</v>
      </c>
      <c r="BM231" s="198" t="s">
        <v>465</v>
      </c>
    </row>
    <row r="232" s="12" customFormat="1" ht="22.8" customHeight="1">
      <c r="A232" s="12"/>
      <c r="B232" s="172"/>
      <c r="C232" s="12"/>
      <c r="D232" s="173" t="s">
        <v>74</v>
      </c>
      <c r="E232" s="183" t="s">
        <v>215</v>
      </c>
      <c r="F232" s="183" t="s">
        <v>466</v>
      </c>
      <c r="G232" s="12"/>
      <c r="H232" s="12"/>
      <c r="I232" s="175"/>
      <c r="J232" s="184">
        <f>BK232</f>
        <v>0</v>
      </c>
      <c r="K232" s="12"/>
      <c r="L232" s="172"/>
      <c r="M232" s="177"/>
      <c r="N232" s="178"/>
      <c r="O232" s="178"/>
      <c r="P232" s="179">
        <f>SUM(P233:P275)</f>
        <v>0</v>
      </c>
      <c r="Q232" s="178"/>
      <c r="R232" s="179">
        <f>SUM(R233:R275)</f>
        <v>3.993300000000001</v>
      </c>
      <c r="S232" s="178"/>
      <c r="T232" s="180">
        <f>SUM(T233:T275)</f>
        <v>96.924029999999988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73" t="s">
        <v>82</v>
      </c>
      <c r="AT232" s="181" t="s">
        <v>74</v>
      </c>
      <c r="AU232" s="181" t="s">
        <v>82</v>
      </c>
      <c r="AY232" s="173" t="s">
        <v>183</v>
      </c>
      <c r="BK232" s="182">
        <f>SUM(BK233:BK275)</f>
        <v>0</v>
      </c>
    </row>
    <row r="233" s="2" customFormat="1" ht="24.15" customHeight="1">
      <c r="A233" s="34"/>
      <c r="B233" s="185"/>
      <c r="C233" s="186" t="s">
        <v>467</v>
      </c>
      <c r="D233" s="186" t="s">
        <v>185</v>
      </c>
      <c r="E233" s="187" t="s">
        <v>468</v>
      </c>
      <c r="F233" s="188" t="s">
        <v>469</v>
      </c>
      <c r="G233" s="189" t="s">
        <v>297</v>
      </c>
      <c r="H233" s="190">
        <v>50.770000000000003</v>
      </c>
      <c r="I233" s="191"/>
      <c r="J233" s="192">
        <f>ROUND(I233*H233,2)</f>
        <v>0</v>
      </c>
      <c r="K233" s="193"/>
      <c r="L233" s="35"/>
      <c r="M233" s="194" t="s">
        <v>1</v>
      </c>
      <c r="N233" s="195" t="s">
        <v>41</v>
      </c>
      <c r="O233" s="78"/>
      <c r="P233" s="196">
        <f>O233*H233</f>
        <v>0</v>
      </c>
      <c r="Q233" s="196">
        <v>0</v>
      </c>
      <c r="R233" s="196">
        <f>Q233*H233</f>
        <v>0</v>
      </c>
      <c r="S233" s="196">
        <v>0</v>
      </c>
      <c r="T233" s="197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189</v>
      </c>
      <c r="AT233" s="198" t="s">
        <v>185</v>
      </c>
      <c r="AU233" s="198" t="s">
        <v>87</v>
      </c>
      <c r="AY233" s="15" t="s">
        <v>183</v>
      </c>
      <c r="BE233" s="199">
        <f>IF(N233="základná",J233,0)</f>
        <v>0</v>
      </c>
      <c r="BF233" s="199">
        <f>IF(N233="znížená",J233,0)</f>
        <v>0</v>
      </c>
      <c r="BG233" s="199">
        <f>IF(N233="zákl. prenesená",J233,0)</f>
        <v>0</v>
      </c>
      <c r="BH233" s="199">
        <f>IF(N233="zníž. prenesená",J233,0)</f>
        <v>0</v>
      </c>
      <c r="BI233" s="199">
        <f>IF(N233="nulová",J233,0)</f>
        <v>0</v>
      </c>
      <c r="BJ233" s="15" t="s">
        <v>87</v>
      </c>
      <c r="BK233" s="199">
        <f>ROUND(I233*H233,2)</f>
        <v>0</v>
      </c>
      <c r="BL233" s="15" t="s">
        <v>189</v>
      </c>
      <c r="BM233" s="198" t="s">
        <v>470</v>
      </c>
    </row>
    <row r="234" s="2" customFormat="1" ht="49.05" customHeight="1">
      <c r="A234" s="34"/>
      <c r="B234" s="185"/>
      <c r="C234" s="186" t="s">
        <v>330</v>
      </c>
      <c r="D234" s="186" t="s">
        <v>185</v>
      </c>
      <c r="E234" s="187" t="s">
        <v>471</v>
      </c>
      <c r="F234" s="188" t="s">
        <v>472</v>
      </c>
      <c r="G234" s="189" t="s">
        <v>297</v>
      </c>
      <c r="H234" s="190">
        <v>12.5</v>
      </c>
      <c r="I234" s="191"/>
      <c r="J234" s="192">
        <f>ROUND(I234*H234,2)</f>
        <v>0</v>
      </c>
      <c r="K234" s="193"/>
      <c r="L234" s="35"/>
      <c r="M234" s="194" t="s">
        <v>1</v>
      </c>
      <c r="N234" s="195" t="s">
        <v>41</v>
      </c>
      <c r="O234" s="78"/>
      <c r="P234" s="196">
        <f>O234*H234</f>
        <v>0</v>
      </c>
      <c r="Q234" s="196">
        <v>0.19331999999999999</v>
      </c>
      <c r="R234" s="196">
        <f>Q234*H234</f>
        <v>2.4165000000000001</v>
      </c>
      <c r="S234" s="196">
        <v>0</v>
      </c>
      <c r="T234" s="197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189</v>
      </c>
      <c r="AT234" s="198" t="s">
        <v>185</v>
      </c>
      <c r="AU234" s="198" t="s">
        <v>87</v>
      </c>
      <c r="AY234" s="15" t="s">
        <v>183</v>
      </c>
      <c r="BE234" s="199">
        <f>IF(N234="základná",J234,0)</f>
        <v>0</v>
      </c>
      <c r="BF234" s="199">
        <f>IF(N234="znížená",J234,0)</f>
        <v>0</v>
      </c>
      <c r="BG234" s="199">
        <f>IF(N234="zákl. prenesená",J234,0)</f>
        <v>0</v>
      </c>
      <c r="BH234" s="199">
        <f>IF(N234="zníž. prenesená",J234,0)</f>
        <v>0</v>
      </c>
      <c r="BI234" s="199">
        <f>IF(N234="nulová",J234,0)</f>
        <v>0</v>
      </c>
      <c r="BJ234" s="15" t="s">
        <v>87</v>
      </c>
      <c r="BK234" s="199">
        <f>ROUND(I234*H234,2)</f>
        <v>0</v>
      </c>
      <c r="BL234" s="15" t="s">
        <v>189</v>
      </c>
      <c r="BM234" s="198" t="s">
        <v>473</v>
      </c>
    </row>
    <row r="235" s="2" customFormat="1" ht="16.5" customHeight="1">
      <c r="A235" s="34"/>
      <c r="B235" s="185"/>
      <c r="C235" s="200" t="s">
        <v>474</v>
      </c>
      <c r="D235" s="200" t="s">
        <v>268</v>
      </c>
      <c r="E235" s="201" t="s">
        <v>475</v>
      </c>
      <c r="F235" s="202" t="s">
        <v>476</v>
      </c>
      <c r="G235" s="203" t="s">
        <v>238</v>
      </c>
      <c r="H235" s="204">
        <v>2</v>
      </c>
      <c r="I235" s="205"/>
      <c r="J235" s="206">
        <f>ROUND(I235*H235,2)</f>
        <v>0</v>
      </c>
      <c r="K235" s="207"/>
      <c r="L235" s="208"/>
      <c r="M235" s="209" t="s">
        <v>1</v>
      </c>
      <c r="N235" s="210" t="s">
        <v>41</v>
      </c>
      <c r="O235" s="78"/>
      <c r="P235" s="196">
        <f>O235*H235</f>
        <v>0</v>
      </c>
      <c r="Q235" s="196">
        <v>0.00029999999999999997</v>
      </c>
      <c r="R235" s="196">
        <f>Q235*H235</f>
        <v>0.00059999999999999995</v>
      </c>
      <c r="S235" s="196">
        <v>0</v>
      </c>
      <c r="T235" s="19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198</v>
      </c>
      <c r="AT235" s="198" t="s">
        <v>268</v>
      </c>
      <c r="AU235" s="198" t="s">
        <v>87</v>
      </c>
      <c r="AY235" s="15" t="s">
        <v>183</v>
      </c>
      <c r="BE235" s="199">
        <f>IF(N235="základná",J235,0)</f>
        <v>0</v>
      </c>
      <c r="BF235" s="199">
        <f>IF(N235="znížená",J235,0)</f>
        <v>0</v>
      </c>
      <c r="BG235" s="199">
        <f>IF(N235="zákl. prenesená",J235,0)</f>
        <v>0</v>
      </c>
      <c r="BH235" s="199">
        <f>IF(N235="zníž. prenesená",J235,0)</f>
        <v>0</v>
      </c>
      <c r="BI235" s="199">
        <f>IF(N235="nulová",J235,0)</f>
        <v>0</v>
      </c>
      <c r="BJ235" s="15" t="s">
        <v>87</v>
      </c>
      <c r="BK235" s="199">
        <f>ROUND(I235*H235,2)</f>
        <v>0</v>
      </c>
      <c r="BL235" s="15" t="s">
        <v>189</v>
      </c>
      <c r="BM235" s="198" t="s">
        <v>477</v>
      </c>
    </row>
    <row r="236" s="2" customFormat="1" ht="44.25" customHeight="1">
      <c r="A236" s="34"/>
      <c r="B236" s="185"/>
      <c r="C236" s="200" t="s">
        <v>334</v>
      </c>
      <c r="D236" s="200" t="s">
        <v>268</v>
      </c>
      <c r="E236" s="201" t="s">
        <v>478</v>
      </c>
      <c r="F236" s="202" t="s">
        <v>479</v>
      </c>
      <c r="G236" s="203" t="s">
        <v>297</v>
      </c>
      <c r="H236" s="204">
        <v>12.5</v>
      </c>
      <c r="I236" s="205"/>
      <c r="J236" s="206">
        <f>ROUND(I236*H236,2)</f>
        <v>0</v>
      </c>
      <c r="K236" s="207"/>
      <c r="L236" s="208"/>
      <c r="M236" s="209" t="s">
        <v>1</v>
      </c>
      <c r="N236" s="210" t="s">
        <v>41</v>
      </c>
      <c r="O236" s="78"/>
      <c r="P236" s="196">
        <f>O236*H236</f>
        <v>0</v>
      </c>
      <c r="Q236" s="196">
        <v>0.0022000000000000001</v>
      </c>
      <c r="R236" s="196">
        <f>Q236*H236</f>
        <v>0.0275</v>
      </c>
      <c r="S236" s="196">
        <v>0</v>
      </c>
      <c r="T236" s="197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8" t="s">
        <v>198</v>
      </c>
      <c r="AT236" s="198" t="s">
        <v>268</v>
      </c>
      <c r="AU236" s="198" t="s">
        <v>87</v>
      </c>
      <c r="AY236" s="15" t="s">
        <v>183</v>
      </c>
      <c r="BE236" s="199">
        <f>IF(N236="základná",J236,0)</f>
        <v>0</v>
      </c>
      <c r="BF236" s="199">
        <f>IF(N236="znížená",J236,0)</f>
        <v>0</v>
      </c>
      <c r="BG236" s="199">
        <f>IF(N236="zákl. prenesená",J236,0)</f>
        <v>0</v>
      </c>
      <c r="BH236" s="199">
        <f>IF(N236="zníž. prenesená",J236,0)</f>
        <v>0</v>
      </c>
      <c r="BI236" s="199">
        <f>IF(N236="nulová",J236,0)</f>
        <v>0</v>
      </c>
      <c r="BJ236" s="15" t="s">
        <v>87</v>
      </c>
      <c r="BK236" s="199">
        <f>ROUND(I236*H236,2)</f>
        <v>0</v>
      </c>
      <c r="BL236" s="15" t="s">
        <v>189</v>
      </c>
      <c r="BM236" s="198" t="s">
        <v>480</v>
      </c>
    </row>
    <row r="237" s="2" customFormat="1" ht="24.15" customHeight="1">
      <c r="A237" s="34"/>
      <c r="B237" s="185"/>
      <c r="C237" s="200" t="s">
        <v>481</v>
      </c>
      <c r="D237" s="200" t="s">
        <v>268</v>
      </c>
      <c r="E237" s="201" t="s">
        <v>482</v>
      </c>
      <c r="F237" s="202" t="s">
        <v>483</v>
      </c>
      <c r="G237" s="203" t="s">
        <v>238</v>
      </c>
      <c r="H237" s="204">
        <v>12.5</v>
      </c>
      <c r="I237" s="205"/>
      <c r="J237" s="206">
        <f>ROUND(I237*H237,2)</f>
        <v>0</v>
      </c>
      <c r="K237" s="207"/>
      <c r="L237" s="208"/>
      <c r="M237" s="209" t="s">
        <v>1</v>
      </c>
      <c r="N237" s="210" t="s">
        <v>41</v>
      </c>
      <c r="O237" s="78"/>
      <c r="P237" s="196">
        <f>O237*H237</f>
        <v>0</v>
      </c>
      <c r="Q237" s="196">
        <v>0.036999999999999998</v>
      </c>
      <c r="R237" s="196">
        <f>Q237*H237</f>
        <v>0.46249999999999997</v>
      </c>
      <c r="S237" s="196">
        <v>0</v>
      </c>
      <c r="T237" s="197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8" t="s">
        <v>198</v>
      </c>
      <c r="AT237" s="198" t="s">
        <v>268</v>
      </c>
      <c r="AU237" s="198" t="s">
        <v>87</v>
      </c>
      <c r="AY237" s="15" t="s">
        <v>183</v>
      </c>
      <c r="BE237" s="199">
        <f>IF(N237="základná",J237,0)</f>
        <v>0</v>
      </c>
      <c r="BF237" s="199">
        <f>IF(N237="znížená",J237,0)</f>
        <v>0</v>
      </c>
      <c r="BG237" s="199">
        <f>IF(N237="zákl. prenesená",J237,0)</f>
        <v>0</v>
      </c>
      <c r="BH237" s="199">
        <f>IF(N237="zníž. prenesená",J237,0)</f>
        <v>0</v>
      </c>
      <c r="BI237" s="199">
        <f>IF(N237="nulová",J237,0)</f>
        <v>0</v>
      </c>
      <c r="BJ237" s="15" t="s">
        <v>87</v>
      </c>
      <c r="BK237" s="199">
        <f>ROUND(I237*H237,2)</f>
        <v>0</v>
      </c>
      <c r="BL237" s="15" t="s">
        <v>189</v>
      </c>
      <c r="BM237" s="198" t="s">
        <v>484</v>
      </c>
    </row>
    <row r="238" s="2" customFormat="1" ht="24.15" customHeight="1">
      <c r="A238" s="34"/>
      <c r="B238" s="185"/>
      <c r="C238" s="186" t="s">
        <v>337</v>
      </c>
      <c r="D238" s="186" t="s">
        <v>185</v>
      </c>
      <c r="E238" s="187" t="s">
        <v>485</v>
      </c>
      <c r="F238" s="188" t="s">
        <v>486</v>
      </c>
      <c r="G238" s="189" t="s">
        <v>213</v>
      </c>
      <c r="H238" s="190">
        <v>686.85000000000002</v>
      </c>
      <c r="I238" s="191"/>
      <c r="J238" s="192">
        <f>ROUND(I238*H238,2)</f>
        <v>0</v>
      </c>
      <c r="K238" s="193"/>
      <c r="L238" s="35"/>
      <c r="M238" s="194" t="s">
        <v>1</v>
      </c>
      <c r="N238" s="195" t="s">
        <v>41</v>
      </c>
      <c r="O238" s="78"/>
      <c r="P238" s="196">
        <f>O238*H238</f>
        <v>0</v>
      </c>
      <c r="Q238" s="196">
        <v>0.00152999927203902</v>
      </c>
      <c r="R238" s="196">
        <f>Q238*H238</f>
        <v>1.0508800000000009</v>
      </c>
      <c r="S238" s="196">
        <v>0</v>
      </c>
      <c r="T238" s="197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189</v>
      </c>
      <c r="AT238" s="198" t="s">
        <v>185</v>
      </c>
      <c r="AU238" s="198" t="s">
        <v>87</v>
      </c>
      <c r="AY238" s="15" t="s">
        <v>183</v>
      </c>
      <c r="BE238" s="199">
        <f>IF(N238="základná",J238,0)</f>
        <v>0</v>
      </c>
      <c r="BF238" s="199">
        <f>IF(N238="znížená",J238,0)</f>
        <v>0</v>
      </c>
      <c r="BG238" s="199">
        <f>IF(N238="zákl. prenesená",J238,0)</f>
        <v>0</v>
      </c>
      <c r="BH238" s="199">
        <f>IF(N238="zníž. prenesená",J238,0)</f>
        <v>0</v>
      </c>
      <c r="BI238" s="199">
        <f>IF(N238="nulová",J238,0)</f>
        <v>0</v>
      </c>
      <c r="BJ238" s="15" t="s">
        <v>87</v>
      </c>
      <c r="BK238" s="199">
        <f>ROUND(I238*H238,2)</f>
        <v>0</v>
      </c>
      <c r="BL238" s="15" t="s">
        <v>189</v>
      </c>
      <c r="BM238" s="198" t="s">
        <v>487</v>
      </c>
    </row>
    <row r="239" s="2" customFormat="1" ht="16.5" customHeight="1">
      <c r="A239" s="34"/>
      <c r="B239" s="185"/>
      <c r="C239" s="186" t="s">
        <v>488</v>
      </c>
      <c r="D239" s="186" t="s">
        <v>185</v>
      </c>
      <c r="E239" s="187" t="s">
        <v>489</v>
      </c>
      <c r="F239" s="188" t="s">
        <v>490</v>
      </c>
      <c r="G239" s="189" t="s">
        <v>213</v>
      </c>
      <c r="H239" s="190">
        <v>686.85000000000002</v>
      </c>
      <c r="I239" s="191"/>
      <c r="J239" s="192">
        <f>ROUND(I239*H239,2)</f>
        <v>0</v>
      </c>
      <c r="K239" s="193"/>
      <c r="L239" s="35"/>
      <c r="M239" s="194" t="s">
        <v>1</v>
      </c>
      <c r="N239" s="195" t="s">
        <v>41</v>
      </c>
      <c r="O239" s="78"/>
      <c r="P239" s="196">
        <f>O239*H239</f>
        <v>0</v>
      </c>
      <c r="Q239" s="196">
        <v>4.9996360195093499E-05</v>
      </c>
      <c r="R239" s="196">
        <f>Q239*H239</f>
        <v>0.034339999999999968</v>
      </c>
      <c r="S239" s="196">
        <v>0</v>
      </c>
      <c r="T239" s="197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189</v>
      </c>
      <c r="AT239" s="198" t="s">
        <v>185</v>
      </c>
      <c r="AU239" s="198" t="s">
        <v>87</v>
      </c>
      <c r="AY239" s="15" t="s">
        <v>183</v>
      </c>
      <c r="BE239" s="199">
        <f>IF(N239="základná",J239,0)</f>
        <v>0</v>
      </c>
      <c r="BF239" s="199">
        <f>IF(N239="znížená",J239,0)</f>
        <v>0</v>
      </c>
      <c r="BG239" s="199">
        <f>IF(N239="zákl. prenesená",J239,0)</f>
        <v>0</v>
      </c>
      <c r="BH239" s="199">
        <f>IF(N239="zníž. prenesená",J239,0)</f>
        <v>0</v>
      </c>
      <c r="BI239" s="199">
        <f>IF(N239="nulová",J239,0)</f>
        <v>0</v>
      </c>
      <c r="BJ239" s="15" t="s">
        <v>87</v>
      </c>
      <c r="BK239" s="199">
        <f>ROUND(I239*H239,2)</f>
        <v>0</v>
      </c>
      <c r="BL239" s="15" t="s">
        <v>189</v>
      </c>
      <c r="BM239" s="198" t="s">
        <v>491</v>
      </c>
    </row>
    <row r="240" s="2" customFormat="1" ht="37.8" customHeight="1">
      <c r="A240" s="34"/>
      <c r="B240" s="185"/>
      <c r="C240" s="186" t="s">
        <v>341</v>
      </c>
      <c r="D240" s="186" t="s">
        <v>185</v>
      </c>
      <c r="E240" s="187" t="s">
        <v>492</v>
      </c>
      <c r="F240" s="188" t="s">
        <v>493</v>
      </c>
      <c r="G240" s="189" t="s">
        <v>213</v>
      </c>
      <c r="H240" s="190">
        <v>82.813999999999993</v>
      </c>
      <c r="I240" s="191"/>
      <c r="J240" s="192">
        <f>ROUND(I240*H240,2)</f>
        <v>0</v>
      </c>
      <c r="K240" s="193"/>
      <c r="L240" s="35"/>
      <c r="M240" s="194" t="s">
        <v>1</v>
      </c>
      <c r="N240" s="195" t="s">
        <v>41</v>
      </c>
      <c r="O240" s="78"/>
      <c r="P240" s="196">
        <f>O240*H240</f>
        <v>0</v>
      </c>
      <c r="Q240" s="196">
        <v>0</v>
      </c>
      <c r="R240" s="196">
        <f>Q240*H240</f>
        <v>0</v>
      </c>
      <c r="S240" s="196">
        <v>0.19599995169898801</v>
      </c>
      <c r="T240" s="197">
        <f>S240*H240</f>
        <v>16.231539999999992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189</v>
      </c>
      <c r="AT240" s="198" t="s">
        <v>185</v>
      </c>
      <c r="AU240" s="198" t="s">
        <v>87</v>
      </c>
      <c r="AY240" s="15" t="s">
        <v>183</v>
      </c>
      <c r="BE240" s="199">
        <f>IF(N240="základná",J240,0)</f>
        <v>0</v>
      </c>
      <c r="BF240" s="199">
        <f>IF(N240="znížená",J240,0)</f>
        <v>0</v>
      </c>
      <c r="BG240" s="199">
        <f>IF(N240="zákl. prenesená",J240,0)</f>
        <v>0</v>
      </c>
      <c r="BH240" s="199">
        <f>IF(N240="zníž. prenesená",J240,0)</f>
        <v>0</v>
      </c>
      <c r="BI240" s="199">
        <f>IF(N240="nulová",J240,0)</f>
        <v>0</v>
      </c>
      <c r="BJ240" s="15" t="s">
        <v>87</v>
      </c>
      <c r="BK240" s="199">
        <f>ROUND(I240*H240,2)</f>
        <v>0</v>
      </c>
      <c r="BL240" s="15" t="s">
        <v>189</v>
      </c>
      <c r="BM240" s="198" t="s">
        <v>494</v>
      </c>
    </row>
    <row r="241" s="2" customFormat="1" ht="24.15" customHeight="1">
      <c r="A241" s="34"/>
      <c r="B241" s="185"/>
      <c r="C241" s="186" t="s">
        <v>495</v>
      </c>
      <c r="D241" s="186" t="s">
        <v>185</v>
      </c>
      <c r="E241" s="187" t="s">
        <v>496</v>
      </c>
      <c r="F241" s="188" t="s">
        <v>497</v>
      </c>
      <c r="G241" s="189" t="s">
        <v>213</v>
      </c>
      <c r="H241" s="190">
        <v>20.434999999999999</v>
      </c>
      <c r="I241" s="191"/>
      <c r="J241" s="192">
        <f>ROUND(I241*H241,2)</f>
        <v>0</v>
      </c>
      <c r="K241" s="193"/>
      <c r="L241" s="35"/>
      <c r="M241" s="194" t="s">
        <v>1</v>
      </c>
      <c r="N241" s="195" t="s">
        <v>41</v>
      </c>
      <c r="O241" s="78"/>
      <c r="P241" s="196">
        <f>O241*H241</f>
        <v>0</v>
      </c>
      <c r="Q241" s="196">
        <v>0</v>
      </c>
      <c r="R241" s="196">
        <f>Q241*H241</f>
        <v>0</v>
      </c>
      <c r="S241" s="196">
        <v>0.082000000000000003</v>
      </c>
      <c r="T241" s="197">
        <f>S241*H241</f>
        <v>1.67567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189</v>
      </c>
      <c r="AT241" s="198" t="s">
        <v>185</v>
      </c>
      <c r="AU241" s="198" t="s">
        <v>87</v>
      </c>
      <c r="AY241" s="15" t="s">
        <v>183</v>
      </c>
      <c r="BE241" s="199">
        <f>IF(N241="základná",J241,0)</f>
        <v>0</v>
      </c>
      <c r="BF241" s="199">
        <f>IF(N241="znížená",J241,0)</f>
        <v>0</v>
      </c>
      <c r="BG241" s="199">
        <f>IF(N241="zákl. prenesená",J241,0)</f>
        <v>0</v>
      </c>
      <c r="BH241" s="199">
        <f>IF(N241="zníž. prenesená",J241,0)</f>
        <v>0</v>
      </c>
      <c r="BI241" s="199">
        <f>IF(N241="nulová",J241,0)</f>
        <v>0</v>
      </c>
      <c r="BJ241" s="15" t="s">
        <v>87</v>
      </c>
      <c r="BK241" s="199">
        <f>ROUND(I241*H241,2)</f>
        <v>0</v>
      </c>
      <c r="BL241" s="15" t="s">
        <v>189</v>
      </c>
      <c r="BM241" s="198" t="s">
        <v>498</v>
      </c>
    </row>
    <row r="242" s="2" customFormat="1" ht="33" customHeight="1">
      <c r="A242" s="34"/>
      <c r="B242" s="185"/>
      <c r="C242" s="186" t="s">
        <v>344</v>
      </c>
      <c r="D242" s="186" t="s">
        <v>185</v>
      </c>
      <c r="E242" s="187" t="s">
        <v>499</v>
      </c>
      <c r="F242" s="188" t="s">
        <v>500</v>
      </c>
      <c r="G242" s="189" t="s">
        <v>213</v>
      </c>
      <c r="H242" s="190">
        <v>14.843</v>
      </c>
      <c r="I242" s="191"/>
      <c r="J242" s="192">
        <f>ROUND(I242*H242,2)</f>
        <v>0</v>
      </c>
      <c r="K242" s="193"/>
      <c r="L242" s="35"/>
      <c r="M242" s="194" t="s">
        <v>1</v>
      </c>
      <c r="N242" s="195" t="s">
        <v>41</v>
      </c>
      <c r="O242" s="78"/>
      <c r="P242" s="196">
        <f>O242*H242</f>
        <v>0</v>
      </c>
      <c r="Q242" s="196">
        <v>0</v>
      </c>
      <c r="R242" s="196">
        <f>Q242*H242</f>
        <v>0</v>
      </c>
      <c r="S242" s="196">
        <v>0.10000000000000001</v>
      </c>
      <c r="T242" s="197">
        <f>S242*H242</f>
        <v>1.4843000000000002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8" t="s">
        <v>189</v>
      </c>
      <c r="AT242" s="198" t="s">
        <v>185</v>
      </c>
      <c r="AU242" s="198" t="s">
        <v>87</v>
      </c>
      <c r="AY242" s="15" t="s">
        <v>183</v>
      </c>
      <c r="BE242" s="199">
        <f>IF(N242="základná",J242,0)</f>
        <v>0</v>
      </c>
      <c r="BF242" s="199">
        <f>IF(N242="znížená",J242,0)</f>
        <v>0</v>
      </c>
      <c r="BG242" s="199">
        <f>IF(N242="zákl. prenesená",J242,0)</f>
        <v>0</v>
      </c>
      <c r="BH242" s="199">
        <f>IF(N242="zníž. prenesená",J242,0)</f>
        <v>0</v>
      </c>
      <c r="BI242" s="199">
        <f>IF(N242="nulová",J242,0)</f>
        <v>0</v>
      </c>
      <c r="BJ242" s="15" t="s">
        <v>87</v>
      </c>
      <c r="BK242" s="199">
        <f>ROUND(I242*H242,2)</f>
        <v>0</v>
      </c>
      <c r="BL242" s="15" t="s">
        <v>189</v>
      </c>
      <c r="BM242" s="198" t="s">
        <v>501</v>
      </c>
    </row>
    <row r="243" s="2" customFormat="1" ht="24.15" customHeight="1">
      <c r="A243" s="34"/>
      <c r="B243" s="185"/>
      <c r="C243" s="186" t="s">
        <v>502</v>
      </c>
      <c r="D243" s="186" t="s">
        <v>185</v>
      </c>
      <c r="E243" s="187" t="s">
        <v>503</v>
      </c>
      <c r="F243" s="188" t="s">
        <v>504</v>
      </c>
      <c r="G243" s="189" t="s">
        <v>188</v>
      </c>
      <c r="H243" s="190">
        <v>1.1200000000000001</v>
      </c>
      <c r="I243" s="191"/>
      <c r="J243" s="192">
        <f>ROUND(I243*H243,2)</f>
        <v>0</v>
      </c>
      <c r="K243" s="193"/>
      <c r="L243" s="35"/>
      <c r="M243" s="194" t="s">
        <v>1</v>
      </c>
      <c r="N243" s="195" t="s">
        <v>41</v>
      </c>
      <c r="O243" s="78"/>
      <c r="P243" s="196">
        <f>O243*H243</f>
        <v>0</v>
      </c>
      <c r="Q243" s="196">
        <v>0</v>
      </c>
      <c r="R243" s="196">
        <f>Q243*H243</f>
        <v>0</v>
      </c>
      <c r="S243" s="196">
        <v>2.3999999999999999</v>
      </c>
      <c r="T243" s="197">
        <f>S243*H243</f>
        <v>2.6880000000000002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8" t="s">
        <v>189</v>
      </c>
      <c r="AT243" s="198" t="s">
        <v>185</v>
      </c>
      <c r="AU243" s="198" t="s">
        <v>87</v>
      </c>
      <c r="AY243" s="15" t="s">
        <v>183</v>
      </c>
      <c r="BE243" s="199">
        <f>IF(N243="základná",J243,0)</f>
        <v>0</v>
      </c>
      <c r="BF243" s="199">
        <f>IF(N243="znížená",J243,0)</f>
        <v>0</v>
      </c>
      <c r="BG243" s="199">
        <f>IF(N243="zákl. prenesená",J243,0)</f>
        <v>0</v>
      </c>
      <c r="BH243" s="199">
        <f>IF(N243="zníž. prenesená",J243,0)</f>
        <v>0</v>
      </c>
      <c r="BI243" s="199">
        <f>IF(N243="nulová",J243,0)</f>
        <v>0</v>
      </c>
      <c r="BJ243" s="15" t="s">
        <v>87</v>
      </c>
      <c r="BK243" s="199">
        <f>ROUND(I243*H243,2)</f>
        <v>0</v>
      </c>
      <c r="BL243" s="15" t="s">
        <v>189</v>
      </c>
      <c r="BM243" s="198" t="s">
        <v>505</v>
      </c>
    </row>
    <row r="244" s="2" customFormat="1" ht="37.8" customHeight="1">
      <c r="A244" s="34"/>
      <c r="B244" s="185"/>
      <c r="C244" s="186" t="s">
        <v>348</v>
      </c>
      <c r="D244" s="186" t="s">
        <v>185</v>
      </c>
      <c r="E244" s="187" t="s">
        <v>506</v>
      </c>
      <c r="F244" s="188" t="s">
        <v>507</v>
      </c>
      <c r="G244" s="189" t="s">
        <v>188</v>
      </c>
      <c r="H244" s="190">
        <v>4.7190000000000003</v>
      </c>
      <c r="I244" s="191"/>
      <c r="J244" s="192">
        <f>ROUND(I244*H244,2)</f>
        <v>0</v>
      </c>
      <c r="K244" s="193"/>
      <c r="L244" s="35"/>
      <c r="M244" s="194" t="s">
        <v>1</v>
      </c>
      <c r="N244" s="195" t="s">
        <v>41</v>
      </c>
      <c r="O244" s="78"/>
      <c r="P244" s="196">
        <f>O244*H244</f>
        <v>0</v>
      </c>
      <c r="Q244" s="196">
        <v>0</v>
      </c>
      <c r="R244" s="196">
        <f>Q244*H244</f>
        <v>0</v>
      </c>
      <c r="S244" s="196">
        <v>2.2000000000000002</v>
      </c>
      <c r="T244" s="197">
        <f>S244*H244</f>
        <v>10.381800000000002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189</v>
      </c>
      <c r="AT244" s="198" t="s">
        <v>185</v>
      </c>
      <c r="AU244" s="198" t="s">
        <v>87</v>
      </c>
      <c r="AY244" s="15" t="s">
        <v>183</v>
      </c>
      <c r="BE244" s="199">
        <f>IF(N244="základná",J244,0)</f>
        <v>0</v>
      </c>
      <c r="BF244" s="199">
        <f>IF(N244="znížená",J244,0)</f>
        <v>0</v>
      </c>
      <c r="BG244" s="199">
        <f>IF(N244="zákl. prenesená",J244,0)</f>
        <v>0</v>
      </c>
      <c r="BH244" s="199">
        <f>IF(N244="zníž. prenesená",J244,0)</f>
        <v>0</v>
      </c>
      <c r="BI244" s="199">
        <f>IF(N244="nulová",J244,0)</f>
        <v>0</v>
      </c>
      <c r="BJ244" s="15" t="s">
        <v>87</v>
      </c>
      <c r="BK244" s="199">
        <f>ROUND(I244*H244,2)</f>
        <v>0</v>
      </c>
      <c r="BL244" s="15" t="s">
        <v>189</v>
      </c>
      <c r="BM244" s="198" t="s">
        <v>508</v>
      </c>
    </row>
    <row r="245" s="2" customFormat="1" ht="33" customHeight="1">
      <c r="A245" s="34"/>
      <c r="B245" s="185"/>
      <c r="C245" s="186" t="s">
        <v>509</v>
      </c>
      <c r="D245" s="186" t="s">
        <v>185</v>
      </c>
      <c r="E245" s="187" t="s">
        <v>510</v>
      </c>
      <c r="F245" s="188" t="s">
        <v>511</v>
      </c>
      <c r="G245" s="189" t="s">
        <v>213</v>
      </c>
      <c r="H245" s="190">
        <v>201.61000000000001</v>
      </c>
      <c r="I245" s="191"/>
      <c r="J245" s="192">
        <f>ROUND(I245*H245,2)</f>
        <v>0</v>
      </c>
      <c r="K245" s="193"/>
      <c r="L245" s="35"/>
      <c r="M245" s="194" t="s">
        <v>1</v>
      </c>
      <c r="N245" s="195" t="s">
        <v>41</v>
      </c>
      <c r="O245" s="78"/>
      <c r="P245" s="196">
        <f>O245*H245</f>
        <v>0</v>
      </c>
      <c r="Q245" s="196">
        <v>0</v>
      </c>
      <c r="R245" s="196">
        <f>Q245*H245</f>
        <v>0</v>
      </c>
      <c r="S245" s="196">
        <v>0.02</v>
      </c>
      <c r="T245" s="197">
        <f>S245*H245</f>
        <v>4.0322000000000005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189</v>
      </c>
      <c r="AT245" s="198" t="s">
        <v>185</v>
      </c>
      <c r="AU245" s="198" t="s">
        <v>87</v>
      </c>
      <c r="AY245" s="15" t="s">
        <v>183</v>
      </c>
      <c r="BE245" s="199">
        <f>IF(N245="základná",J245,0)</f>
        <v>0</v>
      </c>
      <c r="BF245" s="199">
        <f>IF(N245="znížená",J245,0)</f>
        <v>0</v>
      </c>
      <c r="BG245" s="199">
        <f>IF(N245="zákl. prenesená",J245,0)</f>
        <v>0</v>
      </c>
      <c r="BH245" s="199">
        <f>IF(N245="zníž. prenesená",J245,0)</f>
        <v>0</v>
      </c>
      <c r="BI245" s="199">
        <f>IF(N245="nulová",J245,0)</f>
        <v>0</v>
      </c>
      <c r="BJ245" s="15" t="s">
        <v>87</v>
      </c>
      <c r="BK245" s="199">
        <f>ROUND(I245*H245,2)</f>
        <v>0</v>
      </c>
      <c r="BL245" s="15" t="s">
        <v>189</v>
      </c>
      <c r="BM245" s="198" t="s">
        <v>512</v>
      </c>
    </row>
    <row r="246" s="2" customFormat="1" ht="21.75" customHeight="1">
      <c r="A246" s="34"/>
      <c r="B246" s="185"/>
      <c r="C246" s="186" t="s">
        <v>351</v>
      </c>
      <c r="D246" s="186" t="s">
        <v>185</v>
      </c>
      <c r="E246" s="187" t="s">
        <v>513</v>
      </c>
      <c r="F246" s="188" t="s">
        <v>514</v>
      </c>
      <c r="G246" s="189" t="s">
        <v>213</v>
      </c>
      <c r="H246" s="190">
        <v>12.938000000000001</v>
      </c>
      <c r="I246" s="191"/>
      <c r="J246" s="192">
        <f>ROUND(I246*H246,2)</f>
        <v>0</v>
      </c>
      <c r="K246" s="193"/>
      <c r="L246" s="35"/>
      <c r="M246" s="194" t="s">
        <v>1</v>
      </c>
      <c r="N246" s="195" t="s">
        <v>41</v>
      </c>
      <c r="O246" s="78"/>
      <c r="P246" s="196">
        <f>O246*H246</f>
        <v>0</v>
      </c>
      <c r="Q246" s="196">
        <v>0</v>
      </c>
      <c r="R246" s="196">
        <f>Q246*H246</f>
        <v>0</v>
      </c>
      <c r="S246" s="196">
        <v>0.18100015458339799</v>
      </c>
      <c r="T246" s="197">
        <f>S246*H246</f>
        <v>2.3417800000000035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189</v>
      </c>
      <c r="AT246" s="198" t="s">
        <v>185</v>
      </c>
      <c r="AU246" s="198" t="s">
        <v>87</v>
      </c>
      <c r="AY246" s="15" t="s">
        <v>183</v>
      </c>
      <c r="BE246" s="199">
        <f>IF(N246="základná",J246,0)</f>
        <v>0</v>
      </c>
      <c r="BF246" s="199">
        <f>IF(N246="znížená",J246,0)</f>
        <v>0</v>
      </c>
      <c r="BG246" s="199">
        <f>IF(N246="zákl. prenesená",J246,0)</f>
        <v>0</v>
      </c>
      <c r="BH246" s="199">
        <f>IF(N246="zníž. prenesená",J246,0)</f>
        <v>0</v>
      </c>
      <c r="BI246" s="199">
        <f>IF(N246="nulová",J246,0)</f>
        <v>0</v>
      </c>
      <c r="BJ246" s="15" t="s">
        <v>87</v>
      </c>
      <c r="BK246" s="199">
        <f>ROUND(I246*H246,2)</f>
        <v>0</v>
      </c>
      <c r="BL246" s="15" t="s">
        <v>189</v>
      </c>
      <c r="BM246" s="198" t="s">
        <v>515</v>
      </c>
    </row>
    <row r="247" s="2" customFormat="1" ht="24.15" customHeight="1">
      <c r="A247" s="34"/>
      <c r="B247" s="185"/>
      <c r="C247" s="186" t="s">
        <v>516</v>
      </c>
      <c r="D247" s="186" t="s">
        <v>185</v>
      </c>
      <c r="E247" s="187" t="s">
        <v>517</v>
      </c>
      <c r="F247" s="188" t="s">
        <v>518</v>
      </c>
      <c r="G247" s="189" t="s">
        <v>238</v>
      </c>
      <c r="H247" s="190">
        <v>34</v>
      </c>
      <c r="I247" s="191"/>
      <c r="J247" s="192">
        <f>ROUND(I247*H247,2)</f>
        <v>0</v>
      </c>
      <c r="K247" s="193"/>
      <c r="L247" s="35"/>
      <c r="M247" s="194" t="s">
        <v>1</v>
      </c>
      <c r="N247" s="195" t="s">
        <v>41</v>
      </c>
      <c r="O247" s="78"/>
      <c r="P247" s="196">
        <f>O247*H247</f>
        <v>0</v>
      </c>
      <c r="Q247" s="196">
        <v>0</v>
      </c>
      <c r="R247" s="196">
        <f>Q247*H247</f>
        <v>0</v>
      </c>
      <c r="S247" s="196">
        <v>0.024</v>
      </c>
      <c r="T247" s="197">
        <f>S247*H247</f>
        <v>0.81600000000000006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8" t="s">
        <v>189</v>
      </c>
      <c r="AT247" s="198" t="s">
        <v>185</v>
      </c>
      <c r="AU247" s="198" t="s">
        <v>87</v>
      </c>
      <c r="AY247" s="15" t="s">
        <v>183</v>
      </c>
      <c r="BE247" s="199">
        <f>IF(N247="základná",J247,0)</f>
        <v>0</v>
      </c>
      <c r="BF247" s="199">
        <f>IF(N247="znížená",J247,0)</f>
        <v>0</v>
      </c>
      <c r="BG247" s="199">
        <f>IF(N247="zákl. prenesená",J247,0)</f>
        <v>0</v>
      </c>
      <c r="BH247" s="199">
        <f>IF(N247="zníž. prenesená",J247,0)</f>
        <v>0</v>
      </c>
      <c r="BI247" s="199">
        <f>IF(N247="nulová",J247,0)</f>
        <v>0</v>
      </c>
      <c r="BJ247" s="15" t="s">
        <v>87</v>
      </c>
      <c r="BK247" s="199">
        <f>ROUND(I247*H247,2)</f>
        <v>0</v>
      </c>
      <c r="BL247" s="15" t="s">
        <v>189</v>
      </c>
      <c r="BM247" s="198" t="s">
        <v>519</v>
      </c>
    </row>
    <row r="248" s="2" customFormat="1" ht="24.15" customHeight="1">
      <c r="A248" s="34"/>
      <c r="B248" s="185"/>
      <c r="C248" s="186" t="s">
        <v>355</v>
      </c>
      <c r="D248" s="186" t="s">
        <v>185</v>
      </c>
      <c r="E248" s="187" t="s">
        <v>520</v>
      </c>
      <c r="F248" s="188" t="s">
        <v>521</v>
      </c>
      <c r="G248" s="189" t="s">
        <v>213</v>
      </c>
      <c r="H248" s="190">
        <v>39.499000000000002</v>
      </c>
      <c r="I248" s="191"/>
      <c r="J248" s="192">
        <f>ROUND(I248*H248,2)</f>
        <v>0</v>
      </c>
      <c r="K248" s="193"/>
      <c r="L248" s="35"/>
      <c r="M248" s="194" t="s">
        <v>1</v>
      </c>
      <c r="N248" s="195" t="s">
        <v>41</v>
      </c>
      <c r="O248" s="78"/>
      <c r="P248" s="196">
        <f>O248*H248</f>
        <v>0</v>
      </c>
      <c r="Q248" s="196">
        <v>0</v>
      </c>
      <c r="R248" s="196">
        <f>Q248*H248</f>
        <v>0</v>
      </c>
      <c r="S248" s="196">
        <v>0.075999898731613502</v>
      </c>
      <c r="T248" s="197">
        <f>S248*H248</f>
        <v>3.0019200000000019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8" t="s">
        <v>189</v>
      </c>
      <c r="AT248" s="198" t="s">
        <v>185</v>
      </c>
      <c r="AU248" s="198" t="s">
        <v>87</v>
      </c>
      <c r="AY248" s="15" t="s">
        <v>183</v>
      </c>
      <c r="BE248" s="199">
        <f>IF(N248="základná",J248,0)</f>
        <v>0</v>
      </c>
      <c r="BF248" s="199">
        <f>IF(N248="znížená",J248,0)</f>
        <v>0</v>
      </c>
      <c r="BG248" s="199">
        <f>IF(N248="zákl. prenesená",J248,0)</f>
        <v>0</v>
      </c>
      <c r="BH248" s="199">
        <f>IF(N248="zníž. prenesená",J248,0)</f>
        <v>0</v>
      </c>
      <c r="BI248" s="199">
        <f>IF(N248="nulová",J248,0)</f>
        <v>0</v>
      </c>
      <c r="BJ248" s="15" t="s">
        <v>87</v>
      </c>
      <c r="BK248" s="199">
        <f>ROUND(I248*H248,2)</f>
        <v>0</v>
      </c>
      <c r="BL248" s="15" t="s">
        <v>189</v>
      </c>
      <c r="BM248" s="198" t="s">
        <v>522</v>
      </c>
    </row>
    <row r="249" s="2" customFormat="1" ht="24.15" customHeight="1">
      <c r="A249" s="34"/>
      <c r="B249" s="185"/>
      <c r="C249" s="186" t="s">
        <v>523</v>
      </c>
      <c r="D249" s="186" t="s">
        <v>185</v>
      </c>
      <c r="E249" s="187" t="s">
        <v>524</v>
      </c>
      <c r="F249" s="188" t="s">
        <v>525</v>
      </c>
      <c r="G249" s="189" t="s">
        <v>213</v>
      </c>
      <c r="H249" s="190">
        <v>10</v>
      </c>
      <c r="I249" s="191"/>
      <c r="J249" s="192">
        <f>ROUND(I249*H249,2)</f>
        <v>0</v>
      </c>
      <c r="K249" s="193"/>
      <c r="L249" s="35"/>
      <c r="M249" s="194" t="s">
        <v>1</v>
      </c>
      <c r="N249" s="195" t="s">
        <v>41</v>
      </c>
      <c r="O249" s="78"/>
      <c r="P249" s="196">
        <f>O249*H249</f>
        <v>0</v>
      </c>
      <c r="Q249" s="196">
        <v>0</v>
      </c>
      <c r="R249" s="196">
        <f>Q249*H249</f>
        <v>0</v>
      </c>
      <c r="S249" s="196">
        <v>0.063</v>
      </c>
      <c r="T249" s="197">
        <f>S249*H249</f>
        <v>0.63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8" t="s">
        <v>189</v>
      </c>
      <c r="AT249" s="198" t="s">
        <v>185</v>
      </c>
      <c r="AU249" s="198" t="s">
        <v>87</v>
      </c>
      <c r="AY249" s="15" t="s">
        <v>183</v>
      </c>
      <c r="BE249" s="199">
        <f>IF(N249="základná",J249,0)</f>
        <v>0</v>
      </c>
      <c r="BF249" s="199">
        <f>IF(N249="znížená",J249,0)</f>
        <v>0</v>
      </c>
      <c r="BG249" s="199">
        <f>IF(N249="zákl. prenesená",J249,0)</f>
        <v>0</v>
      </c>
      <c r="BH249" s="199">
        <f>IF(N249="zníž. prenesená",J249,0)</f>
        <v>0</v>
      </c>
      <c r="BI249" s="199">
        <f>IF(N249="nulová",J249,0)</f>
        <v>0</v>
      </c>
      <c r="BJ249" s="15" t="s">
        <v>87</v>
      </c>
      <c r="BK249" s="199">
        <f>ROUND(I249*H249,2)</f>
        <v>0</v>
      </c>
      <c r="BL249" s="15" t="s">
        <v>189</v>
      </c>
      <c r="BM249" s="198" t="s">
        <v>526</v>
      </c>
    </row>
    <row r="250" s="2" customFormat="1" ht="24.15" customHeight="1">
      <c r="A250" s="34"/>
      <c r="B250" s="185"/>
      <c r="C250" s="186" t="s">
        <v>358</v>
      </c>
      <c r="D250" s="186" t="s">
        <v>185</v>
      </c>
      <c r="E250" s="187" t="s">
        <v>527</v>
      </c>
      <c r="F250" s="188" t="s">
        <v>528</v>
      </c>
      <c r="G250" s="189" t="s">
        <v>213</v>
      </c>
      <c r="H250" s="190">
        <v>26.600000000000001</v>
      </c>
      <c r="I250" s="191"/>
      <c r="J250" s="192">
        <f>ROUND(I250*H250,2)</f>
        <v>0</v>
      </c>
      <c r="K250" s="193"/>
      <c r="L250" s="35"/>
      <c r="M250" s="194" t="s">
        <v>1</v>
      </c>
      <c r="N250" s="195" t="s">
        <v>41</v>
      </c>
      <c r="O250" s="78"/>
      <c r="P250" s="196">
        <f>O250*H250</f>
        <v>0</v>
      </c>
      <c r="Q250" s="196">
        <v>0</v>
      </c>
      <c r="R250" s="196">
        <f>Q250*H250</f>
        <v>0</v>
      </c>
      <c r="S250" s="196">
        <v>0.065000000000000002</v>
      </c>
      <c r="T250" s="197">
        <f>S250*H250</f>
        <v>1.7290000000000001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8" t="s">
        <v>189</v>
      </c>
      <c r="AT250" s="198" t="s">
        <v>185</v>
      </c>
      <c r="AU250" s="198" t="s">
        <v>87</v>
      </c>
      <c r="AY250" s="15" t="s">
        <v>183</v>
      </c>
      <c r="BE250" s="199">
        <f>IF(N250="základná",J250,0)</f>
        <v>0</v>
      </c>
      <c r="BF250" s="199">
        <f>IF(N250="znížená",J250,0)</f>
        <v>0</v>
      </c>
      <c r="BG250" s="199">
        <f>IF(N250="zákl. prenesená",J250,0)</f>
        <v>0</v>
      </c>
      <c r="BH250" s="199">
        <f>IF(N250="zníž. prenesená",J250,0)</f>
        <v>0</v>
      </c>
      <c r="BI250" s="199">
        <f>IF(N250="nulová",J250,0)</f>
        <v>0</v>
      </c>
      <c r="BJ250" s="15" t="s">
        <v>87</v>
      </c>
      <c r="BK250" s="199">
        <f>ROUND(I250*H250,2)</f>
        <v>0</v>
      </c>
      <c r="BL250" s="15" t="s">
        <v>189</v>
      </c>
      <c r="BM250" s="198" t="s">
        <v>529</v>
      </c>
    </row>
    <row r="251" s="2" customFormat="1" ht="24.15" customHeight="1">
      <c r="A251" s="34"/>
      <c r="B251" s="185"/>
      <c r="C251" s="186" t="s">
        <v>530</v>
      </c>
      <c r="D251" s="186" t="s">
        <v>185</v>
      </c>
      <c r="E251" s="187" t="s">
        <v>531</v>
      </c>
      <c r="F251" s="188" t="s">
        <v>532</v>
      </c>
      <c r="G251" s="189" t="s">
        <v>238</v>
      </c>
      <c r="H251" s="190">
        <v>6</v>
      </c>
      <c r="I251" s="191"/>
      <c r="J251" s="192">
        <f>ROUND(I251*H251,2)</f>
        <v>0</v>
      </c>
      <c r="K251" s="193"/>
      <c r="L251" s="35"/>
      <c r="M251" s="194" t="s">
        <v>1</v>
      </c>
      <c r="N251" s="195" t="s">
        <v>41</v>
      </c>
      <c r="O251" s="78"/>
      <c r="P251" s="196">
        <f>O251*H251</f>
        <v>0</v>
      </c>
      <c r="Q251" s="196">
        <v>0</v>
      </c>
      <c r="R251" s="196">
        <f>Q251*H251</f>
        <v>0</v>
      </c>
      <c r="S251" s="196">
        <v>0.0040000000000000001</v>
      </c>
      <c r="T251" s="197">
        <f>S251*H251</f>
        <v>0.024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8" t="s">
        <v>189</v>
      </c>
      <c r="AT251" s="198" t="s">
        <v>185</v>
      </c>
      <c r="AU251" s="198" t="s">
        <v>87</v>
      </c>
      <c r="AY251" s="15" t="s">
        <v>183</v>
      </c>
      <c r="BE251" s="199">
        <f>IF(N251="základná",J251,0)</f>
        <v>0</v>
      </c>
      <c r="BF251" s="199">
        <f>IF(N251="znížená",J251,0)</f>
        <v>0</v>
      </c>
      <c r="BG251" s="199">
        <f>IF(N251="zákl. prenesená",J251,0)</f>
        <v>0</v>
      </c>
      <c r="BH251" s="199">
        <f>IF(N251="zníž. prenesená",J251,0)</f>
        <v>0</v>
      </c>
      <c r="BI251" s="199">
        <f>IF(N251="nulová",J251,0)</f>
        <v>0</v>
      </c>
      <c r="BJ251" s="15" t="s">
        <v>87</v>
      </c>
      <c r="BK251" s="199">
        <f>ROUND(I251*H251,2)</f>
        <v>0</v>
      </c>
      <c r="BL251" s="15" t="s">
        <v>189</v>
      </c>
      <c r="BM251" s="198" t="s">
        <v>533</v>
      </c>
    </row>
    <row r="252" s="2" customFormat="1" ht="24.15" customHeight="1">
      <c r="A252" s="34"/>
      <c r="B252" s="185"/>
      <c r="C252" s="186" t="s">
        <v>362</v>
      </c>
      <c r="D252" s="186" t="s">
        <v>185</v>
      </c>
      <c r="E252" s="187" t="s">
        <v>534</v>
      </c>
      <c r="F252" s="188" t="s">
        <v>535</v>
      </c>
      <c r="G252" s="189" t="s">
        <v>238</v>
      </c>
      <c r="H252" s="190">
        <v>3</v>
      </c>
      <c r="I252" s="191"/>
      <c r="J252" s="192">
        <f>ROUND(I252*H252,2)</f>
        <v>0</v>
      </c>
      <c r="K252" s="193"/>
      <c r="L252" s="35"/>
      <c r="M252" s="194" t="s">
        <v>1</v>
      </c>
      <c r="N252" s="195" t="s">
        <v>41</v>
      </c>
      <c r="O252" s="78"/>
      <c r="P252" s="196">
        <f>O252*H252</f>
        <v>0</v>
      </c>
      <c r="Q252" s="196">
        <v>0</v>
      </c>
      <c r="R252" s="196">
        <f>Q252*H252</f>
        <v>0</v>
      </c>
      <c r="S252" s="196">
        <v>0.0080000000000000002</v>
      </c>
      <c r="T252" s="197">
        <f>S252*H252</f>
        <v>0.024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8" t="s">
        <v>189</v>
      </c>
      <c r="AT252" s="198" t="s">
        <v>185</v>
      </c>
      <c r="AU252" s="198" t="s">
        <v>87</v>
      </c>
      <c r="AY252" s="15" t="s">
        <v>183</v>
      </c>
      <c r="BE252" s="199">
        <f>IF(N252="základná",J252,0)</f>
        <v>0</v>
      </c>
      <c r="BF252" s="199">
        <f>IF(N252="znížená",J252,0)</f>
        <v>0</v>
      </c>
      <c r="BG252" s="199">
        <f>IF(N252="zákl. prenesená",J252,0)</f>
        <v>0</v>
      </c>
      <c r="BH252" s="199">
        <f>IF(N252="zníž. prenesená",J252,0)</f>
        <v>0</v>
      </c>
      <c r="BI252" s="199">
        <f>IF(N252="nulová",J252,0)</f>
        <v>0</v>
      </c>
      <c r="BJ252" s="15" t="s">
        <v>87</v>
      </c>
      <c r="BK252" s="199">
        <f>ROUND(I252*H252,2)</f>
        <v>0</v>
      </c>
      <c r="BL252" s="15" t="s">
        <v>189</v>
      </c>
      <c r="BM252" s="198" t="s">
        <v>536</v>
      </c>
    </row>
    <row r="253" s="2" customFormat="1" ht="24.15" customHeight="1">
      <c r="A253" s="34"/>
      <c r="B253" s="185"/>
      <c r="C253" s="186" t="s">
        <v>537</v>
      </c>
      <c r="D253" s="186" t="s">
        <v>185</v>
      </c>
      <c r="E253" s="187" t="s">
        <v>538</v>
      </c>
      <c r="F253" s="188" t="s">
        <v>539</v>
      </c>
      <c r="G253" s="189" t="s">
        <v>238</v>
      </c>
      <c r="H253" s="190">
        <v>2</v>
      </c>
      <c r="I253" s="191"/>
      <c r="J253" s="192">
        <f>ROUND(I253*H253,2)</f>
        <v>0</v>
      </c>
      <c r="K253" s="193"/>
      <c r="L253" s="35"/>
      <c r="M253" s="194" t="s">
        <v>1</v>
      </c>
      <c r="N253" s="195" t="s">
        <v>41</v>
      </c>
      <c r="O253" s="78"/>
      <c r="P253" s="196">
        <f>O253*H253</f>
        <v>0</v>
      </c>
      <c r="Q253" s="196">
        <v>0</v>
      </c>
      <c r="R253" s="196">
        <f>Q253*H253</f>
        <v>0</v>
      </c>
      <c r="S253" s="196">
        <v>0.025999999999999999</v>
      </c>
      <c r="T253" s="197">
        <f>S253*H253</f>
        <v>0.051999999999999998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8" t="s">
        <v>189</v>
      </c>
      <c r="AT253" s="198" t="s">
        <v>185</v>
      </c>
      <c r="AU253" s="198" t="s">
        <v>87</v>
      </c>
      <c r="AY253" s="15" t="s">
        <v>183</v>
      </c>
      <c r="BE253" s="199">
        <f>IF(N253="základná",J253,0)</f>
        <v>0</v>
      </c>
      <c r="BF253" s="199">
        <f>IF(N253="znížená",J253,0)</f>
        <v>0</v>
      </c>
      <c r="BG253" s="199">
        <f>IF(N253="zákl. prenesená",J253,0)</f>
        <v>0</v>
      </c>
      <c r="BH253" s="199">
        <f>IF(N253="zníž. prenesená",J253,0)</f>
        <v>0</v>
      </c>
      <c r="BI253" s="199">
        <f>IF(N253="nulová",J253,0)</f>
        <v>0</v>
      </c>
      <c r="BJ253" s="15" t="s">
        <v>87</v>
      </c>
      <c r="BK253" s="199">
        <f>ROUND(I253*H253,2)</f>
        <v>0</v>
      </c>
      <c r="BL253" s="15" t="s">
        <v>189</v>
      </c>
      <c r="BM253" s="198" t="s">
        <v>540</v>
      </c>
    </row>
    <row r="254" s="2" customFormat="1" ht="24.15" customHeight="1">
      <c r="A254" s="34"/>
      <c r="B254" s="185"/>
      <c r="C254" s="186" t="s">
        <v>365</v>
      </c>
      <c r="D254" s="186" t="s">
        <v>185</v>
      </c>
      <c r="E254" s="187" t="s">
        <v>541</v>
      </c>
      <c r="F254" s="188" t="s">
        <v>542</v>
      </c>
      <c r="G254" s="189" t="s">
        <v>238</v>
      </c>
      <c r="H254" s="190">
        <v>2</v>
      </c>
      <c r="I254" s="191"/>
      <c r="J254" s="192">
        <f>ROUND(I254*H254,2)</f>
        <v>0</v>
      </c>
      <c r="K254" s="193"/>
      <c r="L254" s="35"/>
      <c r="M254" s="194" t="s">
        <v>1</v>
      </c>
      <c r="N254" s="195" t="s">
        <v>41</v>
      </c>
      <c r="O254" s="78"/>
      <c r="P254" s="196">
        <f>O254*H254</f>
        <v>0</v>
      </c>
      <c r="Q254" s="196">
        <v>0</v>
      </c>
      <c r="R254" s="196">
        <f>Q254*H254</f>
        <v>0</v>
      </c>
      <c r="S254" s="196">
        <v>0.057000000000000002</v>
      </c>
      <c r="T254" s="197">
        <f>S254*H254</f>
        <v>0.114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8" t="s">
        <v>189</v>
      </c>
      <c r="AT254" s="198" t="s">
        <v>185</v>
      </c>
      <c r="AU254" s="198" t="s">
        <v>87</v>
      </c>
      <c r="AY254" s="15" t="s">
        <v>183</v>
      </c>
      <c r="BE254" s="199">
        <f>IF(N254="základná",J254,0)</f>
        <v>0</v>
      </c>
      <c r="BF254" s="199">
        <f>IF(N254="znížená",J254,0)</f>
        <v>0</v>
      </c>
      <c r="BG254" s="199">
        <f>IF(N254="zákl. prenesená",J254,0)</f>
        <v>0</v>
      </c>
      <c r="BH254" s="199">
        <f>IF(N254="zníž. prenesená",J254,0)</f>
        <v>0</v>
      </c>
      <c r="BI254" s="199">
        <f>IF(N254="nulová",J254,0)</f>
        <v>0</v>
      </c>
      <c r="BJ254" s="15" t="s">
        <v>87</v>
      </c>
      <c r="BK254" s="199">
        <f>ROUND(I254*H254,2)</f>
        <v>0</v>
      </c>
      <c r="BL254" s="15" t="s">
        <v>189</v>
      </c>
      <c r="BM254" s="198" t="s">
        <v>543</v>
      </c>
    </row>
    <row r="255" s="2" customFormat="1" ht="24.15" customHeight="1">
      <c r="A255" s="34"/>
      <c r="B255" s="185"/>
      <c r="C255" s="186" t="s">
        <v>544</v>
      </c>
      <c r="D255" s="186" t="s">
        <v>185</v>
      </c>
      <c r="E255" s="187" t="s">
        <v>545</v>
      </c>
      <c r="F255" s="188" t="s">
        <v>546</v>
      </c>
      <c r="G255" s="189" t="s">
        <v>188</v>
      </c>
      <c r="H255" s="190">
        <v>0.26800000000000002</v>
      </c>
      <c r="I255" s="191"/>
      <c r="J255" s="192">
        <f>ROUND(I255*H255,2)</f>
        <v>0</v>
      </c>
      <c r="K255" s="193"/>
      <c r="L255" s="35"/>
      <c r="M255" s="194" t="s">
        <v>1</v>
      </c>
      <c r="N255" s="195" t="s">
        <v>41</v>
      </c>
      <c r="O255" s="78"/>
      <c r="P255" s="196">
        <f>O255*H255</f>
        <v>0</v>
      </c>
      <c r="Q255" s="196">
        <v>0</v>
      </c>
      <c r="R255" s="196">
        <f>Q255*H255</f>
        <v>0</v>
      </c>
      <c r="S255" s="196">
        <v>1.875</v>
      </c>
      <c r="T255" s="197">
        <f>S255*H255</f>
        <v>0.50250000000000006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8" t="s">
        <v>189</v>
      </c>
      <c r="AT255" s="198" t="s">
        <v>185</v>
      </c>
      <c r="AU255" s="198" t="s">
        <v>87</v>
      </c>
      <c r="AY255" s="15" t="s">
        <v>183</v>
      </c>
      <c r="BE255" s="199">
        <f>IF(N255="základná",J255,0)</f>
        <v>0</v>
      </c>
      <c r="BF255" s="199">
        <f>IF(N255="znížená",J255,0)</f>
        <v>0</v>
      </c>
      <c r="BG255" s="199">
        <f>IF(N255="zákl. prenesená",J255,0)</f>
        <v>0</v>
      </c>
      <c r="BH255" s="199">
        <f>IF(N255="zníž. prenesená",J255,0)</f>
        <v>0</v>
      </c>
      <c r="BI255" s="199">
        <f>IF(N255="nulová",J255,0)</f>
        <v>0</v>
      </c>
      <c r="BJ255" s="15" t="s">
        <v>87</v>
      </c>
      <c r="BK255" s="199">
        <f>ROUND(I255*H255,2)</f>
        <v>0</v>
      </c>
      <c r="BL255" s="15" t="s">
        <v>189</v>
      </c>
      <c r="BM255" s="198" t="s">
        <v>547</v>
      </c>
    </row>
    <row r="256" s="2" customFormat="1" ht="24.15" customHeight="1">
      <c r="A256" s="34"/>
      <c r="B256" s="185"/>
      <c r="C256" s="186" t="s">
        <v>370</v>
      </c>
      <c r="D256" s="186" t="s">
        <v>185</v>
      </c>
      <c r="E256" s="187" t="s">
        <v>548</v>
      </c>
      <c r="F256" s="188" t="s">
        <v>549</v>
      </c>
      <c r="G256" s="189" t="s">
        <v>188</v>
      </c>
      <c r="H256" s="190">
        <v>1.758</v>
      </c>
      <c r="I256" s="191"/>
      <c r="J256" s="192">
        <f>ROUND(I256*H256,2)</f>
        <v>0</v>
      </c>
      <c r="K256" s="193"/>
      <c r="L256" s="35"/>
      <c r="M256" s="194" t="s">
        <v>1</v>
      </c>
      <c r="N256" s="195" t="s">
        <v>41</v>
      </c>
      <c r="O256" s="78"/>
      <c r="P256" s="196">
        <f>O256*H256</f>
        <v>0</v>
      </c>
      <c r="Q256" s="196">
        <v>0</v>
      </c>
      <c r="R256" s="196">
        <f>Q256*H256</f>
        <v>0</v>
      </c>
      <c r="S256" s="196">
        <v>1.875</v>
      </c>
      <c r="T256" s="197">
        <f>S256*H256</f>
        <v>3.2962500000000001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8" t="s">
        <v>189</v>
      </c>
      <c r="AT256" s="198" t="s">
        <v>185</v>
      </c>
      <c r="AU256" s="198" t="s">
        <v>87</v>
      </c>
      <c r="AY256" s="15" t="s">
        <v>183</v>
      </c>
      <c r="BE256" s="199">
        <f>IF(N256="základná",J256,0)</f>
        <v>0</v>
      </c>
      <c r="BF256" s="199">
        <f>IF(N256="znížená",J256,0)</f>
        <v>0</v>
      </c>
      <c r="BG256" s="199">
        <f>IF(N256="zákl. prenesená",J256,0)</f>
        <v>0</v>
      </c>
      <c r="BH256" s="199">
        <f>IF(N256="zníž. prenesená",J256,0)</f>
        <v>0</v>
      </c>
      <c r="BI256" s="199">
        <f>IF(N256="nulová",J256,0)</f>
        <v>0</v>
      </c>
      <c r="BJ256" s="15" t="s">
        <v>87</v>
      </c>
      <c r="BK256" s="199">
        <f>ROUND(I256*H256,2)</f>
        <v>0</v>
      </c>
      <c r="BL256" s="15" t="s">
        <v>189</v>
      </c>
      <c r="BM256" s="198" t="s">
        <v>550</v>
      </c>
    </row>
    <row r="257" s="2" customFormat="1" ht="24.15" customHeight="1">
      <c r="A257" s="34"/>
      <c r="B257" s="185"/>
      <c r="C257" s="186" t="s">
        <v>551</v>
      </c>
      <c r="D257" s="186" t="s">
        <v>185</v>
      </c>
      <c r="E257" s="187" t="s">
        <v>552</v>
      </c>
      <c r="F257" s="188" t="s">
        <v>553</v>
      </c>
      <c r="G257" s="189" t="s">
        <v>213</v>
      </c>
      <c r="H257" s="190">
        <v>17.363</v>
      </c>
      <c r="I257" s="191"/>
      <c r="J257" s="192">
        <f>ROUND(I257*H257,2)</f>
        <v>0</v>
      </c>
      <c r="K257" s="193"/>
      <c r="L257" s="35"/>
      <c r="M257" s="194" t="s">
        <v>1</v>
      </c>
      <c r="N257" s="195" t="s">
        <v>41</v>
      </c>
      <c r="O257" s="78"/>
      <c r="P257" s="196">
        <f>O257*H257</f>
        <v>0</v>
      </c>
      <c r="Q257" s="196">
        <v>0</v>
      </c>
      <c r="R257" s="196">
        <f>Q257*H257</f>
        <v>0</v>
      </c>
      <c r="S257" s="196">
        <v>0.17999999999999999</v>
      </c>
      <c r="T257" s="197">
        <f>S257*H257</f>
        <v>3.12534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8" t="s">
        <v>189</v>
      </c>
      <c r="AT257" s="198" t="s">
        <v>185</v>
      </c>
      <c r="AU257" s="198" t="s">
        <v>87</v>
      </c>
      <c r="AY257" s="15" t="s">
        <v>183</v>
      </c>
      <c r="BE257" s="199">
        <f>IF(N257="základná",J257,0)</f>
        <v>0</v>
      </c>
      <c r="BF257" s="199">
        <f>IF(N257="znížená",J257,0)</f>
        <v>0</v>
      </c>
      <c r="BG257" s="199">
        <f>IF(N257="zákl. prenesená",J257,0)</f>
        <v>0</v>
      </c>
      <c r="BH257" s="199">
        <f>IF(N257="zníž. prenesená",J257,0)</f>
        <v>0</v>
      </c>
      <c r="BI257" s="199">
        <f>IF(N257="nulová",J257,0)</f>
        <v>0</v>
      </c>
      <c r="BJ257" s="15" t="s">
        <v>87</v>
      </c>
      <c r="BK257" s="199">
        <f>ROUND(I257*H257,2)</f>
        <v>0</v>
      </c>
      <c r="BL257" s="15" t="s">
        <v>189</v>
      </c>
      <c r="BM257" s="198" t="s">
        <v>554</v>
      </c>
    </row>
    <row r="258" s="2" customFormat="1" ht="24.15" customHeight="1">
      <c r="A258" s="34"/>
      <c r="B258" s="185"/>
      <c r="C258" s="186" t="s">
        <v>373</v>
      </c>
      <c r="D258" s="186" t="s">
        <v>185</v>
      </c>
      <c r="E258" s="187" t="s">
        <v>555</v>
      </c>
      <c r="F258" s="188" t="s">
        <v>556</v>
      </c>
      <c r="G258" s="189" t="s">
        <v>213</v>
      </c>
      <c r="H258" s="190">
        <v>8.3300000000000001</v>
      </c>
      <c r="I258" s="191"/>
      <c r="J258" s="192">
        <f>ROUND(I258*H258,2)</f>
        <v>0</v>
      </c>
      <c r="K258" s="193"/>
      <c r="L258" s="35"/>
      <c r="M258" s="194" t="s">
        <v>1</v>
      </c>
      <c r="N258" s="195" t="s">
        <v>41</v>
      </c>
      <c r="O258" s="78"/>
      <c r="P258" s="196">
        <f>O258*H258</f>
        <v>0</v>
      </c>
      <c r="Q258" s="196">
        <v>0</v>
      </c>
      <c r="R258" s="196">
        <f>Q258*H258</f>
        <v>0</v>
      </c>
      <c r="S258" s="196">
        <v>0.27000000000000002</v>
      </c>
      <c r="T258" s="197">
        <f>S258*H258</f>
        <v>2.2491000000000003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8" t="s">
        <v>189</v>
      </c>
      <c r="AT258" s="198" t="s">
        <v>185</v>
      </c>
      <c r="AU258" s="198" t="s">
        <v>87</v>
      </c>
      <c r="AY258" s="15" t="s">
        <v>183</v>
      </c>
      <c r="BE258" s="199">
        <f>IF(N258="základná",J258,0)</f>
        <v>0</v>
      </c>
      <c r="BF258" s="199">
        <f>IF(N258="znížená",J258,0)</f>
        <v>0</v>
      </c>
      <c r="BG258" s="199">
        <f>IF(N258="zákl. prenesená",J258,0)</f>
        <v>0</v>
      </c>
      <c r="BH258" s="199">
        <f>IF(N258="zníž. prenesená",J258,0)</f>
        <v>0</v>
      </c>
      <c r="BI258" s="199">
        <f>IF(N258="nulová",J258,0)</f>
        <v>0</v>
      </c>
      <c r="BJ258" s="15" t="s">
        <v>87</v>
      </c>
      <c r="BK258" s="199">
        <f>ROUND(I258*H258,2)</f>
        <v>0</v>
      </c>
      <c r="BL258" s="15" t="s">
        <v>189</v>
      </c>
      <c r="BM258" s="198" t="s">
        <v>557</v>
      </c>
    </row>
    <row r="259" s="2" customFormat="1" ht="24.15" customHeight="1">
      <c r="A259" s="34"/>
      <c r="B259" s="185"/>
      <c r="C259" s="186" t="s">
        <v>558</v>
      </c>
      <c r="D259" s="186" t="s">
        <v>185</v>
      </c>
      <c r="E259" s="187" t="s">
        <v>559</v>
      </c>
      <c r="F259" s="188" t="s">
        <v>560</v>
      </c>
      <c r="G259" s="189" t="s">
        <v>188</v>
      </c>
      <c r="H259" s="190">
        <v>1.214</v>
      </c>
      <c r="I259" s="191"/>
      <c r="J259" s="192">
        <f>ROUND(I259*H259,2)</f>
        <v>0</v>
      </c>
      <c r="K259" s="193"/>
      <c r="L259" s="35"/>
      <c r="M259" s="194" t="s">
        <v>1</v>
      </c>
      <c r="N259" s="195" t="s">
        <v>41</v>
      </c>
      <c r="O259" s="78"/>
      <c r="P259" s="196">
        <f>O259*H259</f>
        <v>0</v>
      </c>
      <c r="Q259" s="196">
        <v>0</v>
      </c>
      <c r="R259" s="196">
        <f>Q259*H259</f>
        <v>0</v>
      </c>
      <c r="S259" s="196">
        <v>1.875</v>
      </c>
      <c r="T259" s="197">
        <f>S259*H259</f>
        <v>2.2762500000000001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8" t="s">
        <v>189</v>
      </c>
      <c r="AT259" s="198" t="s">
        <v>185</v>
      </c>
      <c r="AU259" s="198" t="s">
        <v>87</v>
      </c>
      <c r="AY259" s="15" t="s">
        <v>183</v>
      </c>
      <c r="BE259" s="199">
        <f>IF(N259="základná",J259,0)</f>
        <v>0</v>
      </c>
      <c r="BF259" s="199">
        <f>IF(N259="znížená",J259,0)</f>
        <v>0</v>
      </c>
      <c r="BG259" s="199">
        <f>IF(N259="zákl. prenesená",J259,0)</f>
        <v>0</v>
      </c>
      <c r="BH259" s="199">
        <f>IF(N259="zníž. prenesená",J259,0)</f>
        <v>0</v>
      </c>
      <c r="BI259" s="199">
        <f>IF(N259="nulová",J259,0)</f>
        <v>0</v>
      </c>
      <c r="BJ259" s="15" t="s">
        <v>87</v>
      </c>
      <c r="BK259" s="199">
        <f>ROUND(I259*H259,2)</f>
        <v>0</v>
      </c>
      <c r="BL259" s="15" t="s">
        <v>189</v>
      </c>
      <c r="BM259" s="198" t="s">
        <v>561</v>
      </c>
    </row>
    <row r="260" s="2" customFormat="1" ht="24.15" customHeight="1">
      <c r="A260" s="34"/>
      <c r="B260" s="185"/>
      <c r="C260" s="186" t="s">
        <v>377</v>
      </c>
      <c r="D260" s="186" t="s">
        <v>185</v>
      </c>
      <c r="E260" s="187" t="s">
        <v>562</v>
      </c>
      <c r="F260" s="188" t="s">
        <v>563</v>
      </c>
      <c r="G260" s="189" t="s">
        <v>188</v>
      </c>
      <c r="H260" s="190">
        <v>7.2779999999999996</v>
      </c>
      <c r="I260" s="191"/>
      <c r="J260" s="192">
        <f>ROUND(I260*H260,2)</f>
        <v>0</v>
      </c>
      <c r="K260" s="193"/>
      <c r="L260" s="35"/>
      <c r="M260" s="194" t="s">
        <v>1</v>
      </c>
      <c r="N260" s="195" t="s">
        <v>41</v>
      </c>
      <c r="O260" s="78"/>
      <c r="P260" s="196">
        <f>O260*H260</f>
        <v>0</v>
      </c>
      <c r="Q260" s="196">
        <v>0</v>
      </c>
      <c r="R260" s="196">
        <f>Q260*H260</f>
        <v>0</v>
      </c>
      <c r="S260" s="196">
        <v>1.875</v>
      </c>
      <c r="T260" s="197">
        <f>S260*H260</f>
        <v>13.646249999999998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8" t="s">
        <v>189</v>
      </c>
      <c r="AT260" s="198" t="s">
        <v>185</v>
      </c>
      <c r="AU260" s="198" t="s">
        <v>87</v>
      </c>
      <c r="AY260" s="15" t="s">
        <v>183</v>
      </c>
      <c r="BE260" s="199">
        <f>IF(N260="základná",J260,0)</f>
        <v>0</v>
      </c>
      <c r="BF260" s="199">
        <f>IF(N260="znížená",J260,0)</f>
        <v>0</v>
      </c>
      <c r="BG260" s="199">
        <f>IF(N260="zákl. prenesená",J260,0)</f>
        <v>0</v>
      </c>
      <c r="BH260" s="199">
        <f>IF(N260="zníž. prenesená",J260,0)</f>
        <v>0</v>
      </c>
      <c r="BI260" s="199">
        <f>IF(N260="nulová",J260,0)</f>
        <v>0</v>
      </c>
      <c r="BJ260" s="15" t="s">
        <v>87</v>
      </c>
      <c r="BK260" s="199">
        <f>ROUND(I260*H260,2)</f>
        <v>0</v>
      </c>
      <c r="BL260" s="15" t="s">
        <v>189</v>
      </c>
      <c r="BM260" s="198" t="s">
        <v>564</v>
      </c>
    </row>
    <row r="261" s="2" customFormat="1" ht="24.15" customHeight="1">
      <c r="A261" s="34"/>
      <c r="B261" s="185"/>
      <c r="C261" s="186" t="s">
        <v>565</v>
      </c>
      <c r="D261" s="186" t="s">
        <v>185</v>
      </c>
      <c r="E261" s="187" t="s">
        <v>566</v>
      </c>
      <c r="F261" s="188" t="s">
        <v>567</v>
      </c>
      <c r="G261" s="189" t="s">
        <v>297</v>
      </c>
      <c r="H261" s="190">
        <v>97.685000000000002</v>
      </c>
      <c r="I261" s="191"/>
      <c r="J261" s="192">
        <f>ROUND(I261*H261,2)</f>
        <v>0</v>
      </c>
      <c r="K261" s="193"/>
      <c r="L261" s="35"/>
      <c r="M261" s="194" t="s">
        <v>1</v>
      </c>
      <c r="N261" s="195" t="s">
        <v>41</v>
      </c>
      <c r="O261" s="78"/>
      <c r="P261" s="196">
        <f>O261*H261</f>
        <v>0</v>
      </c>
      <c r="Q261" s="196">
        <v>1.00322465066284E-05</v>
      </c>
      <c r="R261" s="196">
        <f>Q261*H261</f>
        <v>0.0009799999999999952</v>
      </c>
      <c r="S261" s="196">
        <v>0</v>
      </c>
      <c r="T261" s="197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8" t="s">
        <v>189</v>
      </c>
      <c r="AT261" s="198" t="s">
        <v>185</v>
      </c>
      <c r="AU261" s="198" t="s">
        <v>87</v>
      </c>
      <c r="AY261" s="15" t="s">
        <v>183</v>
      </c>
      <c r="BE261" s="199">
        <f>IF(N261="základná",J261,0)</f>
        <v>0</v>
      </c>
      <c r="BF261" s="199">
        <f>IF(N261="znížená",J261,0)</f>
        <v>0</v>
      </c>
      <c r="BG261" s="199">
        <f>IF(N261="zákl. prenesená",J261,0)</f>
        <v>0</v>
      </c>
      <c r="BH261" s="199">
        <f>IF(N261="zníž. prenesená",J261,0)</f>
        <v>0</v>
      </c>
      <c r="BI261" s="199">
        <f>IF(N261="nulová",J261,0)</f>
        <v>0</v>
      </c>
      <c r="BJ261" s="15" t="s">
        <v>87</v>
      </c>
      <c r="BK261" s="199">
        <f>ROUND(I261*H261,2)</f>
        <v>0</v>
      </c>
      <c r="BL261" s="15" t="s">
        <v>189</v>
      </c>
      <c r="BM261" s="198" t="s">
        <v>568</v>
      </c>
    </row>
    <row r="262" s="2" customFormat="1" ht="21.75" customHeight="1">
      <c r="A262" s="34"/>
      <c r="B262" s="185"/>
      <c r="C262" s="186" t="s">
        <v>381</v>
      </c>
      <c r="D262" s="186" t="s">
        <v>185</v>
      </c>
      <c r="E262" s="187" t="s">
        <v>569</v>
      </c>
      <c r="F262" s="188" t="s">
        <v>570</v>
      </c>
      <c r="G262" s="189" t="s">
        <v>297</v>
      </c>
      <c r="H262" s="190">
        <v>19.100000000000001</v>
      </c>
      <c r="I262" s="191"/>
      <c r="J262" s="192">
        <f>ROUND(I262*H262,2)</f>
        <v>0</v>
      </c>
      <c r="K262" s="193"/>
      <c r="L262" s="35"/>
      <c r="M262" s="194" t="s">
        <v>1</v>
      </c>
      <c r="N262" s="195" t="s">
        <v>41</v>
      </c>
      <c r="O262" s="78"/>
      <c r="P262" s="196">
        <f>O262*H262</f>
        <v>0</v>
      </c>
      <c r="Q262" s="196">
        <v>0</v>
      </c>
      <c r="R262" s="196">
        <f>Q262*H262</f>
        <v>0</v>
      </c>
      <c r="S262" s="196">
        <v>0.016</v>
      </c>
      <c r="T262" s="197">
        <f>S262*H262</f>
        <v>0.30560000000000004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8" t="s">
        <v>189</v>
      </c>
      <c r="AT262" s="198" t="s">
        <v>185</v>
      </c>
      <c r="AU262" s="198" t="s">
        <v>87</v>
      </c>
      <c r="AY262" s="15" t="s">
        <v>183</v>
      </c>
      <c r="BE262" s="199">
        <f>IF(N262="základná",J262,0)</f>
        <v>0</v>
      </c>
      <c r="BF262" s="199">
        <f>IF(N262="znížená",J262,0)</f>
        <v>0</v>
      </c>
      <c r="BG262" s="199">
        <f>IF(N262="zákl. prenesená",J262,0)</f>
        <v>0</v>
      </c>
      <c r="BH262" s="199">
        <f>IF(N262="zníž. prenesená",J262,0)</f>
        <v>0</v>
      </c>
      <c r="BI262" s="199">
        <f>IF(N262="nulová",J262,0)</f>
        <v>0</v>
      </c>
      <c r="BJ262" s="15" t="s">
        <v>87</v>
      </c>
      <c r="BK262" s="199">
        <f>ROUND(I262*H262,2)</f>
        <v>0</v>
      </c>
      <c r="BL262" s="15" t="s">
        <v>189</v>
      </c>
      <c r="BM262" s="198" t="s">
        <v>571</v>
      </c>
    </row>
    <row r="263" s="2" customFormat="1" ht="37.8" customHeight="1">
      <c r="A263" s="34"/>
      <c r="B263" s="185"/>
      <c r="C263" s="186" t="s">
        <v>572</v>
      </c>
      <c r="D263" s="186" t="s">
        <v>185</v>
      </c>
      <c r="E263" s="187" t="s">
        <v>573</v>
      </c>
      <c r="F263" s="188" t="s">
        <v>574</v>
      </c>
      <c r="G263" s="189" t="s">
        <v>213</v>
      </c>
      <c r="H263" s="190">
        <v>307.13999999999999</v>
      </c>
      <c r="I263" s="191"/>
      <c r="J263" s="192">
        <f>ROUND(I263*H263,2)</f>
        <v>0</v>
      </c>
      <c r="K263" s="193"/>
      <c r="L263" s="35"/>
      <c r="M263" s="194" t="s">
        <v>1</v>
      </c>
      <c r="N263" s="195" t="s">
        <v>41</v>
      </c>
      <c r="O263" s="78"/>
      <c r="P263" s="196">
        <f>O263*H263</f>
        <v>0</v>
      </c>
      <c r="Q263" s="196">
        <v>0</v>
      </c>
      <c r="R263" s="196">
        <f>Q263*H263</f>
        <v>0</v>
      </c>
      <c r="S263" s="196">
        <v>0.050000000000000003</v>
      </c>
      <c r="T263" s="197">
        <f>S263*H263</f>
        <v>15.356999999999999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8" t="s">
        <v>189</v>
      </c>
      <c r="AT263" s="198" t="s">
        <v>185</v>
      </c>
      <c r="AU263" s="198" t="s">
        <v>87</v>
      </c>
      <c r="AY263" s="15" t="s">
        <v>183</v>
      </c>
      <c r="BE263" s="199">
        <f>IF(N263="základná",J263,0)</f>
        <v>0</v>
      </c>
      <c r="BF263" s="199">
        <f>IF(N263="znížená",J263,0)</f>
        <v>0</v>
      </c>
      <c r="BG263" s="199">
        <f>IF(N263="zákl. prenesená",J263,0)</f>
        <v>0</v>
      </c>
      <c r="BH263" s="199">
        <f>IF(N263="zníž. prenesená",J263,0)</f>
        <v>0</v>
      </c>
      <c r="BI263" s="199">
        <f>IF(N263="nulová",J263,0)</f>
        <v>0</v>
      </c>
      <c r="BJ263" s="15" t="s">
        <v>87</v>
      </c>
      <c r="BK263" s="199">
        <f>ROUND(I263*H263,2)</f>
        <v>0</v>
      </c>
      <c r="BL263" s="15" t="s">
        <v>189</v>
      </c>
      <c r="BM263" s="198" t="s">
        <v>575</v>
      </c>
    </row>
    <row r="264" s="2" customFormat="1" ht="33" customHeight="1">
      <c r="A264" s="34"/>
      <c r="B264" s="185"/>
      <c r="C264" s="186" t="s">
        <v>385</v>
      </c>
      <c r="D264" s="186" t="s">
        <v>185</v>
      </c>
      <c r="E264" s="187" t="s">
        <v>576</v>
      </c>
      <c r="F264" s="188" t="s">
        <v>577</v>
      </c>
      <c r="G264" s="189" t="s">
        <v>213</v>
      </c>
      <c r="H264" s="190">
        <v>1194.3240000000001</v>
      </c>
      <c r="I264" s="191"/>
      <c r="J264" s="192">
        <f>ROUND(I264*H264,2)</f>
        <v>0</v>
      </c>
      <c r="K264" s="193"/>
      <c r="L264" s="35"/>
      <c r="M264" s="194" t="s">
        <v>1</v>
      </c>
      <c r="N264" s="195" t="s">
        <v>41</v>
      </c>
      <c r="O264" s="78"/>
      <c r="P264" s="196">
        <f>O264*H264</f>
        <v>0</v>
      </c>
      <c r="Q264" s="196">
        <v>0</v>
      </c>
      <c r="R264" s="196">
        <f>Q264*H264</f>
        <v>0</v>
      </c>
      <c r="S264" s="196">
        <v>0.0040000033491749297</v>
      </c>
      <c r="T264" s="197">
        <f>S264*H264</f>
        <v>4.7772999999999985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8" t="s">
        <v>189</v>
      </c>
      <c r="AT264" s="198" t="s">
        <v>185</v>
      </c>
      <c r="AU264" s="198" t="s">
        <v>87</v>
      </c>
      <c r="AY264" s="15" t="s">
        <v>183</v>
      </c>
      <c r="BE264" s="199">
        <f>IF(N264="základná",J264,0)</f>
        <v>0</v>
      </c>
      <c r="BF264" s="199">
        <f>IF(N264="znížená",J264,0)</f>
        <v>0</v>
      </c>
      <c r="BG264" s="199">
        <f>IF(N264="zákl. prenesená",J264,0)</f>
        <v>0</v>
      </c>
      <c r="BH264" s="199">
        <f>IF(N264="zníž. prenesená",J264,0)</f>
        <v>0</v>
      </c>
      <c r="BI264" s="199">
        <f>IF(N264="nulová",J264,0)</f>
        <v>0</v>
      </c>
      <c r="BJ264" s="15" t="s">
        <v>87</v>
      </c>
      <c r="BK264" s="199">
        <f>ROUND(I264*H264,2)</f>
        <v>0</v>
      </c>
      <c r="BL264" s="15" t="s">
        <v>189</v>
      </c>
      <c r="BM264" s="198" t="s">
        <v>578</v>
      </c>
    </row>
    <row r="265" s="2" customFormat="1" ht="37.8" customHeight="1">
      <c r="A265" s="34"/>
      <c r="B265" s="185"/>
      <c r="C265" s="186" t="s">
        <v>579</v>
      </c>
      <c r="D265" s="186" t="s">
        <v>185</v>
      </c>
      <c r="E265" s="187" t="s">
        <v>580</v>
      </c>
      <c r="F265" s="188" t="s">
        <v>581</v>
      </c>
      <c r="G265" s="189" t="s">
        <v>213</v>
      </c>
      <c r="H265" s="190">
        <v>90.620999999999995</v>
      </c>
      <c r="I265" s="191"/>
      <c r="J265" s="192">
        <f>ROUND(I265*H265,2)</f>
        <v>0</v>
      </c>
      <c r="K265" s="193"/>
      <c r="L265" s="35"/>
      <c r="M265" s="194" t="s">
        <v>1</v>
      </c>
      <c r="N265" s="195" t="s">
        <v>41</v>
      </c>
      <c r="O265" s="78"/>
      <c r="P265" s="196">
        <f>O265*H265</f>
        <v>0</v>
      </c>
      <c r="Q265" s="196">
        <v>0</v>
      </c>
      <c r="R265" s="196">
        <f>Q265*H265</f>
        <v>0</v>
      </c>
      <c r="S265" s="196">
        <v>0.068000022069939603</v>
      </c>
      <c r="T265" s="197">
        <f>S265*H265</f>
        <v>6.1622299999999965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8" t="s">
        <v>189</v>
      </c>
      <c r="AT265" s="198" t="s">
        <v>185</v>
      </c>
      <c r="AU265" s="198" t="s">
        <v>87</v>
      </c>
      <c r="AY265" s="15" t="s">
        <v>183</v>
      </c>
      <c r="BE265" s="199">
        <f>IF(N265="základná",J265,0)</f>
        <v>0</v>
      </c>
      <c r="BF265" s="199">
        <f>IF(N265="znížená",J265,0)</f>
        <v>0</v>
      </c>
      <c r="BG265" s="199">
        <f>IF(N265="zákl. prenesená",J265,0)</f>
        <v>0</v>
      </c>
      <c r="BH265" s="199">
        <f>IF(N265="zníž. prenesená",J265,0)</f>
        <v>0</v>
      </c>
      <c r="BI265" s="199">
        <f>IF(N265="nulová",J265,0)</f>
        <v>0</v>
      </c>
      <c r="BJ265" s="15" t="s">
        <v>87</v>
      </c>
      <c r="BK265" s="199">
        <f>ROUND(I265*H265,2)</f>
        <v>0</v>
      </c>
      <c r="BL265" s="15" t="s">
        <v>189</v>
      </c>
      <c r="BM265" s="198" t="s">
        <v>582</v>
      </c>
    </row>
    <row r="266" s="2" customFormat="1" ht="24.15" customHeight="1">
      <c r="A266" s="34"/>
      <c r="B266" s="185"/>
      <c r="C266" s="186" t="s">
        <v>388</v>
      </c>
      <c r="D266" s="186" t="s">
        <v>185</v>
      </c>
      <c r="E266" s="187" t="s">
        <v>583</v>
      </c>
      <c r="F266" s="188" t="s">
        <v>584</v>
      </c>
      <c r="G266" s="189" t="s">
        <v>194</v>
      </c>
      <c r="H266" s="190">
        <v>123.82899999999999</v>
      </c>
      <c r="I266" s="191"/>
      <c r="J266" s="192">
        <f>ROUND(I266*H266,2)</f>
        <v>0</v>
      </c>
      <c r="K266" s="193"/>
      <c r="L266" s="35"/>
      <c r="M266" s="194" t="s">
        <v>1</v>
      </c>
      <c r="N266" s="195" t="s">
        <v>41</v>
      </c>
      <c r="O266" s="78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8" t="s">
        <v>189</v>
      </c>
      <c r="AT266" s="198" t="s">
        <v>185</v>
      </c>
      <c r="AU266" s="198" t="s">
        <v>87</v>
      </c>
      <c r="AY266" s="15" t="s">
        <v>183</v>
      </c>
      <c r="BE266" s="199">
        <f>IF(N266="základná",J266,0)</f>
        <v>0</v>
      </c>
      <c r="BF266" s="199">
        <f>IF(N266="znížená",J266,0)</f>
        <v>0</v>
      </c>
      <c r="BG266" s="199">
        <f>IF(N266="zákl. prenesená",J266,0)</f>
        <v>0</v>
      </c>
      <c r="BH266" s="199">
        <f>IF(N266="zníž. prenesená",J266,0)</f>
        <v>0</v>
      </c>
      <c r="BI266" s="199">
        <f>IF(N266="nulová",J266,0)</f>
        <v>0</v>
      </c>
      <c r="BJ266" s="15" t="s">
        <v>87</v>
      </c>
      <c r="BK266" s="199">
        <f>ROUND(I266*H266,2)</f>
        <v>0</v>
      </c>
      <c r="BL266" s="15" t="s">
        <v>189</v>
      </c>
      <c r="BM266" s="198" t="s">
        <v>585</v>
      </c>
    </row>
    <row r="267" s="2" customFormat="1" ht="21.75" customHeight="1">
      <c r="A267" s="34"/>
      <c r="B267" s="185"/>
      <c r="C267" s="186" t="s">
        <v>586</v>
      </c>
      <c r="D267" s="186" t="s">
        <v>185</v>
      </c>
      <c r="E267" s="187" t="s">
        <v>587</v>
      </c>
      <c r="F267" s="188" t="s">
        <v>588</v>
      </c>
      <c r="G267" s="189" t="s">
        <v>194</v>
      </c>
      <c r="H267" s="190">
        <v>123.82899999999999</v>
      </c>
      <c r="I267" s="191"/>
      <c r="J267" s="192">
        <f>ROUND(I267*H267,2)</f>
        <v>0</v>
      </c>
      <c r="K267" s="193"/>
      <c r="L267" s="35"/>
      <c r="M267" s="194" t="s">
        <v>1</v>
      </c>
      <c r="N267" s="195" t="s">
        <v>41</v>
      </c>
      <c r="O267" s="78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8" t="s">
        <v>189</v>
      </c>
      <c r="AT267" s="198" t="s">
        <v>185</v>
      </c>
      <c r="AU267" s="198" t="s">
        <v>87</v>
      </c>
      <c r="AY267" s="15" t="s">
        <v>183</v>
      </c>
      <c r="BE267" s="199">
        <f>IF(N267="základná",J267,0)</f>
        <v>0</v>
      </c>
      <c r="BF267" s="199">
        <f>IF(N267="znížená",J267,0)</f>
        <v>0</v>
      </c>
      <c r="BG267" s="199">
        <f>IF(N267="zákl. prenesená",J267,0)</f>
        <v>0</v>
      </c>
      <c r="BH267" s="199">
        <f>IF(N267="zníž. prenesená",J267,0)</f>
        <v>0</v>
      </c>
      <c r="BI267" s="199">
        <f>IF(N267="nulová",J267,0)</f>
        <v>0</v>
      </c>
      <c r="BJ267" s="15" t="s">
        <v>87</v>
      </c>
      <c r="BK267" s="199">
        <f>ROUND(I267*H267,2)</f>
        <v>0</v>
      </c>
      <c r="BL267" s="15" t="s">
        <v>189</v>
      </c>
      <c r="BM267" s="198" t="s">
        <v>589</v>
      </c>
    </row>
    <row r="268" s="2" customFormat="1" ht="24.15" customHeight="1">
      <c r="A268" s="34"/>
      <c r="B268" s="185"/>
      <c r="C268" s="186" t="s">
        <v>392</v>
      </c>
      <c r="D268" s="186" t="s">
        <v>185</v>
      </c>
      <c r="E268" s="187" t="s">
        <v>590</v>
      </c>
      <c r="F268" s="188" t="s">
        <v>591</v>
      </c>
      <c r="G268" s="189" t="s">
        <v>194</v>
      </c>
      <c r="H268" s="190">
        <v>2352.7510000000002</v>
      </c>
      <c r="I268" s="191"/>
      <c r="J268" s="192">
        <f>ROUND(I268*H268,2)</f>
        <v>0</v>
      </c>
      <c r="K268" s="193"/>
      <c r="L268" s="35"/>
      <c r="M268" s="194" t="s">
        <v>1</v>
      </c>
      <c r="N268" s="195" t="s">
        <v>41</v>
      </c>
      <c r="O268" s="78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8" t="s">
        <v>189</v>
      </c>
      <c r="AT268" s="198" t="s">
        <v>185</v>
      </c>
      <c r="AU268" s="198" t="s">
        <v>87</v>
      </c>
      <c r="AY268" s="15" t="s">
        <v>183</v>
      </c>
      <c r="BE268" s="199">
        <f>IF(N268="základná",J268,0)</f>
        <v>0</v>
      </c>
      <c r="BF268" s="199">
        <f>IF(N268="znížená",J268,0)</f>
        <v>0</v>
      </c>
      <c r="BG268" s="199">
        <f>IF(N268="zákl. prenesená",J268,0)</f>
        <v>0</v>
      </c>
      <c r="BH268" s="199">
        <f>IF(N268="zníž. prenesená",J268,0)</f>
        <v>0</v>
      </c>
      <c r="BI268" s="199">
        <f>IF(N268="nulová",J268,0)</f>
        <v>0</v>
      </c>
      <c r="BJ268" s="15" t="s">
        <v>87</v>
      </c>
      <c r="BK268" s="199">
        <f>ROUND(I268*H268,2)</f>
        <v>0</v>
      </c>
      <c r="BL268" s="15" t="s">
        <v>189</v>
      </c>
      <c r="BM268" s="198" t="s">
        <v>592</v>
      </c>
    </row>
    <row r="269" s="2" customFormat="1" ht="24.15" customHeight="1">
      <c r="A269" s="34"/>
      <c r="B269" s="185"/>
      <c r="C269" s="186" t="s">
        <v>593</v>
      </c>
      <c r="D269" s="186" t="s">
        <v>185</v>
      </c>
      <c r="E269" s="187" t="s">
        <v>594</v>
      </c>
      <c r="F269" s="188" t="s">
        <v>595</v>
      </c>
      <c r="G269" s="189" t="s">
        <v>194</v>
      </c>
      <c r="H269" s="190">
        <v>123.82899999999999</v>
      </c>
      <c r="I269" s="191"/>
      <c r="J269" s="192">
        <f>ROUND(I269*H269,2)</f>
        <v>0</v>
      </c>
      <c r="K269" s="193"/>
      <c r="L269" s="35"/>
      <c r="M269" s="194" t="s">
        <v>1</v>
      </c>
      <c r="N269" s="195" t="s">
        <v>41</v>
      </c>
      <c r="O269" s="78"/>
      <c r="P269" s="196">
        <f>O269*H269</f>
        <v>0</v>
      </c>
      <c r="Q269" s="196">
        <v>0</v>
      </c>
      <c r="R269" s="196">
        <f>Q269*H269</f>
        <v>0</v>
      </c>
      <c r="S269" s="196">
        <v>0</v>
      </c>
      <c r="T269" s="197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8" t="s">
        <v>189</v>
      </c>
      <c r="AT269" s="198" t="s">
        <v>185</v>
      </c>
      <c r="AU269" s="198" t="s">
        <v>87</v>
      </c>
      <c r="AY269" s="15" t="s">
        <v>183</v>
      </c>
      <c r="BE269" s="199">
        <f>IF(N269="základná",J269,0)</f>
        <v>0</v>
      </c>
      <c r="BF269" s="199">
        <f>IF(N269="znížená",J269,0)</f>
        <v>0</v>
      </c>
      <c r="BG269" s="199">
        <f>IF(N269="zákl. prenesená",J269,0)</f>
        <v>0</v>
      </c>
      <c r="BH269" s="199">
        <f>IF(N269="zníž. prenesená",J269,0)</f>
        <v>0</v>
      </c>
      <c r="BI269" s="199">
        <f>IF(N269="nulová",J269,0)</f>
        <v>0</v>
      </c>
      <c r="BJ269" s="15" t="s">
        <v>87</v>
      </c>
      <c r="BK269" s="199">
        <f>ROUND(I269*H269,2)</f>
        <v>0</v>
      </c>
      <c r="BL269" s="15" t="s">
        <v>189</v>
      </c>
      <c r="BM269" s="198" t="s">
        <v>596</v>
      </c>
    </row>
    <row r="270" s="2" customFormat="1" ht="24.15" customHeight="1">
      <c r="A270" s="34"/>
      <c r="B270" s="185"/>
      <c r="C270" s="186" t="s">
        <v>395</v>
      </c>
      <c r="D270" s="186" t="s">
        <v>185</v>
      </c>
      <c r="E270" s="187" t="s">
        <v>597</v>
      </c>
      <c r="F270" s="188" t="s">
        <v>598</v>
      </c>
      <c r="G270" s="189" t="s">
        <v>194</v>
      </c>
      <c r="H270" s="190">
        <v>247.65799999999999</v>
      </c>
      <c r="I270" s="191"/>
      <c r="J270" s="192">
        <f>ROUND(I270*H270,2)</f>
        <v>0</v>
      </c>
      <c r="K270" s="193"/>
      <c r="L270" s="35"/>
      <c r="M270" s="194" t="s">
        <v>1</v>
      </c>
      <c r="N270" s="195" t="s">
        <v>41</v>
      </c>
      <c r="O270" s="78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8" t="s">
        <v>189</v>
      </c>
      <c r="AT270" s="198" t="s">
        <v>185</v>
      </c>
      <c r="AU270" s="198" t="s">
        <v>87</v>
      </c>
      <c r="AY270" s="15" t="s">
        <v>183</v>
      </c>
      <c r="BE270" s="199">
        <f>IF(N270="základná",J270,0)</f>
        <v>0</v>
      </c>
      <c r="BF270" s="199">
        <f>IF(N270="znížená",J270,0)</f>
        <v>0</v>
      </c>
      <c r="BG270" s="199">
        <f>IF(N270="zákl. prenesená",J270,0)</f>
        <v>0</v>
      </c>
      <c r="BH270" s="199">
        <f>IF(N270="zníž. prenesená",J270,0)</f>
        <v>0</v>
      </c>
      <c r="BI270" s="199">
        <f>IF(N270="nulová",J270,0)</f>
        <v>0</v>
      </c>
      <c r="BJ270" s="15" t="s">
        <v>87</v>
      </c>
      <c r="BK270" s="199">
        <f>ROUND(I270*H270,2)</f>
        <v>0</v>
      </c>
      <c r="BL270" s="15" t="s">
        <v>189</v>
      </c>
      <c r="BM270" s="198" t="s">
        <v>599</v>
      </c>
    </row>
    <row r="271" s="2" customFormat="1" ht="24.15" customHeight="1">
      <c r="A271" s="34"/>
      <c r="B271" s="185"/>
      <c r="C271" s="186" t="s">
        <v>600</v>
      </c>
      <c r="D271" s="186" t="s">
        <v>185</v>
      </c>
      <c r="E271" s="187" t="s">
        <v>601</v>
      </c>
      <c r="F271" s="188" t="s">
        <v>602</v>
      </c>
      <c r="G271" s="189" t="s">
        <v>194</v>
      </c>
      <c r="H271" s="190">
        <v>64.805000000000007</v>
      </c>
      <c r="I271" s="191"/>
      <c r="J271" s="192">
        <f>ROUND(I271*H271,2)</f>
        <v>0</v>
      </c>
      <c r="K271" s="193"/>
      <c r="L271" s="35"/>
      <c r="M271" s="194" t="s">
        <v>1</v>
      </c>
      <c r="N271" s="195" t="s">
        <v>41</v>
      </c>
      <c r="O271" s="78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8" t="s">
        <v>189</v>
      </c>
      <c r="AT271" s="198" t="s">
        <v>185</v>
      </c>
      <c r="AU271" s="198" t="s">
        <v>87</v>
      </c>
      <c r="AY271" s="15" t="s">
        <v>183</v>
      </c>
      <c r="BE271" s="199">
        <f>IF(N271="základná",J271,0)</f>
        <v>0</v>
      </c>
      <c r="BF271" s="199">
        <f>IF(N271="znížená",J271,0)</f>
        <v>0</v>
      </c>
      <c r="BG271" s="199">
        <f>IF(N271="zákl. prenesená",J271,0)</f>
        <v>0</v>
      </c>
      <c r="BH271" s="199">
        <f>IF(N271="zníž. prenesená",J271,0)</f>
        <v>0</v>
      </c>
      <c r="BI271" s="199">
        <f>IF(N271="nulová",J271,0)</f>
        <v>0</v>
      </c>
      <c r="BJ271" s="15" t="s">
        <v>87</v>
      </c>
      <c r="BK271" s="199">
        <f>ROUND(I271*H271,2)</f>
        <v>0</v>
      </c>
      <c r="BL271" s="15" t="s">
        <v>189</v>
      </c>
      <c r="BM271" s="198" t="s">
        <v>603</v>
      </c>
    </row>
    <row r="272" s="2" customFormat="1" ht="24.15" customHeight="1">
      <c r="A272" s="34"/>
      <c r="B272" s="185"/>
      <c r="C272" s="186" t="s">
        <v>399</v>
      </c>
      <c r="D272" s="186" t="s">
        <v>185</v>
      </c>
      <c r="E272" s="187" t="s">
        <v>604</v>
      </c>
      <c r="F272" s="188" t="s">
        <v>605</v>
      </c>
      <c r="G272" s="189" t="s">
        <v>194</v>
      </c>
      <c r="H272" s="190">
        <v>27.986999999999998</v>
      </c>
      <c r="I272" s="191"/>
      <c r="J272" s="192">
        <f>ROUND(I272*H272,2)</f>
        <v>0</v>
      </c>
      <c r="K272" s="193"/>
      <c r="L272" s="35"/>
      <c r="M272" s="194" t="s">
        <v>1</v>
      </c>
      <c r="N272" s="195" t="s">
        <v>41</v>
      </c>
      <c r="O272" s="78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8" t="s">
        <v>189</v>
      </c>
      <c r="AT272" s="198" t="s">
        <v>185</v>
      </c>
      <c r="AU272" s="198" t="s">
        <v>87</v>
      </c>
      <c r="AY272" s="15" t="s">
        <v>183</v>
      </c>
      <c r="BE272" s="199">
        <f>IF(N272="základná",J272,0)</f>
        <v>0</v>
      </c>
      <c r="BF272" s="199">
        <f>IF(N272="znížená",J272,0)</f>
        <v>0</v>
      </c>
      <c r="BG272" s="199">
        <f>IF(N272="zákl. prenesená",J272,0)</f>
        <v>0</v>
      </c>
      <c r="BH272" s="199">
        <f>IF(N272="zníž. prenesená",J272,0)</f>
        <v>0</v>
      </c>
      <c r="BI272" s="199">
        <f>IF(N272="nulová",J272,0)</f>
        <v>0</v>
      </c>
      <c r="BJ272" s="15" t="s">
        <v>87</v>
      </c>
      <c r="BK272" s="199">
        <f>ROUND(I272*H272,2)</f>
        <v>0</v>
      </c>
      <c r="BL272" s="15" t="s">
        <v>189</v>
      </c>
      <c r="BM272" s="198" t="s">
        <v>606</v>
      </c>
    </row>
    <row r="273" s="2" customFormat="1" ht="24.15" customHeight="1">
      <c r="A273" s="34"/>
      <c r="B273" s="185"/>
      <c r="C273" s="186" t="s">
        <v>607</v>
      </c>
      <c r="D273" s="186" t="s">
        <v>185</v>
      </c>
      <c r="E273" s="187" t="s">
        <v>608</v>
      </c>
      <c r="F273" s="188" t="s">
        <v>609</v>
      </c>
      <c r="G273" s="189" t="s">
        <v>194</v>
      </c>
      <c r="H273" s="190">
        <v>8.8970000000000002</v>
      </c>
      <c r="I273" s="191"/>
      <c r="J273" s="192">
        <f>ROUND(I273*H273,2)</f>
        <v>0</v>
      </c>
      <c r="K273" s="193"/>
      <c r="L273" s="35"/>
      <c r="M273" s="194" t="s">
        <v>1</v>
      </c>
      <c r="N273" s="195" t="s">
        <v>41</v>
      </c>
      <c r="O273" s="78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8" t="s">
        <v>189</v>
      </c>
      <c r="AT273" s="198" t="s">
        <v>185</v>
      </c>
      <c r="AU273" s="198" t="s">
        <v>87</v>
      </c>
      <c r="AY273" s="15" t="s">
        <v>183</v>
      </c>
      <c r="BE273" s="199">
        <f>IF(N273="základná",J273,0)</f>
        <v>0</v>
      </c>
      <c r="BF273" s="199">
        <f>IF(N273="znížená",J273,0)</f>
        <v>0</v>
      </c>
      <c r="BG273" s="199">
        <f>IF(N273="zákl. prenesená",J273,0)</f>
        <v>0</v>
      </c>
      <c r="BH273" s="199">
        <f>IF(N273="zníž. prenesená",J273,0)</f>
        <v>0</v>
      </c>
      <c r="BI273" s="199">
        <f>IF(N273="nulová",J273,0)</f>
        <v>0</v>
      </c>
      <c r="BJ273" s="15" t="s">
        <v>87</v>
      </c>
      <c r="BK273" s="199">
        <f>ROUND(I273*H273,2)</f>
        <v>0</v>
      </c>
      <c r="BL273" s="15" t="s">
        <v>189</v>
      </c>
      <c r="BM273" s="198" t="s">
        <v>610</v>
      </c>
    </row>
    <row r="274" s="2" customFormat="1" ht="24.15" customHeight="1">
      <c r="A274" s="34"/>
      <c r="B274" s="185"/>
      <c r="C274" s="186" t="s">
        <v>402</v>
      </c>
      <c r="D274" s="186" t="s">
        <v>185</v>
      </c>
      <c r="E274" s="187" t="s">
        <v>611</v>
      </c>
      <c r="F274" s="188" t="s">
        <v>612</v>
      </c>
      <c r="G274" s="189" t="s">
        <v>194</v>
      </c>
      <c r="H274" s="190">
        <v>1.484</v>
      </c>
      <c r="I274" s="191"/>
      <c r="J274" s="192">
        <f>ROUND(I274*H274,2)</f>
        <v>0</v>
      </c>
      <c r="K274" s="193"/>
      <c r="L274" s="35"/>
      <c r="M274" s="194" t="s">
        <v>1</v>
      </c>
      <c r="N274" s="195" t="s">
        <v>41</v>
      </c>
      <c r="O274" s="78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8" t="s">
        <v>189</v>
      </c>
      <c r="AT274" s="198" t="s">
        <v>185</v>
      </c>
      <c r="AU274" s="198" t="s">
        <v>87</v>
      </c>
      <c r="AY274" s="15" t="s">
        <v>183</v>
      </c>
      <c r="BE274" s="199">
        <f>IF(N274="základná",J274,0)</f>
        <v>0</v>
      </c>
      <c r="BF274" s="199">
        <f>IF(N274="znížená",J274,0)</f>
        <v>0</v>
      </c>
      <c r="BG274" s="199">
        <f>IF(N274="zákl. prenesená",J274,0)</f>
        <v>0</v>
      </c>
      <c r="BH274" s="199">
        <f>IF(N274="zníž. prenesená",J274,0)</f>
        <v>0</v>
      </c>
      <c r="BI274" s="199">
        <f>IF(N274="nulová",J274,0)</f>
        <v>0</v>
      </c>
      <c r="BJ274" s="15" t="s">
        <v>87</v>
      </c>
      <c r="BK274" s="199">
        <f>ROUND(I274*H274,2)</f>
        <v>0</v>
      </c>
      <c r="BL274" s="15" t="s">
        <v>189</v>
      </c>
      <c r="BM274" s="198" t="s">
        <v>613</v>
      </c>
    </row>
    <row r="275" s="2" customFormat="1" ht="24.15" customHeight="1">
      <c r="A275" s="34"/>
      <c r="B275" s="185"/>
      <c r="C275" s="186" t="s">
        <v>614</v>
      </c>
      <c r="D275" s="186" t="s">
        <v>185</v>
      </c>
      <c r="E275" s="187" t="s">
        <v>615</v>
      </c>
      <c r="F275" s="188" t="s">
        <v>616</v>
      </c>
      <c r="G275" s="189" t="s">
        <v>194</v>
      </c>
      <c r="H275" s="190">
        <v>20.655999999999999</v>
      </c>
      <c r="I275" s="191"/>
      <c r="J275" s="192">
        <f>ROUND(I275*H275,2)</f>
        <v>0</v>
      </c>
      <c r="K275" s="193"/>
      <c r="L275" s="35"/>
      <c r="M275" s="194" t="s">
        <v>1</v>
      </c>
      <c r="N275" s="195" t="s">
        <v>41</v>
      </c>
      <c r="O275" s="78"/>
      <c r="P275" s="196">
        <f>O275*H275</f>
        <v>0</v>
      </c>
      <c r="Q275" s="196">
        <v>0</v>
      </c>
      <c r="R275" s="196">
        <f>Q275*H275</f>
        <v>0</v>
      </c>
      <c r="S275" s="196">
        <v>0</v>
      </c>
      <c r="T275" s="197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8" t="s">
        <v>189</v>
      </c>
      <c r="AT275" s="198" t="s">
        <v>185</v>
      </c>
      <c r="AU275" s="198" t="s">
        <v>87</v>
      </c>
      <c r="AY275" s="15" t="s">
        <v>183</v>
      </c>
      <c r="BE275" s="199">
        <f>IF(N275="základná",J275,0)</f>
        <v>0</v>
      </c>
      <c r="BF275" s="199">
        <f>IF(N275="znížená",J275,0)</f>
        <v>0</v>
      </c>
      <c r="BG275" s="199">
        <f>IF(N275="zákl. prenesená",J275,0)</f>
        <v>0</v>
      </c>
      <c r="BH275" s="199">
        <f>IF(N275="zníž. prenesená",J275,0)</f>
        <v>0</v>
      </c>
      <c r="BI275" s="199">
        <f>IF(N275="nulová",J275,0)</f>
        <v>0</v>
      </c>
      <c r="BJ275" s="15" t="s">
        <v>87</v>
      </c>
      <c r="BK275" s="199">
        <f>ROUND(I275*H275,2)</f>
        <v>0</v>
      </c>
      <c r="BL275" s="15" t="s">
        <v>189</v>
      </c>
      <c r="BM275" s="198" t="s">
        <v>617</v>
      </c>
    </row>
    <row r="276" s="12" customFormat="1" ht="22.8" customHeight="1">
      <c r="A276" s="12"/>
      <c r="B276" s="172"/>
      <c r="C276" s="12"/>
      <c r="D276" s="173" t="s">
        <v>74</v>
      </c>
      <c r="E276" s="183" t="s">
        <v>537</v>
      </c>
      <c r="F276" s="183" t="s">
        <v>618</v>
      </c>
      <c r="G276" s="12"/>
      <c r="H276" s="12"/>
      <c r="I276" s="175"/>
      <c r="J276" s="184">
        <f>BK276</f>
        <v>0</v>
      </c>
      <c r="K276" s="12"/>
      <c r="L276" s="172"/>
      <c r="M276" s="177"/>
      <c r="N276" s="178"/>
      <c r="O276" s="178"/>
      <c r="P276" s="179">
        <f>P277</f>
        <v>0</v>
      </c>
      <c r="Q276" s="178"/>
      <c r="R276" s="179">
        <f>R277</f>
        <v>0</v>
      </c>
      <c r="S276" s="178"/>
      <c r="T276" s="180">
        <f>T277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73" t="s">
        <v>82</v>
      </c>
      <c r="AT276" s="181" t="s">
        <v>74</v>
      </c>
      <c r="AU276" s="181" t="s">
        <v>82</v>
      </c>
      <c r="AY276" s="173" t="s">
        <v>183</v>
      </c>
      <c r="BK276" s="182">
        <f>BK277</f>
        <v>0</v>
      </c>
    </row>
    <row r="277" s="2" customFormat="1" ht="24.15" customHeight="1">
      <c r="A277" s="34"/>
      <c r="B277" s="185"/>
      <c r="C277" s="186" t="s">
        <v>406</v>
      </c>
      <c r="D277" s="186" t="s">
        <v>185</v>
      </c>
      <c r="E277" s="187" t="s">
        <v>619</v>
      </c>
      <c r="F277" s="188" t="s">
        <v>620</v>
      </c>
      <c r="G277" s="189" t="s">
        <v>194</v>
      </c>
      <c r="H277" s="190">
        <v>241.36500000000001</v>
      </c>
      <c r="I277" s="191"/>
      <c r="J277" s="192">
        <f>ROUND(I277*H277,2)</f>
        <v>0</v>
      </c>
      <c r="K277" s="193"/>
      <c r="L277" s="35"/>
      <c r="M277" s="194" t="s">
        <v>1</v>
      </c>
      <c r="N277" s="195" t="s">
        <v>41</v>
      </c>
      <c r="O277" s="78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8" t="s">
        <v>189</v>
      </c>
      <c r="AT277" s="198" t="s">
        <v>185</v>
      </c>
      <c r="AU277" s="198" t="s">
        <v>87</v>
      </c>
      <c r="AY277" s="15" t="s">
        <v>183</v>
      </c>
      <c r="BE277" s="199">
        <f>IF(N277="základná",J277,0)</f>
        <v>0</v>
      </c>
      <c r="BF277" s="199">
        <f>IF(N277="znížená",J277,0)</f>
        <v>0</v>
      </c>
      <c r="BG277" s="199">
        <f>IF(N277="zákl. prenesená",J277,0)</f>
        <v>0</v>
      </c>
      <c r="BH277" s="199">
        <f>IF(N277="zníž. prenesená",J277,0)</f>
        <v>0</v>
      </c>
      <c r="BI277" s="199">
        <f>IF(N277="nulová",J277,0)</f>
        <v>0</v>
      </c>
      <c r="BJ277" s="15" t="s">
        <v>87</v>
      </c>
      <c r="BK277" s="199">
        <f>ROUND(I277*H277,2)</f>
        <v>0</v>
      </c>
      <c r="BL277" s="15" t="s">
        <v>189</v>
      </c>
      <c r="BM277" s="198" t="s">
        <v>621</v>
      </c>
    </row>
    <row r="278" s="12" customFormat="1" ht="25.92" customHeight="1">
      <c r="A278" s="12"/>
      <c r="B278" s="172"/>
      <c r="C278" s="12"/>
      <c r="D278" s="173" t="s">
        <v>74</v>
      </c>
      <c r="E278" s="174" t="s">
        <v>622</v>
      </c>
      <c r="F278" s="174" t="s">
        <v>623</v>
      </c>
      <c r="G278" s="12"/>
      <c r="H278" s="12"/>
      <c r="I278" s="175"/>
      <c r="J278" s="176">
        <f>BK278</f>
        <v>0</v>
      </c>
      <c r="K278" s="12"/>
      <c r="L278" s="172"/>
      <c r="M278" s="177"/>
      <c r="N278" s="178"/>
      <c r="O278" s="178"/>
      <c r="P278" s="179">
        <f>P279+P291+P295+P306+P317+P325+P347+P378+P384+P394+P405+P408+P412+P417</f>
        <v>0</v>
      </c>
      <c r="Q278" s="178"/>
      <c r="R278" s="179">
        <f>R279+R291+R295+R306+R317+R325+R347+R378+R384+R394+R405+R408+R412+R417</f>
        <v>34.489717750039041</v>
      </c>
      <c r="S278" s="178"/>
      <c r="T278" s="180">
        <f>T279+T291+T295+T306+T317+T325+T347+T378+T384+T394+T405+T408+T412+T417</f>
        <v>26.905409999999993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73" t="s">
        <v>87</v>
      </c>
      <c r="AT278" s="181" t="s">
        <v>74</v>
      </c>
      <c r="AU278" s="181" t="s">
        <v>75</v>
      </c>
      <c r="AY278" s="173" t="s">
        <v>183</v>
      </c>
      <c r="BK278" s="182">
        <f>BK279+BK291+BK295+BK306+BK317+BK325+BK347+BK378+BK384+BK394+BK405+BK408+BK412+BK417</f>
        <v>0</v>
      </c>
    </row>
    <row r="279" s="12" customFormat="1" ht="22.8" customHeight="1">
      <c r="A279" s="12"/>
      <c r="B279" s="172"/>
      <c r="C279" s="12"/>
      <c r="D279" s="173" t="s">
        <v>74</v>
      </c>
      <c r="E279" s="183" t="s">
        <v>624</v>
      </c>
      <c r="F279" s="183" t="s">
        <v>625</v>
      </c>
      <c r="G279" s="12"/>
      <c r="H279" s="12"/>
      <c r="I279" s="175"/>
      <c r="J279" s="184">
        <f>BK279</f>
        <v>0</v>
      </c>
      <c r="K279" s="12"/>
      <c r="L279" s="172"/>
      <c r="M279" s="177"/>
      <c r="N279" s="178"/>
      <c r="O279" s="178"/>
      <c r="P279" s="179">
        <f>SUM(P280:P290)</f>
        <v>0</v>
      </c>
      <c r="Q279" s="178"/>
      <c r="R279" s="179">
        <f>SUM(R280:R290)</f>
        <v>0.34059582063013205</v>
      </c>
      <c r="S279" s="178"/>
      <c r="T279" s="180">
        <f>SUM(T280:T290)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73" t="s">
        <v>87</v>
      </c>
      <c r="AT279" s="181" t="s">
        <v>74</v>
      </c>
      <c r="AU279" s="181" t="s">
        <v>82</v>
      </c>
      <c r="AY279" s="173" t="s">
        <v>183</v>
      </c>
      <c r="BK279" s="182">
        <f>SUM(BK280:BK290)</f>
        <v>0</v>
      </c>
    </row>
    <row r="280" s="2" customFormat="1" ht="24.15" customHeight="1">
      <c r="A280" s="34"/>
      <c r="B280" s="185"/>
      <c r="C280" s="186" t="s">
        <v>626</v>
      </c>
      <c r="D280" s="186" t="s">
        <v>185</v>
      </c>
      <c r="E280" s="187" t="s">
        <v>627</v>
      </c>
      <c r="F280" s="188" t="s">
        <v>628</v>
      </c>
      <c r="G280" s="189" t="s">
        <v>213</v>
      </c>
      <c r="H280" s="190">
        <v>43.524000000000001</v>
      </c>
      <c r="I280" s="191"/>
      <c r="J280" s="192">
        <f>ROUND(I280*H280,2)</f>
        <v>0</v>
      </c>
      <c r="K280" s="193"/>
      <c r="L280" s="35"/>
      <c r="M280" s="194" t="s">
        <v>1</v>
      </c>
      <c r="N280" s="195" t="s">
        <v>41</v>
      </c>
      <c r="O280" s="78"/>
      <c r="P280" s="196">
        <f>O280*H280</f>
        <v>0</v>
      </c>
      <c r="Q280" s="196">
        <v>0</v>
      </c>
      <c r="R280" s="196">
        <f>Q280*H280</f>
        <v>0</v>
      </c>
      <c r="S280" s="196">
        <v>0</v>
      </c>
      <c r="T280" s="197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8" t="s">
        <v>214</v>
      </c>
      <c r="AT280" s="198" t="s">
        <v>185</v>
      </c>
      <c r="AU280" s="198" t="s">
        <v>87</v>
      </c>
      <c r="AY280" s="15" t="s">
        <v>183</v>
      </c>
      <c r="BE280" s="199">
        <f>IF(N280="základná",J280,0)</f>
        <v>0</v>
      </c>
      <c r="BF280" s="199">
        <f>IF(N280="znížená",J280,0)</f>
        <v>0</v>
      </c>
      <c r="BG280" s="199">
        <f>IF(N280="zákl. prenesená",J280,0)</f>
        <v>0</v>
      </c>
      <c r="BH280" s="199">
        <f>IF(N280="zníž. prenesená",J280,0)</f>
        <v>0</v>
      </c>
      <c r="BI280" s="199">
        <f>IF(N280="nulová",J280,0)</f>
        <v>0</v>
      </c>
      <c r="BJ280" s="15" t="s">
        <v>87</v>
      </c>
      <c r="BK280" s="199">
        <f>ROUND(I280*H280,2)</f>
        <v>0</v>
      </c>
      <c r="BL280" s="15" t="s">
        <v>214</v>
      </c>
      <c r="BM280" s="198" t="s">
        <v>629</v>
      </c>
    </row>
    <row r="281" s="2" customFormat="1" ht="16.5" customHeight="1">
      <c r="A281" s="34"/>
      <c r="B281" s="185"/>
      <c r="C281" s="200" t="s">
        <v>409</v>
      </c>
      <c r="D281" s="200" t="s">
        <v>268</v>
      </c>
      <c r="E281" s="201" t="s">
        <v>630</v>
      </c>
      <c r="F281" s="202" t="s">
        <v>631</v>
      </c>
      <c r="G281" s="203" t="s">
        <v>194</v>
      </c>
      <c r="H281" s="204">
        <v>0.012999999999999999</v>
      </c>
      <c r="I281" s="205"/>
      <c r="J281" s="206">
        <f>ROUND(I281*H281,2)</f>
        <v>0</v>
      </c>
      <c r="K281" s="207"/>
      <c r="L281" s="208"/>
      <c r="M281" s="209" t="s">
        <v>1</v>
      </c>
      <c r="N281" s="210" t="s">
        <v>41</v>
      </c>
      <c r="O281" s="78"/>
      <c r="P281" s="196">
        <f>O281*H281</f>
        <v>0</v>
      </c>
      <c r="Q281" s="196">
        <v>1</v>
      </c>
      <c r="R281" s="196">
        <f>Q281*H281</f>
        <v>0.012999999999999999</v>
      </c>
      <c r="S281" s="196">
        <v>0</v>
      </c>
      <c r="T281" s="197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8" t="s">
        <v>242</v>
      </c>
      <c r="AT281" s="198" t="s">
        <v>268</v>
      </c>
      <c r="AU281" s="198" t="s">
        <v>87</v>
      </c>
      <c r="AY281" s="15" t="s">
        <v>183</v>
      </c>
      <c r="BE281" s="199">
        <f>IF(N281="základná",J281,0)</f>
        <v>0</v>
      </c>
      <c r="BF281" s="199">
        <f>IF(N281="znížená",J281,0)</f>
        <v>0</v>
      </c>
      <c r="BG281" s="199">
        <f>IF(N281="zákl. prenesená",J281,0)</f>
        <v>0</v>
      </c>
      <c r="BH281" s="199">
        <f>IF(N281="zníž. prenesená",J281,0)</f>
        <v>0</v>
      </c>
      <c r="BI281" s="199">
        <f>IF(N281="nulová",J281,0)</f>
        <v>0</v>
      </c>
      <c r="BJ281" s="15" t="s">
        <v>87</v>
      </c>
      <c r="BK281" s="199">
        <f>ROUND(I281*H281,2)</f>
        <v>0</v>
      </c>
      <c r="BL281" s="15" t="s">
        <v>214</v>
      </c>
      <c r="BM281" s="198" t="s">
        <v>632</v>
      </c>
    </row>
    <row r="282" s="2" customFormat="1" ht="24.15" customHeight="1">
      <c r="A282" s="34"/>
      <c r="B282" s="185"/>
      <c r="C282" s="186" t="s">
        <v>633</v>
      </c>
      <c r="D282" s="186" t="s">
        <v>185</v>
      </c>
      <c r="E282" s="187" t="s">
        <v>634</v>
      </c>
      <c r="F282" s="188" t="s">
        <v>635</v>
      </c>
      <c r="G282" s="189" t="s">
        <v>213</v>
      </c>
      <c r="H282" s="190">
        <v>5.0110000000000001</v>
      </c>
      <c r="I282" s="191"/>
      <c r="J282" s="192">
        <f>ROUND(I282*H282,2)</f>
        <v>0</v>
      </c>
      <c r="K282" s="193"/>
      <c r="L282" s="35"/>
      <c r="M282" s="194" t="s">
        <v>1</v>
      </c>
      <c r="N282" s="195" t="s">
        <v>41</v>
      </c>
      <c r="O282" s="78"/>
      <c r="P282" s="196">
        <f>O282*H282</f>
        <v>0</v>
      </c>
      <c r="Q282" s="196">
        <v>0</v>
      </c>
      <c r="R282" s="196">
        <f>Q282*H282</f>
        <v>0</v>
      </c>
      <c r="S282" s="196">
        <v>0</v>
      </c>
      <c r="T282" s="197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8" t="s">
        <v>214</v>
      </c>
      <c r="AT282" s="198" t="s">
        <v>185</v>
      </c>
      <c r="AU282" s="198" t="s">
        <v>87</v>
      </c>
      <c r="AY282" s="15" t="s">
        <v>183</v>
      </c>
      <c r="BE282" s="199">
        <f>IF(N282="základná",J282,0)</f>
        <v>0</v>
      </c>
      <c r="BF282" s="199">
        <f>IF(N282="znížená",J282,0)</f>
        <v>0</v>
      </c>
      <c r="BG282" s="199">
        <f>IF(N282="zákl. prenesená",J282,0)</f>
        <v>0</v>
      </c>
      <c r="BH282" s="199">
        <f>IF(N282="zníž. prenesená",J282,0)</f>
        <v>0</v>
      </c>
      <c r="BI282" s="199">
        <f>IF(N282="nulová",J282,0)</f>
        <v>0</v>
      </c>
      <c r="BJ282" s="15" t="s">
        <v>87</v>
      </c>
      <c r="BK282" s="199">
        <f>ROUND(I282*H282,2)</f>
        <v>0</v>
      </c>
      <c r="BL282" s="15" t="s">
        <v>214</v>
      </c>
      <c r="BM282" s="198" t="s">
        <v>636</v>
      </c>
    </row>
    <row r="283" s="2" customFormat="1" ht="16.5" customHeight="1">
      <c r="A283" s="34"/>
      <c r="B283" s="185"/>
      <c r="C283" s="200" t="s">
        <v>413</v>
      </c>
      <c r="D283" s="200" t="s">
        <v>268</v>
      </c>
      <c r="E283" s="201" t="s">
        <v>630</v>
      </c>
      <c r="F283" s="202" t="s">
        <v>631</v>
      </c>
      <c r="G283" s="203" t="s">
        <v>194</v>
      </c>
      <c r="H283" s="204">
        <v>0.002</v>
      </c>
      <c r="I283" s="205"/>
      <c r="J283" s="206">
        <f>ROUND(I283*H283,2)</f>
        <v>0</v>
      </c>
      <c r="K283" s="207"/>
      <c r="L283" s="208"/>
      <c r="M283" s="209" t="s">
        <v>1</v>
      </c>
      <c r="N283" s="210" t="s">
        <v>41</v>
      </c>
      <c r="O283" s="78"/>
      <c r="P283" s="196">
        <f>O283*H283</f>
        <v>0</v>
      </c>
      <c r="Q283" s="196">
        <v>1</v>
      </c>
      <c r="R283" s="196">
        <f>Q283*H283</f>
        <v>0.002</v>
      </c>
      <c r="S283" s="196">
        <v>0</v>
      </c>
      <c r="T283" s="197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8" t="s">
        <v>242</v>
      </c>
      <c r="AT283" s="198" t="s">
        <v>268</v>
      </c>
      <c r="AU283" s="198" t="s">
        <v>87</v>
      </c>
      <c r="AY283" s="15" t="s">
        <v>183</v>
      </c>
      <c r="BE283" s="199">
        <f>IF(N283="základná",J283,0)</f>
        <v>0</v>
      </c>
      <c r="BF283" s="199">
        <f>IF(N283="znížená",J283,0)</f>
        <v>0</v>
      </c>
      <c r="BG283" s="199">
        <f>IF(N283="zákl. prenesená",J283,0)</f>
        <v>0</v>
      </c>
      <c r="BH283" s="199">
        <f>IF(N283="zníž. prenesená",J283,0)</f>
        <v>0</v>
      </c>
      <c r="BI283" s="199">
        <f>IF(N283="nulová",J283,0)</f>
        <v>0</v>
      </c>
      <c r="BJ283" s="15" t="s">
        <v>87</v>
      </c>
      <c r="BK283" s="199">
        <f>ROUND(I283*H283,2)</f>
        <v>0</v>
      </c>
      <c r="BL283" s="15" t="s">
        <v>214</v>
      </c>
      <c r="BM283" s="198" t="s">
        <v>637</v>
      </c>
    </row>
    <row r="284" s="2" customFormat="1" ht="24.15" customHeight="1">
      <c r="A284" s="34"/>
      <c r="B284" s="185"/>
      <c r="C284" s="186" t="s">
        <v>638</v>
      </c>
      <c r="D284" s="186" t="s">
        <v>185</v>
      </c>
      <c r="E284" s="187" t="s">
        <v>639</v>
      </c>
      <c r="F284" s="188" t="s">
        <v>640</v>
      </c>
      <c r="G284" s="189" t="s">
        <v>213</v>
      </c>
      <c r="H284" s="190">
        <v>25.672999999999998</v>
      </c>
      <c r="I284" s="191"/>
      <c r="J284" s="192">
        <f>ROUND(I284*H284,2)</f>
        <v>0</v>
      </c>
      <c r="K284" s="193"/>
      <c r="L284" s="35"/>
      <c r="M284" s="194" t="s">
        <v>1</v>
      </c>
      <c r="N284" s="195" t="s">
        <v>41</v>
      </c>
      <c r="O284" s="78"/>
      <c r="P284" s="196">
        <f>O284*H284</f>
        <v>0</v>
      </c>
      <c r="Q284" s="196">
        <v>7.9850426518131905E-05</v>
      </c>
      <c r="R284" s="196">
        <f>Q284*H284</f>
        <v>0.0020500000000000002</v>
      </c>
      <c r="S284" s="196">
        <v>0</v>
      </c>
      <c r="T284" s="197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8" t="s">
        <v>214</v>
      </c>
      <c r="AT284" s="198" t="s">
        <v>185</v>
      </c>
      <c r="AU284" s="198" t="s">
        <v>87</v>
      </c>
      <c r="AY284" s="15" t="s">
        <v>183</v>
      </c>
      <c r="BE284" s="199">
        <f>IF(N284="základná",J284,0)</f>
        <v>0</v>
      </c>
      <c r="BF284" s="199">
        <f>IF(N284="znížená",J284,0)</f>
        <v>0</v>
      </c>
      <c r="BG284" s="199">
        <f>IF(N284="zákl. prenesená",J284,0)</f>
        <v>0</v>
      </c>
      <c r="BH284" s="199">
        <f>IF(N284="zníž. prenesená",J284,0)</f>
        <v>0</v>
      </c>
      <c r="BI284" s="199">
        <f>IF(N284="nulová",J284,0)</f>
        <v>0</v>
      </c>
      <c r="BJ284" s="15" t="s">
        <v>87</v>
      </c>
      <c r="BK284" s="199">
        <f>ROUND(I284*H284,2)</f>
        <v>0</v>
      </c>
      <c r="BL284" s="15" t="s">
        <v>214</v>
      </c>
      <c r="BM284" s="198" t="s">
        <v>641</v>
      </c>
    </row>
    <row r="285" s="2" customFormat="1" ht="24.15" customHeight="1">
      <c r="A285" s="34"/>
      <c r="B285" s="185"/>
      <c r="C285" s="200" t="s">
        <v>416</v>
      </c>
      <c r="D285" s="200" t="s">
        <v>268</v>
      </c>
      <c r="E285" s="201" t="s">
        <v>642</v>
      </c>
      <c r="F285" s="202" t="s">
        <v>643</v>
      </c>
      <c r="G285" s="203" t="s">
        <v>213</v>
      </c>
      <c r="H285" s="204">
        <v>29.524000000000001</v>
      </c>
      <c r="I285" s="205"/>
      <c r="J285" s="206">
        <f>ROUND(I285*H285,2)</f>
        <v>0</v>
      </c>
      <c r="K285" s="207"/>
      <c r="L285" s="208"/>
      <c r="M285" s="209" t="s">
        <v>1</v>
      </c>
      <c r="N285" s="210" t="s">
        <v>41</v>
      </c>
      <c r="O285" s="78"/>
      <c r="P285" s="196">
        <f>O285*H285</f>
        <v>0</v>
      </c>
      <c r="Q285" s="196">
        <v>0.0020000677414984398</v>
      </c>
      <c r="R285" s="196">
        <f>Q285*H285</f>
        <v>0.059049999999999936</v>
      </c>
      <c r="S285" s="196">
        <v>0</v>
      </c>
      <c r="T285" s="197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8" t="s">
        <v>242</v>
      </c>
      <c r="AT285" s="198" t="s">
        <v>268</v>
      </c>
      <c r="AU285" s="198" t="s">
        <v>87</v>
      </c>
      <c r="AY285" s="15" t="s">
        <v>183</v>
      </c>
      <c r="BE285" s="199">
        <f>IF(N285="základná",J285,0)</f>
        <v>0</v>
      </c>
      <c r="BF285" s="199">
        <f>IF(N285="znížená",J285,0)</f>
        <v>0</v>
      </c>
      <c r="BG285" s="199">
        <f>IF(N285="zákl. prenesená",J285,0)</f>
        <v>0</v>
      </c>
      <c r="BH285" s="199">
        <f>IF(N285="zníž. prenesená",J285,0)</f>
        <v>0</v>
      </c>
      <c r="BI285" s="199">
        <f>IF(N285="nulová",J285,0)</f>
        <v>0</v>
      </c>
      <c r="BJ285" s="15" t="s">
        <v>87</v>
      </c>
      <c r="BK285" s="199">
        <f>ROUND(I285*H285,2)</f>
        <v>0</v>
      </c>
      <c r="BL285" s="15" t="s">
        <v>214</v>
      </c>
      <c r="BM285" s="198" t="s">
        <v>644</v>
      </c>
    </row>
    <row r="286" s="2" customFormat="1" ht="24.15" customHeight="1">
      <c r="A286" s="34"/>
      <c r="B286" s="185"/>
      <c r="C286" s="186" t="s">
        <v>645</v>
      </c>
      <c r="D286" s="186" t="s">
        <v>185</v>
      </c>
      <c r="E286" s="187" t="s">
        <v>646</v>
      </c>
      <c r="F286" s="188" t="s">
        <v>647</v>
      </c>
      <c r="G286" s="189" t="s">
        <v>213</v>
      </c>
      <c r="H286" s="190">
        <v>43.524000000000001</v>
      </c>
      <c r="I286" s="191"/>
      <c r="J286" s="192">
        <f>ROUND(I286*H286,2)</f>
        <v>0</v>
      </c>
      <c r="K286" s="193"/>
      <c r="L286" s="35"/>
      <c r="M286" s="194" t="s">
        <v>1</v>
      </c>
      <c r="N286" s="195" t="s">
        <v>41</v>
      </c>
      <c r="O286" s="78"/>
      <c r="P286" s="196">
        <f>O286*H286</f>
        <v>0</v>
      </c>
      <c r="Q286" s="196">
        <v>0.00053993199154489502</v>
      </c>
      <c r="R286" s="196">
        <f>Q286*H286</f>
        <v>0.02350000000000001</v>
      </c>
      <c r="S286" s="196">
        <v>0</v>
      </c>
      <c r="T286" s="197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8" t="s">
        <v>214</v>
      </c>
      <c r="AT286" s="198" t="s">
        <v>185</v>
      </c>
      <c r="AU286" s="198" t="s">
        <v>87</v>
      </c>
      <c r="AY286" s="15" t="s">
        <v>183</v>
      </c>
      <c r="BE286" s="199">
        <f>IF(N286="základná",J286,0)</f>
        <v>0</v>
      </c>
      <c r="BF286" s="199">
        <f>IF(N286="znížená",J286,0)</f>
        <v>0</v>
      </c>
      <c r="BG286" s="199">
        <f>IF(N286="zákl. prenesená",J286,0)</f>
        <v>0</v>
      </c>
      <c r="BH286" s="199">
        <f>IF(N286="zníž. prenesená",J286,0)</f>
        <v>0</v>
      </c>
      <c r="BI286" s="199">
        <f>IF(N286="nulová",J286,0)</f>
        <v>0</v>
      </c>
      <c r="BJ286" s="15" t="s">
        <v>87</v>
      </c>
      <c r="BK286" s="199">
        <f>ROUND(I286*H286,2)</f>
        <v>0</v>
      </c>
      <c r="BL286" s="15" t="s">
        <v>214</v>
      </c>
      <c r="BM286" s="198" t="s">
        <v>648</v>
      </c>
    </row>
    <row r="287" s="2" customFormat="1" ht="24.15" customHeight="1">
      <c r="A287" s="34"/>
      <c r="B287" s="185"/>
      <c r="C287" s="200" t="s">
        <v>420</v>
      </c>
      <c r="D287" s="200" t="s">
        <v>268</v>
      </c>
      <c r="E287" s="201" t="s">
        <v>649</v>
      </c>
      <c r="F287" s="202" t="s">
        <v>650</v>
      </c>
      <c r="G287" s="203" t="s">
        <v>213</v>
      </c>
      <c r="H287" s="204">
        <v>50.052999999999997</v>
      </c>
      <c r="I287" s="205"/>
      <c r="J287" s="206">
        <f>ROUND(I287*H287,2)</f>
        <v>0</v>
      </c>
      <c r="K287" s="207"/>
      <c r="L287" s="208"/>
      <c r="M287" s="209" t="s">
        <v>1</v>
      </c>
      <c r="N287" s="210" t="s">
        <v>41</v>
      </c>
      <c r="O287" s="78"/>
      <c r="P287" s="196">
        <f>O287*H287</f>
        <v>0</v>
      </c>
      <c r="Q287" s="196">
        <v>0.0042500948994066302</v>
      </c>
      <c r="R287" s="196">
        <f>Q287*H287</f>
        <v>0.21273000000000006</v>
      </c>
      <c r="S287" s="196">
        <v>0</v>
      </c>
      <c r="T287" s="197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8" t="s">
        <v>242</v>
      </c>
      <c r="AT287" s="198" t="s">
        <v>268</v>
      </c>
      <c r="AU287" s="198" t="s">
        <v>87</v>
      </c>
      <c r="AY287" s="15" t="s">
        <v>183</v>
      </c>
      <c r="BE287" s="199">
        <f>IF(N287="základná",J287,0)</f>
        <v>0</v>
      </c>
      <c r="BF287" s="199">
        <f>IF(N287="znížená",J287,0)</f>
        <v>0</v>
      </c>
      <c r="BG287" s="199">
        <f>IF(N287="zákl. prenesená",J287,0)</f>
        <v>0</v>
      </c>
      <c r="BH287" s="199">
        <f>IF(N287="zníž. prenesená",J287,0)</f>
        <v>0</v>
      </c>
      <c r="BI287" s="199">
        <f>IF(N287="nulová",J287,0)</f>
        <v>0</v>
      </c>
      <c r="BJ287" s="15" t="s">
        <v>87</v>
      </c>
      <c r="BK287" s="199">
        <f>ROUND(I287*H287,2)</f>
        <v>0</v>
      </c>
      <c r="BL287" s="15" t="s">
        <v>214</v>
      </c>
      <c r="BM287" s="198" t="s">
        <v>651</v>
      </c>
    </row>
    <row r="288" s="2" customFormat="1" ht="24.15" customHeight="1">
      <c r="A288" s="34"/>
      <c r="B288" s="185"/>
      <c r="C288" s="186" t="s">
        <v>652</v>
      </c>
      <c r="D288" s="186" t="s">
        <v>185</v>
      </c>
      <c r="E288" s="187" t="s">
        <v>653</v>
      </c>
      <c r="F288" s="188" t="s">
        <v>654</v>
      </c>
      <c r="G288" s="189" t="s">
        <v>213</v>
      </c>
      <c r="H288" s="190">
        <v>5.0110000000000001</v>
      </c>
      <c r="I288" s="191"/>
      <c r="J288" s="192">
        <f>ROUND(I288*H288,2)</f>
        <v>0</v>
      </c>
      <c r="K288" s="193"/>
      <c r="L288" s="35"/>
      <c r="M288" s="194" t="s">
        <v>1</v>
      </c>
      <c r="N288" s="195" t="s">
        <v>41</v>
      </c>
      <c r="O288" s="78"/>
      <c r="P288" s="196">
        <f>O288*H288</f>
        <v>0</v>
      </c>
      <c r="Q288" s="196">
        <v>0.00054081021752145297</v>
      </c>
      <c r="R288" s="196">
        <f>Q288*H288</f>
        <v>0.002710000000000001</v>
      </c>
      <c r="S288" s="196">
        <v>0</v>
      </c>
      <c r="T288" s="197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8" t="s">
        <v>214</v>
      </c>
      <c r="AT288" s="198" t="s">
        <v>185</v>
      </c>
      <c r="AU288" s="198" t="s">
        <v>87</v>
      </c>
      <c r="AY288" s="15" t="s">
        <v>183</v>
      </c>
      <c r="BE288" s="199">
        <f>IF(N288="základná",J288,0)</f>
        <v>0</v>
      </c>
      <c r="BF288" s="199">
        <f>IF(N288="znížená",J288,0)</f>
        <v>0</v>
      </c>
      <c r="BG288" s="199">
        <f>IF(N288="zákl. prenesená",J288,0)</f>
        <v>0</v>
      </c>
      <c r="BH288" s="199">
        <f>IF(N288="zníž. prenesená",J288,0)</f>
        <v>0</v>
      </c>
      <c r="BI288" s="199">
        <f>IF(N288="nulová",J288,0)</f>
        <v>0</v>
      </c>
      <c r="BJ288" s="15" t="s">
        <v>87</v>
      </c>
      <c r="BK288" s="199">
        <f>ROUND(I288*H288,2)</f>
        <v>0</v>
      </c>
      <c r="BL288" s="15" t="s">
        <v>214</v>
      </c>
      <c r="BM288" s="198" t="s">
        <v>655</v>
      </c>
    </row>
    <row r="289" s="2" customFormat="1" ht="24.15" customHeight="1">
      <c r="A289" s="34"/>
      <c r="B289" s="185"/>
      <c r="C289" s="200" t="s">
        <v>423</v>
      </c>
      <c r="D289" s="200" t="s">
        <v>268</v>
      </c>
      <c r="E289" s="201" t="s">
        <v>649</v>
      </c>
      <c r="F289" s="202" t="s">
        <v>650</v>
      </c>
      <c r="G289" s="203" t="s">
        <v>213</v>
      </c>
      <c r="H289" s="204">
        <v>6.0129999999999999</v>
      </c>
      <c r="I289" s="205"/>
      <c r="J289" s="206">
        <f>ROUND(I289*H289,2)</f>
        <v>0</v>
      </c>
      <c r="K289" s="207"/>
      <c r="L289" s="208"/>
      <c r="M289" s="209" t="s">
        <v>1</v>
      </c>
      <c r="N289" s="210" t="s">
        <v>41</v>
      </c>
      <c r="O289" s="78"/>
      <c r="P289" s="196">
        <f>O289*H289</f>
        <v>0</v>
      </c>
      <c r="Q289" s="196">
        <v>0.0042500948994066302</v>
      </c>
      <c r="R289" s="196">
        <f>Q289*H289</f>
        <v>0.025555820630132068</v>
      </c>
      <c r="S289" s="196">
        <v>0</v>
      </c>
      <c r="T289" s="197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8" t="s">
        <v>242</v>
      </c>
      <c r="AT289" s="198" t="s">
        <v>268</v>
      </c>
      <c r="AU289" s="198" t="s">
        <v>87</v>
      </c>
      <c r="AY289" s="15" t="s">
        <v>183</v>
      </c>
      <c r="BE289" s="199">
        <f>IF(N289="základná",J289,0)</f>
        <v>0</v>
      </c>
      <c r="BF289" s="199">
        <f>IF(N289="znížená",J289,0)</f>
        <v>0</v>
      </c>
      <c r="BG289" s="199">
        <f>IF(N289="zákl. prenesená",J289,0)</f>
        <v>0</v>
      </c>
      <c r="BH289" s="199">
        <f>IF(N289="zníž. prenesená",J289,0)</f>
        <v>0</v>
      </c>
      <c r="BI289" s="199">
        <f>IF(N289="nulová",J289,0)</f>
        <v>0</v>
      </c>
      <c r="BJ289" s="15" t="s">
        <v>87</v>
      </c>
      <c r="BK289" s="199">
        <f>ROUND(I289*H289,2)</f>
        <v>0</v>
      </c>
      <c r="BL289" s="15" t="s">
        <v>214</v>
      </c>
      <c r="BM289" s="198" t="s">
        <v>656</v>
      </c>
    </row>
    <row r="290" s="2" customFormat="1" ht="24.15" customHeight="1">
      <c r="A290" s="34"/>
      <c r="B290" s="185"/>
      <c r="C290" s="186" t="s">
        <v>657</v>
      </c>
      <c r="D290" s="186" t="s">
        <v>185</v>
      </c>
      <c r="E290" s="187" t="s">
        <v>658</v>
      </c>
      <c r="F290" s="188" t="s">
        <v>659</v>
      </c>
      <c r="G290" s="189" t="s">
        <v>194</v>
      </c>
      <c r="H290" s="190">
        <v>0.34100000000000003</v>
      </c>
      <c r="I290" s="191"/>
      <c r="J290" s="192">
        <f>ROUND(I290*H290,2)</f>
        <v>0</v>
      </c>
      <c r="K290" s="193"/>
      <c r="L290" s="35"/>
      <c r="M290" s="194" t="s">
        <v>1</v>
      </c>
      <c r="N290" s="195" t="s">
        <v>41</v>
      </c>
      <c r="O290" s="78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8" t="s">
        <v>214</v>
      </c>
      <c r="AT290" s="198" t="s">
        <v>185</v>
      </c>
      <c r="AU290" s="198" t="s">
        <v>87</v>
      </c>
      <c r="AY290" s="15" t="s">
        <v>183</v>
      </c>
      <c r="BE290" s="199">
        <f>IF(N290="základná",J290,0)</f>
        <v>0</v>
      </c>
      <c r="BF290" s="199">
        <f>IF(N290="znížená",J290,0)</f>
        <v>0</v>
      </c>
      <c r="BG290" s="199">
        <f>IF(N290="zákl. prenesená",J290,0)</f>
        <v>0</v>
      </c>
      <c r="BH290" s="199">
        <f>IF(N290="zníž. prenesená",J290,0)</f>
        <v>0</v>
      </c>
      <c r="BI290" s="199">
        <f>IF(N290="nulová",J290,0)</f>
        <v>0</v>
      </c>
      <c r="BJ290" s="15" t="s">
        <v>87</v>
      </c>
      <c r="BK290" s="199">
        <f>ROUND(I290*H290,2)</f>
        <v>0</v>
      </c>
      <c r="BL290" s="15" t="s">
        <v>214</v>
      </c>
      <c r="BM290" s="198" t="s">
        <v>660</v>
      </c>
    </row>
    <row r="291" s="12" customFormat="1" ht="22.8" customHeight="1">
      <c r="A291" s="12"/>
      <c r="B291" s="172"/>
      <c r="C291" s="12"/>
      <c r="D291" s="173" t="s">
        <v>74</v>
      </c>
      <c r="E291" s="183" t="s">
        <v>661</v>
      </c>
      <c r="F291" s="183" t="s">
        <v>662</v>
      </c>
      <c r="G291" s="12"/>
      <c r="H291" s="12"/>
      <c r="I291" s="175"/>
      <c r="J291" s="184">
        <f>BK291</f>
        <v>0</v>
      </c>
      <c r="K291" s="12"/>
      <c r="L291" s="172"/>
      <c r="M291" s="177"/>
      <c r="N291" s="178"/>
      <c r="O291" s="178"/>
      <c r="P291" s="179">
        <f>SUM(P292:P294)</f>
        <v>0</v>
      </c>
      <c r="Q291" s="178"/>
      <c r="R291" s="179">
        <f>SUM(R292:R294)</f>
        <v>0.34111999999999998</v>
      </c>
      <c r="S291" s="178"/>
      <c r="T291" s="180">
        <f>SUM(T292:T294)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73" t="s">
        <v>87</v>
      </c>
      <c r="AT291" s="181" t="s">
        <v>74</v>
      </c>
      <c r="AU291" s="181" t="s">
        <v>82</v>
      </c>
      <c r="AY291" s="173" t="s">
        <v>183</v>
      </c>
      <c r="BK291" s="182">
        <f>SUM(BK292:BK294)</f>
        <v>0</v>
      </c>
    </row>
    <row r="292" s="2" customFormat="1" ht="16.5" customHeight="1">
      <c r="A292" s="34"/>
      <c r="B292" s="185"/>
      <c r="C292" s="186" t="s">
        <v>427</v>
      </c>
      <c r="D292" s="186" t="s">
        <v>185</v>
      </c>
      <c r="E292" s="187" t="s">
        <v>663</v>
      </c>
      <c r="F292" s="188" t="s">
        <v>664</v>
      </c>
      <c r="G292" s="189" t="s">
        <v>238</v>
      </c>
      <c r="H292" s="190">
        <v>16</v>
      </c>
      <c r="I292" s="191"/>
      <c r="J292" s="192">
        <f>ROUND(I292*H292,2)</f>
        <v>0</v>
      </c>
      <c r="K292" s="193"/>
      <c r="L292" s="35"/>
      <c r="M292" s="194" t="s">
        <v>1</v>
      </c>
      <c r="N292" s="195" t="s">
        <v>41</v>
      </c>
      <c r="O292" s="78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8" t="s">
        <v>214</v>
      </c>
      <c r="AT292" s="198" t="s">
        <v>185</v>
      </c>
      <c r="AU292" s="198" t="s">
        <v>87</v>
      </c>
      <c r="AY292" s="15" t="s">
        <v>183</v>
      </c>
      <c r="BE292" s="199">
        <f>IF(N292="základná",J292,0)</f>
        <v>0</v>
      </c>
      <c r="BF292" s="199">
        <f>IF(N292="znížená",J292,0)</f>
        <v>0</v>
      </c>
      <c r="BG292" s="199">
        <f>IF(N292="zákl. prenesená",J292,0)</f>
        <v>0</v>
      </c>
      <c r="BH292" s="199">
        <f>IF(N292="zníž. prenesená",J292,0)</f>
        <v>0</v>
      </c>
      <c r="BI292" s="199">
        <f>IF(N292="nulová",J292,0)</f>
        <v>0</v>
      </c>
      <c r="BJ292" s="15" t="s">
        <v>87</v>
      </c>
      <c r="BK292" s="199">
        <f>ROUND(I292*H292,2)</f>
        <v>0</v>
      </c>
      <c r="BL292" s="15" t="s">
        <v>214</v>
      </c>
      <c r="BM292" s="198" t="s">
        <v>665</v>
      </c>
    </row>
    <row r="293" s="2" customFormat="1" ht="16.5" customHeight="1">
      <c r="A293" s="34"/>
      <c r="B293" s="185"/>
      <c r="C293" s="200" t="s">
        <v>666</v>
      </c>
      <c r="D293" s="200" t="s">
        <v>268</v>
      </c>
      <c r="E293" s="201" t="s">
        <v>667</v>
      </c>
      <c r="F293" s="202" t="s">
        <v>668</v>
      </c>
      <c r="G293" s="203" t="s">
        <v>238</v>
      </c>
      <c r="H293" s="204">
        <v>16</v>
      </c>
      <c r="I293" s="205"/>
      <c r="J293" s="206">
        <f>ROUND(I293*H293,2)</f>
        <v>0</v>
      </c>
      <c r="K293" s="207"/>
      <c r="L293" s="208"/>
      <c r="M293" s="209" t="s">
        <v>1</v>
      </c>
      <c r="N293" s="210" t="s">
        <v>41</v>
      </c>
      <c r="O293" s="78"/>
      <c r="P293" s="196">
        <f>O293*H293</f>
        <v>0</v>
      </c>
      <c r="Q293" s="196">
        <v>0.021319999999999999</v>
      </c>
      <c r="R293" s="196">
        <f>Q293*H293</f>
        <v>0.34111999999999998</v>
      </c>
      <c r="S293" s="196">
        <v>0</v>
      </c>
      <c r="T293" s="197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8" t="s">
        <v>242</v>
      </c>
      <c r="AT293" s="198" t="s">
        <v>268</v>
      </c>
      <c r="AU293" s="198" t="s">
        <v>87</v>
      </c>
      <c r="AY293" s="15" t="s">
        <v>183</v>
      </c>
      <c r="BE293" s="199">
        <f>IF(N293="základná",J293,0)</f>
        <v>0</v>
      </c>
      <c r="BF293" s="199">
        <f>IF(N293="znížená",J293,0)</f>
        <v>0</v>
      </c>
      <c r="BG293" s="199">
        <f>IF(N293="zákl. prenesená",J293,0)</f>
        <v>0</v>
      </c>
      <c r="BH293" s="199">
        <f>IF(N293="zníž. prenesená",J293,0)</f>
        <v>0</v>
      </c>
      <c r="BI293" s="199">
        <f>IF(N293="nulová",J293,0)</f>
        <v>0</v>
      </c>
      <c r="BJ293" s="15" t="s">
        <v>87</v>
      </c>
      <c r="BK293" s="199">
        <f>ROUND(I293*H293,2)</f>
        <v>0</v>
      </c>
      <c r="BL293" s="15" t="s">
        <v>214</v>
      </c>
      <c r="BM293" s="198" t="s">
        <v>669</v>
      </c>
    </row>
    <row r="294" s="2" customFormat="1" ht="24.15" customHeight="1">
      <c r="A294" s="34"/>
      <c r="B294" s="185"/>
      <c r="C294" s="186" t="s">
        <v>430</v>
      </c>
      <c r="D294" s="186" t="s">
        <v>185</v>
      </c>
      <c r="E294" s="187" t="s">
        <v>670</v>
      </c>
      <c r="F294" s="188" t="s">
        <v>671</v>
      </c>
      <c r="G294" s="189" t="s">
        <v>194</v>
      </c>
      <c r="H294" s="190">
        <v>0.34100000000000003</v>
      </c>
      <c r="I294" s="191"/>
      <c r="J294" s="192">
        <f>ROUND(I294*H294,2)</f>
        <v>0</v>
      </c>
      <c r="K294" s="193"/>
      <c r="L294" s="35"/>
      <c r="M294" s="194" t="s">
        <v>1</v>
      </c>
      <c r="N294" s="195" t="s">
        <v>41</v>
      </c>
      <c r="O294" s="78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8" t="s">
        <v>214</v>
      </c>
      <c r="AT294" s="198" t="s">
        <v>185</v>
      </c>
      <c r="AU294" s="198" t="s">
        <v>87</v>
      </c>
      <c r="AY294" s="15" t="s">
        <v>183</v>
      </c>
      <c r="BE294" s="199">
        <f>IF(N294="základná",J294,0)</f>
        <v>0</v>
      </c>
      <c r="BF294" s="199">
        <f>IF(N294="znížená",J294,0)</f>
        <v>0</v>
      </c>
      <c r="BG294" s="199">
        <f>IF(N294="zákl. prenesená",J294,0)</f>
        <v>0</v>
      </c>
      <c r="BH294" s="199">
        <f>IF(N294="zníž. prenesená",J294,0)</f>
        <v>0</v>
      </c>
      <c r="BI294" s="199">
        <f>IF(N294="nulová",J294,0)</f>
        <v>0</v>
      </c>
      <c r="BJ294" s="15" t="s">
        <v>87</v>
      </c>
      <c r="BK294" s="199">
        <f>ROUND(I294*H294,2)</f>
        <v>0</v>
      </c>
      <c r="BL294" s="15" t="s">
        <v>214</v>
      </c>
      <c r="BM294" s="198" t="s">
        <v>672</v>
      </c>
    </row>
    <row r="295" s="12" customFormat="1" ht="22.8" customHeight="1">
      <c r="A295" s="12"/>
      <c r="B295" s="172"/>
      <c r="C295" s="12"/>
      <c r="D295" s="173" t="s">
        <v>74</v>
      </c>
      <c r="E295" s="183" t="s">
        <v>673</v>
      </c>
      <c r="F295" s="183" t="s">
        <v>674</v>
      </c>
      <c r="G295" s="12"/>
      <c r="H295" s="12"/>
      <c r="I295" s="175"/>
      <c r="J295" s="184">
        <f>BK295</f>
        <v>0</v>
      </c>
      <c r="K295" s="12"/>
      <c r="L295" s="172"/>
      <c r="M295" s="177"/>
      <c r="N295" s="178"/>
      <c r="O295" s="178"/>
      <c r="P295" s="179">
        <f>SUM(P296:P305)</f>
        <v>0</v>
      </c>
      <c r="Q295" s="178"/>
      <c r="R295" s="179">
        <f>SUM(R296:R305)</f>
        <v>0.57600000000000007</v>
      </c>
      <c r="S295" s="178"/>
      <c r="T295" s="180">
        <f>SUM(T296:T305)</f>
        <v>0.34621000000000002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73" t="s">
        <v>87</v>
      </c>
      <c r="AT295" s="181" t="s">
        <v>74</v>
      </c>
      <c r="AU295" s="181" t="s">
        <v>82</v>
      </c>
      <c r="AY295" s="173" t="s">
        <v>183</v>
      </c>
      <c r="BK295" s="182">
        <f>SUM(BK296:BK305)</f>
        <v>0</v>
      </c>
    </row>
    <row r="296" s="2" customFormat="1" ht="24.15" customHeight="1">
      <c r="A296" s="34"/>
      <c r="B296" s="185"/>
      <c r="C296" s="186" t="s">
        <v>675</v>
      </c>
      <c r="D296" s="186" t="s">
        <v>185</v>
      </c>
      <c r="E296" s="187" t="s">
        <v>676</v>
      </c>
      <c r="F296" s="188" t="s">
        <v>677</v>
      </c>
      <c r="G296" s="189" t="s">
        <v>678</v>
      </c>
      <c r="H296" s="190">
        <v>6</v>
      </c>
      <c r="I296" s="191"/>
      <c r="J296" s="192">
        <f>ROUND(I296*H296,2)</f>
        <v>0</v>
      </c>
      <c r="K296" s="193"/>
      <c r="L296" s="35"/>
      <c r="M296" s="194" t="s">
        <v>1</v>
      </c>
      <c r="N296" s="195" t="s">
        <v>41</v>
      </c>
      <c r="O296" s="78"/>
      <c r="P296" s="196">
        <f>O296*H296</f>
        <v>0</v>
      </c>
      <c r="Q296" s="196">
        <v>0.096000000000000002</v>
      </c>
      <c r="R296" s="196">
        <f>Q296*H296</f>
        <v>0.57600000000000007</v>
      </c>
      <c r="S296" s="196">
        <v>0.01933</v>
      </c>
      <c r="T296" s="197">
        <f>S296*H296</f>
        <v>0.11598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8" t="s">
        <v>214</v>
      </c>
      <c r="AT296" s="198" t="s">
        <v>185</v>
      </c>
      <c r="AU296" s="198" t="s">
        <v>87</v>
      </c>
      <c r="AY296" s="15" t="s">
        <v>183</v>
      </c>
      <c r="BE296" s="199">
        <f>IF(N296="základná",J296,0)</f>
        <v>0</v>
      </c>
      <c r="BF296" s="199">
        <f>IF(N296="znížená",J296,0)</f>
        <v>0</v>
      </c>
      <c r="BG296" s="199">
        <f>IF(N296="zákl. prenesená",J296,0)</f>
        <v>0</v>
      </c>
      <c r="BH296" s="199">
        <f>IF(N296="zníž. prenesená",J296,0)</f>
        <v>0</v>
      </c>
      <c r="BI296" s="199">
        <f>IF(N296="nulová",J296,0)</f>
        <v>0</v>
      </c>
      <c r="BJ296" s="15" t="s">
        <v>87</v>
      </c>
      <c r="BK296" s="199">
        <f>ROUND(I296*H296,2)</f>
        <v>0</v>
      </c>
      <c r="BL296" s="15" t="s">
        <v>214</v>
      </c>
      <c r="BM296" s="198" t="s">
        <v>679</v>
      </c>
    </row>
    <row r="297" s="2" customFormat="1" ht="24.15" customHeight="1">
      <c r="A297" s="34"/>
      <c r="B297" s="185"/>
      <c r="C297" s="186" t="s">
        <v>434</v>
      </c>
      <c r="D297" s="186" t="s">
        <v>185</v>
      </c>
      <c r="E297" s="187" t="s">
        <v>680</v>
      </c>
      <c r="F297" s="188" t="s">
        <v>681</v>
      </c>
      <c r="G297" s="189" t="s">
        <v>678</v>
      </c>
      <c r="H297" s="190">
        <v>2</v>
      </c>
      <c r="I297" s="191"/>
      <c r="J297" s="192">
        <f>ROUND(I297*H297,2)</f>
        <v>0</v>
      </c>
      <c r="K297" s="193"/>
      <c r="L297" s="35"/>
      <c r="M297" s="194" t="s">
        <v>1</v>
      </c>
      <c r="N297" s="195" t="s">
        <v>41</v>
      </c>
      <c r="O297" s="78"/>
      <c r="P297" s="196">
        <f>O297*H297</f>
        <v>0</v>
      </c>
      <c r="Q297" s="196">
        <v>0</v>
      </c>
      <c r="R297" s="196">
        <f>Q297*H297</f>
        <v>0</v>
      </c>
      <c r="S297" s="196">
        <v>0.0172</v>
      </c>
      <c r="T297" s="197">
        <f>S297*H297</f>
        <v>0.0344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8" t="s">
        <v>214</v>
      </c>
      <c r="AT297" s="198" t="s">
        <v>185</v>
      </c>
      <c r="AU297" s="198" t="s">
        <v>87</v>
      </c>
      <c r="AY297" s="15" t="s">
        <v>183</v>
      </c>
      <c r="BE297" s="199">
        <f>IF(N297="základná",J297,0)</f>
        <v>0</v>
      </c>
      <c r="BF297" s="199">
        <f>IF(N297="znížená",J297,0)</f>
        <v>0</v>
      </c>
      <c r="BG297" s="199">
        <f>IF(N297="zákl. prenesená",J297,0)</f>
        <v>0</v>
      </c>
      <c r="BH297" s="199">
        <f>IF(N297="zníž. prenesená",J297,0)</f>
        <v>0</v>
      </c>
      <c r="BI297" s="199">
        <f>IF(N297="nulová",J297,0)</f>
        <v>0</v>
      </c>
      <c r="BJ297" s="15" t="s">
        <v>87</v>
      </c>
      <c r="BK297" s="199">
        <f>ROUND(I297*H297,2)</f>
        <v>0</v>
      </c>
      <c r="BL297" s="15" t="s">
        <v>214</v>
      </c>
      <c r="BM297" s="198" t="s">
        <v>682</v>
      </c>
    </row>
    <row r="298" s="2" customFormat="1" ht="24.15" customHeight="1">
      <c r="A298" s="34"/>
      <c r="B298" s="185"/>
      <c r="C298" s="186" t="s">
        <v>683</v>
      </c>
      <c r="D298" s="186" t="s">
        <v>185</v>
      </c>
      <c r="E298" s="187" t="s">
        <v>684</v>
      </c>
      <c r="F298" s="188" t="s">
        <v>685</v>
      </c>
      <c r="G298" s="189" t="s">
        <v>678</v>
      </c>
      <c r="H298" s="190">
        <v>4</v>
      </c>
      <c r="I298" s="191"/>
      <c r="J298" s="192">
        <f>ROUND(I298*H298,2)</f>
        <v>0</v>
      </c>
      <c r="K298" s="193"/>
      <c r="L298" s="35"/>
      <c r="M298" s="194" t="s">
        <v>1</v>
      </c>
      <c r="N298" s="195" t="s">
        <v>41</v>
      </c>
      <c r="O298" s="78"/>
      <c r="P298" s="196">
        <f>O298*H298</f>
        <v>0</v>
      </c>
      <c r="Q298" s="196">
        <v>0</v>
      </c>
      <c r="R298" s="196">
        <f>Q298*H298</f>
        <v>0</v>
      </c>
      <c r="S298" s="196">
        <v>0.019460000000000002</v>
      </c>
      <c r="T298" s="197">
        <f>S298*H298</f>
        <v>0.077840000000000006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8" t="s">
        <v>214</v>
      </c>
      <c r="AT298" s="198" t="s">
        <v>185</v>
      </c>
      <c r="AU298" s="198" t="s">
        <v>87</v>
      </c>
      <c r="AY298" s="15" t="s">
        <v>183</v>
      </c>
      <c r="BE298" s="199">
        <f>IF(N298="základná",J298,0)</f>
        <v>0</v>
      </c>
      <c r="BF298" s="199">
        <f>IF(N298="znížená",J298,0)</f>
        <v>0</v>
      </c>
      <c r="BG298" s="199">
        <f>IF(N298="zákl. prenesená",J298,0)</f>
        <v>0</v>
      </c>
      <c r="BH298" s="199">
        <f>IF(N298="zníž. prenesená",J298,0)</f>
        <v>0</v>
      </c>
      <c r="BI298" s="199">
        <f>IF(N298="nulová",J298,0)</f>
        <v>0</v>
      </c>
      <c r="BJ298" s="15" t="s">
        <v>87</v>
      </c>
      <c r="BK298" s="199">
        <f>ROUND(I298*H298,2)</f>
        <v>0</v>
      </c>
      <c r="BL298" s="15" t="s">
        <v>214</v>
      </c>
      <c r="BM298" s="198" t="s">
        <v>686</v>
      </c>
    </row>
    <row r="299" s="2" customFormat="1" ht="16.5" customHeight="1">
      <c r="A299" s="34"/>
      <c r="B299" s="185"/>
      <c r="C299" s="186" t="s">
        <v>437</v>
      </c>
      <c r="D299" s="186" t="s">
        <v>185</v>
      </c>
      <c r="E299" s="187" t="s">
        <v>687</v>
      </c>
      <c r="F299" s="188" t="s">
        <v>688</v>
      </c>
      <c r="G299" s="189" t="s">
        <v>678</v>
      </c>
      <c r="H299" s="190">
        <v>1</v>
      </c>
      <c r="I299" s="191"/>
      <c r="J299" s="192">
        <f>ROUND(I299*H299,2)</f>
        <v>0</v>
      </c>
      <c r="K299" s="193"/>
      <c r="L299" s="35"/>
      <c r="M299" s="194" t="s">
        <v>1</v>
      </c>
      <c r="N299" s="195" t="s">
        <v>41</v>
      </c>
      <c r="O299" s="78"/>
      <c r="P299" s="196">
        <f>O299*H299</f>
        <v>0</v>
      </c>
      <c r="Q299" s="196">
        <v>0</v>
      </c>
      <c r="R299" s="196">
        <f>Q299*H299</f>
        <v>0</v>
      </c>
      <c r="S299" s="196">
        <v>0.095100000000000004</v>
      </c>
      <c r="T299" s="197">
        <f>S299*H299</f>
        <v>0.095100000000000004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8" t="s">
        <v>214</v>
      </c>
      <c r="AT299" s="198" t="s">
        <v>185</v>
      </c>
      <c r="AU299" s="198" t="s">
        <v>87</v>
      </c>
      <c r="AY299" s="15" t="s">
        <v>183</v>
      </c>
      <c r="BE299" s="199">
        <f>IF(N299="základná",J299,0)</f>
        <v>0</v>
      </c>
      <c r="BF299" s="199">
        <f>IF(N299="znížená",J299,0)</f>
        <v>0</v>
      </c>
      <c r="BG299" s="199">
        <f>IF(N299="zákl. prenesená",J299,0)</f>
        <v>0</v>
      </c>
      <c r="BH299" s="199">
        <f>IF(N299="zníž. prenesená",J299,0)</f>
        <v>0</v>
      </c>
      <c r="BI299" s="199">
        <f>IF(N299="nulová",J299,0)</f>
        <v>0</v>
      </c>
      <c r="BJ299" s="15" t="s">
        <v>87</v>
      </c>
      <c r="BK299" s="199">
        <f>ROUND(I299*H299,2)</f>
        <v>0</v>
      </c>
      <c r="BL299" s="15" t="s">
        <v>214</v>
      </c>
      <c r="BM299" s="198" t="s">
        <v>689</v>
      </c>
    </row>
    <row r="300" s="2" customFormat="1" ht="21.75" customHeight="1">
      <c r="A300" s="34"/>
      <c r="B300" s="185"/>
      <c r="C300" s="186" t="s">
        <v>690</v>
      </c>
      <c r="D300" s="186" t="s">
        <v>185</v>
      </c>
      <c r="E300" s="187" t="s">
        <v>691</v>
      </c>
      <c r="F300" s="188" t="s">
        <v>692</v>
      </c>
      <c r="G300" s="189" t="s">
        <v>238</v>
      </c>
      <c r="H300" s="190">
        <v>8</v>
      </c>
      <c r="I300" s="191"/>
      <c r="J300" s="192">
        <f>ROUND(I300*H300,2)</f>
        <v>0</v>
      </c>
      <c r="K300" s="193"/>
      <c r="L300" s="35"/>
      <c r="M300" s="194" t="s">
        <v>1</v>
      </c>
      <c r="N300" s="195" t="s">
        <v>41</v>
      </c>
      <c r="O300" s="78"/>
      <c r="P300" s="196">
        <f>O300*H300</f>
        <v>0</v>
      </c>
      <c r="Q300" s="196">
        <v>0</v>
      </c>
      <c r="R300" s="196">
        <f>Q300*H300</f>
        <v>0</v>
      </c>
      <c r="S300" s="196">
        <v>0.00048999999999999998</v>
      </c>
      <c r="T300" s="197">
        <f>S300*H300</f>
        <v>0.0039199999999999999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8" t="s">
        <v>214</v>
      </c>
      <c r="AT300" s="198" t="s">
        <v>185</v>
      </c>
      <c r="AU300" s="198" t="s">
        <v>87</v>
      </c>
      <c r="AY300" s="15" t="s">
        <v>183</v>
      </c>
      <c r="BE300" s="199">
        <f>IF(N300="základná",J300,0)</f>
        <v>0</v>
      </c>
      <c r="BF300" s="199">
        <f>IF(N300="znížená",J300,0)</f>
        <v>0</v>
      </c>
      <c r="BG300" s="199">
        <f>IF(N300="zákl. prenesená",J300,0)</f>
        <v>0</v>
      </c>
      <c r="BH300" s="199">
        <f>IF(N300="zníž. prenesená",J300,0)</f>
        <v>0</v>
      </c>
      <c r="BI300" s="199">
        <f>IF(N300="nulová",J300,0)</f>
        <v>0</v>
      </c>
      <c r="BJ300" s="15" t="s">
        <v>87</v>
      </c>
      <c r="BK300" s="199">
        <f>ROUND(I300*H300,2)</f>
        <v>0</v>
      </c>
      <c r="BL300" s="15" t="s">
        <v>214</v>
      </c>
      <c r="BM300" s="198" t="s">
        <v>693</v>
      </c>
    </row>
    <row r="301" s="2" customFormat="1" ht="24.15" customHeight="1">
      <c r="A301" s="34"/>
      <c r="B301" s="185"/>
      <c r="C301" s="186" t="s">
        <v>441</v>
      </c>
      <c r="D301" s="186" t="s">
        <v>185</v>
      </c>
      <c r="E301" s="187" t="s">
        <v>694</v>
      </c>
      <c r="F301" s="188" t="s">
        <v>695</v>
      </c>
      <c r="G301" s="189" t="s">
        <v>678</v>
      </c>
      <c r="H301" s="190">
        <v>4</v>
      </c>
      <c r="I301" s="191"/>
      <c r="J301" s="192">
        <f>ROUND(I301*H301,2)</f>
        <v>0</v>
      </c>
      <c r="K301" s="193"/>
      <c r="L301" s="35"/>
      <c r="M301" s="194" t="s">
        <v>1</v>
      </c>
      <c r="N301" s="195" t="s">
        <v>41</v>
      </c>
      <c r="O301" s="78"/>
      <c r="P301" s="196">
        <f>O301*H301</f>
        <v>0</v>
      </c>
      <c r="Q301" s="196">
        <v>0</v>
      </c>
      <c r="R301" s="196">
        <f>Q301*H301</f>
        <v>0</v>
      </c>
      <c r="S301" s="196">
        <v>0.0025999999999999999</v>
      </c>
      <c r="T301" s="197">
        <f>S301*H301</f>
        <v>0.0104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8" t="s">
        <v>214</v>
      </c>
      <c r="AT301" s="198" t="s">
        <v>185</v>
      </c>
      <c r="AU301" s="198" t="s">
        <v>87</v>
      </c>
      <c r="AY301" s="15" t="s">
        <v>183</v>
      </c>
      <c r="BE301" s="199">
        <f>IF(N301="základná",J301,0)</f>
        <v>0</v>
      </c>
      <c r="BF301" s="199">
        <f>IF(N301="znížená",J301,0)</f>
        <v>0</v>
      </c>
      <c r="BG301" s="199">
        <f>IF(N301="zákl. prenesená",J301,0)</f>
        <v>0</v>
      </c>
      <c r="BH301" s="199">
        <f>IF(N301="zníž. prenesená",J301,0)</f>
        <v>0</v>
      </c>
      <c r="BI301" s="199">
        <f>IF(N301="nulová",J301,0)</f>
        <v>0</v>
      </c>
      <c r="BJ301" s="15" t="s">
        <v>87</v>
      </c>
      <c r="BK301" s="199">
        <f>ROUND(I301*H301,2)</f>
        <v>0</v>
      </c>
      <c r="BL301" s="15" t="s">
        <v>214</v>
      </c>
      <c r="BM301" s="198" t="s">
        <v>696</v>
      </c>
    </row>
    <row r="302" s="2" customFormat="1" ht="24.15" customHeight="1">
      <c r="A302" s="34"/>
      <c r="B302" s="185"/>
      <c r="C302" s="186" t="s">
        <v>697</v>
      </c>
      <c r="D302" s="186" t="s">
        <v>185</v>
      </c>
      <c r="E302" s="187" t="s">
        <v>698</v>
      </c>
      <c r="F302" s="188" t="s">
        <v>699</v>
      </c>
      <c r="G302" s="189" t="s">
        <v>238</v>
      </c>
      <c r="H302" s="190">
        <v>1</v>
      </c>
      <c r="I302" s="191"/>
      <c r="J302" s="192">
        <f>ROUND(I302*H302,2)</f>
        <v>0</v>
      </c>
      <c r="K302" s="193"/>
      <c r="L302" s="35"/>
      <c r="M302" s="194" t="s">
        <v>1</v>
      </c>
      <c r="N302" s="195" t="s">
        <v>41</v>
      </c>
      <c r="O302" s="78"/>
      <c r="P302" s="196">
        <f>O302*H302</f>
        <v>0</v>
      </c>
      <c r="Q302" s="196">
        <v>0</v>
      </c>
      <c r="R302" s="196">
        <f>Q302*H302</f>
        <v>0</v>
      </c>
      <c r="S302" s="196">
        <v>0.0022499999999999998</v>
      </c>
      <c r="T302" s="197">
        <f>S302*H302</f>
        <v>0.0022499999999999998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8" t="s">
        <v>214</v>
      </c>
      <c r="AT302" s="198" t="s">
        <v>185</v>
      </c>
      <c r="AU302" s="198" t="s">
        <v>87</v>
      </c>
      <c r="AY302" s="15" t="s">
        <v>183</v>
      </c>
      <c r="BE302" s="199">
        <f>IF(N302="základná",J302,0)</f>
        <v>0</v>
      </c>
      <c r="BF302" s="199">
        <f>IF(N302="znížená",J302,0)</f>
        <v>0</v>
      </c>
      <c r="BG302" s="199">
        <f>IF(N302="zákl. prenesená",J302,0)</f>
        <v>0</v>
      </c>
      <c r="BH302" s="199">
        <f>IF(N302="zníž. prenesená",J302,0)</f>
        <v>0</v>
      </c>
      <c r="BI302" s="199">
        <f>IF(N302="nulová",J302,0)</f>
        <v>0</v>
      </c>
      <c r="BJ302" s="15" t="s">
        <v>87</v>
      </c>
      <c r="BK302" s="199">
        <f>ROUND(I302*H302,2)</f>
        <v>0</v>
      </c>
      <c r="BL302" s="15" t="s">
        <v>214</v>
      </c>
      <c r="BM302" s="198" t="s">
        <v>700</v>
      </c>
    </row>
    <row r="303" s="2" customFormat="1" ht="37.8" customHeight="1">
      <c r="A303" s="34"/>
      <c r="B303" s="185"/>
      <c r="C303" s="186" t="s">
        <v>444</v>
      </c>
      <c r="D303" s="186" t="s">
        <v>185</v>
      </c>
      <c r="E303" s="187" t="s">
        <v>701</v>
      </c>
      <c r="F303" s="188" t="s">
        <v>702</v>
      </c>
      <c r="G303" s="189" t="s">
        <v>238</v>
      </c>
      <c r="H303" s="190">
        <v>6</v>
      </c>
      <c r="I303" s="191"/>
      <c r="J303" s="192">
        <f>ROUND(I303*H303,2)</f>
        <v>0</v>
      </c>
      <c r="K303" s="193"/>
      <c r="L303" s="35"/>
      <c r="M303" s="194" t="s">
        <v>1</v>
      </c>
      <c r="N303" s="195" t="s">
        <v>41</v>
      </c>
      <c r="O303" s="78"/>
      <c r="P303" s="196">
        <f>O303*H303</f>
        <v>0</v>
      </c>
      <c r="Q303" s="196">
        <v>0</v>
      </c>
      <c r="R303" s="196">
        <f>Q303*H303</f>
        <v>0</v>
      </c>
      <c r="S303" s="196">
        <v>0.00084999999999999995</v>
      </c>
      <c r="T303" s="197">
        <f>S303*H303</f>
        <v>0.0050999999999999995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8" t="s">
        <v>214</v>
      </c>
      <c r="AT303" s="198" t="s">
        <v>185</v>
      </c>
      <c r="AU303" s="198" t="s">
        <v>87</v>
      </c>
      <c r="AY303" s="15" t="s">
        <v>183</v>
      </c>
      <c r="BE303" s="199">
        <f>IF(N303="základná",J303,0)</f>
        <v>0</v>
      </c>
      <c r="BF303" s="199">
        <f>IF(N303="znížená",J303,0)</f>
        <v>0</v>
      </c>
      <c r="BG303" s="199">
        <f>IF(N303="zákl. prenesená",J303,0)</f>
        <v>0</v>
      </c>
      <c r="BH303" s="199">
        <f>IF(N303="zníž. prenesená",J303,0)</f>
        <v>0</v>
      </c>
      <c r="BI303" s="199">
        <f>IF(N303="nulová",J303,0)</f>
        <v>0</v>
      </c>
      <c r="BJ303" s="15" t="s">
        <v>87</v>
      </c>
      <c r="BK303" s="199">
        <f>ROUND(I303*H303,2)</f>
        <v>0</v>
      </c>
      <c r="BL303" s="15" t="s">
        <v>214</v>
      </c>
      <c r="BM303" s="198" t="s">
        <v>703</v>
      </c>
    </row>
    <row r="304" s="2" customFormat="1" ht="24.15" customHeight="1">
      <c r="A304" s="34"/>
      <c r="B304" s="185"/>
      <c r="C304" s="186" t="s">
        <v>704</v>
      </c>
      <c r="D304" s="186" t="s">
        <v>185</v>
      </c>
      <c r="E304" s="187" t="s">
        <v>705</v>
      </c>
      <c r="F304" s="188" t="s">
        <v>706</v>
      </c>
      <c r="G304" s="189" t="s">
        <v>238</v>
      </c>
      <c r="H304" s="190">
        <v>1</v>
      </c>
      <c r="I304" s="191"/>
      <c r="J304" s="192">
        <f>ROUND(I304*H304,2)</f>
        <v>0</v>
      </c>
      <c r="K304" s="193"/>
      <c r="L304" s="35"/>
      <c r="M304" s="194" t="s">
        <v>1</v>
      </c>
      <c r="N304" s="195" t="s">
        <v>41</v>
      </c>
      <c r="O304" s="78"/>
      <c r="P304" s="196">
        <f>O304*H304</f>
        <v>0</v>
      </c>
      <c r="Q304" s="196">
        <v>0</v>
      </c>
      <c r="R304" s="196">
        <f>Q304*H304</f>
        <v>0</v>
      </c>
      <c r="S304" s="196">
        <v>0.00122</v>
      </c>
      <c r="T304" s="197">
        <f>S304*H304</f>
        <v>0.00122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8" t="s">
        <v>214</v>
      </c>
      <c r="AT304" s="198" t="s">
        <v>185</v>
      </c>
      <c r="AU304" s="198" t="s">
        <v>87</v>
      </c>
      <c r="AY304" s="15" t="s">
        <v>183</v>
      </c>
      <c r="BE304" s="199">
        <f>IF(N304="základná",J304,0)</f>
        <v>0</v>
      </c>
      <c r="BF304" s="199">
        <f>IF(N304="znížená",J304,0)</f>
        <v>0</v>
      </c>
      <c r="BG304" s="199">
        <f>IF(N304="zákl. prenesená",J304,0)</f>
        <v>0</v>
      </c>
      <c r="BH304" s="199">
        <f>IF(N304="zníž. prenesená",J304,0)</f>
        <v>0</v>
      </c>
      <c r="BI304" s="199">
        <f>IF(N304="nulová",J304,0)</f>
        <v>0</v>
      </c>
      <c r="BJ304" s="15" t="s">
        <v>87</v>
      </c>
      <c r="BK304" s="199">
        <f>ROUND(I304*H304,2)</f>
        <v>0</v>
      </c>
      <c r="BL304" s="15" t="s">
        <v>214</v>
      </c>
      <c r="BM304" s="198" t="s">
        <v>707</v>
      </c>
    </row>
    <row r="305" s="2" customFormat="1" ht="24.15" customHeight="1">
      <c r="A305" s="34"/>
      <c r="B305" s="185"/>
      <c r="C305" s="186" t="s">
        <v>448</v>
      </c>
      <c r="D305" s="186" t="s">
        <v>185</v>
      </c>
      <c r="E305" s="187" t="s">
        <v>708</v>
      </c>
      <c r="F305" s="188" t="s">
        <v>709</v>
      </c>
      <c r="G305" s="189" t="s">
        <v>194</v>
      </c>
      <c r="H305" s="190">
        <v>0.57599999999999996</v>
      </c>
      <c r="I305" s="191"/>
      <c r="J305" s="192">
        <f>ROUND(I305*H305,2)</f>
        <v>0</v>
      </c>
      <c r="K305" s="193"/>
      <c r="L305" s="35"/>
      <c r="M305" s="194" t="s">
        <v>1</v>
      </c>
      <c r="N305" s="195" t="s">
        <v>41</v>
      </c>
      <c r="O305" s="78"/>
      <c r="P305" s="196">
        <f>O305*H305</f>
        <v>0</v>
      </c>
      <c r="Q305" s="196">
        <v>0</v>
      </c>
      <c r="R305" s="196">
        <f>Q305*H305</f>
        <v>0</v>
      </c>
      <c r="S305" s="196">
        <v>0</v>
      </c>
      <c r="T305" s="197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8" t="s">
        <v>214</v>
      </c>
      <c r="AT305" s="198" t="s">
        <v>185</v>
      </c>
      <c r="AU305" s="198" t="s">
        <v>87</v>
      </c>
      <c r="AY305" s="15" t="s">
        <v>183</v>
      </c>
      <c r="BE305" s="199">
        <f>IF(N305="základná",J305,0)</f>
        <v>0</v>
      </c>
      <c r="BF305" s="199">
        <f>IF(N305="znížená",J305,0)</f>
        <v>0</v>
      </c>
      <c r="BG305" s="199">
        <f>IF(N305="zákl. prenesená",J305,0)</f>
        <v>0</v>
      </c>
      <c r="BH305" s="199">
        <f>IF(N305="zníž. prenesená",J305,0)</f>
        <v>0</v>
      </c>
      <c r="BI305" s="199">
        <f>IF(N305="nulová",J305,0)</f>
        <v>0</v>
      </c>
      <c r="BJ305" s="15" t="s">
        <v>87</v>
      </c>
      <c r="BK305" s="199">
        <f>ROUND(I305*H305,2)</f>
        <v>0</v>
      </c>
      <c r="BL305" s="15" t="s">
        <v>214</v>
      </c>
      <c r="BM305" s="198" t="s">
        <v>710</v>
      </c>
    </row>
    <row r="306" s="12" customFormat="1" ht="22.8" customHeight="1">
      <c r="A306" s="12"/>
      <c r="B306" s="172"/>
      <c r="C306" s="12"/>
      <c r="D306" s="173" t="s">
        <v>74</v>
      </c>
      <c r="E306" s="183" t="s">
        <v>711</v>
      </c>
      <c r="F306" s="183" t="s">
        <v>712</v>
      </c>
      <c r="G306" s="12"/>
      <c r="H306" s="12"/>
      <c r="I306" s="175"/>
      <c r="J306" s="184">
        <f>BK306</f>
        <v>0</v>
      </c>
      <c r="K306" s="12"/>
      <c r="L306" s="172"/>
      <c r="M306" s="177"/>
      <c r="N306" s="178"/>
      <c r="O306" s="178"/>
      <c r="P306" s="179">
        <f>SUM(P307:P316)</f>
        <v>0</v>
      </c>
      <c r="Q306" s="178"/>
      <c r="R306" s="179">
        <f>SUM(R307:R316)</f>
        <v>8.7164000000000001</v>
      </c>
      <c r="S306" s="178"/>
      <c r="T306" s="180">
        <f>SUM(T307:T316)</f>
        <v>7.7119999999999997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73" t="s">
        <v>87</v>
      </c>
      <c r="AT306" s="181" t="s">
        <v>74</v>
      </c>
      <c r="AU306" s="181" t="s">
        <v>82</v>
      </c>
      <c r="AY306" s="173" t="s">
        <v>183</v>
      </c>
      <c r="BK306" s="182">
        <f>SUM(BK307:BK316)</f>
        <v>0</v>
      </c>
    </row>
    <row r="307" s="2" customFormat="1" ht="24.15" customHeight="1">
      <c r="A307" s="34"/>
      <c r="B307" s="185"/>
      <c r="C307" s="186" t="s">
        <v>713</v>
      </c>
      <c r="D307" s="186" t="s">
        <v>185</v>
      </c>
      <c r="E307" s="187" t="s">
        <v>714</v>
      </c>
      <c r="F307" s="188" t="s">
        <v>715</v>
      </c>
      <c r="G307" s="189" t="s">
        <v>213</v>
      </c>
      <c r="H307" s="190">
        <v>482</v>
      </c>
      <c r="I307" s="191"/>
      <c r="J307" s="192">
        <f>ROUND(I307*H307,2)</f>
        <v>0</v>
      </c>
      <c r="K307" s="193"/>
      <c r="L307" s="35"/>
      <c r="M307" s="194" t="s">
        <v>1</v>
      </c>
      <c r="N307" s="195" t="s">
        <v>41</v>
      </c>
      <c r="O307" s="78"/>
      <c r="P307" s="196">
        <f>O307*H307</f>
        <v>0</v>
      </c>
      <c r="Q307" s="196">
        <v>0</v>
      </c>
      <c r="R307" s="196">
        <f>Q307*H307</f>
        <v>0</v>
      </c>
      <c r="S307" s="196">
        <v>0</v>
      </c>
      <c r="T307" s="197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8" t="s">
        <v>214</v>
      </c>
      <c r="AT307" s="198" t="s">
        <v>185</v>
      </c>
      <c r="AU307" s="198" t="s">
        <v>87</v>
      </c>
      <c r="AY307" s="15" t="s">
        <v>183</v>
      </c>
      <c r="BE307" s="199">
        <f>IF(N307="základná",J307,0)</f>
        <v>0</v>
      </c>
      <c r="BF307" s="199">
        <f>IF(N307="znížená",J307,0)</f>
        <v>0</v>
      </c>
      <c r="BG307" s="199">
        <f>IF(N307="zákl. prenesená",J307,0)</f>
        <v>0</v>
      </c>
      <c r="BH307" s="199">
        <f>IF(N307="zníž. prenesená",J307,0)</f>
        <v>0</v>
      </c>
      <c r="BI307" s="199">
        <f>IF(N307="nulová",J307,0)</f>
        <v>0</v>
      </c>
      <c r="BJ307" s="15" t="s">
        <v>87</v>
      </c>
      <c r="BK307" s="199">
        <f>ROUND(I307*H307,2)</f>
        <v>0</v>
      </c>
      <c r="BL307" s="15" t="s">
        <v>214</v>
      </c>
      <c r="BM307" s="198" t="s">
        <v>716</v>
      </c>
    </row>
    <row r="308" s="2" customFormat="1" ht="16.5" customHeight="1">
      <c r="A308" s="34"/>
      <c r="B308" s="185"/>
      <c r="C308" s="200" t="s">
        <v>451</v>
      </c>
      <c r="D308" s="200" t="s">
        <v>268</v>
      </c>
      <c r="E308" s="201" t="s">
        <v>717</v>
      </c>
      <c r="F308" s="202" t="s">
        <v>718</v>
      </c>
      <c r="G308" s="203" t="s">
        <v>188</v>
      </c>
      <c r="H308" s="204">
        <v>12.050000000000001</v>
      </c>
      <c r="I308" s="205"/>
      <c r="J308" s="206">
        <f>ROUND(I308*H308,2)</f>
        <v>0</v>
      </c>
      <c r="K308" s="207"/>
      <c r="L308" s="208"/>
      <c r="M308" s="209" t="s">
        <v>1</v>
      </c>
      <c r="N308" s="210" t="s">
        <v>41</v>
      </c>
      <c r="O308" s="78"/>
      <c r="P308" s="196">
        <f>O308*H308</f>
        <v>0</v>
      </c>
      <c r="Q308" s="196">
        <v>0.55000000000000004</v>
      </c>
      <c r="R308" s="196">
        <f>Q308*H308</f>
        <v>6.6275000000000013</v>
      </c>
      <c r="S308" s="196">
        <v>0</v>
      </c>
      <c r="T308" s="197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8" t="s">
        <v>242</v>
      </c>
      <c r="AT308" s="198" t="s">
        <v>268</v>
      </c>
      <c r="AU308" s="198" t="s">
        <v>87</v>
      </c>
      <c r="AY308" s="15" t="s">
        <v>183</v>
      </c>
      <c r="BE308" s="199">
        <f>IF(N308="základná",J308,0)</f>
        <v>0</v>
      </c>
      <c r="BF308" s="199">
        <f>IF(N308="znížená",J308,0)</f>
        <v>0</v>
      </c>
      <c r="BG308" s="199">
        <f>IF(N308="zákl. prenesená",J308,0)</f>
        <v>0</v>
      </c>
      <c r="BH308" s="199">
        <f>IF(N308="zníž. prenesená",J308,0)</f>
        <v>0</v>
      </c>
      <c r="BI308" s="199">
        <f>IF(N308="nulová",J308,0)</f>
        <v>0</v>
      </c>
      <c r="BJ308" s="15" t="s">
        <v>87</v>
      </c>
      <c r="BK308" s="199">
        <f>ROUND(I308*H308,2)</f>
        <v>0</v>
      </c>
      <c r="BL308" s="15" t="s">
        <v>214</v>
      </c>
      <c r="BM308" s="198" t="s">
        <v>719</v>
      </c>
    </row>
    <row r="309" s="2" customFormat="1" ht="16.5" customHeight="1">
      <c r="A309" s="34"/>
      <c r="B309" s="185"/>
      <c r="C309" s="186" t="s">
        <v>720</v>
      </c>
      <c r="D309" s="186" t="s">
        <v>185</v>
      </c>
      <c r="E309" s="187" t="s">
        <v>721</v>
      </c>
      <c r="F309" s="188" t="s">
        <v>722</v>
      </c>
      <c r="G309" s="189" t="s">
        <v>297</v>
      </c>
      <c r="H309" s="190">
        <v>549.89999999999998</v>
      </c>
      <c r="I309" s="191"/>
      <c r="J309" s="192">
        <f>ROUND(I309*H309,2)</f>
        <v>0</v>
      </c>
      <c r="K309" s="193"/>
      <c r="L309" s="35"/>
      <c r="M309" s="194" t="s">
        <v>1</v>
      </c>
      <c r="N309" s="195" t="s">
        <v>41</v>
      </c>
      <c r="O309" s="78"/>
      <c r="P309" s="196">
        <f>O309*H309</f>
        <v>0</v>
      </c>
      <c r="Q309" s="196">
        <v>0</v>
      </c>
      <c r="R309" s="196">
        <f>Q309*H309</f>
        <v>0</v>
      </c>
      <c r="S309" s="196">
        <v>0</v>
      </c>
      <c r="T309" s="197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8" t="s">
        <v>214</v>
      </c>
      <c r="AT309" s="198" t="s">
        <v>185</v>
      </c>
      <c r="AU309" s="198" t="s">
        <v>87</v>
      </c>
      <c r="AY309" s="15" t="s">
        <v>183</v>
      </c>
      <c r="BE309" s="199">
        <f>IF(N309="základná",J309,0)</f>
        <v>0</v>
      </c>
      <c r="BF309" s="199">
        <f>IF(N309="znížená",J309,0)</f>
        <v>0</v>
      </c>
      <c r="BG309" s="199">
        <f>IF(N309="zákl. prenesená",J309,0)</f>
        <v>0</v>
      </c>
      <c r="BH309" s="199">
        <f>IF(N309="zníž. prenesená",J309,0)</f>
        <v>0</v>
      </c>
      <c r="BI309" s="199">
        <f>IF(N309="nulová",J309,0)</f>
        <v>0</v>
      </c>
      <c r="BJ309" s="15" t="s">
        <v>87</v>
      </c>
      <c r="BK309" s="199">
        <f>ROUND(I309*H309,2)</f>
        <v>0</v>
      </c>
      <c r="BL309" s="15" t="s">
        <v>214</v>
      </c>
      <c r="BM309" s="198" t="s">
        <v>723</v>
      </c>
    </row>
    <row r="310" s="2" customFormat="1" ht="21.75" customHeight="1">
      <c r="A310" s="34"/>
      <c r="B310" s="185"/>
      <c r="C310" s="200" t="s">
        <v>455</v>
      </c>
      <c r="D310" s="200" t="s">
        <v>268</v>
      </c>
      <c r="E310" s="201" t="s">
        <v>724</v>
      </c>
      <c r="F310" s="202" t="s">
        <v>725</v>
      </c>
      <c r="G310" s="203" t="s">
        <v>188</v>
      </c>
      <c r="H310" s="204">
        <v>1.3200000000000001</v>
      </c>
      <c r="I310" s="205"/>
      <c r="J310" s="206">
        <f>ROUND(I310*H310,2)</f>
        <v>0</v>
      </c>
      <c r="K310" s="207"/>
      <c r="L310" s="208"/>
      <c r="M310" s="209" t="s">
        <v>1</v>
      </c>
      <c r="N310" s="210" t="s">
        <v>41</v>
      </c>
      <c r="O310" s="78"/>
      <c r="P310" s="196">
        <f>O310*H310</f>
        <v>0</v>
      </c>
      <c r="Q310" s="196">
        <v>0.55000000000000004</v>
      </c>
      <c r="R310" s="196">
        <f>Q310*H310</f>
        <v>0.72600000000000009</v>
      </c>
      <c r="S310" s="196">
        <v>0</v>
      </c>
      <c r="T310" s="197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8" t="s">
        <v>242</v>
      </c>
      <c r="AT310" s="198" t="s">
        <v>268</v>
      </c>
      <c r="AU310" s="198" t="s">
        <v>87</v>
      </c>
      <c r="AY310" s="15" t="s">
        <v>183</v>
      </c>
      <c r="BE310" s="199">
        <f>IF(N310="základná",J310,0)</f>
        <v>0</v>
      </c>
      <c r="BF310" s="199">
        <f>IF(N310="znížená",J310,0)</f>
        <v>0</v>
      </c>
      <c r="BG310" s="199">
        <f>IF(N310="zákl. prenesená",J310,0)</f>
        <v>0</v>
      </c>
      <c r="BH310" s="199">
        <f>IF(N310="zníž. prenesená",J310,0)</f>
        <v>0</v>
      </c>
      <c r="BI310" s="199">
        <f>IF(N310="nulová",J310,0)</f>
        <v>0</v>
      </c>
      <c r="BJ310" s="15" t="s">
        <v>87</v>
      </c>
      <c r="BK310" s="199">
        <f>ROUND(I310*H310,2)</f>
        <v>0</v>
      </c>
      <c r="BL310" s="15" t="s">
        <v>214</v>
      </c>
      <c r="BM310" s="198" t="s">
        <v>726</v>
      </c>
    </row>
    <row r="311" s="2" customFormat="1" ht="24.15" customHeight="1">
      <c r="A311" s="34"/>
      <c r="B311" s="185"/>
      <c r="C311" s="186" t="s">
        <v>727</v>
      </c>
      <c r="D311" s="186" t="s">
        <v>185</v>
      </c>
      <c r="E311" s="187" t="s">
        <v>728</v>
      </c>
      <c r="F311" s="188" t="s">
        <v>729</v>
      </c>
      <c r="G311" s="189" t="s">
        <v>213</v>
      </c>
      <c r="H311" s="190">
        <v>482</v>
      </c>
      <c r="I311" s="191"/>
      <c r="J311" s="192">
        <f>ROUND(I311*H311,2)</f>
        <v>0</v>
      </c>
      <c r="K311" s="193"/>
      <c r="L311" s="35"/>
      <c r="M311" s="194" t="s">
        <v>1</v>
      </c>
      <c r="N311" s="195" t="s">
        <v>41</v>
      </c>
      <c r="O311" s="78"/>
      <c r="P311" s="196">
        <f>O311*H311</f>
        <v>0</v>
      </c>
      <c r="Q311" s="196">
        <v>0</v>
      </c>
      <c r="R311" s="196">
        <f>Q311*H311</f>
        <v>0</v>
      </c>
      <c r="S311" s="196">
        <v>0.016</v>
      </c>
      <c r="T311" s="197">
        <f>S311*H311</f>
        <v>7.7119999999999997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8" t="s">
        <v>214</v>
      </c>
      <c r="AT311" s="198" t="s">
        <v>185</v>
      </c>
      <c r="AU311" s="198" t="s">
        <v>87</v>
      </c>
      <c r="AY311" s="15" t="s">
        <v>183</v>
      </c>
      <c r="BE311" s="199">
        <f>IF(N311="základná",J311,0)</f>
        <v>0</v>
      </c>
      <c r="BF311" s="199">
        <f>IF(N311="znížená",J311,0)</f>
        <v>0</v>
      </c>
      <c r="BG311" s="199">
        <f>IF(N311="zákl. prenesená",J311,0)</f>
        <v>0</v>
      </c>
      <c r="BH311" s="199">
        <f>IF(N311="zníž. prenesená",J311,0)</f>
        <v>0</v>
      </c>
      <c r="BI311" s="199">
        <f>IF(N311="nulová",J311,0)</f>
        <v>0</v>
      </c>
      <c r="BJ311" s="15" t="s">
        <v>87</v>
      </c>
      <c r="BK311" s="199">
        <f>ROUND(I311*H311,2)</f>
        <v>0</v>
      </c>
      <c r="BL311" s="15" t="s">
        <v>214</v>
      </c>
      <c r="BM311" s="198" t="s">
        <v>730</v>
      </c>
    </row>
    <row r="312" s="2" customFormat="1" ht="44.25" customHeight="1">
      <c r="A312" s="34"/>
      <c r="B312" s="185"/>
      <c r="C312" s="186" t="s">
        <v>458</v>
      </c>
      <c r="D312" s="186" t="s">
        <v>185</v>
      </c>
      <c r="E312" s="187" t="s">
        <v>731</v>
      </c>
      <c r="F312" s="188" t="s">
        <v>732</v>
      </c>
      <c r="G312" s="189" t="s">
        <v>188</v>
      </c>
      <c r="H312" s="190">
        <v>13.369999999999999</v>
      </c>
      <c r="I312" s="191"/>
      <c r="J312" s="192">
        <f>ROUND(I312*H312,2)</f>
        <v>0</v>
      </c>
      <c r="K312" s="193"/>
      <c r="L312" s="35"/>
      <c r="M312" s="194" t="s">
        <v>1</v>
      </c>
      <c r="N312" s="195" t="s">
        <v>41</v>
      </c>
      <c r="O312" s="78"/>
      <c r="P312" s="196">
        <f>O312*H312</f>
        <v>0</v>
      </c>
      <c r="Q312" s="196">
        <v>0.023100224382946899</v>
      </c>
      <c r="R312" s="196">
        <f>Q312*H312</f>
        <v>0.30885000000000001</v>
      </c>
      <c r="S312" s="196">
        <v>0</v>
      </c>
      <c r="T312" s="197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8" t="s">
        <v>214</v>
      </c>
      <c r="AT312" s="198" t="s">
        <v>185</v>
      </c>
      <c r="AU312" s="198" t="s">
        <v>87</v>
      </c>
      <c r="AY312" s="15" t="s">
        <v>183</v>
      </c>
      <c r="BE312" s="199">
        <f>IF(N312="základná",J312,0)</f>
        <v>0</v>
      </c>
      <c r="BF312" s="199">
        <f>IF(N312="znížená",J312,0)</f>
        <v>0</v>
      </c>
      <c r="BG312" s="199">
        <f>IF(N312="zákl. prenesená",J312,0)</f>
        <v>0</v>
      </c>
      <c r="BH312" s="199">
        <f>IF(N312="zníž. prenesená",J312,0)</f>
        <v>0</v>
      </c>
      <c r="BI312" s="199">
        <f>IF(N312="nulová",J312,0)</f>
        <v>0</v>
      </c>
      <c r="BJ312" s="15" t="s">
        <v>87</v>
      </c>
      <c r="BK312" s="199">
        <f>ROUND(I312*H312,2)</f>
        <v>0</v>
      </c>
      <c r="BL312" s="15" t="s">
        <v>214</v>
      </c>
      <c r="BM312" s="198" t="s">
        <v>733</v>
      </c>
    </row>
    <row r="313" s="2" customFormat="1" ht="24.15" customHeight="1">
      <c r="A313" s="34"/>
      <c r="B313" s="185"/>
      <c r="C313" s="186" t="s">
        <v>734</v>
      </c>
      <c r="D313" s="186" t="s">
        <v>185</v>
      </c>
      <c r="E313" s="187" t="s">
        <v>735</v>
      </c>
      <c r="F313" s="188" t="s">
        <v>736</v>
      </c>
      <c r="G313" s="189" t="s">
        <v>297</v>
      </c>
      <c r="H313" s="190">
        <v>266</v>
      </c>
      <c r="I313" s="191"/>
      <c r="J313" s="192">
        <f>ROUND(I313*H313,2)</f>
        <v>0</v>
      </c>
      <c r="K313" s="193"/>
      <c r="L313" s="35"/>
      <c r="M313" s="194" t="s">
        <v>1</v>
      </c>
      <c r="N313" s="195" t="s">
        <v>41</v>
      </c>
      <c r="O313" s="78"/>
      <c r="P313" s="196">
        <f>O313*H313</f>
        <v>0</v>
      </c>
      <c r="Q313" s="196">
        <v>0</v>
      </c>
      <c r="R313" s="196">
        <f>Q313*H313</f>
        <v>0</v>
      </c>
      <c r="S313" s="196">
        <v>0</v>
      </c>
      <c r="T313" s="197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8" t="s">
        <v>214</v>
      </c>
      <c r="AT313" s="198" t="s">
        <v>185</v>
      </c>
      <c r="AU313" s="198" t="s">
        <v>87</v>
      </c>
      <c r="AY313" s="15" t="s">
        <v>183</v>
      </c>
      <c r="BE313" s="199">
        <f>IF(N313="základná",J313,0)</f>
        <v>0</v>
      </c>
      <c r="BF313" s="199">
        <f>IF(N313="znížená",J313,0)</f>
        <v>0</v>
      </c>
      <c r="BG313" s="199">
        <f>IF(N313="zákl. prenesená",J313,0)</f>
        <v>0</v>
      </c>
      <c r="BH313" s="199">
        <f>IF(N313="zníž. prenesená",J313,0)</f>
        <v>0</v>
      </c>
      <c r="BI313" s="199">
        <f>IF(N313="nulová",J313,0)</f>
        <v>0</v>
      </c>
      <c r="BJ313" s="15" t="s">
        <v>87</v>
      </c>
      <c r="BK313" s="199">
        <f>ROUND(I313*H313,2)</f>
        <v>0</v>
      </c>
      <c r="BL313" s="15" t="s">
        <v>214</v>
      </c>
      <c r="BM313" s="198" t="s">
        <v>737</v>
      </c>
    </row>
    <row r="314" s="2" customFormat="1" ht="16.5" customHeight="1">
      <c r="A314" s="34"/>
      <c r="B314" s="185"/>
      <c r="C314" s="200" t="s">
        <v>462</v>
      </c>
      <c r="D314" s="200" t="s">
        <v>268</v>
      </c>
      <c r="E314" s="201" t="s">
        <v>738</v>
      </c>
      <c r="F314" s="202" t="s">
        <v>739</v>
      </c>
      <c r="G314" s="203" t="s">
        <v>188</v>
      </c>
      <c r="H314" s="204">
        <v>1.3300000000000001</v>
      </c>
      <c r="I314" s="205"/>
      <c r="J314" s="206">
        <f>ROUND(I314*H314,2)</f>
        <v>0</v>
      </c>
      <c r="K314" s="207"/>
      <c r="L314" s="208"/>
      <c r="M314" s="209" t="s">
        <v>1</v>
      </c>
      <c r="N314" s="210" t="s">
        <v>41</v>
      </c>
      <c r="O314" s="78"/>
      <c r="P314" s="196">
        <f>O314*H314</f>
        <v>0</v>
      </c>
      <c r="Q314" s="196">
        <v>0.55000000000000004</v>
      </c>
      <c r="R314" s="196">
        <f>Q314*H314</f>
        <v>0.73150000000000015</v>
      </c>
      <c r="S314" s="196">
        <v>0</v>
      </c>
      <c r="T314" s="197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8" t="s">
        <v>242</v>
      </c>
      <c r="AT314" s="198" t="s">
        <v>268</v>
      </c>
      <c r="AU314" s="198" t="s">
        <v>87</v>
      </c>
      <c r="AY314" s="15" t="s">
        <v>183</v>
      </c>
      <c r="BE314" s="199">
        <f>IF(N314="základná",J314,0)</f>
        <v>0</v>
      </c>
      <c r="BF314" s="199">
        <f>IF(N314="znížená",J314,0)</f>
        <v>0</v>
      </c>
      <c r="BG314" s="199">
        <f>IF(N314="zákl. prenesená",J314,0)</f>
        <v>0</v>
      </c>
      <c r="BH314" s="199">
        <f>IF(N314="zníž. prenesená",J314,0)</f>
        <v>0</v>
      </c>
      <c r="BI314" s="199">
        <f>IF(N314="nulová",J314,0)</f>
        <v>0</v>
      </c>
      <c r="BJ314" s="15" t="s">
        <v>87</v>
      </c>
      <c r="BK314" s="199">
        <f>ROUND(I314*H314,2)</f>
        <v>0</v>
      </c>
      <c r="BL314" s="15" t="s">
        <v>214</v>
      </c>
      <c r="BM314" s="198" t="s">
        <v>740</v>
      </c>
    </row>
    <row r="315" s="2" customFormat="1" ht="24.15" customHeight="1">
      <c r="A315" s="34"/>
      <c r="B315" s="185"/>
      <c r="C315" s="186" t="s">
        <v>741</v>
      </c>
      <c r="D315" s="186" t="s">
        <v>185</v>
      </c>
      <c r="E315" s="187" t="s">
        <v>742</v>
      </c>
      <c r="F315" s="188" t="s">
        <v>743</v>
      </c>
      <c r="G315" s="189" t="s">
        <v>271</v>
      </c>
      <c r="H315" s="190">
        <v>109.70999999999999</v>
      </c>
      <c r="I315" s="191"/>
      <c r="J315" s="192">
        <f>ROUND(I315*H315,2)</f>
        <v>0</v>
      </c>
      <c r="K315" s="193"/>
      <c r="L315" s="35"/>
      <c r="M315" s="194" t="s">
        <v>1</v>
      </c>
      <c r="N315" s="195" t="s">
        <v>41</v>
      </c>
      <c r="O315" s="78"/>
      <c r="P315" s="196">
        <f>O315*H315</f>
        <v>0</v>
      </c>
      <c r="Q315" s="196">
        <v>0.0029400236988424001</v>
      </c>
      <c r="R315" s="196">
        <f>Q315*H315</f>
        <v>0.32254999999999973</v>
      </c>
      <c r="S315" s="196">
        <v>0</v>
      </c>
      <c r="T315" s="197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8" t="s">
        <v>214</v>
      </c>
      <c r="AT315" s="198" t="s">
        <v>185</v>
      </c>
      <c r="AU315" s="198" t="s">
        <v>87</v>
      </c>
      <c r="AY315" s="15" t="s">
        <v>183</v>
      </c>
      <c r="BE315" s="199">
        <f>IF(N315="základná",J315,0)</f>
        <v>0</v>
      </c>
      <c r="BF315" s="199">
        <f>IF(N315="znížená",J315,0)</f>
        <v>0</v>
      </c>
      <c r="BG315" s="199">
        <f>IF(N315="zákl. prenesená",J315,0)</f>
        <v>0</v>
      </c>
      <c r="BH315" s="199">
        <f>IF(N315="zníž. prenesená",J315,0)</f>
        <v>0</v>
      </c>
      <c r="BI315" s="199">
        <f>IF(N315="nulová",J315,0)</f>
        <v>0</v>
      </c>
      <c r="BJ315" s="15" t="s">
        <v>87</v>
      </c>
      <c r="BK315" s="199">
        <f>ROUND(I315*H315,2)</f>
        <v>0</v>
      </c>
      <c r="BL315" s="15" t="s">
        <v>214</v>
      </c>
      <c r="BM315" s="198" t="s">
        <v>744</v>
      </c>
    </row>
    <row r="316" s="2" customFormat="1" ht="24.15" customHeight="1">
      <c r="A316" s="34"/>
      <c r="B316" s="185"/>
      <c r="C316" s="186" t="s">
        <v>465</v>
      </c>
      <c r="D316" s="186" t="s">
        <v>185</v>
      </c>
      <c r="E316" s="187" t="s">
        <v>745</v>
      </c>
      <c r="F316" s="188" t="s">
        <v>746</v>
      </c>
      <c r="G316" s="189" t="s">
        <v>194</v>
      </c>
      <c r="H316" s="190">
        <v>8.7159999999999993</v>
      </c>
      <c r="I316" s="191"/>
      <c r="J316" s="192">
        <f>ROUND(I316*H316,2)</f>
        <v>0</v>
      </c>
      <c r="K316" s="193"/>
      <c r="L316" s="35"/>
      <c r="M316" s="194" t="s">
        <v>1</v>
      </c>
      <c r="N316" s="195" t="s">
        <v>41</v>
      </c>
      <c r="O316" s="78"/>
      <c r="P316" s="196">
        <f>O316*H316</f>
        <v>0</v>
      </c>
      <c r="Q316" s="196">
        <v>0</v>
      </c>
      <c r="R316" s="196">
        <f>Q316*H316</f>
        <v>0</v>
      </c>
      <c r="S316" s="196">
        <v>0</v>
      </c>
      <c r="T316" s="197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8" t="s">
        <v>214</v>
      </c>
      <c r="AT316" s="198" t="s">
        <v>185</v>
      </c>
      <c r="AU316" s="198" t="s">
        <v>87</v>
      </c>
      <c r="AY316" s="15" t="s">
        <v>183</v>
      </c>
      <c r="BE316" s="199">
        <f>IF(N316="základná",J316,0)</f>
        <v>0</v>
      </c>
      <c r="BF316" s="199">
        <f>IF(N316="znížená",J316,0)</f>
        <v>0</v>
      </c>
      <c r="BG316" s="199">
        <f>IF(N316="zákl. prenesená",J316,0)</f>
        <v>0</v>
      </c>
      <c r="BH316" s="199">
        <f>IF(N316="zníž. prenesená",J316,0)</f>
        <v>0</v>
      </c>
      <c r="BI316" s="199">
        <f>IF(N316="nulová",J316,0)</f>
        <v>0</v>
      </c>
      <c r="BJ316" s="15" t="s">
        <v>87</v>
      </c>
      <c r="BK316" s="199">
        <f>ROUND(I316*H316,2)</f>
        <v>0</v>
      </c>
      <c r="BL316" s="15" t="s">
        <v>214</v>
      </c>
      <c r="BM316" s="198" t="s">
        <v>747</v>
      </c>
    </row>
    <row r="317" s="12" customFormat="1" ht="22.8" customHeight="1">
      <c r="A317" s="12"/>
      <c r="B317" s="172"/>
      <c r="C317" s="12"/>
      <c r="D317" s="173" t="s">
        <v>74</v>
      </c>
      <c r="E317" s="183" t="s">
        <v>748</v>
      </c>
      <c r="F317" s="183" t="s">
        <v>749</v>
      </c>
      <c r="G317" s="12"/>
      <c r="H317" s="12"/>
      <c r="I317" s="175"/>
      <c r="J317" s="184">
        <f>BK317</f>
        <v>0</v>
      </c>
      <c r="K317" s="12"/>
      <c r="L317" s="172"/>
      <c r="M317" s="177"/>
      <c r="N317" s="178"/>
      <c r="O317" s="178"/>
      <c r="P317" s="179">
        <f>SUM(P318:P324)</f>
        <v>0</v>
      </c>
      <c r="Q317" s="178"/>
      <c r="R317" s="179">
        <f>SUM(R318:R324)</f>
        <v>3.1852899999999984</v>
      </c>
      <c r="S317" s="178"/>
      <c r="T317" s="180">
        <f>SUM(T318:T324)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173" t="s">
        <v>87</v>
      </c>
      <c r="AT317" s="181" t="s">
        <v>74</v>
      </c>
      <c r="AU317" s="181" t="s">
        <v>82</v>
      </c>
      <c r="AY317" s="173" t="s">
        <v>183</v>
      </c>
      <c r="BK317" s="182">
        <f>SUM(BK318:BK324)</f>
        <v>0</v>
      </c>
    </row>
    <row r="318" s="2" customFormat="1" ht="16.5" customHeight="1">
      <c r="A318" s="34"/>
      <c r="B318" s="185"/>
      <c r="C318" s="186" t="s">
        <v>750</v>
      </c>
      <c r="D318" s="186" t="s">
        <v>185</v>
      </c>
      <c r="E318" s="187" t="s">
        <v>751</v>
      </c>
      <c r="F318" s="188" t="s">
        <v>752</v>
      </c>
      <c r="G318" s="189" t="s">
        <v>213</v>
      </c>
      <c r="H318" s="190">
        <v>148.69</v>
      </c>
      <c r="I318" s="191"/>
      <c r="J318" s="192">
        <f>ROUND(I318*H318,2)</f>
        <v>0</v>
      </c>
      <c r="K318" s="193"/>
      <c r="L318" s="35"/>
      <c r="M318" s="194" t="s">
        <v>1</v>
      </c>
      <c r="N318" s="195" t="s">
        <v>41</v>
      </c>
      <c r="O318" s="78"/>
      <c r="P318" s="196">
        <f>O318*H318</f>
        <v>0</v>
      </c>
      <c r="Q318" s="196">
        <v>0.0081199811688748395</v>
      </c>
      <c r="R318" s="196">
        <f>Q318*H318</f>
        <v>1.2073599999999998</v>
      </c>
      <c r="S318" s="196">
        <v>0</v>
      </c>
      <c r="T318" s="197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8" t="s">
        <v>214</v>
      </c>
      <c r="AT318" s="198" t="s">
        <v>185</v>
      </c>
      <c r="AU318" s="198" t="s">
        <v>87</v>
      </c>
      <c r="AY318" s="15" t="s">
        <v>183</v>
      </c>
      <c r="BE318" s="199">
        <f>IF(N318="základná",J318,0)</f>
        <v>0</v>
      </c>
      <c r="BF318" s="199">
        <f>IF(N318="znížená",J318,0)</f>
        <v>0</v>
      </c>
      <c r="BG318" s="199">
        <f>IF(N318="zákl. prenesená",J318,0)</f>
        <v>0</v>
      </c>
      <c r="BH318" s="199">
        <f>IF(N318="zníž. prenesená",J318,0)</f>
        <v>0</v>
      </c>
      <c r="BI318" s="199">
        <f>IF(N318="nulová",J318,0)</f>
        <v>0</v>
      </c>
      <c r="BJ318" s="15" t="s">
        <v>87</v>
      </c>
      <c r="BK318" s="199">
        <f>ROUND(I318*H318,2)</f>
        <v>0</v>
      </c>
      <c r="BL318" s="15" t="s">
        <v>214</v>
      </c>
      <c r="BM318" s="198" t="s">
        <v>753</v>
      </c>
    </row>
    <row r="319" s="2" customFormat="1" ht="24.15" customHeight="1">
      <c r="A319" s="34"/>
      <c r="B319" s="185"/>
      <c r="C319" s="186" t="s">
        <v>470</v>
      </c>
      <c r="D319" s="186" t="s">
        <v>185</v>
      </c>
      <c r="E319" s="187" t="s">
        <v>754</v>
      </c>
      <c r="F319" s="188" t="s">
        <v>755</v>
      </c>
      <c r="G319" s="189" t="s">
        <v>213</v>
      </c>
      <c r="H319" s="190">
        <v>119.43000000000001</v>
      </c>
      <c r="I319" s="191"/>
      <c r="J319" s="192">
        <f>ROUND(I319*H319,2)</f>
        <v>0</v>
      </c>
      <c r="K319" s="193"/>
      <c r="L319" s="35"/>
      <c r="M319" s="194" t="s">
        <v>1</v>
      </c>
      <c r="N319" s="195" t="s">
        <v>41</v>
      </c>
      <c r="O319" s="78"/>
      <c r="P319" s="196">
        <f>O319*H319</f>
        <v>0</v>
      </c>
      <c r="Q319" s="196">
        <v>0.0118899773926149</v>
      </c>
      <c r="R319" s="196">
        <f>Q319*H319</f>
        <v>1.4200199999999976</v>
      </c>
      <c r="S319" s="196">
        <v>0</v>
      </c>
      <c r="T319" s="197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8" t="s">
        <v>214</v>
      </c>
      <c r="AT319" s="198" t="s">
        <v>185</v>
      </c>
      <c r="AU319" s="198" t="s">
        <v>87</v>
      </c>
      <c r="AY319" s="15" t="s">
        <v>183</v>
      </c>
      <c r="BE319" s="199">
        <f>IF(N319="základná",J319,0)</f>
        <v>0</v>
      </c>
      <c r="BF319" s="199">
        <f>IF(N319="znížená",J319,0)</f>
        <v>0</v>
      </c>
      <c r="BG319" s="199">
        <f>IF(N319="zákl. prenesená",J319,0)</f>
        <v>0</v>
      </c>
      <c r="BH319" s="199">
        <f>IF(N319="zníž. prenesená",J319,0)</f>
        <v>0</v>
      </c>
      <c r="BI319" s="199">
        <f>IF(N319="nulová",J319,0)</f>
        <v>0</v>
      </c>
      <c r="BJ319" s="15" t="s">
        <v>87</v>
      </c>
      <c r="BK319" s="199">
        <f>ROUND(I319*H319,2)</f>
        <v>0</v>
      </c>
      <c r="BL319" s="15" t="s">
        <v>214</v>
      </c>
      <c r="BM319" s="198" t="s">
        <v>756</v>
      </c>
    </row>
    <row r="320" s="2" customFormat="1" ht="24.15" customHeight="1">
      <c r="A320" s="34"/>
      <c r="B320" s="185"/>
      <c r="C320" s="186" t="s">
        <v>757</v>
      </c>
      <c r="D320" s="186" t="s">
        <v>185</v>
      </c>
      <c r="E320" s="187" t="s">
        <v>758</v>
      </c>
      <c r="F320" s="188" t="s">
        <v>759</v>
      </c>
      <c r="G320" s="189" t="s">
        <v>213</v>
      </c>
      <c r="H320" s="190">
        <v>39.219999999999999</v>
      </c>
      <c r="I320" s="191"/>
      <c r="J320" s="192">
        <f>ROUND(I320*H320,2)</f>
        <v>0</v>
      </c>
      <c r="K320" s="193"/>
      <c r="L320" s="35"/>
      <c r="M320" s="194" t="s">
        <v>1</v>
      </c>
      <c r="N320" s="195" t="s">
        <v>41</v>
      </c>
      <c r="O320" s="78"/>
      <c r="P320" s="196">
        <f>O320*H320</f>
        <v>0</v>
      </c>
      <c r="Q320" s="196">
        <v>0.012199898011218799</v>
      </c>
      <c r="R320" s="196">
        <f>Q320*H320</f>
        <v>0.47848000000000129</v>
      </c>
      <c r="S320" s="196">
        <v>0</v>
      </c>
      <c r="T320" s="197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8" t="s">
        <v>214</v>
      </c>
      <c r="AT320" s="198" t="s">
        <v>185</v>
      </c>
      <c r="AU320" s="198" t="s">
        <v>87</v>
      </c>
      <c r="AY320" s="15" t="s">
        <v>183</v>
      </c>
      <c r="BE320" s="199">
        <f>IF(N320="základná",J320,0)</f>
        <v>0</v>
      </c>
      <c r="BF320" s="199">
        <f>IF(N320="znížená",J320,0)</f>
        <v>0</v>
      </c>
      <c r="BG320" s="199">
        <f>IF(N320="zákl. prenesená",J320,0)</f>
        <v>0</v>
      </c>
      <c r="BH320" s="199">
        <f>IF(N320="zníž. prenesená",J320,0)</f>
        <v>0</v>
      </c>
      <c r="BI320" s="199">
        <f>IF(N320="nulová",J320,0)</f>
        <v>0</v>
      </c>
      <c r="BJ320" s="15" t="s">
        <v>87</v>
      </c>
      <c r="BK320" s="199">
        <f>ROUND(I320*H320,2)</f>
        <v>0</v>
      </c>
      <c r="BL320" s="15" t="s">
        <v>214</v>
      </c>
      <c r="BM320" s="198" t="s">
        <v>760</v>
      </c>
    </row>
    <row r="321" s="2" customFormat="1" ht="44.25" customHeight="1">
      <c r="A321" s="34"/>
      <c r="B321" s="185"/>
      <c r="C321" s="186" t="s">
        <v>473</v>
      </c>
      <c r="D321" s="186" t="s">
        <v>185</v>
      </c>
      <c r="E321" s="187" t="s">
        <v>761</v>
      </c>
      <c r="F321" s="188" t="s">
        <v>762</v>
      </c>
      <c r="G321" s="189" t="s">
        <v>297</v>
      </c>
      <c r="H321" s="190">
        <v>47.159999999999997</v>
      </c>
      <c r="I321" s="191"/>
      <c r="J321" s="192">
        <f>ROUND(I321*H321,2)</f>
        <v>0</v>
      </c>
      <c r="K321" s="193"/>
      <c r="L321" s="35"/>
      <c r="M321" s="194" t="s">
        <v>1</v>
      </c>
      <c r="N321" s="195" t="s">
        <v>41</v>
      </c>
      <c r="O321" s="78"/>
      <c r="P321" s="196">
        <f>O321*H321</f>
        <v>0</v>
      </c>
      <c r="Q321" s="196">
        <v>0.0016299830364715901</v>
      </c>
      <c r="R321" s="196">
        <f>Q321*H321</f>
        <v>0.076870000000000188</v>
      </c>
      <c r="S321" s="196">
        <v>0</v>
      </c>
      <c r="T321" s="197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8" t="s">
        <v>214</v>
      </c>
      <c r="AT321" s="198" t="s">
        <v>185</v>
      </c>
      <c r="AU321" s="198" t="s">
        <v>87</v>
      </c>
      <c r="AY321" s="15" t="s">
        <v>183</v>
      </c>
      <c r="BE321" s="199">
        <f>IF(N321="základná",J321,0)</f>
        <v>0</v>
      </c>
      <c r="BF321" s="199">
        <f>IF(N321="znížená",J321,0)</f>
        <v>0</v>
      </c>
      <c r="BG321" s="199">
        <f>IF(N321="zákl. prenesená",J321,0)</f>
        <v>0</v>
      </c>
      <c r="BH321" s="199">
        <f>IF(N321="zníž. prenesená",J321,0)</f>
        <v>0</v>
      </c>
      <c r="BI321" s="199">
        <f>IF(N321="nulová",J321,0)</f>
        <v>0</v>
      </c>
      <c r="BJ321" s="15" t="s">
        <v>87</v>
      </c>
      <c r="BK321" s="199">
        <f>ROUND(I321*H321,2)</f>
        <v>0</v>
      </c>
      <c r="BL321" s="15" t="s">
        <v>214</v>
      </c>
      <c r="BM321" s="198" t="s">
        <v>763</v>
      </c>
    </row>
    <row r="322" s="2" customFormat="1" ht="44.25" customHeight="1">
      <c r="A322" s="34"/>
      <c r="B322" s="185"/>
      <c r="C322" s="186" t="s">
        <v>764</v>
      </c>
      <c r="D322" s="186" t="s">
        <v>185</v>
      </c>
      <c r="E322" s="187" t="s">
        <v>765</v>
      </c>
      <c r="F322" s="188" t="s">
        <v>766</v>
      </c>
      <c r="G322" s="189" t="s">
        <v>297</v>
      </c>
      <c r="H322" s="190">
        <v>1.5700000000000001</v>
      </c>
      <c r="I322" s="191"/>
      <c r="J322" s="192">
        <f>ROUND(I322*H322,2)</f>
        <v>0</v>
      </c>
      <c r="K322" s="193"/>
      <c r="L322" s="35"/>
      <c r="M322" s="194" t="s">
        <v>1</v>
      </c>
      <c r="N322" s="195" t="s">
        <v>41</v>
      </c>
      <c r="O322" s="78"/>
      <c r="P322" s="196">
        <f>O322*H322</f>
        <v>0</v>
      </c>
      <c r="Q322" s="196">
        <v>0.0016305732484076399</v>
      </c>
      <c r="R322" s="196">
        <f>Q322*H322</f>
        <v>0.0025599999999999946</v>
      </c>
      <c r="S322" s="196">
        <v>0</v>
      </c>
      <c r="T322" s="197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8" t="s">
        <v>214</v>
      </c>
      <c r="AT322" s="198" t="s">
        <v>185</v>
      </c>
      <c r="AU322" s="198" t="s">
        <v>87</v>
      </c>
      <c r="AY322" s="15" t="s">
        <v>183</v>
      </c>
      <c r="BE322" s="199">
        <f>IF(N322="základná",J322,0)</f>
        <v>0</v>
      </c>
      <c r="BF322" s="199">
        <f>IF(N322="znížená",J322,0)</f>
        <v>0</v>
      </c>
      <c r="BG322" s="199">
        <f>IF(N322="zákl. prenesená",J322,0)</f>
        <v>0</v>
      </c>
      <c r="BH322" s="199">
        <f>IF(N322="zníž. prenesená",J322,0)</f>
        <v>0</v>
      </c>
      <c r="BI322" s="199">
        <f>IF(N322="nulová",J322,0)</f>
        <v>0</v>
      </c>
      <c r="BJ322" s="15" t="s">
        <v>87</v>
      </c>
      <c r="BK322" s="199">
        <f>ROUND(I322*H322,2)</f>
        <v>0</v>
      </c>
      <c r="BL322" s="15" t="s">
        <v>214</v>
      </c>
      <c r="BM322" s="198" t="s">
        <v>767</v>
      </c>
    </row>
    <row r="323" s="2" customFormat="1" ht="24.15" customHeight="1">
      <c r="A323" s="34"/>
      <c r="B323" s="185"/>
      <c r="C323" s="186" t="s">
        <v>477</v>
      </c>
      <c r="D323" s="186" t="s">
        <v>185</v>
      </c>
      <c r="E323" s="187" t="s">
        <v>768</v>
      </c>
      <c r="F323" s="188" t="s">
        <v>769</v>
      </c>
      <c r="G323" s="189" t="s">
        <v>213</v>
      </c>
      <c r="H323" s="190">
        <v>11.5</v>
      </c>
      <c r="I323" s="191"/>
      <c r="J323" s="192">
        <f>ROUND(I323*H323,2)</f>
        <v>0</v>
      </c>
      <c r="K323" s="193"/>
      <c r="L323" s="35"/>
      <c r="M323" s="194" t="s">
        <v>1</v>
      </c>
      <c r="N323" s="195" t="s">
        <v>41</v>
      </c>
      <c r="O323" s="78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8" t="s">
        <v>214</v>
      </c>
      <c r="AT323" s="198" t="s">
        <v>185</v>
      </c>
      <c r="AU323" s="198" t="s">
        <v>87</v>
      </c>
      <c r="AY323" s="15" t="s">
        <v>183</v>
      </c>
      <c r="BE323" s="199">
        <f>IF(N323="základná",J323,0)</f>
        <v>0</v>
      </c>
      <c r="BF323" s="199">
        <f>IF(N323="znížená",J323,0)</f>
        <v>0</v>
      </c>
      <c r="BG323" s="199">
        <f>IF(N323="zákl. prenesená",J323,0)</f>
        <v>0</v>
      </c>
      <c r="BH323" s="199">
        <f>IF(N323="zníž. prenesená",J323,0)</f>
        <v>0</v>
      </c>
      <c r="BI323" s="199">
        <f>IF(N323="nulová",J323,0)</f>
        <v>0</v>
      </c>
      <c r="BJ323" s="15" t="s">
        <v>87</v>
      </c>
      <c r="BK323" s="199">
        <f>ROUND(I323*H323,2)</f>
        <v>0</v>
      </c>
      <c r="BL323" s="15" t="s">
        <v>214</v>
      </c>
      <c r="BM323" s="198" t="s">
        <v>770</v>
      </c>
    </row>
    <row r="324" s="2" customFormat="1" ht="24.15" customHeight="1">
      <c r="A324" s="34"/>
      <c r="B324" s="185"/>
      <c r="C324" s="186" t="s">
        <v>771</v>
      </c>
      <c r="D324" s="186" t="s">
        <v>185</v>
      </c>
      <c r="E324" s="187" t="s">
        <v>772</v>
      </c>
      <c r="F324" s="188" t="s">
        <v>773</v>
      </c>
      <c r="G324" s="189" t="s">
        <v>194</v>
      </c>
      <c r="H324" s="190">
        <v>3.1850000000000001</v>
      </c>
      <c r="I324" s="191"/>
      <c r="J324" s="192">
        <f>ROUND(I324*H324,2)</f>
        <v>0</v>
      </c>
      <c r="K324" s="193"/>
      <c r="L324" s="35"/>
      <c r="M324" s="194" t="s">
        <v>1</v>
      </c>
      <c r="N324" s="195" t="s">
        <v>41</v>
      </c>
      <c r="O324" s="78"/>
      <c r="P324" s="196">
        <f>O324*H324</f>
        <v>0</v>
      </c>
      <c r="Q324" s="196">
        <v>0</v>
      </c>
      <c r="R324" s="196">
        <f>Q324*H324</f>
        <v>0</v>
      </c>
      <c r="S324" s="196">
        <v>0</v>
      </c>
      <c r="T324" s="197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8" t="s">
        <v>214</v>
      </c>
      <c r="AT324" s="198" t="s">
        <v>185</v>
      </c>
      <c r="AU324" s="198" t="s">
        <v>87</v>
      </c>
      <c r="AY324" s="15" t="s">
        <v>183</v>
      </c>
      <c r="BE324" s="199">
        <f>IF(N324="základná",J324,0)</f>
        <v>0</v>
      </c>
      <c r="BF324" s="199">
        <f>IF(N324="znížená",J324,0)</f>
        <v>0</v>
      </c>
      <c r="BG324" s="199">
        <f>IF(N324="zákl. prenesená",J324,0)</f>
        <v>0</v>
      </c>
      <c r="BH324" s="199">
        <f>IF(N324="zníž. prenesená",J324,0)</f>
        <v>0</v>
      </c>
      <c r="BI324" s="199">
        <f>IF(N324="nulová",J324,0)</f>
        <v>0</v>
      </c>
      <c r="BJ324" s="15" t="s">
        <v>87</v>
      </c>
      <c r="BK324" s="199">
        <f>ROUND(I324*H324,2)</f>
        <v>0</v>
      </c>
      <c r="BL324" s="15" t="s">
        <v>214</v>
      </c>
      <c r="BM324" s="198" t="s">
        <v>774</v>
      </c>
    </row>
    <row r="325" s="12" customFormat="1" ht="22.8" customHeight="1">
      <c r="A325" s="12"/>
      <c r="B325" s="172"/>
      <c r="C325" s="12"/>
      <c r="D325" s="173" t="s">
        <v>74</v>
      </c>
      <c r="E325" s="183" t="s">
        <v>775</v>
      </c>
      <c r="F325" s="183" t="s">
        <v>776</v>
      </c>
      <c r="G325" s="12"/>
      <c r="H325" s="12"/>
      <c r="I325" s="175"/>
      <c r="J325" s="184">
        <f>BK325</f>
        <v>0</v>
      </c>
      <c r="K325" s="12"/>
      <c r="L325" s="172"/>
      <c r="M325" s="177"/>
      <c r="N325" s="178"/>
      <c r="O325" s="178"/>
      <c r="P325" s="179">
        <f>SUM(P326:P346)</f>
        <v>0</v>
      </c>
      <c r="Q325" s="178"/>
      <c r="R325" s="179">
        <f>SUM(R326:R346)</f>
        <v>7.04941</v>
      </c>
      <c r="S325" s="178"/>
      <c r="T325" s="180">
        <f>SUM(T326:T346)</f>
        <v>4.9592100000000006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73" t="s">
        <v>87</v>
      </c>
      <c r="AT325" s="181" t="s">
        <v>74</v>
      </c>
      <c r="AU325" s="181" t="s">
        <v>82</v>
      </c>
      <c r="AY325" s="173" t="s">
        <v>183</v>
      </c>
      <c r="BK325" s="182">
        <f>SUM(BK326:BK346)</f>
        <v>0</v>
      </c>
    </row>
    <row r="326" s="2" customFormat="1" ht="16.5" customHeight="1">
      <c r="A326" s="34"/>
      <c r="B326" s="185"/>
      <c r="C326" s="186" t="s">
        <v>480</v>
      </c>
      <c r="D326" s="186" t="s">
        <v>185</v>
      </c>
      <c r="E326" s="187" t="s">
        <v>777</v>
      </c>
      <c r="F326" s="188" t="s">
        <v>778</v>
      </c>
      <c r="G326" s="189" t="s">
        <v>213</v>
      </c>
      <c r="H326" s="190">
        <v>482</v>
      </c>
      <c r="I326" s="191"/>
      <c r="J326" s="192">
        <f>ROUND(I326*H326,2)</f>
        <v>0</v>
      </c>
      <c r="K326" s="193"/>
      <c r="L326" s="35"/>
      <c r="M326" s="194" t="s">
        <v>1</v>
      </c>
      <c r="N326" s="195" t="s">
        <v>41</v>
      </c>
      <c r="O326" s="78"/>
      <c r="P326" s="196">
        <f>O326*H326</f>
        <v>0</v>
      </c>
      <c r="Q326" s="196">
        <v>0.0103</v>
      </c>
      <c r="R326" s="196">
        <f>Q326*H326</f>
        <v>4.9645999999999999</v>
      </c>
      <c r="S326" s="196">
        <v>0</v>
      </c>
      <c r="T326" s="197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8" t="s">
        <v>214</v>
      </c>
      <c r="AT326" s="198" t="s">
        <v>185</v>
      </c>
      <c r="AU326" s="198" t="s">
        <v>87</v>
      </c>
      <c r="AY326" s="15" t="s">
        <v>183</v>
      </c>
      <c r="BE326" s="199">
        <f>IF(N326="základná",J326,0)</f>
        <v>0</v>
      </c>
      <c r="BF326" s="199">
        <f>IF(N326="znížená",J326,0)</f>
        <v>0</v>
      </c>
      <c r="BG326" s="199">
        <f>IF(N326="zákl. prenesená",J326,0)</f>
        <v>0</v>
      </c>
      <c r="BH326" s="199">
        <f>IF(N326="zníž. prenesená",J326,0)</f>
        <v>0</v>
      </c>
      <c r="BI326" s="199">
        <f>IF(N326="nulová",J326,0)</f>
        <v>0</v>
      </c>
      <c r="BJ326" s="15" t="s">
        <v>87</v>
      </c>
      <c r="BK326" s="199">
        <f>ROUND(I326*H326,2)</f>
        <v>0</v>
      </c>
      <c r="BL326" s="15" t="s">
        <v>214</v>
      </c>
      <c r="BM326" s="198" t="s">
        <v>779</v>
      </c>
    </row>
    <row r="327" s="2" customFormat="1" ht="24.15" customHeight="1">
      <c r="A327" s="34"/>
      <c r="B327" s="185"/>
      <c r="C327" s="186" t="s">
        <v>780</v>
      </c>
      <c r="D327" s="186" t="s">
        <v>185</v>
      </c>
      <c r="E327" s="187" t="s">
        <v>781</v>
      </c>
      <c r="F327" s="188" t="s">
        <v>782</v>
      </c>
      <c r="G327" s="189" t="s">
        <v>213</v>
      </c>
      <c r="H327" s="190">
        <v>482</v>
      </c>
      <c r="I327" s="191"/>
      <c r="J327" s="192">
        <f>ROUND(I327*H327,2)</f>
        <v>0</v>
      </c>
      <c r="K327" s="193"/>
      <c r="L327" s="35"/>
      <c r="M327" s="194" t="s">
        <v>1</v>
      </c>
      <c r="N327" s="195" t="s">
        <v>41</v>
      </c>
      <c r="O327" s="78"/>
      <c r="P327" s="196">
        <f>O327*H327</f>
        <v>0</v>
      </c>
      <c r="Q327" s="196">
        <v>0.00046999999999999999</v>
      </c>
      <c r="R327" s="196">
        <f>Q327*H327</f>
        <v>0.22653999999999999</v>
      </c>
      <c r="S327" s="196">
        <v>0</v>
      </c>
      <c r="T327" s="197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8" t="s">
        <v>214</v>
      </c>
      <c r="AT327" s="198" t="s">
        <v>185</v>
      </c>
      <c r="AU327" s="198" t="s">
        <v>87</v>
      </c>
      <c r="AY327" s="15" t="s">
        <v>183</v>
      </c>
      <c r="BE327" s="199">
        <f>IF(N327="základná",J327,0)</f>
        <v>0</v>
      </c>
      <c r="BF327" s="199">
        <f>IF(N327="znížená",J327,0)</f>
        <v>0</v>
      </c>
      <c r="BG327" s="199">
        <f>IF(N327="zákl. prenesená",J327,0)</f>
        <v>0</v>
      </c>
      <c r="BH327" s="199">
        <f>IF(N327="zníž. prenesená",J327,0)</f>
        <v>0</v>
      </c>
      <c r="BI327" s="199">
        <f>IF(N327="nulová",J327,0)</f>
        <v>0</v>
      </c>
      <c r="BJ327" s="15" t="s">
        <v>87</v>
      </c>
      <c r="BK327" s="199">
        <f>ROUND(I327*H327,2)</f>
        <v>0</v>
      </c>
      <c r="BL327" s="15" t="s">
        <v>214</v>
      </c>
      <c r="BM327" s="198" t="s">
        <v>783</v>
      </c>
    </row>
    <row r="328" s="2" customFormat="1" ht="24.15" customHeight="1">
      <c r="A328" s="34"/>
      <c r="B328" s="185"/>
      <c r="C328" s="186" t="s">
        <v>484</v>
      </c>
      <c r="D328" s="186" t="s">
        <v>185</v>
      </c>
      <c r="E328" s="187" t="s">
        <v>784</v>
      </c>
      <c r="F328" s="188" t="s">
        <v>785</v>
      </c>
      <c r="G328" s="189" t="s">
        <v>213</v>
      </c>
      <c r="H328" s="190">
        <v>482</v>
      </c>
      <c r="I328" s="191"/>
      <c r="J328" s="192">
        <f>ROUND(I328*H328,2)</f>
        <v>0</v>
      </c>
      <c r="K328" s="193"/>
      <c r="L328" s="35"/>
      <c r="M328" s="194" t="s">
        <v>1</v>
      </c>
      <c r="N328" s="195" t="s">
        <v>41</v>
      </c>
      <c r="O328" s="78"/>
      <c r="P328" s="196">
        <f>O328*H328</f>
        <v>0</v>
      </c>
      <c r="Q328" s="196">
        <v>0</v>
      </c>
      <c r="R328" s="196">
        <f>Q328*H328</f>
        <v>0</v>
      </c>
      <c r="S328" s="196">
        <v>0.0075100000000000002</v>
      </c>
      <c r="T328" s="197">
        <f>S328*H328</f>
        <v>3.6198200000000003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8" t="s">
        <v>214</v>
      </c>
      <c r="AT328" s="198" t="s">
        <v>185</v>
      </c>
      <c r="AU328" s="198" t="s">
        <v>87</v>
      </c>
      <c r="AY328" s="15" t="s">
        <v>183</v>
      </c>
      <c r="BE328" s="199">
        <f>IF(N328="základná",J328,0)</f>
        <v>0</v>
      </c>
      <c r="BF328" s="199">
        <f>IF(N328="znížená",J328,0)</f>
        <v>0</v>
      </c>
      <c r="BG328" s="199">
        <f>IF(N328="zákl. prenesená",J328,0)</f>
        <v>0</v>
      </c>
      <c r="BH328" s="199">
        <f>IF(N328="zníž. prenesená",J328,0)</f>
        <v>0</v>
      </c>
      <c r="BI328" s="199">
        <f>IF(N328="nulová",J328,0)</f>
        <v>0</v>
      </c>
      <c r="BJ328" s="15" t="s">
        <v>87</v>
      </c>
      <c r="BK328" s="199">
        <f>ROUND(I328*H328,2)</f>
        <v>0</v>
      </c>
      <c r="BL328" s="15" t="s">
        <v>214</v>
      </c>
      <c r="BM328" s="198" t="s">
        <v>786</v>
      </c>
    </row>
    <row r="329" s="2" customFormat="1" ht="33" customHeight="1">
      <c r="A329" s="34"/>
      <c r="B329" s="185"/>
      <c r="C329" s="186" t="s">
        <v>787</v>
      </c>
      <c r="D329" s="186" t="s">
        <v>185</v>
      </c>
      <c r="E329" s="187" t="s">
        <v>788</v>
      </c>
      <c r="F329" s="188" t="s">
        <v>789</v>
      </c>
      <c r="G329" s="189" t="s">
        <v>297</v>
      </c>
      <c r="H329" s="190">
        <v>68.5</v>
      </c>
      <c r="I329" s="191"/>
      <c r="J329" s="192">
        <f>ROUND(I329*H329,2)</f>
        <v>0</v>
      </c>
      <c r="K329" s="193"/>
      <c r="L329" s="35"/>
      <c r="M329" s="194" t="s">
        <v>1</v>
      </c>
      <c r="N329" s="195" t="s">
        <v>41</v>
      </c>
      <c r="O329" s="78"/>
      <c r="P329" s="196">
        <f>O329*H329</f>
        <v>0</v>
      </c>
      <c r="Q329" s="196">
        <v>0</v>
      </c>
      <c r="R329" s="196">
        <f>Q329*H329</f>
        <v>0</v>
      </c>
      <c r="S329" s="196">
        <v>0.0041999999999999997</v>
      </c>
      <c r="T329" s="197">
        <f>S329*H329</f>
        <v>0.28769999999999996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8" t="s">
        <v>214</v>
      </c>
      <c r="AT329" s="198" t="s">
        <v>185</v>
      </c>
      <c r="AU329" s="198" t="s">
        <v>87</v>
      </c>
      <c r="AY329" s="15" t="s">
        <v>183</v>
      </c>
      <c r="BE329" s="199">
        <f>IF(N329="základná",J329,0)</f>
        <v>0</v>
      </c>
      <c r="BF329" s="199">
        <f>IF(N329="znížená",J329,0)</f>
        <v>0</v>
      </c>
      <c r="BG329" s="199">
        <f>IF(N329="zákl. prenesená",J329,0)</f>
        <v>0</v>
      </c>
      <c r="BH329" s="199">
        <f>IF(N329="zníž. prenesená",J329,0)</f>
        <v>0</v>
      </c>
      <c r="BI329" s="199">
        <f>IF(N329="nulová",J329,0)</f>
        <v>0</v>
      </c>
      <c r="BJ329" s="15" t="s">
        <v>87</v>
      </c>
      <c r="BK329" s="199">
        <f>ROUND(I329*H329,2)</f>
        <v>0</v>
      </c>
      <c r="BL329" s="15" t="s">
        <v>214</v>
      </c>
      <c r="BM329" s="198" t="s">
        <v>790</v>
      </c>
    </row>
    <row r="330" s="2" customFormat="1" ht="33" customHeight="1">
      <c r="A330" s="34"/>
      <c r="B330" s="185"/>
      <c r="C330" s="186" t="s">
        <v>487</v>
      </c>
      <c r="D330" s="186" t="s">
        <v>185</v>
      </c>
      <c r="E330" s="187" t="s">
        <v>791</v>
      </c>
      <c r="F330" s="188" t="s">
        <v>792</v>
      </c>
      <c r="G330" s="189" t="s">
        <v>297</v>
      </c>
      <c r="H330" s="190">
        <v>43.200000000000003</v>
      </c>
      <c r="I330" s="191"/>
      <c r="J330" s="192">
        <f>ROUND(I330*H330,2)</f>
        <v>0</v>
      </c>
      <c r="K330" s="193"/>
      <c r="L330" s="35"/>
      <c r="M330" s="194" t="s">
        <v>1</v>
      </c>
      <c r="N330" s="195" t="s">
        <v>41</v>
      </c>
      <c r="O330" s="78"/>
      <c r="P330" s="196">
        <f>O330*H330</f>
        <v>0</v>
      </c>
      <c r="Q330" s="196">
        <v>0</v>
      </c>
      <c r="R330" s="196">
        <f>Q330*H330</f>
        <v>0</v>
      </c>
      <c r="S330" s="196">
        <v>0.0057999999999999996</v>
      </c>
      <c r="T330" s="197">
        <f>S330*H330</f>
        <v>0.25056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8" t="s">
        <v>214</v>
      </c>
      <c r="AT330" s="198" t="s">
        <v>185</v>
      </c>
      <c r="AU330" s="198" t="s">
        <v>87</v>
      </c>
      <c r="AY330" s="15" t="s">
        <v>183</v>
      </c>
      <c r="BE330" s="199">
        <f>IF(N330="základná",J330,0)</f>
        <v>0</v>
      </c>
      <c r="BF330" s="199">
        <f>IF(N330="znížená",J330,0)</f>
        <v>0</v>
      </c>
      <c r="BG330" s="199">
        <f>IF(N330="zákl. prenesená",J330,0)</f>
        <v>0</v>
      </c>
      <c r="BH330" s="199">
        <f>IF(N330="zníž. prenesená",J330,0)</f>
        <v>0</v>
      </c>
      <c r="BI330" s="199">
        <f>IF(N330="nulová",J330,0)</f>
        <v>0</v>
      </c>
      <c r="BJ330" s="15" t="s">
        <v>87</v>
      </c>
      <c r="BK330" s="199">
        <f>ROUND(I330*H330,2)</f>
        <v>0</v>
      </c>
      <c r="BL330" s="15" t="s">
        <v>214</v>
      </c>
      <c r="BM330" s="198" t="s">
        <v>793</v>
      </c>
    </row>
    <row r="331" s="2" customFormat="1" ht="24.15" customHeight="1">
      <c r="A331" s="34"/>
      <c r="B331" s="185"/>
      <c r="C331" s="186" t="s">
        <v>794</v>
      </c>
      <c r="D331" s="186" t="s">
        <v>185</v>
      </c>
      <c r="E331" s="187" t="s">
        <v>795</v>
      </c>
      <c r="F331" s="188" t="s">
        <v>796</v>
      </c>
      <c r="G331" s="189" t="s">
        <v>297</v>
      </c>
      <c r="H331" s="190">
        <v>68.5</v>
      </c>
      <c r="I331" s="191"/>
      <c r="J331" s="192">
        <f>ROUND(I331*H331,2)</f>
        <v>0</v>
      </c>
      <c r="K331" s="193"/>
      <c r="L331" s="35"/>
      <c r="M331" s="194" t="s">
        <v>1</v>
      </c>
      <c r="N331" s="195" t="s">
        <v>41</v>
      </c>
      <c r="O331" s="78"/>
      <c r="P331" s="196">
        <f>O331*H331</f>
        <v>0</v>
      </c>
      <c r="Q331" s="196">
        <v>0.0041599999999999996</v>
      </c>
      <c r="R331" s="196">
        <f>Q331*H331</f>
        <v>0.28495999999999999</v>
      </c>
      <c r="S331" s="196">
        <v>0</v>
      </c>
      <c r="T331" s="197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8" t="s">
        <v>214</v>
      </c>
      <c r="AT331" s="198" t="s">
        <v>185</v>
      </c>
      <c r="AU331" s="198" t="s">
        <v>87</v>
      </c>
      <c r="AY331" s="15" t="s">
        <v>183</v>
      </c>
      <c r="BE331" s="199">
        <f>IF(N331="základná",J331,0)</f>
        <v>0</v>
      </c>
      <c r="BF331" s="199">
        <f>IF(N331="znížená",J331,0)</f>
        <v>0</v>
      </c>
      <c r="BG331" s="199">
        <f>IF(N331="zákl. prenesená",J331,0)</f>
        <v>0</v>
      </c>
      <c r="BH331" s="199">
        <f>IF(N331="zníž. prenesená",J331,0)</f>
        <v>0</v>
      </c>
      <c r="BI331" s="199">
        <f>IF(N331="nulová",J331,0)</f>
        <v>0</v>
      </c>
      <c r="BJ331" s="15" t="s">
        <v>87</v>
      </c>
      <c r="BK331" s="199">
        <f>ROUND(I331*H331,2)</f>
        <v>0</v>
      </c>
      <c r="BL331" s="15" t="s">
        <v>214</v>
      </c>
      <c r="BM331" s="198" t="s">
        <v>797</v>
      </c>
    </row>
    <row r="332" s="2" customFormat="1" ht="33" customHeight="1">
      <c r="A332" s="34"/>
      <c r="B332" s="185"/>
      <c r="C332" s="186" t="s">
        <v>491</v>
      </c>
      <c r="D332" s="186" t="s">
        <v>185</v>
      </c>
      <c r="E332" s="187" t="s">
        <v>798</v>
      </c>
      <c r="F332" s="188" t="s">
        <v>799</v>
      </c>
      <c r="G332" s="189" t="s">
        <v>297</v>
      </c>
      <c r="H332" s="190">
        <v>86</v>
      </c>
      <c r="I332" s="191"/>
      <c r="J332" s="192">
        <f>ROUND(I332*H332,2)</f>
        <v>0</v>
      </c>
      <c r="K332" s="193"/>
      <c r="L332" s="35"/>
      <c r="M332" s="194" t="s">
        <v>1</v>
      </c>
      <c r="N332" s="195" t="s">
        <v>41</v>
      </c>
      <c r="O332" s="78"/>
      <c r="P332" s="196">
        <f>O332*H332</f>
        <v>0</v>
      </c>
      <c r="Q332" s="196">
        <v>0.0043400000000000001</v>
      </c>
      <c r="R332" s="196">
        <f>Q332*H332</f>
        <v>0.37324000000000002</v>
      </c>
      <c r="S332" s="196">
        <v>0</v>
      </c>
      <c r="T332" s="197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98" t="s">
        <v>214</v>
      </c>
      <c r="AT332" s="198" t="s">
        <v>185</v>
      </c>
      <c r="AU332" s="198" t="s">
        <v>87</v>
      </c>
      <c r="AY332" s="15" t="s">
        <v>183</v>
      </c>
      <c r="BE332" s="199">
        <f>IF(N332="základná",J332,0)</f>
        <v>0</v>
      </c>
      <c r="BF332" s="199">
        <f>IF(N332="znížená",J332,0)</f>
        <v>0</v>
      </c>
      <c r="BG332" s="199">
        <f>IF(N332="zákl. prenesená",J332,0)</f>
        <v>0</v>
      </c>
      <c r="BH332" s="199">
        <f>IF(N332="zníž. prenesená",J332,0)</f>
        <v>0</v>
      </c>
      <c r="BI332" s="199">
        <f>IF(N332="nulová",J332,0)</f>
        <v>0</v>
      </c>
      <c r="BJ332" s="15" t="s">
        <v>87</v>
      </c>
      <c r="BK332" s="199">
        <f>ROUND(I332*H332,2)</f>
        <v>0</v>
      </c>
      <c r="BL332" s="15" t="s">
        <v>214</v>
      </c>
      <c r="BM332" s="198" t="s">
        <v>800</v>
      </c>
    </row>
    <row r="333" s="2" customFormat="1" ht="37.8" customHeight="1">
      <c r="A333" s="34"/>
      <c r="B333" s="185"/>
      <c r="C333" s="186" t="s">
        <v>801</v>
      </c>
      <c r="D333" s="186" t="s">
        <v>185</v>
      </c>
      <c r="E333" s="187" t="s">
        <v>802</v>
      </c>
      <c r="F333" s="188" t="s">
        <v>803</v>
      </c>
      <c r="G333" s="189" t="s">
        <v>297</v>
      </c>
      <c r="H333" s="190">
        <v>86</v>
      </c>
      <c r="I333" s="191"/>
      <c r="J333" s="192">
        <f>ROUND(I333*H333,2)</f>
        <v>0</v>
      </c>
      <c r="K333" s="193"/>
      <c r="L333" s="35"/>
      <c r="M333" s="194" t="s">
        <v>1</v>
      </c>
      <c r="N333" s="195" t="s">
        <v>41</v>
      </c>
      <c r="O333" s="78"/>
      <c r="P333" s="196">
        <f>O333*H333</f>
        <v>0</v>
      </c>
      <c r="Q333" s="196">
        <v>0</v>
      </c>
      <c r="R333" s="196">
        <f>Q333*H333</f>
        <v>0</v>
      </c>
      <c r="S333" s="196">
        <v>0.00298</v>
      </c>
      <c r="T333" s="197">
        <f>S333*H333</f>
        <v>0.25628000000000001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8" t="s">
        <v>214</v>
      </c>
      <c r="AT333" s="198" t="s">
        <v>185</v>
      </c>
      <c r="AU333" s="198" t="s">
        <v>87</v>
      </c>
      <c r="AY333" s="15" t="s">
        <v>183</v>
      </c>
      <c r="BE333" s="199">
        <f>IF(N333="základná",J333,0)</f>
        <v>0</v>
      </c>
      <c r="BF333" s="199">
        <f>IF(N333="znížená",J333,0)</f>
        <v>0</v>
      </c>
      <c r="BG333" s="199">
        <f>IF(N333="zákl. prenesená",J333,0)</f>
        <v>0</v>
      </c>
      <c r="BH333" s="199">
        <f>IF(N333="zníž. prenesená",J333,0)</f>
        <v>0</v>
      </c>
      <c r="BI333" s="199">
        <f>IF(N333="nulová",J333,0)</f>
        <v>0</v>
      </c>
      <c r="BJ333" s="15" t="s">
        <v>87</v>
      </c>
      <c r="BK333" s="199">
        <f>ROUND(I333*H333,2)</f>
        <v>0</v>
      </c>
      <c r="BL333" s="15" t="s">
        <v>214</v>
      </c>
      <c r="BM333" s="198" t="s">
        <v>804</v>
      </c>
    </row>
    <row r="334" s="2" customFormat="1" ht="24.15" customHeight="1">
      <c r="A334" s="34"/>
      <c r="B334" s="185"/>
      <c r="C334" s="186" t="s">
        <v>494</v>
      </c>
      <c r="D334" s="186" t="s">
        <v>185</v>
      </c>
      <c r="E334" s="187" t="s">
        <v>805</v>
      </c>
      <c r="F334" s="188" t="s">
        <v>806</v>
      </c>
      <c r="G334" s="189" t="s">
        <v>297</v>
      </c>
      <c r="H334" s="190">
        <v>69</v>
      </c>
      <c r="I334" s="191"/>
      <c r="J334" s="192">
        <f>ROUND(I334*H334,2)</f>
        <v>0</v>
      </c>
      <c r="K334" s="193"/>
      <c r="L334" s="35"/>
      <c r="M334" s="194" t="s">
        <v>1</v>
      </c>
      <c r="N334" s="195" t="s">
        <v>41</v>
      </c>
      <c r="O334" s="78"/>
      <c r="P334" s="196">
        <f>O334*H334</f>
        <v>0</v>
      </c>
      <c r="Q334" s="196">
        <v>0.0039500000000000004</v>
      </c>
      <c r="R334" s="196">
        <f>Q334*H334</f>
        <v>0.27255000000000001</v>
      </c>
      <c r="S334" s="196">
        <v>0</v>
      </c>
      <c r="T334" s="197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8" t="s">
        <v>214</v>
      </c>
      <c r="AT334" s="198" t="s">
        <v>185</v>
      </c>
      <c r="AU334" s="198" t="s">
        <v>87</v>
      </c>
      <c r="AY334" s="15" t="s">
        <v>183</v>
      </c>
      <c r="BE334" s="199">
        <f>IF(N334="základná",J334,0)</f>
        <v>0</v>
      </c>
      <c r="BF334" s="199">
        <f>IF(N334="znížená",J334,0)</f>
        <v>0</v>
      </c>
      <c r="BG334" s="199">
        <f>IF(N334="zákl. prenesená",J334,0)</f>
        <v>0</v>
      </c>
      <c r="BH334" s="199">
        <f>IF(N334="zníž. prenesená",J334,0)</f>
        <v>0</v>
      </c>
      <c r="BI334" s="199">
        <f>IF(N334="nulová",J334,0)</f>
        <v>0</v>
      </c>
      <c r="BJ334" s="15" t="s">
        <v>87</v>
      </c>
      <c r="BK334" s="199">
        <f>ROUND(I334*H334,2)</f>
        <v>0</v>
      </c>
      <c r="BL334" s="15" t="s">
        <v>214</v>
      </c>
      <c r="BM334" s="198" t="s">
        <v>807</v>
      </c>
    </row>
    <row r="335" s="2" customFormat="1" ht="24.15" customHeight="1">
      <c r="A335" s="34"/>
      <c r="B335" s="185"/>
      <c r="C335" s="186" t="s">
        <v>808</v>
      </c>
      <c r="D335" s="186" t="s">
        <v>185</v>
      </c>
      <c r="E335" s="187" t="s">
        <v>809</v>
      </c>
      <c r="F335" s="188" t="s">
        <v>810</v>
      </c>
      <c r="G335" s="189" t="s">
        <v>297</v>
      </c>
      <c r="H335" s="190">
        <v>69</v>
      </c>
      <c r="I335" s="191"/>
      <c r="J335" s="192">
        <f>ROUND(I335*H335,2)</f>
        <v>0</v>
      </c>
      <c r="K335" s="193"/>
      <c r="L335" s="35"/>
      <c r="M335" s="194" t="s">
        <v>1</v>
      </c>
      <c r="N335" s="195" t="s">
        <v>41</v>
      </c>
      <c r="O335" s="78"/>
      <c r="P335" s="196">
        <f>O335*H335</f>
        <v>0</v>
      </c>
      <c r="Q335" s="196">
        <v>0</v>
      </c>
      <c r="R335" s="196">
        <f>Q335*H335</f>
        <v>0</v>
      </c>
      <c r="S335" s="196">
        <v>0.00347</v>
      </c>
      <c r="T335" s="197">
        <f>S335*H335</f>
        <v>0.23943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8" t="s">
        <v>214</v>
      </c>
      <c r="AT335" s="198" t="s">
        <v>185</v>
      </c>
      <c r="AU335" s="198" t="s">
        <v>87</v>
      </c>
      <c r="AY335" s="15" t="s">
        <v>183</v>
      </c>
      <c r="BE335" s="199">
        <f>IF(N335="základná",J335,0)</f>
        <v>0</v>
      </c>
      <c r="BF335" s="199">
        <f>IF(N335="znížená",J335,0)</f>
        <v>0</v>
      </c>
      <c r="BG335" s="199">
        <f>IF(N335="zákl. prenesená",J335,0)</f>
        <v>0</v>
      </c>
      <c r="BH335" s="199">
        <f>IF(N335="zníž. prenesená",J335,0)</f>
        <v>0</v>
      </c>
      <c r="BI335" s="199">
        <f>IF(N335="nulová",J335,0)</f>
        <v>0</v>
      </c>
      <c r="BJ335" s="15" t="s">
        <v>87</v>
      </c>
      <c r="BK335" s="199">
        <f>ROUND(I335*H335,2)</f>
        <v>0</v>
      </c>
      <c r="BL335" s="15" t="s">
        <v>214</v>
      </c>
      <c r="BM335" s="198" t="s">
        <v>811</v>
      </c>
    </row>
    <row r="336" s="2" customFormat="1" ht="24.15" customHeight="1">
      <c r="A336" s="34"/>
      <c r="B336" s="185"/>
      <c r="C336" s="186" t="s">
        <v>498</v>
      </c>
      <c r="D336" s="186" t="s">
        <v>185</v>
      </c>
      <c r="E336" s="187" t="s">
        <v>812</v>
      </c>
      <c r="F336" s="188" t="s">
        <v>813</v>
      </c>
      <c r="G336" s="189" t="s">
        <v>238</v>
      </c>
      <c r="H336" s="190">
        <v>4</v>
      </c>
      <c r="I336" s="191"/>
      <c r="J336" s="192">
        <f>ROUND(I336*H336,2)</f>
        <v>0</v>
      </c>
      <c r="K336" s="193"/>
      <c r="L336" s="35"/>
      <c r="M336" s="194" t="s">
        <v>1</v>
      </c>
      <c r="N336" s="195" t="s">
        <v>41</v>
      </c>
      <c r="O336" s="78"/>
      <c r="P336" s="196">
        <f>O336*H336</f>
        <v>0</v>
      </c>
      <c r="Q336" s="196">
        <v>0.0046499999999999996</v>
      </c>
      <c r="R336" s="196">
        <f>Q336*H336</f>
        <v>0.018599999999999998</v>
      </c>
      <c r="S336" s="196">
        <v>0</v>
      </c>
      <c r="T336" s="197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8" t="s">
        <v>214</v>
      </c>
      <c r="AT336" s="198" t="s">
        <v>185</v>
      </c>
      <c r="AU336" s="198" t="s">
        <v>87</v>
      </c>
      <c r="AY336" s="15" t="s">
        <v>183</v>
      </c>
      <c r="BE336" s="199">
        <f>IF(N336="základná",J336,0)</f>
        <v>0</v>
      </c>
      <c r="BF336" s="199">
        <f>IF(N336="znížená",J336,0)</f>
        <v>0</v>
      </c>
      <c r="BG336" s="199">
        <f>IF(N336="zákl. prenesená",J336,0)</f>
        <v>0</v>
      </c>
      <c r="BH336" s="199">
        <f>IF(N336="zníž. prenesená",J336,0)</f>
        <v>0</v>
      </c>
      <c r="BI336" s="199">
        <f>IF(N336="nulová",J336,0)</f>
        <v>0</v>
      </c>
      <c r="BJ336" s="15" t="s">
        <v>87</v>
      </c>
      <c r="BK336" s="199">
        <f>ROUND(I336*H336,2)</f>
        <v>0</v>
      </c>
      <c r="BL336" s="15" t="s">
        <v>214</v>
      </c>
      <c r="BM336" s="198" t="s">
        <v>814</v>
      </c>
    </row>
    <row r="337" s="2" customFormat="1" ht="24.15" customHeight="1">
      <c r="A337" s="34"/>
      <c r="B337" s="185"/>
      <c r="C337" s="186" t="s">
        <v>815</v>
      </c>
      <c r="D337" s="186" t="s">
        <v>185</v>
      </c>
      <c r="E337" s="187" t="s">
        <v>816</v>
      </c>
      <c r="F337" s="188" t="s">
        <v>817</v>
      </c>
      <c r="G337" s="189" t="s">
        <v>238</v>
      </c>
      <c r="H337" s="190">
        <v>4</v>
      </c>
      <c r="I337" s="191"/>
      <c r="J337" s="192">
        <f>ROUND(I337*H337,2)</f>
        <v>0</v>
      </c>
      <c r="K337" s="193"/>
      <c r="L337" s="35"/>
      <c r="M337" s="194" t="s">
        <v>1</v>
      </c>
      <c r="N337" s="195" t="s">
        <v>41</v>
      </c>
      <c r="O337" s="78"/>
      <c r="P337" s="196">
        <f>O337*H337</f>
        <v>0</v>
      </c>
      <c r="Q337" s="196">
        <v>0</v>
      </c>
      <c r="R337" s="196">
        <f>Q337*H337</f>
        <v>0</v>
      </c>
      <c r="S337" s="196">
        <v>0.0032000000000000002</v>
      </c>
      <c r="T337" s="197">
        <f>S337*H337</f>
        <v>0.012800000000000001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8" t="s">
        <v>214</v>
      </c>
      <c r="AT337" s="198" t="s">
        <v>185</v>
      </c>
      <c r="AU337" s="198" t="s">
        <v>87</v>
      </c>
      <c r="AY337" s="15" t="s">
        <v>183</v>
      </c>
      <c r="BE337" s="199">
        <f>IF(N337="základná",J337,0)</f>
        <v>0</v>
      </c>
      <c r="BF337" s="199">
        <f>IF(N337="znížená",J337,0)</f>
        <v>0</v>
      </c>
      <c r="BG337" s="199">
        <f>IF(N337="zákl. prenesená",J337,0)</f>
        <v>0</v>
      </c>
      <c r="BH337" s="199">
        <f>IF(N337="zníž. prenesená",J337,0)</f>
        <v>0</v>
      </c>
      <c r="BI337" s="199">
        <f>IF(N337="nulová",J337,0)</f>
        <v>0</v>
      </c>
      <c r="BJ337" s="15" t="s">
        <v>87</v>
      </c>
      <c r="BK337" s="199">
        <f>ROUND(I337*H337,2)</f>
        <v>0</v>
      </c>
      <c r="BL337" s="15" t="s">
        <v>214</v>
      </c>
      <c r="BM337" s="198" t="s">
        <v>818</v>
      </c>
    </row>
    <row r="338" s="2" customFormat="1" ht="24.15" customHeight="1">
      <c r="A338" s="34"/>
      <c r="B338" s="185"/>
      <c r="C338" s="186" t="s">
        <v>501</v>
      </c>
      <c r="D338" s="186" t="s">
        <v>185</v>
      </c>
      <c r="E338" s="187" t="s">
        <v>819</v>
      </c>
      <c r="F338" s="188" t="s">
        <v>820</v>
      </c>
      <c r="G338" s="189" t="s">
        <v>297</v>
      </c>
      <c r="H338" s="190">
        <v>34</v>
      </c>
      <c r="I338" s="191"/>
      <c r="J338" s="192">
        <f>ROUND(I338*H338,2)</f>
        <v>0</v>
      </c>
      <c r="K338" s="193"/>
      <c r="L338" s="35"/>
      <c r="M338" s="194" t="s">
        <v>1</v>
      </c>
      <c r="N338" s="195" t="s">
        <v>41</v>
      </c>
      <c r="O338" s="78"/>
      <c r="P338" s="196">
        <f>O338*H338</f>
        <v>0</v>
      </c>
      <c r="Q338" s="196">
        <v>0.0042399999999999998</v>
      </c>
      <c r="R338" s="196">
        <f>Q338*H338</f>
        <v>0.14415999999999998</v>
      </c>
      <c r="S338" s="196">
        <v>0</v>
      </c>
      <c r="T338" s="197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98" t="s">
        <v>214</v>
      </c>
      <c r="AT338" s="198" t="s">
        <v>185</v>
      </c>
      <c r="AU338" s="198" t="s">
        <v>87</v>
      </c>
      <c r="AY338" s="15" t="s">
        <v>183</v>
      </c>
      <c r="BE338" s="199">
        <f>IF(N338="základná",J338,0)</f>
        <v>0</v>
      </c>
      <c r="BF338" s="199">
        <f>IF(N338="znížená",J338,0)</f>
        <v>0</v>
      </c>
      <c r="BG338" s="199">
        <f>IF(N338="zákl. prenesená",J338,0)</f>
        <v>0</v>
      </c>
      <c r="BH338" s="199">
        <f>IF(N338="zníž. prenesená",J338,0)</f>
        <v>0</v>
      </c>
      <c r="BI338" s="199">
        <f>IF(N338="nulová",J338,0)</f>
        <v>0</v>
      </c>
      <c r="BJ338" s="15" t="s">
        <v>87</v>
      </c>
      <c r="BK338" s="199">
        <f>ROUND(I338*H338,2)</f>
        <v>0</v>
      </c>
      <c r="BL338" s="15" t="s">
        <v>214</v>
      </c>
      <c r="BM338" s="198" t="s">
        <v>821</v>
      </c>
    </row>
    <row r="339" s="2" customFormat="1" ht="24.15" customHeight="1">
      <c r="A339" s="34"/>
      <c r="B339" s="185"/>
      <c r="C339" s="186" t="s">
        <v>822</v>
      </c>
      <c r="D339" s="186" t="s">
        <v>185</v>
      </c>
      <c r="E339" s="187" t="s">
        <v>823</v>
      </c>
      <c r="F339" s="188" t="s">
        <v>824</v>
      </c>
      <c r="G339" s="189" t="s">
        <v>297</v>
      </c>
      <c r="H339" s="190">
        <v>34</v>
      </c>
      <c r="I339" s="191"/>
      <c r="J339" s="192">
        <f>ROUND(I339*H339,2)</f>
        <v>0</v>
      </c>
      <c r="K339" s="193"/>
      <c r="L339" s="35"/>
      <c r="M339" s="194" t="s">
        <v>1</v>
      </c>
      <c r="N339" s="195" t="s">
        <v>41</v>
      </c>
      <c r="O339" s="78"/>
      <c r="P339" s="196">
        <f>O339*H339</f>
        <v>0</v>
      </c>
      <c r="Q339" s="196">
        <v>0</v>
      </c>
      <c r="R339" s="196">
        <f>Q339*H339</f>
        <v>0</v>
      </c>
      <c r="S339" s="196">
        <v>0.00197</v>
      </c>
      <c r="T339" s="197">
        <f>S339*H339</f>
        <v>0.066979999999999998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8" t="s">
        <v>214</v>
      </c>
      <c r="AT339" s="198" t="s">
        <v>185</v>
      </c>
      <c r="AU339" s="198" t="s">
        <v>87</v>
      </c>
      <c r="AY339" s="15" t="s">
        <v>183</v>
      </c>
      <c r="BE339" s="199">
        <f>IF(N339="základná",J339,0)</f>
        <v>0</v>
      </c>
      <c r="BF339" s="199">
        <f>IF(N339="znížená",J339,0)</f>
        <v>0</v>
      </c>
      <c r="BG339" s="199">
        <f>IF(N339="zákl. prenesená",J339,0)</f>
        <v>0</v>
      </c>
      <c r="BH339" s="199">
        <f>IF(N339="zníž. prenesená",J339,0)</f>
        <v>0</v>
      </c>
      <c r="BI339" s="199">
        <f>IF(N339="nulová",J339,0)</f>
        <v>0</v>
      </c>
      <c r="BJ339" s="15" t="s">
        <v>87</v>
      </c>
      <c r="BK339" s="199">
        <f>ROUND(I339*H339,2)</f>
        <v>0</v>
      </c>
      <c r="BL339" s="15" t="s">
        <v>214</v>
      </c>
      <c r="BM339" s="198" t="s">
        <v>825</v>
      </c>
    </row>
    <row r="340" s="2" customFormat="1" ht="33" customHeight="1">
      <c r="A340" s="34"/>
      <c r="B340" s="185"/>
      <c r="C340" s="186" t="s">
        <v>505</v>
      </c>
      <c r="D340" s="186" t="s">
        <v>185</v>
      </c>
      <c r="E340" s="187" t="s">
        <v>826</v>
      </c>
      <c r="F340" s="188" t="s">
        <v>827</v>
      </c>
      <c r="G340" s="189" t="s">
        <v>297</v>
      </c>
      <c r="H340" s="190">
        <v>72</v>
      </c>
      <c r="I340" s="191"/>
      <c r="J340" s="192">
        <f>ROUND(I340*H340,2)</f>
        <v>0</v>
      </c>
      <c r="K340" s="193"/>
      <c r="L340" s="35"/>
      <c r="M340" s="194" t="s">
        <v>1</v>
      </c>
      <c r="N340" s="195" t="s">
        <v>41</v>
      </c>
      <c r="O340" s="78"/>
      <c r="P340" s="196">
        <f>O340*H340</f>
        <v>0</v>
      </c>
      <c r="Q340" s="196">
        <v>0.0043499999999999997</v>
      </c>
      <c r="R340" s="196">
        <f>Q340*H340</f>
        <v>0.31319999999999998</v>
      </c>
      <c r="S340" s="196">
        <v>0</v>
      </c>
      <c r="T340" s="197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98" t="s">
        <v>214</v>
      </c>
      <c r="AT340" s="198" t="s">
        <v>185</v>
      </c>
      <c r="AU340" s="198" t="s">
        <v>87</v>
      </c>
      <c r="AY340" s="15" t="s">
        <v>183</v>
      </c>
      <c r="BE340" s="199">
        <f>IF(N340="základná",J340,0)</f>
        <v>0</v>
      </c>
      <c r="BF340" s="199">
        <f>IF(N340="znížená",J340,0)</f>
        <v>0</v>
      </c>
      <c r="BG340" s="199">
        <f>IF(N340="zákl. prenesená",J340,0)</f>
        <v>0</v>
      </c>
      <c r="BH340" s="199">
        <f>IF(N340="zníž. prenesená",J340,0)</f>
        <v>0</v>
      </c>
      <c r="BI340" s="199">
        <f>IF(N340="nulová",J340,0)</f>
        <v>0</v>
      </c>
      <c r="BJ340" s="15" t="s">
        <v>87</v>
      </c>
      <c r="BK340" s="199">
        <f>ROUND(I340*H340,2)</f>
        <v>0</v>
      </c>
      <c r="BL340" s="15" t="s">
        <v>214</v>
      </c>
      <c r="BM340" s="198" t="s">
        <v>828</v>
      </c>
    </row>
    <row r="341" s="2" customFormat="1" ht="24.15" customHeight="1">
      <c r="A341" s="34"/>
      <c r="B341" s="185"/>
      <c r="C341" s="186" t="s">
        <v>829</v>
      </c>
      <c r="D341" s="186" t="s">
        <v>185</v>
      </c>
      <c r="E341" s="187" t="s">
        <v>830</v>
      </c>
      <c r="F341" s="188" t="s">
        <v>831</v>
      </c>
      <c r="G341" s="189" t="s">
        <v>297</v>
      </c>
      <c r="H341" s="190">
        <v>72</v>
      </c>
      <c r="I341" s="191"/>
      <c r="J341" s="192">
        <f>ROUND(I341*H341,2)</f>
        <v>0</v>
      </c>
      <c r="K341" s="193"/>
      <c r="L341" s="35"/>
      <c r="M341" s="194" t="s">
        <v>1</v>
      </c>
      <c r="N341" s="195" t="s">
        <v>41</v>
      </c>
      <c r="O341" s="78"/>
      <c r="P341" s="196">
        <f>O341*H341</f>
        <v>0</v>
      </c>
      <c r="Q341" s="196">
        <v>0</v>
      </c>
      <c r="R341" s="196">
        <f>Q341*H341</f>
        <v>0</v>
      </c>
      <c r="S341" s="196">
        <v>0.0013500000000000001</v>
      </c>
      <c r="T341" s="197">
        <f>S341*H341</f>
        <v>0.097200000000000009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8" t="s">
        <v>214</v>
      </c>
      <c r="AT341" s="198" t="s">
        <v>185</v>
      </c>
      <c r="AU341" s="198" t="s">
        <v>87</v>
      </c>
      <c r="AY341" s="15" t="s">
        <v>183</v>
      </c>
      <c r="BE341" s="199">
        <f>IF(N341="základná",J341,0)</f>
        <v>0</v>
      </c>
      <c r="BF341" s="199">
        <f>IF(N341="znížená",J341,0)</f>
        <v>0</v>
      </c>
      <c r="BG341" s="199">
        <f>IF(N341="zákl. prenesená",J341,0)</f>
        <v>0</v>
      </c>
      <c r="BH341" s="199">
        <f>IF(N341="zníž. prenesená",J341,0)</f>
        <v>0</v>
      </c>
      <c r="BI341" s="199">
        <f>IF(N341="nulová",J341,0)</f>
        <v>0</v>
      </c>
      <c r="BJ341" s="15" t="s">
        <v>87</v>
      </c>
      <c r="BK341" s="199">
        <f>ROUND(I341*H341,2)</f>
        <v>0</v>
      </c>
      <c r="BL341" s="15" t="s">
        <v>214</v>
      </c>
      <c r="BM341" s="198" t="s">
        <v>832</v>
      </c>
    </row>
    <row r="342" s="2" customFormat="1" ht="33" customHeight="1">
      <c r="A342" s="34"/>
      <c r="B342" s="185"/>
      <c r="C342" s="186" t="s">
        <v>508</v>
      </c>
      <c r="D342" s="186" t="s">
        <v>185</v>
      </c>
      <c r="E342" s="187" t="s">
        <v>833</v>
      </c>
      <c r="F342" s="188" t="s">
        <v>834</v>
      </c>
      <c r="G342" s="189" t="s">
        <v>297</v>
      </c>
      <c r="H342" s="190">
        <v>43.200000000000003</v>
      </c>
      <c r="I342" s="191"/>
      <c r="J342" s="192">
        <f>ROUND(I342*H342,2)</f>
        <v>0</v>
      </c>
      <c r="K342" s="193"/>
      <c r="L342" s="35"/>
      <c r="M342" s="194" t="s">
        <v>1</v>
      </c>
      <c r="N342" s="195" t="s">
        <v>41</v>
      </c>
      <c r="O342" s="78"/>
      <c r="P342" s="196">
        <f>O342*H342</f>
        <v>0</v>
      </c>
      <c r="Q342" s="196">
        <v>0.0051199074074074098</v>
      </c>
      <c r="R342" s="196">
        <f>Q342*H342</f>
        <v>0.22118000000000013</v>
      </c>
      <c r="S342" s="196">
        <v>0</v>
      </c>
      <c r="T342" s="197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8" t="s">
        <v>214</v>
      </c>
      <c r="AT342" s="198" t="s">
        <v>185</v>
      </c>
      <c r="AU342" s="198" t="s">
        <v>87</v>
      </c>
      <c r="AY342" s="15" t="s">
        <v>183</v>
      </c>
      <c r="BE342" s="199">
        <f>IF(N342="základná",J342,0)</f>
        <v>0</v>
      </c>
      <c r="BF342" s="199">
        <f>IF(N342="znížená",J342,0)</f>
        <v>0</v>
      </c>
      <c r="BG342" s="199">
        <f>IF(N342="zákl. prenesená",J342,0)</f>
        <v>0</v>
      </c>
      <c r="BH342" s="199">
        <f>IF(N342="zníž. prenesená",J342,0)</f>
        <v>0</v>
      </c>
      <c r="BI342" s="199">
        <f>IF(N342="nulová",J342,0)</f>
        <v>0</v>
      </c>
      <c r="BJ342" s="15" t="s">
        <v>87</v>
      </c>
      <c r="BK342" s="199">
        <f>ROUND(I342*H342,2)</f>
        <v>0</v>
      </c>
      <c r="BL342" s="15" t="s">
        <v>214</v>
      </c>
      <c r="BM342" s="198" t="s">
        <v>835</v>
      </c>
    </row>
    <row r="343" s="2" customFormat="1" ht="33" customHeight="1">
      <c r="A343" s="34"/>
      <c r="B343" s="185"/>
      <c r="C343" s="186" t="s">
        <v>836</v>
      </c>
      <c r="D343" s="186" t="s">
        <v>185</v>
      </c>
      <c r="E343" s="187" t="s">
        <v>837</v>
      </c>
      <c r="F343" s="188" t="s">
        <v>838</v>
      </c>
      <c r="G343" s="189" t="s">
        <v>297</v>
      </c>
      <c r="H343" s="190">
        <v>38</v>
      </c>
      <c r="I343" s="191"/>
      <c r="J343" s="192">
        <f>ROUND(I343*H343,2)</f>
        <v>0</v>
      </c>
      <c r="K343" s="193"/>
      <c r="L343" s="35"/>
      <c r="M343" s="194" t="s">
        <v>1</v>
      </c>
      <c r="N343" s="195" t="s">
        <v>41</v>
      </c>
      <c r="O343" s="78"/>
      <c r="P343" s="196">
        <f>O343*H343</f>
        <v>0</v>
      </c>
      <c r="Q343" s="196">
        <v>0.0043099999999999996</v>
      </c>
      <c r="R343" s="196">
        <f>Q343*H343</f>
        <v>0.16377999999999998</v>
      </c>
      <c r="S343" s="196">
        <v>0</v>
      </c>
      <c r="T343" s="197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8" t="s">
        <v>214</v>
      </c>
      <c r="AT343" s="198" t="s">
        <v>185</v>
      </c>
      <c r="AU343" s="198" t="s">
        <v>87</v>
      </c>
      <c r="AY343" s="15" t="s">
        <v>183</v>
      </c>
      <c r="BE343" s="199">
        <f>IF(N343="základná",J343,0)</f>
        <v>0</v>
      </c>
      <c r="BF343" s="199">
        <f>IF(N343="znížená",J343,0)</f>
        <v>0</v>
      </c>
      <c r="BG343" s="199">
        <f>IF(N343="zákl. prenesená",J343,0)</f>
        <v>0</v>
      </c>
      <c r="BH343" s="199">
        <f>IF(N343="zníž. prenesená",J343,0)</f>
        <v>0</v>
      </c>
      <c r="BI343" s="199">
        <f>IF(N343="nulová",J343,0)</f>
        <v>0</v>
      </c>
      <c r="BJ343" s="15" t="s">
        <v>87</v>
      </c>
      <c r="BK343" s="199">
        <f>ROUND(I343*H343,2)</f>
        <v>0</v>
      </c>
      <c r="BL343" s="15" t="s">
        <v>214</v>
      </c>
      <c r="BM343" s="198" t="s">
        <v>839</v>
      </c>
    </row>
    <row r="344" s="2" customFormat="1" ht="16.5" customHeight="1">
      <c r="A344" s="34"/>
      <c r="B344" s="185"/>
      <c r="C344" s="186" t="s">
        <v>512</v>
      </c>
      <c r="D344" s="186" t="s">
        <v>185</v>
      </c>
      <c r="E344" s="187" t="s">
        <v>840</v>
      </c>
      <c r="F344" s="188" t="s">
        <v>841</v>
      </c>
      <c r="G344" s="189" t="s">
        <v>297</v>
      </c>
      <c r="H344" s="190">
        <v>38</v>
      </c>
      <c r="I344" s="191"/>
      <c r="J344" s="192">
        <f>ROUND(I344*H344,2)</f>
        <v>0</v>
      </c>
      <c r="K344" s="193"/>
      <c r="L344" s="35"/>
      <c r="M344" s="194" t="s">
        <v>1</v>
      </c>
      <c r="N344" s="195" t="s">
        <v>41</v>
      </c>
      <c r="O344" s="78"/>
      <c r="P344" s="196">
        <f>O344*H344</f>
        <v>0</v>
      </c>
      <c r="Q344" s="196">
        <v>0</v>
      </c>
      <c r="R344" s="196">
        <f>Q344*H344</f>
        <v>0</v>
      </c>
      <c r="S344" s="196">
        <v>0.0033800000000000002</v>
      </c>
      <c r="T344" s="197">
        <f>S344*H344</f>
        <v>0.12844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8" t="s">
        <v>214</v>
      </c>
      <c r="AT344" s="198" t="s">
        <v>185</v>
      </c>
      <c r="AU344" s="198" t="s">
        <v>87</v>
      </c>
      <c r="AY344" s="15" t="s">
        <v>183</v>
      </c>
      <c r="BE344" s="199">
        <f>IF(N344="základná",J344,0)</f>
        <v>0</v>
      </c>
      <c r="BF344" s="199">
        <f>IF(N344="znížená",J344,0)</f>
        <v>0</v>
      </c>
      <c r="BG344" s="199">
        <f>IF(N344="zákl. prenesená",J344,0)</f>
        <v>0</v>
      </c>
      <c r="BH344" s="199">
        <f>IF(N344="zníž. prenesená",J344,0)</f>
        <v>0</v>
      </c>
      <c r="BI344" s="199">
        <f>IF(N344="nulová",J344,0)</f>
        <v>0</v>
      </c>
      <c r="BJ344" s="15" t="s">
        <v>87</v>
      </c>
      <c r="BK344" s="199">
        <f>ROUND(I344*H344,2)</f>
        <v>0</v>
      </c>
      <c r="BL344" s="15" t="s">
        <v>214</v>
      </c>
      <c r="BM344" s="198" t="s">
        <v>842</v>
      </c>
    </row>
    <row r="345" s="2" customFormat="1" ht="24.15" customHeight="1">
      <c r="A345" s="34"/>
      <c r="B345" s="185"/>
      <c r="C345" s="186" t="s">
        <v>843</v>
      </c>
      <c r="D345" s="186" t="s">
        <v>185</v>
      </c>
      <c r="E345" s="187" t="s">
        <v>844</v>
      </c>
      <c r="F345" s="188" t="s">
        <v>845</v>
      </c>
      <c r="G345" s="189" t="s">
        <v>213</v>
      </c>
      <c r="H345" s="190">
        <v>555</v>
      </c>
      <c r="I345" s="191"/>
      <c r="J345" s="192">
        <f>ROUND(I345*H345,2)</f>
        <v>0</v>
      </c>
      <c r="K345" s="193"/>
      <c r="L345" s="35"/>
      <c r="M345" s="194" t="s">
        <v>1</v>
      </c>
      <c r="N345" s="195" t="s">
        <v>41</v>
      </c>
      <c r="O345" s="78"/>
      <c r="P345" s="196">
        <f>O345*H345</f>
        <v>0</v>
      </c>
      <c r="Q345" s="196">
        <v>0.00012</v>
      </c>
      <c r="R345" s="196">
        <f>Q345*H345</f>
        <v>0.066600000000000006</v>
      </c>
      <c r="S345" s="196">
        <v>0</v>
      </c>
      <c r="T345" s="197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8" t="s">
        <v>214</v>
      </c>
      <c r="AT345" s="198" t="s">
        <v>185</v>
      </c>
      <c r="AU345" s="198" t="s">
        <v>87</v>
      </c>
      <c r="AY345" s="15" t="s">
        <v>183</v>
      </c>
      <c r="BE345" s="199">
        <f>IF(N345="základná",J345,0)</f>
        <v>0</v>
      </c>
      <c r="BF345" s="199">
        <f>IF(N345="znížená",J345,0)</f>
        <v>0</v>
      </c>
      <c r="BG345" s="199">
        <f>IF(N345="zákl. prenesená",J345,0)</f>
        <v>0</v>
      </c>
      <c r="BH345" s="199">
        <f>IF(N345="zníž. prenesená",J345,0)</f>
        <v>0</v>
      </c>
      <c r="BI345" s="199">
        <f>IF(N345="nulová",J345,0)</f>
        <v>0</v>
      </c>
      <c r="BJ345" s="15" t="s">
        <v>87</v>
      </c>
      <c r="BK345" s="199">
        <f>ROUND(I345*H345,2)</f>
        <v>0</v>
      </c>
      <c r="BL345" s="15" t="s">
        <v>214</v>
      </c>
      <c r="BM345" s="198" t="s">
        <v>846</v>
      </c>
    </row>
    <row r="346" s="2" customFormat="1" ht="24.15" customHeight="1">
      <c r="A346" s="34"/>
      <c r="B346" s="185"/>
      <c r="C346" s="186" t="s">
        <v>515</v>
      </c>
      <c r="D346" s="186" t="s">
        <v>185</v>
      </c>
      <c r="E346" s="187" t="s">
        <v>847</v>
      </c>
      <c r="F346" s="188" t="s">
        <v>848</v>
      </c>
      <c r="G346" s="189" t="s">
        <v>194</v>
      </c>
      <c r="H346" s="190">
        <v>7.0490000000000004</v>
      </c>
      <c r="I346" s="191"/>
      <c r="J346" s="192">
        <f>ROUND(I346*H346,2)</f>
        <v>0</v>
      </c>
      <c r="K346" s="193"/>
      <c r="L346" s="35"/>
      <c r="M346" s="194" t="s">
        <v>1</v>
      </c>
      <c r="N346" s="195" t="s">
        <v>41</v>
      </c>
      <c r="O346" s="78"/>
      <c r="P346" s="196">
        <f>O346*H346</f>
        <v>0</v>
      </c>
      <c r="Q346" s="196">
        <v>0</v>
      </c>
      <c r="R346" s="196">
        <f>Q346*H346</f>
        <v>0</v>
      </c>
      <c r="S346" s="196">
        <v>0</v>
      </c>
      <c r="T346" s="197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98" t="s">
        <v>214</v>
      </c>
      <c r="AT346" s="198" t="s">
        <v>185</v>
      </c>
      <c r="AU346" s="198" t="s">
        <v>87</v>
      </c>
      <c r="AY346" s="15" t="s">
        <v>183</v>
      </c>
      <c r="BE346" s="199">
        <f>IF(N346="základná",J346,0)</f>
        <v>0</v>
      </c>
      <c r="BF346" s="199">
        <f>IF(N346="znížená",J346,0)</f>
        <v>0</v>
      </c>
      <c r="BG346" s="199">
        <f>IF(N346="zákl. prenesená",J346,0)</f>
        <v>0</v>
      </c>
      <c r="BH346" s="199">
        <f>IF(N346="zníž. prenesená",J346,0)</f>
        <v>0</v>
      </c>
      <c r="BI346" s="199">
        <f>IF(N346="nulová",J346,0)</f>
        <v>0</v>
      </c>
      <c r="BJ346" s="15" t="s">
        <v>87</v>
      </c>
      <c r="BK346" s="199">
        <f>ROUND(I346*H346,2)</f>
        <v>0</v>
      </c>
      <c r="BL346" s="15" t="s">
        <v>214</v>
      </c>
      <c r="BM346" s="198" t="s">
        <v>849</v>
      </c>
    </row>
    <row r="347" s="12" customFormat="1" ht="22.8" customHeight="1">
      <c r="A347" s="12"/>
      <c r="B347" s="172"/>
      <c r="C347" s="12"/>
      <c r="D347" s="173" t="s">
        <v>74</v>
      </c>
      <c r="E347" s="183" t="s">
        <v>850</v>
      </c>
      <c r="F347" s="183" t="s">
        <v>851</v>
      </c>
      <c r="G347" s="12"/>
      <c r="H347" s="12"/>
      <c r="I347" s="175"/>
      <c r="J347" s="184">
        <f>BK347</f>
        <v>0</v>
      </c>
      <c r="K347" s="12"/>
      <c r="L347" s="172"/>
      <c r="M347" s="177"/>
      <c r="N347" s="178"/>
      <c r="O347" s="178"/>
      <c r="P347" s="179">
        <f>SUM(P348:P377)</f>
        <v>0</v>
      </c>
      <c r="Q347" s="178"/>
      <c r="R347" s="179">
        <f>SUM(R348:R377)</f>
        <v>1.1524199999999998</v>
      </c>
      <c r="S347" s="178"/>
      <c r="T347" s="180">
        <f>SUM(T348:T377)</f>
        <v>9.1630299999999938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173" t="s">
        <v>87</v>
      </c>
      <c r="AT347" s="181" t="s">
        <v>74</v>
      </c>
      <c r="AU347" s="181" t="s">
        <v>82</v>
      </c>
      <c r="AY347" s="173" t="s">
        <v>183</v>
      </c>
      <c r="BK347" s="182">
        <f>SUM(BK348:BK377)</f>
        <v>0</v>
      </c>
    </row>
    <row r="348" s="2" customFormat="1" ht="16.5" customHeight="1">
      <c r="A348" s="34"/>
      <c r="B348" s="185"/>
      <c r="C348" s="186" t="s">
        <v>852</v>
      </c>
      <c r="D348" s="186" t="s">
        <v>185</v>
      </c>
      <c r="E348" s="187" t="s">
        <v>853</v>
      </c>
      <c r="F348" s="188" t="s">
        <v>854</v>
      </c>
      <c r="G348" s="189" t="s">
        <v>238</v>
      </c>
      <c r="H348" s="190">
        <v>1</v>
      </c>
      <c r="I348" s="191"/>
      <c r="J348" s="192">
        <f>ROUND(I348*H348,2)</f>
        <v>0</v>
      </c>
      <c r="K348" s="193"/>
      <c r="L348" s="35"/>
      <c r="M348" s="194" t="s">
        <v>1</v>
      </c>
      <c r="N348" s="195" t="s">
        <v>41</v>
      </c>
      <c r="O348" s="78"/>
      <c r="P348" s="196">
        <f>O348*H348</f>
        <v>0</v>
      </c>
      <c r="Q348" s="196">
        <v>0.00038000000000000002</v>
      </c>
      <c r="R348" s="196">
        <f>Q348*H348</f>
        <v>0.00038000000000000002</v>
      </c>
      <c r="S348" s="196">
        <v>0</v>
      </c>
      <c r="T348" s="197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98" t="s">
        <v>214</v>
      </c>
      <c r="AT348" s="198" t="s">
        <v>185</v>
      </c>
      <c r="AU348" s="198" t="s">
        <v>87</v>
      </c>
      <c r="AY348" s="15" t="s">
        <v>183</v>
      </c>
      <c r="BE348" s="199">
        <f>IF(N348="základná",J348,0)</f>
        <v>0</v>
      </c>
      <c r="BF348" s="199">
        <f>IF(N348="znížená",J348,0)</f>
        <v>0</v>
      </c>
      <c r="BG348" s="199">
        <f>IF(N348="zákl. prenesená",J348,0)</f>
        <v>0</v>
      </c>
      <c r="BH348" s="199">
        <f>IF(N348="zníž. prenesená",J348,0)</f>
        <v>0</v>
      </c>
      <c r="BI348" s="199">
        <f>IF(N348="nulová",J348,0)</f>
        <v>0</v>
      </c>
      <c r="BJ348" s="15" t="s">
        <v>87</v>
      </c>
      <c r="BK348" s="199">
        <f>ROUND(I348*H348,2)</f>
        <v>0</v>
      </c>
      <c r="BL348" s="15" t="s">
        <v>214</v>
      </c>
      <c r="BM348" s="198" t="s">
        <v>855</v>
      </c>
    </row>
    <row r="349" s="2" customFormat="1" ht="24.15" customHeight="1">
      <c r="A349" s="34"/>
      <c r="B349" s="185"/>
      <c r="C349" s="200" t="s">
        <v>519</v>
      </c>
      <c r="D349" s="200" t="s">
        <v>268</v>
      </c>
      <c r="E349" s="201" t="s">
        <v>856</v>
      </c>
      <c r="F349" s="202" t="s">
        <v>857</v>
      </c>
      <c r="G349" s="203" t="s">
        <v>238</v>
      </c>
      <c r="H349" s="204">
        <v>1</v>
      </c>
      <c r="I349" s="205"/>
      <c r="J349" s="206">
        <f>ROUND(I349*H349,2)</f>
        <v>0</v>
      </c>
      <c r="K349" s="207"/>
      <c r="L349" s="208"/>
      <c r="M349" s="209" t="s">
        <v>1</v>
      </c>
      <c r="N349" s="210" t="s">
        <v>41</v>
      </c>
      <c r="O349" s="78"/>
      <c r="P349" s="196">
        <f>O349*H349</f>
        <v>0</v>
      </c>
      <c r="Q349" s="196">
        <v>0.035000000000000003</v>
      </c>
      <c r="R349" s="196">
        <f>Q349*H349</f>
        <v>0.035000000000000003</v>
      </c>
      <c r="S349" s="196">
        <v>0</v>
      </c>
      <c r="T349" s="197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8" t="s">
        <v>242</v>
      </c>
      <c r="AT349" s="198" t="s">
        <v>268</v>
      </c>
      <c r="AU349" s="198" t="s">
        <v>87</v>
      </c>
      <c r="AY349" s="15" t="s">
        <v>183</v>
      </c>
      <c r="BE349" s="199">
        <f>IF(N349="základná",J349,0)</f>
        <v>0</v>
      </c>
      <c r="BF349" s="199">
        <f>IF(N349="znížená",J349,0)</f>
        <v>0</v>
      </c>
      <c r="BG349" s="199">
        <f>IF(N349="zákl. prenesená",J349,0)</f>
        <v>0</v>
      </c>
      <c r="BH349" s="199">
        <f>IF(N349="zníž. prenesená",J349,0)</f>
        <v>0</v>
      </c>
      <c r="BI349" s="199">
        <f>IF(N349="nulová",J349,0)</f>
        <v>0</v>
      </c>
      <c r="BJ349" s="15" t="s">
        <v>87</v>
      </c>
      <c r="BK349" s="199">
        <f>ROUND(I349*H349,2)</f>
        <v>0</v>
      </c>
      <c r="BL349" s="15" t="s">
        <v>214</v>
      </c>
      <c r="BM349" s="198" t="s">
        <v>858</v>
      </c>
    </row>
    <row r="350" s="2" customFormat="1" ht="24.15" customHeight="1">
      <c r="A350" s="34"/>
      <c r="B350" s="185"/>
      <c r="C350" s="186" t="s">
        <v>859</v>
      </c>
      <c r="D350" s="186" t="s">
        <v>185</v>
      </c>
      <c r="E350" s="187" t="s">
        <v>860</v>
      </c>
      <c r="F350" s="188" t="s">
        <v>861</v>
      </c>
      <c r="G350" s="189" t="s">
        <v>213</v>
      </c>
      <c r="H350" s="190">
        <v>482.77300000000002</v>
      </c>
      <c r="I350" s="191"/>
      <c r="J350" s="192">
        <f>ROUND(I350*H350,2)</f>
        <v>0</v>
      </c>
      <c r="K350" s="193"/>
      <c r="L350" s="35"/>
      <c r="M350" s="194" t="s">
        <v>1</v>
      </c>
      <c r="N350" s="195" t="s">
        <v>41</v>
      </c>
      <c r="O350" s="78"/>
      <c r="P350" s="196">
        <f>O350*H350</f>
        <v>0</v>
      </c>
      <c r="Q350" s="196">
        <v>0</v>
      </c>
      <c r="R350" s="196">
        <f>Q350*H350</f>
        <v>0</v>
      </c>
      <c r="S350" s="196">
        <v>0.0109800050955625</v>
      </c>
      <c r="T350" s="197">
        <f>S350*H350</f>
        <v>5.3008499999999952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8" t="s">
        <v>214</v>
      </c>
      <c r="AT350" s="198" t="s">
        <v>185</v>
      </c>
      <c r="AU350" s="198" t="s">
        <v>87</v>
      </c>
      <c r="AY350" s="15" t="s">
        <v>183</v>
      </c>
      <c r="BE350" s="199">
        <f>IF(N350="základná",J350,0)</f>
        <v>0</v>
      </c>
      <c r="BF350" s="199">
        <f>IF(N350="znížená",J350,0)</f>
        <v>0</v>
      </c>
      <c r="BG350" s="199">
        <f>IF(N350="zákl. prenesená",J350,0)</f>
        <v>0</v>
      </c>
      <c r="BH350" s="199">
        <f>IF(N350="zníž. prenesená",J350,0)</f>
        <v>0</v>
      </c>
      <c r="BI350" s="199">
        <f>IF(N350="nulová",J350,0)</f>
        <v>0</v>
      </c>
      <c r="BJ350" s="15" t="s">
        <v>87</v>
      </c>
      <c r="BK350" s="199">
        <f>ROUND(I350*H350,2)</f>
        <v>0</v>
      </c>
      <c r="BL350" s="15" t="s">
        <v>214</v>
      </c>
      <c r="BM350" s="198" t="s">
        <v>862</v>
      </c>
    </row>
    <row r="351" s="2" customFormat="1" ht="24.15" customHeight="1">
      <c r="A351" s="34"/>
      <c r="B351" s="185"/>
      <c r="C351" s="186" t="s">
        <v>522</v>
      </c>
      <c r="D351" s="186" t="s">
        <v>185</v>
      </c>
      <c r="E351" s="187" t="s">
        <v>863</v>
      </c>
      <c r="F351" s="188" t="s">
        <v>864</v>
      </c>
      <c r="G351" s="189" t="s">
        <v>213</v>
      </c>
      <c r="H351" s="190">
        <v>482.77300000000002</v>
      </c>
      <c r="I351" s="191"/>
      <c r="J351" s="192">
        <f>ROUND(I351*H351,2)</f>
        <v>0</v>
      </c>
      <c r="K351" s="193"/>
      <c r="L351" s="35"/>
      <c r="M351" s="194" t="s">
        <v>1</v>
      </c>
      <c r="N351" s="195" t="s">
        <v>41</v>
      </c>
      <c r="O351" s="78"/>
      <c r="P351" s="196">
        <f>O351*H351</f>
        <v>0</v>
      </c>
      <c r="Q351" s="196">
        <v>0</v>
      </c>
      <c r="R351" s="196">
        <f>Q351*H351</f>
        <v>0</v>
      </c>
      <c r="S351" s="196">
        <v>0.0079999917145325006</v>
      </c>
      <c r="T351" s="197">
        <f>S351*H351</f>
        <v>3.8621799999999991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8" t="s">
        <v>214</v>
      </c>
      <c r="AT351" s="198" t="s">
        <v>185</v>
      </c>
      <c r="AU351" s="198" t="s">
        <v>87</v>
      </c>
      <c r="AY351" s="15" t="s">
        <v>183</v>
      </c>
      <c r="BE351" s="199">
        <f>IF(N351="základná",J351,0)</f>
        <v>0</v>
      </c>
      <c r="BF351" s="199">
        <f>IF(N351="znížená",J351,0)</f>
        <v>0</v>
      </c>
      <c r="BG351" s="199">
        <f>IF(N351="zákl. prenesená",J351,0)</f>
        <v>0</v>
      </c>
      <c r="BH351" s="199">
        <f>IF(N351="zníž. prenesená",J351,0)</f>
        <v>0</v>
      </c>
      <c r="BI351" s="199">
        <f>IF(N351="nulová",J351,0)</f>
        <v>0</v>
      </c>
      <c r="BJ351" s="15" t="s">
        <v>87</v>
      </c>
      <c r="BK351" s="199">
        <f>ROUND(I351*H351,2)</f>
        <v>0</v>
      </c>
      <c r="BL351" s="15" t="s">
        <v>214</v>
      </c>
      <c r="BM351" s="198" t="s">
        <v>865</v>
      </c>
    </row>
    <row r="352" s="2" customFormat="1" ht="37.8" customHeight="1">
      <c r="A352" s="34"/>
      <c r="B352" s="185"/>
      <c r="C352" s="186" t="s">
        <v>866</v>
      </c>
      <c r="D352" s="186" t="s">
        <v>185</v>
      </c>
      <c r="E352" s="187" t="s">
        <v>867</v>
      </c>
      <c r="F352" s="188" t="s">
        <v>868</v>
      </c>
      <c r="G352" s="189" t="s">
        <v>297</v>
      </c>
      <c r="H352" s="190">
        <v>9.5999999999999996</v>
      </c>
      <c r="I352" s="191"/>
      <c r="J352" s="192">
        <f>ROUND(I352*H352,2)</f>
        <v>0</v>
      </c>
      <c r="K352" s="193"/>
      <c r="L352" s="35"/>
      <c r="M352" s="194" t="s">
        <v>1</v>
      </c>
      <c r="N352" s="195" t="s">
        <v>41</v>
      </c>
      <c r="O352" s="78"/>
      <c r="P352" s="196">
        <f>O352*H352</f>
        <v>0</v>
      </c>
      <c r="Q352" s="196">
        <v>0.00021041666666666699</v>
      </c>
      <c r="R352" s="196">
        <f>Q352*H352</f>
        <v>0.0020200000000000031</v>
      </c>
      <c r="S352" s="196">
        <v>0</v>
      </c>
      <c r="T352" s="197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98" t="s">
        <v>214</v>
      </c>
      <c r="AT352" s="198" t="s">
        <v>185</v>
      </c>
      <c r="AU352" s="198" t="s">
        <v>87</v>
      </c>
      <c r="AY352" s="15" t="s">
        <v>183</v>
      </c>
      <c r="BE352" s="199">
        <f>IF(N352="základná",J352,0)</f>
        <v>0</v>
      </c>
      <c r="BF352" s="199">
        <f>IF(N352="znížená",J352,0)</f>
        <v>0</v>
      </c>
      <c r="BG352" s="199">
        <f>IF(N352="zákl. prenesená",J352,0)</f>
        <v>0</v>
      </c>
      <c r="BH352" s="199">
        <f>IF(N352="zníž. prenesená",J352,0)</f>
        <v>0</v>
      </c>
      <c r="BI352" s="199">
        <f>IF(N352="nulová",J352,0)</f>
        <v>0</v>
      </c>
      <c r="BJ352" s="15" t="s">
        <v>87</v>
      </c>
      <c r="BK352" s="199">
        <f>ROUND(I352*H352,2)</f>
        <v>0</v>
      </c>
      <c r="BL352" s="15" t="s">
        <v>214</v>
      </c>
      <c r="BM352" s="198" t="s">
        <v>869</v>
      </c>
    </row>
    <row r="353" s="2" customFormat="1" ht="24.15" customHeight="1">
      <c r="A353" s="34"/>
      <c r="B353" s="185"/>
      <c r="C353" s="200" t="s">
        <v>526</v>
      </c>
      <c r="D353" s="200" t="s">
        <v>268</v>
      </c>
      <c r="E353" s="201" t="s">
        <v>870</v>
      </c>
      <c r="F353" s="202" t="s">
        <v>871</v>
      </c>
      <c r="G353" s="203" t="s">
        <v>238</v>
      </c>
      <c r="H353" s="204">
        <v>2</v>
      </c>
      <c r="I353" s="205"/>
      <c r="J353" s="206">
        <f>ROUND(I353*H353,2)</f>
        <v>0</v>
      </c>
      <c r="K353" s="207"/>
      <c r="L353" s="208"/>
      <c r="M353" s="209" t="s">
        <v>1</v>
      </c>
      <c r="N353" s="210" t="s">
        <v>41</v>
      </c>
      <c r="O353" s="78"/>
      <c r="P353" s="196">
        <f>O353*H353</f>
        <v>0</v>
      </c>
      <c r="Q353" s="196">
        <v>0.029999999999999999</v>
      </c>
      <c r="R353" s="196">
        <f>Q353*H353</f>
        <v>0.059999999999999998</v>
      </c>
      <c r="S353" s="196">
        <v>0</v>
      </c>
      <c r="T353" s="197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98" t="s">
        <v>242</v>
      </c>
      <c r="AT353" s="198" t="s">
        <v>268</v>
      </c>
      <c r="AU353" s="198" t="s">
        <v>87</v>
      </c>
      <c r="AY353" s="15" t="s">
        <v>183</v>
      </c>
      <c r="BE353" s="199">
        <f>IF(N353="základná",J353,0)</f>
        <v>0</v>
      </c>
      <c r="BF353" s="199">
        <f>IF(N353="znížená",J353,0)</f>
        <v>0</v>
      </c>
      <c r="BG353" s="199">
        <f>IF(N353="zákl. prenesená",J353,0)</f>
        <v>0</v>
      </c>
      <c r="BH353" s="199">
        <f>IF(N353="zníž. prenesená",J353,0)</f>
        <v>0</v>
      </c>
      <c r="BI353" s="199">
        <f>IF(N353="nulová",J353,0)</f>
        <v>0</v>
      </c>
      <c r="BJ353" s="15" t="s">
        <v>87</v>
      </c>
      <c r="BK353" s="199">
        <f>ROUND(I353*H353,2)</f>
        <v>0</v>
      </c>
      <c r="BL353" s="15" t="s">
        <v>214</v>
      </c>
      <c r="BM353" s="198" t="s">
        <v>872</v>
      </c>
    </row>
    <row r="354" s="2" customFormat="1" ht="24.15" customHeight="1">
      <c r="A354" s="34"/>
      <c r="B354" s="185"/>
      <c r="C354" s="186" t="s">
        <v>873</v>
      </c>
      <c r="D354" s="186" t="s">
        <v>185</v>
      </c>
      <c r="E354" s="187" t="s">
        <v>874</v>
      </c>
      <c r="F354" s="188" t="s">
        <v>875</v>
      </c>
      <c r="G354" s="189" t="s">
        <v>297</v>
      </c>
      <c r="H354" s="190">
        <v>31.219999999999999</v>
      </c>
      <c r="I354" s="191"/>
      <c r="J354" s="192">
        <f>ROUND(I354*H354,2)</f>
        <v>0</v>
      </c>
      <c r="K354" s="193"/>
      <c r="L354" s="35"/>
      <c r="M354" s="194" t="s">
        <v>1</v>
      </c>
      <c r="N354" s="195" t="s">
        <v>41</v>
      </c>
      <c r="O354" s="78"/>
      <c r="P354" s="196">
        <f>O354*H354</f>
        <v>0</v>
      </c>
      <c r="Q354" s="196">
        <v>0.00041992312620115299</v>
      </c>
      <c r="R354" s="196">
        <f>Q354*H354</f>
        <v>0.013109999999999995</v>
      </c>
      <c r="S354" s="196">
        <v>0</v>
      </c>
      <c r="T354" s="197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98" t="s">
        <v>214</v>
      </c>
      <c r="AT354" s="198" t="s">
        <v>185</v>
      </c>
      <c r="AU354" s="198" t="s">
        <v>87</v>
      </c>
      <c r="AY354" s="15" t="s">
        <v>183</v>
      </c>
      <c r="BE354" s="199">
        <f>IF(N354="základná",J354,0)</f>
        <v>0</v>
      </c>
      <c r="BF354" s="199">
        <f>IF(N354="znížená",J354,0)</f>
        <v>0</v>
      </c>
      <c r="BG354" s="199">
        <f>IF(N354="zákl. prenesená",J354,0)</f>
        <v>0</v>
      </c>
      <c r="BH354" s="199">
        <f>IF(N354="zníž. prenesená",J354,0)</f>
        <v>0</v>
      </c>
      <c r="BI354" s="199">
        <f>IF(N354="nulová",J354,0)</f>
        <v>0</v>
      </c>
      <c r="BJ354" s="15" t="s">
        <v>87</v>
      </c>
      <c r="BK354" s="199">
        <f>ROUND(I354*H354,2)</f>
        <v>0</v>
      </c>
      <c r="BL354" s="15" t="s">
        <v>214</v>
      </c>
      <c r="BM354" s="198" t="s">
        <v>876</v>
      </c>
    </row>
    <row r="355" s="2" customFormat="1" ht="33" customHeight="1">
      <c r="A355" s="34"/>
      <c r="B355" s="185"/>
      <c r="C355" s="200" t="s">
        <v>529</v>
      </c>
      <c r="D355" s="200" t="s">
        <v>268</v>
      </c>
      <c r="E355" s="201" t="s">
        <v>877</v>
      </c>
      <c r="F355" s="202" t="s">
        <v>878</v>
      </c>
      <c r="G355" s="203" t="s">
        <v>238</v>
      </c>
      <c r="H355" s="204">
        <v>1</v>
      </c>
      <c r="I355" s="205"/>
      <c r="J355" s="206">
        <f>ROUND(I355*H355,2)</f>
        <v>0</v>
      </c>
      <c r="K355" s="207"/>
      <c r="L355" s="208"/>
      <c r="M355" s="209" t="s">
        <v>1</v>
      </c>
      <c r="N355" s="210" t="s">
        <v>41</v>
      </c>
      <c r="O355" s="78"/>
      <c r="P355" s="196">
        <f>O355*H355</f>
        <v>0</v>
      </c>
      <c r="Q355" s="196">
        <v>0.014999999999999999</v>
      </c>
      <c r="R355" s="196">
        <f>Q355*H355</f>
        <v>0.014999999999999999</v>
      </c>
      <c r="S355" s="196">
        <v>0</v>
      </c>
      <c r="T355" s="197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8" t="s">
        <v>242</v>
      </c>
      <c r="AT355" s="198" t="s">
        <v>268</v>
      </c>
      <c r="AU355" s="198" t="s">
        <v>87</v>
      </c>
      <c r="AY355" s="15" t="s">
        <v>183</v>
      </c>
      <c r="BE355" s="199">
        <f>IF(N355="základná",J355,0)</f>
        <v>0</v>
      </c>
      <c r="BF355" s="199">
        <f>IF(N355="znížená",J355,0)</f>
        <v>0</v>
      </c>
      <c r="BG355" s="199">
        <f>IF(N355="zákl. prenesená",J355,0)</f>
        <v>0</v>
      </c>
      <c r="BH355" s="199">
        <f>IF(N355="zníž. prenesená",J355,0)</f>
        <v>0</v>
      </c>
      <c r="BI355" s="199">
        <f>IF(N355="nulová",J355,0)</f>
        <v>0</v>
      </c>
      <c r="BJ355" s="15" t="s">
        <v>87</v>
      </c>
      <c r="BK355" s="199">
        <f>ROUND(I355*H355,2)</f>
        <v>0</v>
      </c>
      <c r="BL355" s="15" t="s">
        <v>214</v>
      </c>
      <c r="BM355" s="198" t="s">
        <v>879</v>
      </c>
    </row>
    <row r="356" s="2" customFormat="1" ht="24.15" customHeight="1">
      <c r="A356" s="34"/>
      <c r="B356" s="185"/>
      <c r="C356" s="200" t="s">
        <v>880</v>
      </c>
      <c r="D356" s="200" t="s">
        <v>268</v>
      </c>
      <c r="E356" s="201" t="s">
        <v>881</v>
      </c>
      <c r="F356" s="202" t="s">
        <v>882</v>
      </c>
      <c r="G356" s="203" t="s">
        <v>238</v>
      </c>
      <c r="H356" s="204">
        <v>1</v>
      </c>
      <c r="I356" s="205"/>
      <c r="J356" s="206">
        <f>ROUND(I356*H356,2)</f>
        <v>0</v>
      </c>
      <c r="K356" s="207"/>
      <c r="L356" s="208"/>
      <c r="M356" s="209" t="s">
        <v>1</v>
      </c>
      <c r="N356" s="210" t="s">
        <v>41</v>
      </c>
      <c r="O356" s="78"/>
      <c r="P356" s="196">
        <f>O356*H356</f>
        <v>0</v>
      </c>
      <c r="Q356" s="196">
        <v>0.014999999999999999</v>
      </c>
      <c r="R356" s="196">
        <f>Q356*H356</f>
        <v>0.014999999999999999</v>
      </c>
      <c r="S356" s="196">
        <v>0</v>
      </c>
      <c r="T356" s="197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8" t="s">
        <v>242</v>
      </c>
      <c r="AT356" s="198" t="s">
        <v>268</v>
      </c>
      <c r="AU356" s="198" t="s">
        <v>87</v>
      </c>
      <c r="AY356" s="15" t="s">
        <v>183</v>
      </c>
      <c r="BE356" s="199">
        <f>IF(N356="základná",J356,0)</f>
        <v>0</v>
      </c>
      <c r="BF356" s="199">
        <f>IF(N356="znížená",J356,0)</f>
        <v>0</v>
      </c>
      <c r="BG356" s="199">
        <f>IF(N356="zákl. prenesená",J356,0)</f>
        <v>0</v>
      </c>
      <c r="BH356" s="199">
        <f>IF(N356="zníž. prenesená",J356,0)</f>
        <v>0</v>
      </c>
      <c r="BI356" s="199">
        <f>IF(N356="nulová",J356,0)</f>
        <v>0</v>
      </c>
      <c r="BJ356" s="15" t="s">
        <v>87</v>
      </c>
      <c r="BK356" s="199">
        <f>ROUND(I356*H356,2)</f>
        <v>0</v>
      </c>
      <c r="BL356" s="15" t="s">
        <v>214</v>
      </c>
      <c r="BM356" s="198" t="s">
        <v>883</v>
      </c>
    </row>
    <row r="357" s="2" customFormat="1" ht="33" customHeight="1">
      <c r="A357" s="34"/>
      <c r="B357" s="185"/>
      <c r="C357" s="200" t="s">
        <v>533</v>
      </c>
      <c r="D357" s="200" t="s">
        <v>268</v>
      </c>
      <c r="E357" s="201" t="s">
        <v>884</v>
      </c>
      <c r="F357" s="202" t="s">
        <v>885</v>
      </c>
      <c r="G357" s="203" t="s">
        <v>238</v>
      </c>
      <c r="H357" s="204">
        <v>1</v>
      </c>
      <c r="I357" s="205"/>
      <c r="J357" s="206">
        <f>ROUND(I357*H357,2)</f>
        <v>0</v>
      </c>
      <c r="K357" s="207"/>
      <c r="L357" s="208"/>
      <c r="M357" s="209" t="s">
        <v>1</v>
      </c>
      <c r="N357" s="210" t="s">
        <v>41</v>
      </c>
      <c r="O357" s="78"/>
      <c r="P357" s="196">
        <f>O357*H357</f>
        <v>0</v>
      </c>
      <c r="Q357" s="196">
        <v>0.014999999999999999</v>
      </c>
      <c r="R357" s="196">
        <f>Q357*H357</f>
        <v>0.014999999999999999</v>
      </c>
      <c r="S357" s="196">
        <v>0</v>
      </c>
      <c r="T357" s="197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8" t="s">
        <v>242</v>
      </c>
      <c r="AT357" s="198" t="s">
        <v>268</v>
      </c>
      <c r="AU357" s="198" t="s">
        <v>87</v>
      </c>
      <c r="AY357" s="15" t="s">
        <v>183</v>
      </c>
      <c r="BE357" s="199">
        <f>IF(N357="základná",J357,0)</f>
        <v>0</v>
      </c>
      <c r="BF357" s="199">
        <f>IF(N357="znížená",J357,0)</f>
        <v>0</v>
      </c>
      <c r="BG357" s="199">
        <f>IF(N357="zákl. prenesená",J357,0)</f>
        <v>0</v>
      </c>
      <c r="BH357" s="199">
        <f>IF(N357="zníž. prenesená",J357,0)</f>
        <v>0</v>
      </c>
      <c r="BI357" s="199">
        <f>IF(N357="nulová",J357,0)</f>
        <v>0</v>
      </c>
      <c r="BJ357" s="15" t="s">
        <v>87</v>
      </c>
      <c r="BK357" s="199">
        <f>ROUND(I357*H357,2)</f>
        <v>0</v>
      </c>
      <c r="BL357" s="15" t="s">
        <v>214</v>
      </c>
      <c r="BM357" s="198" t="s">
        <v>886</v>
      </c>
    </row>
    <row r="358" s="2" customFormat="1" ht="24.15" customHeight="1">
      <c r="A358" s="34"/>
      <c r="B358" s="185"/>
      <c r="C358" s="200" t="s">
        <v>887</v>
      </c>
      <c r="D358" s="200" t="s">
        <v>268</v>
      </c>
      <c r="E358" s="201" t="s">
        <v>888</v>
      </c>
      <c r="F358" s="202" t="s">
        <v>889</v>
      </c>
      <c r="G358" s="203" t="s">
        <v>238</v>
      </c>
      <c r="H358" s="204">
        <v>1</v>
      </c>
      <c r="I358" s="205"/>
      <c r="J358" s="206">
        <f>ROUND(I358*H358,2)</f>
        <v>0</v>
      </c>
      <c r="K358" s="207"/>
      <c r="L358" s="208"/>
      <c r="M358" s="209" t="s">
        <v>1</v>
      </c>
      <c r="N358" s="210" t="s">
        <v>41</v>
      </c>
      <c r="O358" s="78"/>
      <c r="P358" s="196">
        <f>O358*H358</f>
        <v>0</v>
      </c>
      <c r="Q358" s="196">
        <v>0.014999999999999999</v>
      </c>
      <c r="R358" s="196">
        <f>Q358*H358</f>
        <v>0.014999999999999999</v>
      </c>
      <c r="S358" s="196">
        <v>0</v>
      </c>
      <c r="T358" s="197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98" t="s">
        <v>242</v>
      </c>
      <c r="AT358" s="198" t="s">
        <v>268</v>
      </c>
      <c r="AU358" s="198" t="s">
        <v>87</v>
      </c>
      <c r="AY358" s="15" t="s">
        <v>183</v>
      </c>
      <c r="BE358" s="199">
        <f>IF(N358="základná",J358,0)</f>
        <v>0</v>
      </c>
      <c r="BF358" s="199">
        <f>IF(N358="znížená",J358,0)</f>
        <v>0</v>
      </c>
      <c r="BG358" s="199">
        <f>IF(N358="zákl. prenesená",J358,0)</f>
        <v>0</v>
      </c>
      <c r="BH358" s="199">
        <f>IF(N358="zníž. prenesená",J358,0)</f>
        <v>0</v>
      </c>
      <c r="BI358" s="199">
        <f>IF(N358="nulová",J358,0)</f>
        <v>0</v>
      </c>
      <c r="BJ358" s="15" t="s">
        <v>87</v>
      </c>
      <c r="BK358" s="199">
        <f>ROUND(I358*H358,2)</f>
        <v>0</v>
      </c>
      <c r="BL358" s="15" t="s">
        <v>214</v>
      </c>
      <c r="BM358" s="198" t="s">
        <v>890</v>
      </c>
    </row>
    <row r="359" s="2" customFormat="1" ht="33" customHeight="1">
      <c r="A359" s="34"/>
      <c r="B359" s="185"/>
      <c r="C359" s="186" t="s">
        <v>536</v>
      </c>
      <c r="D359" s="186" t="s">
        <v>185</v>
      </c>
      <c r="E359" s="187" t="s">
        <v>891</v>
      </c>
      <c r="F359" s="188" t="s">
        <v>892</v>
      </c>
      <c r="G359" s="189" t="s">
        <v>238</v>
      </c>
      <c r="H359" s="190">
        <v>41</v>
      </c>
      <c r="I359" s="191"/>
      <c r="J359" s="192">
        <f>ROUND(I359*H359,2)</f>
        <v>0</v>
      </c>
      <c r="K359" s="193"/>
      <c r="L359" s="35"/>
      <c r="M359" s="194" t="s">
        <v>1</v>
      </c>
      <c r="N359" s="195" t="s">
        <v>41</v>
      </c>
      <c r="O359" s="78"/>
      <c r="P359" s="196">
        <f>O359*H359</f>
        <v>0</v>
      </c>
      <c r="Q359" s="196">
        <v>0</v>
      </c>
      <c r="R359" s="196">
        <f>Q359*H359</f>
        <v>0</v>
      </c>
      <c r="S359" s="196">
        <v>0</v>
      </c>
      <c r="T359" s="197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98" t="s">
        <v>214</v>
      </c>
      <c r="AT359" s="198" t="s">
        <v>185</v>
      </c>
      <c r="AU359" s="198" t="s">
        <v>87</v>
      </c>
      <c r="AY359" s="15" t="s">
        <v>183</v>
      </c>
      <c r="BE359" s="199">
        <f>IF(N359="základná",J359,0)</f>
        <v>0</v>
      </c>
      <c r="BF359" s="199">
        <f>IF(N359="znížená",J359,0)</f>
        <v>0</v>
      </c>
      <c r="BG359" s="199">
        <f>IF(N359="zákl. prenesená",J359,0)</f>
        <v>0</v>
      </c>
      <c r="BH359" s="199">
        <f>IF(N359="zníž. prenesená",J359,0)</f>
        <v>0</v>
      </c>
      <c r="BI359" s="199">
        <f>IF(N359="nulová",J359,0)</f>
        <v>0</v>
      </c>
      <c r="BJ359" s="15" t="s">
        <v>87</v>
      </c>
      <c r="BK359" s="199">
        <f>ROUND(I359*H359,2)</f>
        <v>0</v>
      </c>
      <c r="BL359" s="15" t="s">
        <v>214</v>
      </c>
      <c r="BM359" s="198" t="s">
        <v>893</v>
      </c>
    </row>
    <row r="360" s="2" customFormat="1" ht="33" customHeight="1">
      <c r="A360" s="34"/>
      <c r="B360" s="185"/>
      <c r="C360" s="200" t="s">
        <v>894</v>
      </c>
      <c r="D360" s="200" t="s">
        <v>268</v>
      </c>
      <c r="E360" s="201" t="s">
        <v>895</v>
      </c>
      <c r="F360" s="202" t="s">
        <v>896</v>
      </c>
      <c r="G360" s="203" t="s">
        <v>238</v>
      </c>
      <c r="H360" s="204">
        <v>1</v>
      </c>
      <c r="I360" s="205"/>
      <c r="J360" s="206">
        <f>ROUND(I360*H360,2)</f>
        <v>0</v>
      </c>
      <c r="K360" s="207"/>
      <c r="L360" s="208"/>
      <c r="M360" s="209" t="s">
        <v>1</v>
      </c>
      <c r="N360" s="210" t="s">
        <v>41</v>
      </c>
      <c r="O360" s="78"/>
      <c r="P360" s="196">
        <f>O360*H360</f>
        <v>0</v>
      </c>
      <c r="Q360" s="196">
        <v>0.025000000000000001</v>
      </c>
      <c r="R360" s="196">
        <f>Q360*H360</f>
        <v>0.025000000000000001</v>
      </c>
      <c r="S360" s="196">
        <v>0</v>
      </c>
      <c r="T360" s="197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98" t="s">
        <v>242</v>
      </c>
      <c r="AT360" s="198" t="s">
        <v>268</v>
      </c>
      <c r="AU360" s="198" t="s">
        <v>87</v>
      </c>
      <c r="AY360" s="15" t="s">
        <v>183</v>
      </c>
      <c r="BE360" s="199">
        <f>IF(N360="základná",J360,0)</f>
        <v>0</v>
      </c>
      <c r="BF360" s="199">
        <f>IF(N360="znížená",J360,0)</f>
        <v>0</v>
      </c>
      <c r="BG360" s="199">
        <f>IF(N360="zákl. prenesená",J360,0)</f>
        <v>0</v>
      </c>
      <c r="BH360" s="199">
        <f>IF(N360="zníž. prenesená",J360,0)</f>
        <v>0</v>
      </c>
      <c r="BI360" s="199">
        <f>IF(N360="nulová",J360,0)</f>
        <v>0</v>
      </c>
      <c r="BJ360" s="15" t="s">
        <v>87</v>
      </c>
      <c r="BK360" s="199">
        <f>ROUND(I360*H360,2)</f>
        <v>0</v>
      </c>
      <c r="BL360" s="15" t="s">
        <v>214</v>
      </c>
      <c r="BM360" s="198" t="s">
        <v>897</v>
      </c>
    </row>
    <row r="361" s="2" customFormat="1" ht="37.8" customHeight="1">
      <c r="A361" s="34"/>
      <c r="B361" s="185"/>
      <c r="C361" s="200" t="s">
        <v>540</v>
      </c>
      <c r="D361" s="200" t="s">
        <v>268</v>
      </c>
      <c r="E361" s="201" t="s">
        <v>898</v>
      </c>
      <c r="F361" s="202" t="s">
        <v>899</v>
      </c>
      <c r="G361" s="203" t="s">
        <v>238</v>
      </c>
      <c r="H361" s="204">
        <v>1</v>
      </c>
      <c r="I361" s="205"/>
      <c r="J361" s="206">
        <f>ROUND(I361*H361,2)</f>
        <v>0</v>
      </c>
      <c r="K361" s="207"/>
      <c r="L361" s="208"/>
      <c r="M361" s="209" t="s">
        <v>1</v>
      </c>
      <c r="N361" s="210" t="s">
        <v>41</v>
      </c>
      <c r="O361" s="78"/>
      <c r="P361" s="196">
        <f>O361*H361</f>
        <v>0</v>
      </c>
      <c r="Q361" s="196">
        <v>0.025000000000000001</v>
      </c>
      <c r="R361" s="196">
        <f>Q361*H361</f>
        <v>0.025000000000000001</v>
      </c>
      <c r="S361" s="196">
        <v>0</v>
      </c>
      <c r="T361" s="197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198" t="s">
        <v>242</v>
      </c>
      <c r="AT361" s="198" t="s">
        <v>268</v>
      </c>
      <c r="AU361" s="198" t="s">
        <v>87</v>
      </c>
      <c r="AY361" s="15" t="s">
        <v>183</v>
      </c>
      <c r="BE361" s="199">
        <f>IF(N361="základná",J361,0)</f>
        <v>0</v>
      </c>
      <c r="BF361" s="199">
        <f>IF(N361="znížená",J361,0)</f>
        <v>0</v>
      </c>
      <c r="BG361" s="199">
        <f>IF(N361="zákl. prenesená",J361,0)</f>
        <v>0</v>
      </c>
      <c r="BH361" s="199">
        <f>IF(N361="zníž. prenesená",J361,0)</f>
        <v>0</v>
      </c>
      <c r="BI361" s="199">
        <f>IF(N361="nulová",J361,0)</f>
        <v>0</v>
      </c>
      <c r="BJ361" s="15" t="s">
        <v>87</v>
      </c>
      <c r="BK361" s="199">
        <f>ROUND(I361*H361,2)</f>
        <v>0</v>
      </c>
      <c r="BL361" s="15" t="s">
        <v>214</v>
      </c>
      <c r="BM361" s="198" t="s">
        <v>900</v>
      </c>
    </row>
    <row r="362" s="2" customFormat="1" ht="37.8" customHeight="1">
      <c r="A362" s="34"/>
      <c r="B362" s="185"/>
      <c r="C362" s="200" t="s">
        <v>901</v>
      </c>
      <c r="D362" s="200" t="s">
        <v>268</v>
      </c>
      <c r="E362" s="201" t="s">
        <v>902</v>
      </c>
      <c r="F362" s="202" t="s">
        <v>903</v>
      </c>
      <c r="G362" s="203" t="s">
        <v>238</v>
      </c>
      <c r="H362" s="204">
        <v>2</v>
      </c>
      <c r="I362" s="205"/>
      <c r="J362" s="206">
        <f>ROUND(I362*H362,2)</f>
        <v>0</v>
      </c>
      <c r="K362" s="207"/>
      <c r="L362" s="208"/>
      <c r="M362" s="209" t="s">
        <v>1</v>
      </c>
      <c r="N362" s="210" t="s">
        <v>41</v>
      </c>
      <c r="O362" s="78"/>
      <c r="P362" s="196">
        <f>O362*H362</f>
        <v>0</v>
      </c>
      <c r="Q362" s="196">
        <v>0</v>
      </c>
      <c r="R362" s="196">
        <f>Q362*H362</f>
        <v>0</v>
      </c>
      <c r="S362" s="196">
        <v>0</v>
      </c>
      <c r="T362" s="197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8" t="s">
        <v>242</v>
      </c>
      <c r="AT362" s="198" t="s">
        <v>268</v>
      </c>
      <c r="AU362" s="198" t="s">
        <v>87</v>
      </c>
      <c r="AY362" s="15" t="s">
        <v>183</v>
      </c>
      <c r="BE362" s="199">
        <f>IF(N362="základná",J362,0)</f>
        <v>0</v>
      </c>
      <c r="BF362" s="199">
        <f>IF(N362="znížená",J362,0)</f>
        <v>0</v>
      </c>
      <c r="BG362" s="199">
        <f>IF(N362="zákl. prenesená",J362,0)</f>
        <v>0</v>
      </c>
      <c r="BH362" s="199">
        <f>IF(N362="zníž. prenesená",J362,0)</f>
        <v>0</v>
      </c>
      <c r="BI362" s="199">
        <f>IF(N362="nulová",J362,0)</f>
        <v>0</v>
      </c>
      <c r="BJ362" s="15" t="s">
        <v>87</v>
      </c>
      <c r="BK362" s="199">
        <f>ROUND(I362*H362,2)</f>
        <v>0</v>
      </c>
      <c r="BL362" s="15" t="s">
        <v>214</v>
      </c>
      <c r="BM362" s="198" t="s">
        <v>904</v>
      </c>
    </row>
    <row r="363" s="2" customFormat="1" ht="33" customHeight="1">
      <c r="A363" s="34"/>
      <c r="B363" s="185"/>
      <c r="C363" s="200" t="s">
        <v>543</v>
      </c>
      <c r="D363" s="200" t="s">
        <v>268</v>
      </c>
      <c r="E363" s="201" t="s">
        <v>905</v>
      </c>
      <c r="F363" s="202" t="s">
        <v>906</v>
      </c>
      <c r="G363" s="203" t="s">
        <v>238</v>
      </c>
      <c r="H363" s="204">
        <v>9</v>
      </c>
      <c r="I363" s="205"/>
      <c r="J363" s="206">
        <f>ROUND(I363*H363,2)</f>
        <v>0</v>
      </c>
      <c r="K363" s="207"/>
      <c r="L363" s="208"/>
      <c r="M363" s="209" t="s">
        <v>1</v>
      </c>
      <c r="N363" s="210" t="s">
        <v>41</v>
      </c>
      <c r="O363" s="78"/>
      <c r="P363" s="196">
        <f>O363*H363</f>
        <v>0</v>
      </c>
      <c r="Q363" s="196">
        <v>0.025000000000000001</v>
      </c>
      <c r="R363" s="196">
        <f>Q363*H363</f>
        <v>0.22500000000000001</v>
      </c>
      <c r="S363" s="196">
        <v>0</v>
      </c>
      <c r="T363" s="197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98" t="s">
        <v>242</v>
      </c>
      <c r="AT363" s="198" t="s">
        <v>268</v>
      </c>
      <c r="AU363" s="198" t="s">
        <v>87</v>
      </c>
      <c r="AY363" s="15" t="s">
        <v>183</v>
      </c>
      <c r="BE363" s="199">
        <f>IF(N363="základná",J363,0)</f>
        <v>0</v>
      </c>
      <c r="BF363" s="199">
        <f>IF(N363="znížená",J363,0)</f>
        <v>0</v>
      </c>
      <c r="BG363" s="199">
        <f>IF(N363="zákl. prenesená",J363,0)</f>
        <v>0</v>
      </c>
      <c r="BH363" s="199">
        <f>IF(N363="zníž. prenesená",J363,0)</f>
        <v>0</v>
      </c>
      <c r="BI363" s="199">
        <f>IF(N363="nulová",J363,0)</f>
        <v>0</v>
      </c>
      <c r="BJ363" s="15" t="s">
        <v>87</v>
      </c>
      <c r="BK363" s="199">
        <f>ROUND(I363*H363,2)</f>
        <v>0</v>
      </c>
      <c r="BL363" s="15" t="s">
        <v>214</v>
      </c>
      <c r="BM363" s="198" t="s">
        <v>907</v>
      </c>
    </row>
    <row r="364" s="2" customFormat="1" ht="37.8" customHeight="1">
      <c r="A364" s="34"/>
      <c r="B364" s="185"/>
      <c r="C364" s="200" t="s">
        <v>908</v>
      </c>
      <c r="D364" s="200" t="s">
        <v>268</v>
      </c>
      <c r="E364" s="201" t="s">
        <v>909</v>
      </c>
      <c r="F364" s="202" t="s">
        <v>910</v>
      </c>
      <c r="G364" s="203" t="s">
        <v>238</v>
      </c>
      <c r="H364" s="204">
        <v>1</v>
      </c>
      <c r="I364" s="205"/>
      <c r="J364" s="206">
        <f>ROUND(I364*H364,2)</f>
        <v>0</v>
      </c>
      <c r="K364" s="207"/>
      <c r="L364" s="208"/>
      <c r="M364" s="209" t="s">
        <v>1</v>
      </c>
      <c r="N364" s="210" t="s">
        <v>41</v>
      </c>
      <c r="O364" s="78"/>
      <c r="P364" s="196">
        <f>O364*H364</f>
        <v>0</v>
      </c>
      <c r="Q364" s="196">
        <v>0.025000000000000001</v>
      </c>
      <c r="R364" s="196">
        <f>Q364*H364</f>
        <v>0.025000000000000001</v>
      </c>
      <c r="S364" s="196">
        <v>0</v>
      </c>
      <c r="T364" s="197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98" t="s">
        <v>242</v>
      </c>
      <c r="AT364" s="198" t="s">
        <v>268</v>
      </c>
      <c r="AU364" s="198" t="s">
        <v>87</v>
      </c>
      <c r="AY364" s="15" t="s">
        <v>183</v>
      </c>
      <c r="BE364" s="199">
        <f>IF(N364="základná",J364,0)</f>
        <v>0</v>
      </c>
      <c r="BF364" s="199">
        <f>IF(N364="znížená",J364,0)</f>
        <v>0</v>
      </c>
      <c r="BG364" s="199">
        <f>IF(N364="zákl. prenesená",J364,0)</f>
        <v>0</v>
      </c>
      <c r="BH364" s="199">
        <f>IF(N364="zníž. prenesená",J364,0)</f>
        <v>0</v>
      </c>
      <c r="BI364" s="199">
        <f>IF(N364="nulová",J364,0)</f>
        <v>0</v>
      </c>
      <c r="BJ364" s="15" t="s">
        <v>87</v>
      </c>
      <c r="BK364" s="199">
        <f>ROUND(I364*H364,2)</f>
        <v>0</v>
      </c>
      <c r="BL364" s="15" t="s">
        <v>214</v>
      </c>
      <c r="BM364" s="198" t="s">
        <v>911</v>
      </c>
    </row>
    <row r="365" s="2" customFormat="1" ht="33" customHeight="1">
      <c r="A365" s="34"/>
      <c r="B365" s="185"/>
      <c r="C365" s="200" t="s">
        <v>547</v>
      </c>
      <c r="D365" s="200" t="s">
        <v>268</v>
      </c>
      <c r="E365" s="201" t="s">
        <v>912</v>
      </c>
      <c r="F365" s="202" t="s">
        <v>913</v>
      </c>
      <c r="G365" s="203" t="s">
        <v>238</v>
      </c>
      <c r="H365" s="204">
        <v>4</v>
      </c>
      <c r="I365" s="205"/>
      <c r="J365" s="206">
        <f>ROUND(I365*H365,2)</f>
        <v>0</v>
      </c>
      <c r="K365" s="207"/>
      <c r="L365" s="208"/>
      <c r="M365" s="209" t="s">
        <v>1</v>
      </c>
      <c r="N365" s="210" t="s">
        <v>41</v>
      </c>
      <c r="O365" s="78"/>
      <c r="P365" s="196">
        <f>O365*H365</f>
        <v>0</v>
      </c>
      <c r="Q365" s="196">
        <v>0.025000000000000001</v>
      </c>
      <c r="R365" s="196">
        <f>Q365*H365</f>
        <v>0.10000000000000001</v>
      </c>
      <c r="S365" s="196">
        <v>0</v>
      </c>
      <c r="T365" s="197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98" t="s">
        <v>242</v>
      </c>
      <c r="AT365" s="198" t="s">
        <v>268</v>
      </c>
      <c r="AU365" s="198" t="s">
        <v>87</v>
      </c>
      <c r="AY365" s="15" t="s">
        <v>183</v>
      </c>
      <c r="BE365" s="199">
        <f>IF(N365="základná",J365,0)</f>
        <v>0</v>
      </c>
      <c r="BF365" s="199">
        <f>IF(N365="znížená",J365,0)</f>
        <v>0</v>
      </c>
      <c r="BG365" s="199">
        <f>IF(N365="zákl. prenesená",J365,0)</f>
        <v>0</v>
      </c>
      <c r="BH365" s="199">
        <f>IF(N365="zníž. prenesená",J365,0)</f>
        <v>0</v>
      </c>
      <c r="BI365" s="199">
        <f>IF(N365="nulová",J365,0)</f>
        <v>0</v>
      </c>
      <c r="BJ365" s="15" t="s">
        <v>87</v>
      </c>
      <c r="BK365" s="199">
        <f>ROUND(I365*H365,2)</f>
        <v>0</v>
      </c>
      <c r="BL365" s="15" t="s">
        <v>214</v>
      </c>
      <c r="BM365" s="198" t="s">
        <v>914</v>
      </c>
    </row>
    <row r="366" s="2" customFormat="1" ht="33" customHeight="1">
      <c r="A366" s="34"/>
      <c r="B366" s="185"/>
      <c r="C366" s="200" t="s">
        <v>915</v>
      </c>
      <c r="D366" s="200" t="s">
        <v>268</v>
      </c>
      <c r="E366" s="201" t="s">
        <v>916</v>
      </c>
      <c r="F366" s="202" t="s">
        <v>917</v>
      </c>
      <c r="G366" s="203" t="s">
        <v>238</v>
      </c>
      <c r="H366" s="204">
        <v>1</v>
      </c>
      <c r="I366" s="205"/>
      <c r="J366" s="206">
        <f>ROUND(I366*H366,2)</f>
        <v>0</v>
      </c>
      <c r="K366" s="207"/>
      <c r="L366" s="208"/>
      <c r="M366" s="209" t="s">
        <v>1</v>
      </c>
      <c r="N366" s="210" t="s">
        <v>41</v>
      </c>
      <c r="O366" s="78"/>
      <c r="P366" s="196">
        <f>O366*H366</f>
        <v>0</v>
      </c>
      <c r="Q366" s="196">
        <v>0.025000000000000001</v>
      </c>
      <c r="R366" s="196">
        <f>Q366*H366</f>
        <v>0.025000000000000001</v>
      </c>
      <c r="S366" s="196">
        <v>0</v>
      </c>
      <c r="T366" s="197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98" t="s">
        <v>242</v>
      </c>
      <c r="AT366" s="198" t="s">
        <v>268</v>
      </c>
      <c r="AU366" s="198" t="s">
        <v>87</v>
      </c>
      <c r="AY366" s="15" t="s">
        <v>183</v>
      </c>
      <c r="BE366" s="199">
        <f>IF(N366="základná",J366,0)</f>
        <v>0</v>
      </c>
      <c r="BF366" s="199">
        <f>IF(N366="znížená",J366,0)</f>
        <v>0</v>
      </c>
      <c r="BG366" s="199">
        <f>IF(N366="zákl. prenesená",J366,0)</f>
        <v>0</v>
      </c>
      <c r="BH366" s="199">
        <f>IF(N366="zníž. prenesená",J366,0)</f>
        <v>0</v>
      </c>
      <c r="BI366" s="199">
        <f>IF(N366="nulová",J366,0)</f>
        <v>0</v>
      </c>
      <c r="BJ366" s="15" t="s">
        <v>87</v>
      </c>
      <c r="BK366" s="199">
        <f>ROUND(I366*H366,2)</f>
        <v>0</v>
      </c>
      <c r="BL366" s="15" t="s">
        <v>214</v>
      </c>
      <c r="BM366" s="198" t="s">
        <v>918</v>
      </c>
    </row>
    <row r="367" s="2" customFormat="1" ht="37.8" customHeight="1">
      <c r="A367" s="34"/>
      <c r="B367" s="185"/>
      <c r="C367" s="200" t="s">
        <v>550</v>
      </c>
      <c r="D367" s="200" t="s">
        <v>268</v>
      </c>
      <c r="E367" s="201" t="s">
        <v>919</v>
      </c>
      <c r="F367" s="202" t="s">
        <v>920</v>
      </c>
      <c r="G367" s="203" t="s">
        <v>238</v>
      </c>
      <c r="H367" s="204">
        <v>1</v>
      </c>
      <c r="I367" s="205"/>
      <c r="J367" s="206">
        <f>ROUND(I367*H367,2)</f>
        <v>0</v>
      </c>
      <c r="K367" s="207"/>
      <c r="L367" s="208"/>
      <c r="M367" s="209" t="s">
        <v>1</v>
      </c>
      <c r="N367" s="210" t="s">
        <v>41</v>
      </c>
      <c r="O367" s="78"/>
      <c r="P367" s="196">
        <f>O367*H367</f>
        <v>0</v>
      </c>
      <c r="Q367" s="196">
        <v>0.025000000000000001</v>
      </c>
      <c r="R367" s="196">
        <f>Q367*H367</f>
        <v>0.025000000000000001</v>
      </c>
      <c r="S367" s="196">
        <v>0</v>
      </c>
      <c r="T367" s="197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8" t="s">
        <v>242</v>
      </c>
      <c r="AT367" s="198" t="s">
        <v>268</v>
      </c>
      <c r="AU367" s="198" t="s">
        <v>87</v>
      </c>
      <c r="AY367" s="15" t="s">
        <v>183</v>
      </c>
      <c r="BE367" s="199">
        <f>IF(N367="základná",J367,0)</f>
        <v>0</v>
      </c>
      <c r="BF367" s="199">
        <f>IF(N367="znížená",J367,0)</f>
        <v>0</v>
      </c>
      <c r="BG367" s="199">
        <f>IF(N367="zákl. prenesená",J367,0)</f>
        <v>0</v>
      </c>
      <c r="BH367" s="199">
        <f>IF(N367="zníž. prenesená",J367,0)</f>
        <v>0</v>
      </c>
      <c r="BI367" s="199">
        <f>IF(N367="nulová",J367,0)</f>
        <v>0</v>
      </c>
      <c r="BJ367" s="15" t="s">
        <v>87</v>
      </c>
      <c r="BK367" s="199">
        <f>ROUND(I367*H367,2)</f>
        <v>0</v>
      </c>
      <c r="BL367" s="15" t="s">
        <v>214</v>
      </c>
      <c r="BM367" s="198" t="s">
        <v>921</v>
      </c>
    </row>
    <row r="368" s="2" customFormat="1" ht="37.8" customHeight="1">
      <c r="A368" s="34"/>
      <c r="B368" s="185"/>
      <c r="C368" s="200" t="s">
        <v>922</v>
      </c>
      <c r="D368" s="200" t="s">
        <v>268</v>
      </c>
      <c r="E368" s="201" t="s">
        <v>923</v>
      </c>
      <c r="F368" s="202" t="s">
        <v>924</v>
      </c>
      <c r="G368" s="203" t="s">
        <v>238</v>
      </c>
      <c r="H368" s="204">
        <v>4</v>
      </c>
      <c r="I368" s="205"/>
      <c r="J368" s="206">
        <f>ROUND(I368*H368,2)</f>
        <v>0</v>
      </c>
      <c r="K368" s="207"/>
      <c r="L368" s="208"/>
      <c r="M368" s="209" t="s">
        <v>1</v>
      </c>
      <c r="N368" s="210" t="s">
        <v>41</v>
      </c>
      <c r="O368" s="78"/>
      <c r="P368" s="196">
        <f>O368*H368</f>
        <v>0</v>
      </c>
      <c r="Q368" s="196">
        <v>0.025000000000000001</v>
      </c>
      <c r="R368" s="196">
        <f>Q368*H368</f>
        <v>0.10000000000000001</v>
      </c>
      <c r="S368" s="196">
        <v>0</v>
      </c>
      <c r="T368" s="197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98" t="s">
        <v>242</v>
      </c>
      <c r="AT368" s="198" t="s">
        <v>268</v>
      </c>
      <c r="AU368" s="198" t="s">
        <v>87</v>
      </c>
      <c r="AY368" s="15" t="s">
        <v>183</v>
      </c>
      <c r="BE368" s="199">
        <f>IF(N368="základná",J368,0)</f>
        <v>0</v>
      </c>
      <c r="BF368" s="199">
        <f>IF(N368="znížená",J368,0)</f>
        <v>0</v>
      </c>
      <c r="BG368" s="199">
        <f>IF(N368="zákl. prenesená",J368,0)</f>
        <v>0</v>
      </c>
      <c r="BH368" s="199">
        <f>IF(N368="zníž. prenesená",J368,0)</f>
        <v>0</v>
      </c>
      <c r="BI368" s="199">
        <f>IF(N368="nulová",J368,0)</f>
        <v>0</v>
      </c>
      <c r="BJ368" s="15" t="s">
        <v>87</v>
      </c>
      <c r="BK368" s="199">
        <f>ROUND(I368*H368,2)</f>
        <v>0</v>
      </c>
      <c r="BL368" s="15" t="s">
        <v>214</v>
      </c>
      <c r="BM368" s="198" t="s">
        <v>925</v>
      </c>
    </row>
    <row r="369" s="2" customFormat="1" ht="37.8" customHeight="1">
      <c r="A369" s="34"/>
      <c r="B369" s="185"/>
      <c r="C369" s="200" t="s">
        <v>554</v>
      </c>
      <c r="D369" s="200" t="s">
        <v>268</v>
      </c>
      <c r="E369" s="201" t="s">
        <v>926</v>
      </c>
      <c r="F369" s="202" t="s">
        <v>927</v>
      </c>
      <c r="G369" s="203" t="s">
        <v>238</v>
      </c>
      <c r="H369" s="204">
        <v>1</v>
      </c>
      <c r="I369" s="205"/>
      <c r="J369" s="206">
        <f>ROUND(I369*H369,2)</f>
        <v>0</v>
      </c>
      <c r="K369" s="207"/>
      <c r="L369" s="208"/>
      <c r="M369" s="209" t="s">
        <v>1</v>
      </c>
      <c r="N369" s="210" t="s">
        <v>41</v>
      </c>
      <c r="O369" s="78"/>
      <c r="P369" s="196">
        <f>O369*H369</f>
        <v>0</v>
      </c>
      <c r="Q369" s="196">
        <v>0.025000000000000001</v>
      </c>
      <c r="R369" s="196">
        <f>Q369*H369</f>
        <v>0.025000000000000001</v>
      </c>
      <c r="S369" s="196">
        <v>0</v>
      </c>
      <c r="T369" s="197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198" t="s">
        <v>242</v>
      </c>
      <c r="AT369" s="198" t="s">
        <v>268</v>
      </c>
      <c r="AU369" s="198" t="s">
        <v>87</v>
      </c>
      <c r="AY369" s="15" t="s">
        <v>183</v>
      </c>
      <c r="BE369" s="199">
        <f>IF(N369="základná",J369,0)</f>
        <v>0</v>
      </c>
      <c r="BF369" s="199">
        <f>IF(N369="znížená",J369,0)</f>
        <v>0</v>
      </c>
      <c r="BG369" s="199">
        <f>IF(N369="zákl. prenesená",J369,0)</f>
        <v>0</v>
      </c>
      <c r="BH369" s="199">
        <f>IF(N369="zníž. prenesená",J369,0)</f>
        <v>0</v>
      </c>
      <c r="BI369" s="199">
        <f>IF(N369="nulová",J369,0)</f>
        <v>0</v>
      </c>
      <c r="BJ369" s="15" t="s">
        <v>87</v>
      </c>
      <c r="BK369" s="199">
        <f>ROUND(I369*H369,2)</f>
        <v>0</v>
      </c>
      <c r="BL369" s="15" t="s">
        <v>214</v>
      </c>
      <c r="BM369" s="198" t="s">
        <v>928</v>
      </c>
    </row>
    <row r="370" s="2" customFormat="1" ht="33" customHeight="1">
      <c r="A370" s="34"/>
      <c r="B370" s="185"/>
      <c r="C370" s="200" t="s">
        <v>929</v>
      </c>
      <c r="D370" s="200" t="s">
        <v>268</v>
      </c>
      <c r="E370" s="201" t="s">
        <v>930</v>
      </c>
      <c r="F370" s="202" t="s">
        <v>931</v>
      </c>
      <c r="G370" s="203" t="s">
        <v>238</v>
      </c>
      <c r="H370" s="204">
        <v>5</v>
      </c>
      <c r="I370" s="205"/>
      <c r="J370" s="206">
        <f>ROUND(I370*H370,2)</f>
        <v>0</v>
      </c>
      <c r="K370" s="207"/>
      <c r="L370" s="208"/>
      <c r="M370" s="209" t="s">
        <v>1</v>
      </c>
      <c r="N370" s="210" t="s">
        <v>41</v>
      </c>
      <c r="O370" s="78"/>
      <c r="P370" s="196">
        <f>O370*H370</f>
        <v>0</v>
      </c>
      <c r="Q370" s="196">
        <v>0.025000000000000001</v>
      </c>
      <c r="R370" s="196">
        <f>Q370*H370</f>
        <v>0.125</v>
      </c>
      <c r="S370" s="196">
        <v>0</v>
      </c>
      <c r="T370" s="197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98" t="s">
        <v>242</v>
      </c>
      <c r="AT370" s="198" t="s">
        <v>268</v>
      </c>
      <c r="AU370" s="198" t="s">
        <v>87</v>
      </c>
      <c r="AY370" s="15" t="s">
        <v>183</v>
      </c>
      <c r="BE370" s="199">
        <f>IF(N370="základná",J370,0)</f>
        <v>0</v>
      </c>
      <c r="BF370" s="199">
        <f>IF(N370="znížená",J370,0)</f>
        <v>0</v>
      </c>
      <c r="BG370" s="199">
        <f>IF(N370="zákl. prenesená",J370,0)</f>
        <v>0</v>
      </c>
      <c r="BH370" s="199">
        <f>IF(N370="zníž. prenesená",J370,0)</f>
        <v>0</v>
      </c>
      <c r="BI370" s="199">
        <f>IF(N370="nulová",J370,0)</f>
        <v>0</v>
      </c>
      <c r="BJ370" s="15" t="s">
        <v>87</v>
      </c>
      <c r="BK370" s="199">
        <f>ROUND(I370*H370,2)</f>
        <v>0</v>
      </c>
      <c r="BL370" s="15" t="s">
        <v>214</v>
      </c>
      <c r="BM370" s="198" t="s">
        <v>932</v>
      </c>
    </row>
    <row r="371" s="2" customFormat="1" ht="37.8" customHeight="1">
      <c r="A371" s="34"/>
      <c r="B371" s="185"/>
      <c r="C371" s="200" t="s">
        <v>557</v>
      </c>
      <c r="D371" s="200" t="s">
        <v>268</v>
      </c>
      <c r="E371" s="201" t="s">
        <v>933</v>
      </c>
      <c r="F371" s="202" t="s">
        <v>934</v>
      </c>
      <c r="G371" s="203" t="s">
        <v>238</v>
      </c>
      <c r="H371" s="204">
        <v>1</v>
      </c>
      <c r="I371" s="205"/>
      <c r="J371" s="206">
        <f>ROUND(I371*H371,2)</f>
        <v>0</v>
      </c>
      <c r="K371" s="207"/>
      <c r="L371" s="208"/>
      <c r="M371" s="209" t="s">
        <v>1</v>
      </c>
      <c r="N371" s="210" t="s">
        <v>41</v>
      </c>
      <c r="O371" s="78"/>
      <c r="P371" s="196">
        <f>O371*H371</f>
        <v>0</v>
      </c>
      <c r="Q371" s="196">
        <v>0.025000000000000001</v>
      </c>
      <c r="R371" s="196">
        <f>Q371*H371</f>
        <v>0.025000000000000001</v>
      </c>
      <c r="S371" s="196">
        <v>0</v>
      </c>
      <c r="T371" s="197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98" t="s">
        <v>242</v>
      </c>
      <c r="AT371" s="198" t="s">
        <v>268</v>
      </c>
      <c r="AU371" s="198" t="s">
        <v>87</v>
      </c>
      <c r="AY371" s="15" t="s">
        <v>183</v>
      </c>
      <c r="BE371" s="199">
        <f>IF(N371="základná",J371,0)</f>
        <v>0</v>
      </c>
      <c r="BF371" s="199">
        <f>IF(N371="znížená",J371,0)</f>
        <v>0</v>
      </c>
      <c r="BG371" s="199">
        <f>IF(N371="zákl. prenesená",J371,0)</f>
        <v>0</v>
      </c>
      <c r="BH371" s="199">
        <f>IF(N371="zníž. prenesená",J371,0)</f>
        <v>0</v>
      </c>
      <c r="BI371" s="199">
        <f>IF(N371="nulová",J371,0)</f>
        <v>0</v>
      </c>
      <c r="BJ371" s="15" t="s">
        <v>87</v>
      </c>
      <c r="BK371" s="199">
        <f>ROUND(I371*H371,2)</f>
        <v>0</v>
      </c>
      <c r="BL371" s="15" t="s">
        <v>214</v>
      </c>
      <c r="BM371" s="198" t="s">
        <v>935</v>
      </c>
    </row>
    <row r="372" s="2" customFormat="1" ht="37.8" customHeight="1">
      <c r="A372" s="34"/>
      <c r="B372" s="185"/>
      <c r="C372" s="200" t="s">
        <v>936</v>
      </c>
      <c r="D372" s="200" t="s">
        <v>268</v>
      </c>
      <c r="E372" s="201" t="s">
        <v>937</v>
      </c>
      <c r="F372" s="202" t="s">
        <v>938</v>
      </c>
      <c r="G372" s="203" t="s">
        <v>238</v>
      </c>
      <c r="H372" s="204">
        <v>2</v>
      </c>
      <c r="I372" s="205"/>
      <c r="J372" s="206">
        <f>ROUND(I372*H372,2)</f>
        <v>0</v>
      </c>
      <c r="K372" s="207"/>
      <c r="L372" s="208"/>
      <c r="M372" s="209" t="s">
        <v>1</v>
      </c>
      <c r="N372" s="210" t="s">
        <v>41</v>
      </c>
      <c r="O372" s="78"/>
      <c r="P372" s="196">
        <f>O372*H372</f>
        <v>0</v>
      </c>
      <c r="Q372" s="196">
        <v>0.025000000000000001</v>
      </c>
      <c r="R372" s="196">
        <f>Q372*H372</f>
        <v>0.050000000000000003</v>
      </c>
      <c r="S372" s="196">
        <v>0</v>
      </c>
      <c r="T372" s="197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98" t="s">
        <v>242</v>
      </c>
      <c r="AT372" s="198" t="s">
        <v>268</v>
      </c>
      <c r="AU372" s="198" t="s">
        <v>87</v>
      </c>
      <c r="AY372" s="15" t="s">
        <v>183</v>
      </c>
      <c r="BE372" s="199">
        <f>IF(N372="základná",J372,0)</f>
        <v>0</v>
      </c>
      <c r="BF372" s="199">
        <f>IF(N372="znížená",J372,0)</f>
        <v>0</v>
      </c>
      <c r="BG372" s="199">
        <f>IF(N372="zákl. prenesená",J372,0)</f>
        <v>0</v>
      </c>
      <c r="BH372" s="199">
        <f>IF(N372="zníž. prenesená",J372,0)</f>
        <v>0</v>
      </c>
      <c r="BI372" s="199">
        <f>IF(N372="nulová",J372,0)</f>
        <v>0</v>
      </c>
      <c r="BJ372" s="15" t="s">
        <v>87</v>
      </c>
      <c r="BK372" s="199">
        <f>ROUND(I372*H372,2)</f>
        <v>0</v>
      </c>
      <c r="BL372" s="15" t="s">
        <v>214</v>
      </c>
      <c r="BM372" s="198" t="s">
        <v>939</v>
      </c>
    </row>
    <row r="373" s="2" customFormat="1" ht="33" customHeight="1">
      <c r="A373" s="34"/>
      <c r="B373" s="185"/>
      <c r="C373" s="200" t="s">
        <v>561</v>
      </c>
      <c r="D373" s="200" t="s">
        <v>268</v>
      </c>
      <c r="E373" s="201" t="s">
        <v>940</v>
      </c>
      <c r="F373" s="202" t="s">
        <v>941</v>
      </c>
      <c r="G373" s="203" t="s">
        <v>238</v>
      </c>
      <c r="H373" s="204">
        <v>8</v>
      </c>
      <c r="I373" s="205"/>
      <c r="J373" s="206">
        <f>ROUND(I373*H373,2)</f>
        <v>0</v>
      </c>
      <c r="K373" s="207"/>
      <c r="L373" s="208"/>
      <c r="M373" s="209" t="s">
        <v>1</v>
      </c>
      <c r="N373" s="210" t="s">
        <v>41</v>
      </c>
      <c r="O373" s="78"/>
      <c r="P373" s="196">
        <f>O373*H373</f>
        <v>0</v>
      </c>
      <c r="Q373" s="196">
        <v>0.025000000000000001</v>
      </c>
      <c r="R373" s="196">
        <f>Q373*H373</f>
        <v>0.20000000000000001</v>
      </c>
      <c r="S373" s="196">
        <v>0</v>
      </c>
      <c r="T373" s="197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198" t="s">
        <v>242</v>
      </c>
      <c r="AT373" s="198" t="s">
        <v>268</v>
      </c>
      <c r="AU373" s="198" t="s">
        <v>87</v>
      </c>
      <c r="AY373" s="15" t="s">
        <v>183</v>
      </c>
      <c r="BE373" s="199">
        <f>IF(N373="základná",J373,0)</f>
        <v>0</v>
      </c>
      <c r="BF373" s="199">
        <f>IF(N373="znížená",J373,0)</f>
        <v>0</v>
      </c>
      <c r="BG373" s="199">
        <f>IF(N373="zákl. prenesená",J373,0)</f>
        <v>0</v>
      </c>
      <c r="BH373" s="199">
        <f>IF(N373="zníž. prenesená",J373,0)</f>
        <v>0</v>
      </c>
      <c r="BI373" s="199">
        <f>IF(N373="nulová",J373,0)</f>
        <v>0</v>
      </c>
      <c r="BJ373" s="15" t="s">
        <v>87</v>
      </c>
      <c r="BK373" s="199">
        <f>ROUND(I373*H373,2)</f>
        <v>0</v>
      </c>
      <c r="BL373" s="15" t="s">
        <v>214</v>
      </c>
      <c r="BM373" s="198" t="s">
        <v>942</v>
      </c>
    </row>
    <row r="374" s="2" customFormat="1" ht="24.15" customHeight="1">
      <c r="A374" s="34"/>
      <c r="B374" s="185"/>
      <c r="C374" s="186" t="s">
        <v>943</v>
      </c>
      <c r="D374" s="186" t="s">
        <v>185</v>
      </c>
      <c r="E374" s="187" t="s">
        <v>944</v>
      </c>
      <c r="F374" s="188" t="s">
        <v>945</v>
      </c>
      <c r="G374" s="189" t="s">
        <v>238</v>
      </c>
      <c r="H374" s="190">
        <v>4</v>
      </c>
      <c r="I374" s="191"/>
      <c r="J374" s="192">
        <f>ROUND(I374*H374,2)</f>
        <v>0</v>
      </c>
      <c r="K374" s="193"/>
      <c r="L374" s="35"/>
      <c r="M374" s="194" t="s">
        <v>1</v>
      </c>
      <c r="N374" s="195" t="s">
        <v>41</v>
      </c>
      <c r="O374" s="78"/>
      <c r="P374" s="196">
        <f>O374*H374</f>
        <v>0</v>
      </c>
      <c r="Q374" s="196">
        <v>0.00025999999999999998</v>
      </c>
      <c r="R374" s="196">
        <f>Q374*H374</f>
        <v>0.0010399999999999999</v>
      </c>
      <c r="S374" s="196">
        <v>0</v>
      </c>
      <c r="T374" s="197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98" t="s">
        <v>214</v>
      </c>
      <c r="AT374" s="198" t="s">
        <v>185</v>
      </c>
      <c r="AU374" s="198" t="s">
        <v>87</v>
      </c>
      <c r="AY374" s="15" t="s">
        <v>183</v>
      </c>
      <c r="BE374" s="199">
        <f>IF(N374="základná",J374,0)</f>
        <v>0</v>
      </c>
      <c r="BF374" s="199">
        <f>IF(N374="znížená",J374,0)</f>
        <v>0</v>
      </c>
      <c r="BG374" s="199">
        <f>IF(N374="zákl. prenesená",J374,0)</f>
        <v>0</v>
      </c>
      <c r="BH374" s="199">
        <f>IF(N374="zníž. prenesená",J374,0)</f>
        <v>0</v>
      </c>
      <c r="BI374" s="199">
        <f>IF(N374="nulová",J374,0)</f>
        <v>0</v>
      </c>
      <c r="BJ374" s="15" t="s">
        <v>87</v>
      </c>
      <c r="BK374" s="199">
        <f>ROUND(I374*H374,2)</f>
        <v>0</v>
      </c>
      <c r="BL374" s="15" t="s">
        <v>214</v>
      </c>
      <c r="BM374" s="198" t="s">
        <v>946</v>
      </c>
    </row>
    <row r="375" s="2" customFormat="1" ht="24.15" customHeight="1">
      <c r="A375" s="34"/>
      <c r="B375" s="185"/>
      <c r="C375" s="200" t="s">
        <v>564</v>
      </c>
      <c r="D375" s="200" t="s">
        <v>268</v>
      </c>
      <c r="E375" s="201" t="s">
        <v>947</v>
      </c>
      <c r="F375" s="202" t="s">
        <v>948</v>
      </c>
      <c r="G375" s="203" t="s">
        <v>297</v>
      </c>
      <c r="H375" s="204">
        <v>4.7999999999999998</v>
      </c>
      <c r="I375" s="205"/>
      <c r="J375" s="206">
        <f>ROUND(I375*H375,2)</f>
        <v>0</v>
      </c>
      <c r="K375" s="207"/>
      <c r="L375" s="208"/>
      <c r="M375" s="209" t="s">
        <v>1</v>
      </c>
      <c r="N375" s="210" t="s">
        <v>41</v>
      </c>
      <c r="O375" s="78"/>
      <c r="P375" s="196">
        <f>O375*H375</f>
        <v>0</v>
      </c>
      <c r="Q375" s="196">
        <v>0.0011395833333333299</v>
      </c>
      <c r="R375" s="196">
        <f>Q375*H375</f>
        <v>0.0054699999999999836</v>
      </c>
      <c r="S375" s="196">
        <v>0</v>
      </c>
      <c r="T375" s="197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98" t="s">
        <v>242</v>
      </c>
      <c r="AT375" s="198" t="s">
        <v>268</v>
      </c>
      <c r="AU375" s="198" t="s">
        <v>87</v>
      </c>
      <c r="AY375" s="15" t="s">
        <v>183</v>
      </c>
      <c r="BE375" s="199">
        <f>IF(N375="základná",J375,0)</f>
        <v>0</v>
      </c>
      <c r="BF375" s="199">
        <f>IF(N375="znížená",J375,0)</f>
        <v>0</v>
      </c>
      <c r="BG375" s="199">
        <f>IF(N375="zákl. prenesená",J375,0)</f>
        <v>0</v>
      </c>
      <c r="BH375" s="199">
        <f>IF(N375="zníž. prenesená",J375,0)</f>
        <v>0</v>
      </c>
      <c r="BI375" s="199">
        <f>IF(N375="nulová",J375,0)</f>
        <v>0</v>
      </c>
      <c r="BJ375" s="15" t="s">
        <v>87</v>
      </c>
      <c r="BK375" s="199">
        <f>ROUND(I375*H375,2)</f>
        <v>0</v>
      </c>
      <c r="BL375" s="15" t="s">
        <v>214</v>
      </c>
      <c r="BM375" s="198" t="s">
        <v>949</v>
      </c>
    </row>
    <row r="376" s="2" customFormat="1" ht="21.75" customHeight="1">
      <c r="A376" s="34"/>
      <c r="B376" s="185"/>
      <c r="C376" s="200" t="s">
        <v>950</v>
      </c>
      <c r="D376" s="200" t="s">
        <v>268</v>
      </c>
      <c r="E376" s="201" t="s">
        <v>951</v>
      </c>
      <c r="F376" s="202" t="s">
        <v>952</v>
      </c>
      <c r="G376" s="203" t="s">
        <v>238</v>
      </c>
      <c r="H376" s="204">
        <v>4</v>
      </c>
      <c r="I376" s="205"/>
      <c r="J376" s="206">
        <f>ROUND(I376*H376,2)</f>
        <v>0</v>
      </c>
      <c r="K376" s="207"/>
      <c r="L376" s="208"/>
      <c r="M376" s="209" t="s">
        <v>1</v>
      </c>
      <c r="N376" s="210" t="s">
        <v>41</v>
      </c>
      <c r="O376" s="78"/>
      <c r="P376" s="196">
        <f>O376*H376</f>
        <v>0</v>
      </c>
      <c r="Q376" s="196">
        <v>0.00010000000000000001</v>
      </c>
      <c r="R376" s="196">
        <f>Q376*H376</f>
        <v>0.00040000000000000002</v>
      </c>
      <c r="S376" s="196">
        <v>0</v>
      </c>
      <c r="T376" s="197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98" t="s">
        <v>242</v>
      </c>
      <c r="AT376" s="198" t="s">
        <v>268</v>
      </c>
      <c r="AU376" s="198" t="s">
        <v>87</v>
      </c>
      <c r="AY376" s="15" t="s">
        <v>183</v>
      </c>
      <c r="BE376" s="199">
        <f>IF(N376="základná",J376,0)</f>
        <v>0</v>
      </c>
      <c r="BF376" s="199">
        <f>IF(N376="znížená",J376,0)</f>
        <v>0</v>
      </c>
      <c r="BG376" s="199">
        <f>IF(N376="zákl. prenesená",J376,0)</f>
        <v>0</v>
      </c>
      <c r="BH376" s="199">
        <f>IF(N376="zníž. prenesená",J376,0)</f>
        <v>0</v>
      </c>
      <c r="BI376" s="199">
        <f>IF(N376="nulová",J376,0)</f>
        <v>0</v>
      </c>
      <c r="BJ376" s="15" t="s">
        <v>87</v>
      </c>
      <c r="BK376" s="199">
        <f>ROUND(I376*H376,2)</f>
        <v>0</v>
      </c>
      <c r="BL376" s="15" t="s">
        <v>214</v>
      </c>
      <c r="BM376" s="198" t="s">
        <v>953</v>
      </c>
    </row>
    <row r="377" s="2" customFormat="1" ht="24.15" customHeight="1">
      <c r="A377" s="34"/>
      <c r="B377" s="185"/>
      <c r="C377" s="186" t="s">
        <v>568</v>
      </c>
      <c r="D377" s="186" t="s">
        <v>185</v>
      </c>
      <c r="E377" s="187" t="s">
        <v>954</v>
      </c>
      <c r="F377" s="188" t="s">
        <v>955</v>
      </c>
      <c r="G377" s="189" t="s">
        <v>194</v>
      </c>
      <c r="H377" s="190">
        <v>1.252</v>
      </c>
      <c r="I377" s="191"/>
      <c r="J377" s="192">
        <f>ROUND(I377*H377,2)</f>
        <v>0</v>
      </c>
      <c r="K377" s="193"/>
      <c r="L377" s="35"/>
      <c r="M377" s="194" t="s">
        <v>1</v>
      </c>
      <c r="N377" s="195" t="s">
        <v>41</v>
      </c>
      <c r="O377" s="78"/>
      <c r="P377" s="196">
        <f>O377*H377</f>
        <v>0</v>
      </c>
      <c r="Q377" s="196">
        <v>0</v>
      </c>
      <c r="R377" s="196">
        <f>Q377*H377</f>
        <v>0</v>
      </c>
      <c r="S377" s="196">
        <v>0</v>
      </c>
      <c r="T377" s="197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98" t="s">
        <v>214</v>
      </c>
      <c r="AT377" s="198" t="s">
        <v>185</v>
      </c>
      <c r="AU377" s="198" t="s">
        <v>87</v>
      </c>
      <c r="AY377" s="15" t="s">
        <v>183</v>
      </c>
      <c r="BE377" s="199">
        <f>IF(N377="základná",J377,0)</f>
        <v>0</v>
      </c>
      <c r="BF377" s="199">
        <f>IF(N377="znížená",J377,0)</f>
        <v>0</v>
      </c>
      <c r="BG377" s="199">
        <f>IF(N377="zákl. prenesená",J377,0)</f>
        <v>0</v>
      </c>
      <c r="BH377" s="199">
        <f>IF(N377="zníž. prenesená",J377,0)</f>
        <v>0</v>
      </c>
      <c r="BI377" s="199">
        <f>IF(N377="nulová",J377,0)</f>
        <v>0</v>
      </c>
      <c r="BJ377" s="15" t="s">
        <v>87</v>
      </c>
      <c r="BK377" s="199">
        <f>ROUND(I377*H377,2)</f>
        <v>0</v>
      </c>
      <c r="BL377" s="15" t="s">
        <v>214</v>
      </c>
      <c r="BM377" s="198" t="s">
        <v>956</v>
      </c>
    </row>
    <row r="378" s="12" customFormat="1" ht="22.8" customHeight="1">
      <c r="A378" s="12"/>
      <c r="B378" s="172"/>
      <c r="C378" s="12"/>
      <c r="D378" s="173" t="s">
        <v>74</v>
      </c>
      <c r="E378" s="183" t="s">
        <v>957</v>
      </c>
      <c r="F378" s="183" t="s">
        <v>958</v>
      </c>
      <c r="G378" s="12"/>
      <c r="H378" s="12"/>
      <c r="I378" s="175"/>
      <c r="J378" s="184">
        <f>BK378</f>
        <v>0</v>
      </c>
      <c r="K378" s="12"/>
      <c r="L378" s="172"/>
      <c r="M378" s="177"/>
      <c r="N378" s="178"/>
      <c r="O378" s="178"/>
      <c r="P378" s="179">
        <f>SUM(P379:P383)</f>
        <v>0</v>
      </c>
      <c r="Q378" s="178"/>
      <c r="R378" s="179">
        <f>SUM(R379:R383)</f>
        <v>0.26672999999999997</v>
      </c>
      <c r="S378" s="178"/>
      <c r="T378" s="180">
        <f>SUM(T379:T383)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173" t="s">
        <v>87</v>
      </c>
      <c r="AT378" s="181" t="s">
        <v>74</v>
      </c>
      <c r="AU378" s="181" t="s">
        <v>82</v>
      </c>
      <c r="AY378" s="173" t="s">
        <v>183</v>
      </c>
      <c r="BK378" s="182">
        <f>SUM(BK379:BK383)</f>
        <v>0</v>
      </c>
    </row>
    <row r="379" s="2" customFormat="1" ht="16.5" customHeight="1">
      <c r="A379" s="34"/>
      <c r="B379" s="185"/>
      <c r="C379" s="186" t="s">
        <v>959</v>
      </c>
      <c r="D379" s="186" t="s">
        <v>185</v>
      </c>
      <c r="E379" s="187" t="s">
        <v>960</v>
      </c>
      <c r="F379" s="188" t="s">
        <v>961</v>
      </c>
      <c r="G379" s="189" t="s">
        <v>297</v>
      </c>
      <c r="H379" s="190">
        <v>17.899999999999999</v>
      </c>
      <c r="I379" s="191"/>
      <c r="J379" s="192">
        <f>ROUND(I379*H379,2)</f>
        <v>0</v>
      </c>
      <c r="K379" s="193"/>
      <c r="L379" s="35"/>
      <c r="M379" s="194" t="s">
        <v>1</v>
      </c>
      <c r="N379" s="195" t="s">
        <v>41</v>
      </c>
      <c r="O379" s="78"/>
      <c r="P379" s="196">
        <f>O379*H379</f>
        <v>0</v>
      </c>
      <c r="Q379" s="196">
        <v>0.00172011173184358</v>
      </c>
      <c r="R379" s="196">
        <f>Q379*H379</f>
        <v>0.030790000000000078</v>
      </c>
      <c r="S379" s="196">
        <v>0</v>
      </c>
      <c r="T379" s="197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198" t="s">
        <v>214</v>
      </c>
      <c r="AT379" s="198" t="s">
        <v>185</v>
      </c>
      <c r="AU379" s="198" t="s">
        <v>87</v>
      </c>
      <c r="AY379" s="15" t="s">
        <v>183</v>
      </c>
      <c r="BE379" s="199">
        <f>IF(N379="základná",J379,0)</f>
        <v>0</v>
      </c>
      <c r="BF379" s="199">
        <f>IF(N379="znížená",J379,0)</f>
        <v>0</v>
      </c>
      <c r="BG379" s="199">
        <f>IF(N379="zákl. prenesená",J379,0)</f>
        <v>0</v>
      </c>
      <c r="BH379" s="199">
        <f>IF(N379="zníž. prenesená",J379,0)</f>
        <v>0</v>
      </c>
      <c r="BI379" s="199">
        <f>IF(N379="nulová",J379,0)</f>
        <v>0</v>
      </c>
      <c r="BJ379" s="15" t="s">
        <v>87</v>
      </c>
      <c r="BK379" s="199">
        <f>ROUND(I379*H379,2)</f>
        <v>0</v>
      </c>
      <c r="BL379" s="15" t="s">
        <v>214</v>
      </c>
      <c r="BM379" s="198" t="s">
        <v>962</v>
      </c>
    </row>
    <row r="380" s="2" customFormat="1" ht="33" customHeight="1">
      <c r="A380" s="34"/>
      <c r="B380" s="185"/>
      <c r="C380" s="200" t="s">
        <v>571</v>
      </c>
      <c r="D380" s="200" t="s">
        <v>268</v>
      </c>
      <c r="E380" s="201" t="s">
        <v>963</v>
      </c>
      <c r="F380" s="202" t="s">
        <v>964</v>
      </c>
      <c r="G380" s="203" t="s">
        <v>297</v>
      </c>
      <c r="H380" s="204">
        <v>17.899999999999999</v>
      </c>
      <c r="I380" s="205"/>
      <c r="J380" s="206">
        <f>ROUND(I380*H380,2)</f>
        <v>0</v>
      </c>
      <c r="K380" s="207"/>
      <c r="L380" s="208"/>
      <c r="M380" s="209" t="s">
        <v>1</v>
      </c>
      <c r="N380" s="210" t="s">
        <v>41</v>
      </c>
      <c r="O380" s="78"/>
      <c r="P380" s="196">
        <f>O380*H380</f>
        <v>0</v>
      </c>
      <c r="Q380" s="196">
        <v>0.0080000000000000002</v>
      </c>
      <c r="R380" s="196">
        <f>Q380*H380</f>
        <v>0.14319999999999999</v>
      </c>
      <c r="S380" s="196">
        <v>0</v>
      </c>
      <c r="T380" s="197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198" t="s">
        <v>242</v>
      </c>
      <c r="AT380" s="198" t="s">
        <v>268</v>
      </c>
      <c r="AU380" s="198" t="s">
        <v>87</v>
      </c>
      <c r="AY380" s="15" t="s">
        <v>183</v>
      </c>
      <c r="BE380" s="199">
        <f>IF(N380="základná",J380,0)</f>
        <v>0</v>
      </c>
      <c r="BF380" s="199">
        <f>IF(N380="znížená",J380,0)</f>
        <v>0</v>
      </c>
      <c r="BG380" s="199">
        <f>IF(N380="zákl. prenesená",J380,0)</f>
        <v>0</v>
      </c>
      <c r="BH380" s="199">
        <f>IF(N380="zníž. prenesená",J380,0)</f>
        <v>0</v>
      </c>
      <c r="BI380" s="199">
        <f>IF(N380="nulová",J380,0)</f>
        <v>0</v>
      </c>
      <c r="BJ380" s="15" t="s">
        <v>87</v>
      </c>
      <c r="BK380" s="199">
        <f>ROUND(I380*H380,2)</f>
        <v>0</v>
      </c>
      <c r="BL380" s="15" t="s">
        <v>214</v>
      </c>
      <c r="BM380" s="198" t="s">
        <v>965</v>
      </c>
    </row>
    <row r="381" s="2" customFormat="1" ht="16.5" customHeight="1">
      <c r="A381" s="34"/>
      <c r="B381" s="185"/>
      <c r="C381" s="186" t="s">
        <v>966</v>
      </c>
      <c r="D381" s="186" t="s">
        <v>185</v>
      </c>
      <c r="E381" s="187" t="s">
        <v>967</v>
      </c>
      <c r="F381" s="188" t="s">
        <v>968</v>
      </c>
      <c r="G381" s="189" t="s">
        <v>297</v>
      </c>
      <c r="H381" s="190">
        <v>31.762</v>
      </c>
      <c r="I381" s="191"/>
      <c r="J381" s="192">
        <f>ROUND(I381*H381,2)</f>
        <v>0</v>
      </c>
      <c r="K381" s="193"/>
      <c r="L381" s="35"/>
      <c r="M381" s="194" t="s">
        <v>1</v>
      </c>
      <c r="N381" s="195" t="s">
        <v>41</v>
      </c>
      <c r="O381" s="78"/>
      <c r="P381" s="196">
        <f>O381*H381</f>
        <v>0</v>
      </c>
      <c r="Q381" s="196">
        <v>0.00171997985013538</v>
      </c>
      <c r="R381" s="196">
        <f>Q381*H381</f>
        <v>0.054629999999999942</v>
      </c>
      <c r="S381" s="196">
        <v>0</v>
      </c>
      <c r="T381" s="197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98" t="s">
        <v>214</v>
      </c>
      <c r="AT381" s="198" t="s">
        <v>185</v>
      </c>
      <c r="AU381" s="198" t="s">
        <v>87</v>
      </c>
      <c r="AY381" s="15" t="s">
        <v>183</v>
      </c>
      <c r="BE381" s="199">
        <f>IF(N381="základná",J381,0)</f>
        <v>0</v>
      </c>
      <c r="BF381" s="199">
        <f>IF(N381="znížená",J381,0)</f>
        <v>0</v>
      </c>
      <c r="BG381" s="199">
        <f>IF(N381="zákl. prenesená",J381,0)</f>
        <v>0</v>
      </c>
      <c r="BH381" s="199">
        <f>IF(N381="zníž. prenesená",J381,0)</f>
        <v>0</v>
      </c>
      <c r="BI381" s="199">
        <f>IF(N381="nulová",J381,0)</f>
        <v>0</v>
      </c>
      <c r="BJ381" s="15" t="s">
        <v>87</v>
      </c>
      <c r="BK381" s="199">
        <f>ROUND(I381*H381,2)</f>
        <v>0</v>
      </c>
      <c r="BL381" s="15" t="s">
        <v>214</v>
      </c>
      <c r="BM381" s="198" t="s">
        <v>969</v>
      </c>
    </row>
    <row r="382" s="2" customFormat="1" ht="24.15" customHeight="1">
      <c r="A382" s="34"/>
      <c r="B382" s="185"/>
      <c r="C382" s="200" t="s">
        <v>575</v>
      </c>
      <c r="D382" s="200" t="s">
        <v>268</v>
      </c>
      <c r="E382" s="201" t="s">
        <v>970</v>
      </c>
      <c r="F382" s="202" t="s">
        <v>971</v>
      </c>
      <c r="G382" s="203" t="s">
        <v>297</v>
      </c>
      <c r="H382" s="204">
        <v>31.762</v>
      </c>
      <c r="I382" s="205"/>
      <c r="J382" s="206">
        <f>ROUND(I382*H382,2)</f>
        <v>0</v>
      </c>
      <c r="K382" s="207"/>
      <c r="L382" s="208"/>
      <c r="M382" s="209" t="s">
        <v>1</v>
      </c>
      <c r="N382" s="210" t="s">
        <v>41</v>
      </c>
      <c r="O382" s="78"/>
      <c r="P382" s="196">
        <f>O382*H382</f>
        <v>0</v>
      </c>
      <c r="Q382" s="196">
        <v>0.00119986146968075</v>
      </c>
      <c r="R382" s="196">
        <f>Q382*H382</f>
        <v>0.038109999999999984</v>
      </c>
      <c r="S382" s="196">
        <v>0</v>
      </c>
      <c r="T382" s="197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198" t="s">
        <v>242</v>
      </c>
      <c r="AT382" s="198" t="s">
        <v>268</v>
      </c>
      <c r="AU382" s="198" t="s">
        <v>87</v>
      </c>
      <c r="AY382" s="15" t="s">
        <v>183</v>
      </c>
      <c r="BE382" s="199">
        <f>IF(N382="základná",J382,0)</f>
        <v>0</v>
      </c>
      <c r="BF382" s="199">
        <f>IF(N382="znížená",J382,0)</f>
        <v>0</v>
      </c>
      <c r="BG382" s="199">
        <f>IF(N382="zákl. prenesená",J382,0)</f>
        <v>0</v>
      </c>
      <c r="BH382" s="199">
        <f>IF(N382="zníž. prenesená",J382,0)</f>
        <v>0</v>
      </c>
      <c r="BI382" s="199">
        <f>IF(N382="nulová",J382,0)</f>
        <v>0</v>
      </c>
      <c r="BJ382" s="15" t="s">
        <v>87</v>
      </c>
      <c r="BK382" s="199">
        <f>ROUND(I382*H382,2)</f>
        <v>0</v>
      </c>
      <c r="BL382" s="15" t="s">
        <v>214</v>
      </c>
      <c r="BM382" s="198" t="s">
        <v>972</v>
      </c>
    </row>
    <row r="383" s="2" customFormat="1" ht="24.15" customHeight="1">
      <c r="A383" s="34"/>
      <c r="B383" s="185"/>
      <c r="C383" s="186" t="s">
        <v>973</v>
      </c>
      <c r="D383" s="186" t="s">
        <v>185</v>
      </c>
      <c r="E383" s="187" t="s">
        <v>974</v>
      </c>
      <c r="F383" s="188" t="s">
        <v>975</v>
      </c>
      <c r="G383" s="189" t="s">
        <v>194</v>
      </c>
      <c r="H383" s="190">
        <v>0.26700000000000002</v>
      </c>
      <c r="I383" s="191"/>
      <c r="J383" s="192">
        <f>ROUND(I383*H383,2)</f>
        <v>0</v>
      </c>
      <c r="K383" s="193"/>
      <c r="L383" s="35"/>
      <c r="M383" s="194" t="s">
        <v>1</v>
      </c>
      <c r="N383" s="195" t="s">
        <v>41</v>
      </c>
      <c r="O383" s="78"/>
      <c r="P383" s="196">
        <f>O383*H383</f>
        <v>0</v>
      </c>
      <c r="Q383" s="196">
        <v>0</v>
      </c>
      <c r="R383" s="196">
        <f>Q383*H383</f>
        <v>0</v>
      </c>
      <c r="S383" s="196">
        <v>0</v>
      </c>
      <c r="T383" s="197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198" t="s">
        <v>214</v>
      </c>
      <c r="AT383" s="198" t="s">
        <v>185</v>
      </c>
      <c r="AU383" s="198" t="s">
        <v>87</v>
      </c>
      <c r="AY383" s="15" t="s">
        <v>183</v>
      </c>
      <c r="BE383" s="199">
        <f>IF(N383="základná",J383,0)</f>
        <v>0</v>
      </c>
      <c r="BF383" s="199">
        <f>IF(N383="znížená",J383,0)</f>
        <v>0</v>
      </c>
      <c r="BG383" s="199">
        <f>IF(N383="zákl. prenesená",J383,0)</f>
        <v>0</v>
      </c>
      <c r="BH383" s="199">
        <f>IF(N383="zníž. prenesená",J383,0)</f>
        <v>0</v>
      </c>
      <c r="BI383" s="199">
        <f>IF(N383="nulová",J383,0)</f>
        <v>0</v>
      </c>
      <c r="BJ383" s="15" t="s">
        <v>87</v>
      </c>
      <c r="BK383" s="199">
        <f>ROUND(I383*H383,2)</f>
        <v>0</v>
      </c>
      <c r="BL383" s="15" t="s">
        <v>214</v>
      </c>
      <c r="BM383" s="198" t="s">
        <v>976</v>
      </c>
    </row>
    <row r="384" s="12" customFormat="1" ht="22.8" customHeight="1">
      <c r="A384" s="12"/>
      <c r="B384" s="172"/>
      <c r="C384" s="12"/>
      <c r="D384" s="173" t="s">
        <v>74</v>
      </c>
      <c r="E384" s="183" t="s">
        <v>977</v>
      </c>
      <c r="F384" s="183" t="s">
        <v>978</v>
      </c>
      <c r="G384" s="12"/>
      <c r="H384" s="12"/>
      <c r="I384" s="175"/>
      <c r="J384" s="184">
        <f>BK384</f>
        <v>0</v>
      </c>
      <c r="K384" s="12"/>
      <c r="L384" s="172"/>
      <c r="M384" s="177"/>
      <c r="N384" s="178"/>
      <c r="O384" s="178"/>
      <c r="P384" s="179">
        <f>SUM(P385:P393)</f>
        <v>0</v>
      </c>
      <c r="Q384" s="178"/>
      <c r="R384" s="179">
        <f>SUM(R385:R393)</f>
        <v>9.5462519294089141</v>
      </c>
      <c r="S384" s="178"/>
      <c r="T384" s="180">
        <f>SUM(T385:T393)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73" t="s">
        <v>87</v>
      </c>
      <c r="AT384" s="181" t="s">
        <v>74</v>
      </c>
      <c r="AU384" s="181" t="s">
        <v>82</v>
      </c>
      <c r="AY384" s="173" t="s">
        <v>183</v>
      </c>
      <c r="BK384" s="182">
        <f>SUM(BK385:BK393)</f>
        <v>0</v>
      </c>
    </row>
    <row r="385" s="2" customFormat="1" ht="24.15" customHeight="1">
      <c r="A385" s="34"/>
      <c r="B385" s="185"/>
      <c r="C385" s="186" t="s">
        <v>578</v>
      </c>
      <c r="D385" s="186" t="s">
        <v>185</v>
      </c>
      <c r="E385" s="187" t="s">
        <v>979</v>
      </c>
      <c r="F385" s="188" t="s">
        <v>980</v>
      </c>
      <c r="G385" s="189" t="s">
        <v>213</v>
      </c>
      <c r="H385" s="190">
        <v>32.097000000000001</v>
      </c>
      <c r="I385" s="191"/>
      <c r="J385" s="192">
        <f>ROUND(I385*H385,2)</f>
        <v>0</v>
      </c>
      <c r="K385" s="193"/>
      <c r="L385" s="35"/>
      <c r="M385" s="194" t="s">
        <v>1</v>
      </c>
      <c r="N385" s="195" t="s">
        <v>41</v>
      </c>
      <c r="O385" s="78"/>
      <c r="P385" s="196">
        <f>O385*H385</f>
        <v>0</v>
      </c>
      <c r="Q385" s="196">
        <v>0.0037498831666510899</v>
      </c>
      <c r="R385" s="196">
        <f>Q385*H385</f>
        <v>0.12036000000000004</v>
      </c>
      <c r="S385" s="196">
        <v>0</v>
      </c>
      <c r="T385" s="197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198" t="s">
        <v>214</v>
      </c>
      <c r="AT385" s="198" t="s">
        <v>185</v>
      </c>
      <c r="AU385" s="198" t="s">
        <v>87</v>
      </c>
      <c r="AY385" s="15" t="s">
        <v>183</v>
      </c>
      <c r="BE385" s="199">
        <f>IF(N385="základná",J385,0)</f>
        <v>0</v>
      </c>
      <c r="BF385" s="199">
        <f>IF(N385="znížená",J385,0)</f>
        <v>0</v>
      </c>
      <c r="BG385" s="199">
        <f>IF(N385="zákl. prenesená",J385,0)</f>
        <v>0</v>
      </c>
      <c r="BH385" s="199">
        <f>IF(N385="zníž. prenesená",J385,0)</f>
        <v>0</v>
      </c>
      <c r="BI385" s="199">
        <f>IF(N385="nulová",J385,0)</f>
        <v>0</v>
      </c>
      <c r="BJ385" s="15" t="s">
        <v>87</v>
      </c>
      <c r="BK385" s="199">
        <f>ROUND(I385*H385,2)</f>
        <v>0</v>
      </c>
      <c r="BL385" s="15" t="s">
        <v>214</v>
      </c>
      <c r="BM385" s="198" t="s">
        <v>981</v>
      </c>
    </row>
    <row r="386" s="2" customFormat="1" ht="24.15" customHeight="1">
      <c r="A386" s="34"/>
      <c r="B386" s="185"/>
      <c r="C386" s="200" t="s">
        <v>982</v>
      </c>
      <c r="D386" s="200" t="s">
        <v>268</v>
      </c>
      <c r="E386" s="201" t="s">
        <v>983</v>
      </c>
      <c r="F386" s="202" t="s">
        <v>984</v>
      </c>
      <c r="G386" s="203" t="s">
        <v>213</v>
      </c>
      <c r="H386" s="204">
        <v>32.738999999999997</v>
      </c>
      <c r="I386" s="205"/>
      <c r="J386" s="206">
        <f>ROUND(I386*H386,2)</f>
        <v>0</v>
      </c>
      <c r="K386" s="207"/>
      <c r="L386" s="208"/>
      <c r="M386" s="209" t="s">
        <v>1</v>
      </c>
      <c r="N386" s="210" t="s">
        <v>41</v>
      </c>
      <c r="O386" s="78"/>
      <c r="P386" s="196">
        <f>O386*H386</f>
        <v>0</v>
      </c>
      <c r="Q386" s="196">
        <v>0.024000122178441601</v>
      </c>
      <c r="R386" s="196">
        <f>Q386*H386</f>
        <v>0.78573999999999944</v>
      </c>
      <c r="S386" s="196">
        <v>0</v>
      </c>
      <c r="T386" s="197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198" t="s">
        <v>242</v>
      </c>
      <c r="AT386" s="198" t="s">
        <v>268</v>
      </c>
      <c r="AU386" s="198" t="s">
        <v>87</v>
      </c>
      <c r="AY386" s="15" t="s">
        <v>183</v>
      </c>
      <c r="BE386" s="199">
        <f>IF(N386="základná",J386,0)</f>
        <v>0</v>
      </c>
      <c r="BF386" s="199">
        <f>IF(N386="znížená",J386,0)</f>
        <v>0</v>
      </c>
      <c r="BG386" s="199">
        <f>IF(N386="zákl. prenesená",J386,0)</f>
        <v>0</v>
      </c>
      <c r="BH386" s="199">
        <f>IF(N386="zníž. prenesená",J386,0)</f>
        <v>0</v>
      </c>
      <c r="BI386" s="199">
        <f>IF(N386="nulová",J386,0)</f>
        <v>0</v>
      </c>
      <c r="BJ386" s="15" t="s">
        <v>87</v>
      </c>
      <c r="BK386" s="199">
        <f>ROUND(I386*H386,2)</f>
        <v>0</v>
      </c>
      <c r="BL386" s="15" t="s">
        <v>214</v>
      </c>
      <c r="BM386" s="198" t="s">
        <v>985</v>
      </c>
    </row>
    <row r="387" s="2" customFormat="1" ht="16.5" customHeight="1">
      <c r="A387" s="34"/>
      <c r="B387" s="185"/>
      <c r="C387" s="186" t="s">
        <v>582</v>
      </c>
      <c r="D387" s="186" t="s">
        <v>185</v>
      </c>
      <c r="E387" s="187" t="s">
        <v>986</v>
      </c>
      <c r="F387" s="188" t="s">
        <v>987</v>
      </c>
      <c r="G387" s="189" t="s">
        <v>297</v>
      </c>
      <c r="H387" s="190">
        <v>300.01600000000002</v>
      </c>
      <c r="I387" s="191"/>
      <c r="J387" s="192">
        <f>ROUND(I387*H387,2)</f>
        <v>0</v>
      </c>
      <c r="K387" s="193"/>
      <c r="L387" s="35"/>
      <c r="M387" s="194" t="s">
        <v>1</v>
      </c>
      <c r="N387" s="195" t="s">
        <v>41</v>
      </c>
      <c r="O387" s="78"/>
      <c r="P387" s="196">
        <f>O387*H387</f>
        <v>0</v>
      </c>
      <c r="Q387" s="196">
        <v>0.00296000879953069</v>
      </c>
      <c r="R387" s="196">
        <f>Q387*H387</f>
        <v>0.88804999999999956</v>
      </c>
      <c r="S387" s="196">
        <v>0</v>
      </c>
      <c r="T387" s="197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98" t="s">
        <v>214</v>
      </c>
      <c r="AT387" s="198" t="s">
        <v>185</v>
      </c>
      <c r="AU387" s="198" t="s">
        <v>87</v>
      </c>
      <c r="AY387" s="15" t="s">
        <v>183</v>
      </c>
      <c r="BE387" s="199">
        <f>IF(N387="základná",J387,0)</f>
        <v>0</v>
      </c>
      <c r="BF387" s="199">
        <f>IF(N387="znížená",J387,0)</f>
        <v>0</v>
      </c>
      <c r="BG387" s="199">
        <f>IF(N387="zákl. prenesená",J387,0)</f>
        <v>0</v>
      </c>
      <c r="BH387" s="199">
        <f>IF(N387="zníž. prenesená",J387,0)</f>
        <v>0</v>
      </c>
      <c r="BI387" s="199">
        <f>IF(N387="nulová",J387,0)</f>
        <v>0</v>
      </c>
      <c r="BJ387" s="15" t="s">
        <v>87</v>
      </c>
      <c r="BK387" s="199">
        <f>ROUND(I387*H387,2)</f>
        <v>0</v>
      </c>
      <c r="BL387" s="15" t="s">
        <v>214</v>
      </c>
      <c r="BM387" s="198" t="s">
        <v>988</v>
      </c>
    </row>
    <row r="388" s="2" customFormat="1" ht="16.5" customHeight="1">
      <c r="A388" s="34"/>
      <c r="B388" s="185"/>
      <c r="C388" s="200" t="s">
        <v>989</v>
      </c>
      <c r="D388" s="200" t="s">
        <v>268</v>
      </c>
      <c r="E388" s="201" t="s">
        <v>990</v>
      </c>
      <c r="F388" s="202" t="s">
        <v>991</v>
      </c>
      <c r="G388" s="203" t="s">
        <v>297</v>
      </c>
      <c r="H388" s="204">
        <v>306.01600000000002</v>
      </c>
      <c r="I388" s="205"/>
      <c r="J388" s="206">
        <f>ROUND(I388*H388,2)</f>
        <v>0</v>
      </c>
      <c r="K388" s="207"/>
      <c r="L388" s="208"/>
      <c r="M388" s="209" t="s">
        <v>1</v>
      </c>
      <c r="N388" s="210" t="s">
        <v>41</v>
      </c>
      <c r="O388" s="78"/>
      <c r="P388" s="196">
        <f>O388*H388</f>
        <v>0</v>
      </c>
      <c r="Q388" s="196">
        <v>0.00042001071839380903</v>
      </c>
      <c r="R388" s="196">
        <f>Q388*H388</f>
        <v>0.12852999999999987</v>
      </c>
      <c r="S388" s="196">
        <v>0</v>
      </c>
      <c r="T388" s="197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198" t="s">
        <v>242</v>
      </c>
      <c r="AT388" s="198" t="s">
        <v>268</v>
      </c>
      <c r="AU388" s="198" t="s">
        <v>87</v>
      </c>
      <c r="AY388" s="15" t="s">
        <v>183</v>
      </c>
      <c r="BE388" s="199">
        <f>IF(N388="základná",J388,0)</f>
        <v>0</v>
      </c>
      <c r="BF388" s="199">
        <f>IF(N388="znížená",J388,0)</f>
        <v>0</v>
      </c>
      <c r="BG388" s="199">
        <f>IF(N388="zákl. prenesená",J388,0)</f>
        <v>0</v>
      </c>
      <c r="BH388" s="199">
        <f>IF(N388="zníž. prenesená",J388,0)</f>
        <v>0</v>
      </c>
      <c r="BI388" s="199">
        <f>IF(N388="nulová",J388,0)</f>
        <v>0</v>
      </c>
      <c r="BJ388" s="15" t="s">
        <v>87</v>
      </c>
      <c r="BK388" s="199">
        <f>ROUND(I388*H388,2)</f>
        <v>0</v>
      </c>
      <c r="BL388" s="15" t="s">
        <v>214</v>
      </c>
      <c r="BM388" s="198" t="s">
        <v>992</v>
      </c>
    </row>
    <row r="389" s="2" customFormat="1" ht="24.15" customHeight="1">
      <c r="A389" s="34"/>
      <c r="B389" s="185"/>
      <c r="C389" s="186" t="s">
        <v>585</v>
      </c>
      <c r="D389" s="186" t="s">
        <v>185</v>
      </c>
      <c r="E389" s="187" t="s">
        <v>993</v>
      </c>
      <c r="F389" s="188" t="s">
        <v>994</v>
      </c>
      <c r="G389" s="189" t="s">
        <v>297</v>
      </c>
      <c r="H389" s="190">
        <v>31.960000000000001</v>
      </c>
      <c r="I389" s="191"/>
      <c r="J389" s="192">
        <f>ROUND(I389*H389,2)</f>
        <v>0</v>
      </c>
      <c r="K389" s="193"/>
      <c r="L389" s="35"/>
      <c r="M389" s="194" t="s">
        <v>1</v>
      </c>
      <c r="N389" s="195" t="s">
        <v>41</v>
      </c>
      <c r="O389" s="78"/>
      <c r="P389" s="196">
        <f>O389*H389</f>
        <v>0</v>
      </c>
      <c r="Q389" s="196">
        <v>0.0029599499374217799</v>
      </c>
      <c r="R389" s="196">
        <f>Q389*H389</f>
        <v>0.094600000000000087</v>
      </c>
      <c r="S389" s="196">
        <v>0</v>
      </c>
      <c r="T389" s="197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198" t="s">
        <v>214</v>
      </c>
      <c r="AT389" s="198" t="s">
        <v>185</v>
      </c>
      <c r="AU389" s="198" t="s">
        <v>87</v>
      </c>
      <c r="AY389" s="15" t="s">
        <v>183</v>
      </c>
      <c r="BE389" s="199">
        <f>IF(N389="základná",J389,0)</f>
        <v>0</v>
      </c>
      <c r="BF389" s="199">
        <f>IF(N389="znížená",J389,0)</f>
        <v>0</v>
      </c>
      <c r="BG389" s="199">
        <f>IF(N389="zákl. prenesená",J389,0)</f>
        <v>0</v>
      </c>
      <c r="BH389" s="199">
        <f>IF(N389="zníž. prenesená",J389,0)</f>
        <v>0</v>
      </c>
      <c r="BI389" s="199">
        <f>IF(N389="nulová",J389,0)</f>
        <v>0</v>
      </c>
      <c r="BJ389" s="15" t="s">
        <v>87</v>
      </c>
      <c r="BK389" s="199">
        <f>ROUND(I389*H389,2)</f>
        <v>0</v>
      </c>
      <c r="BL389" s="15" t="s">
        <v>214</v>
      </c>
      <c r="BM389" s="198" t="s">
        <v>995</v>
      </c>
    </row>
    <row r="390" s="2" customFormat="1" ht="16.5" customHeight="1">
      <c r="A390" s="34"/>
      <c r="B390" s="185"/>
      <c r="C390" s="200" t="s">
        <v>996</v>
      </c>
      <c r="D390" s="200" t="s">
        <v>268</v>
      </c>
      <c r="E390" s="201" t="s">
        <v>990</v>
      </c>
      <c r="F390" s="202" t="s">
        <v>991</v>
      </c>
      <c r="G390" s="203" t="s">
        <v>297</v>
      </c>
      <c r="H390" s="204">
        <v>32.598999999999997</v>
      </c>
      <c r="I390" s="205"/>
      <c r="J390" s="206">
        <f>ROUND(I390*H390,2)</f>
        <v>0</v>
      </c>
      <c r="K390" s="207"/>
      <c r="L390" s="208"/>
      <c r="M390" s="209" t="s">
        <v>1</v>
      </c>
      <c r="N390" s="210" t="s">
        <v>41</v>
      </c>
      <c r="O390" s="78"/>
      <c r="P390" s="196">
        <f>O390*H390</f>
        <v>0</v>
      </c>
      <c r="Q390" s="196">
        <v>0.00042001071839380903</v>
      </c>
      <c r="R390" s="196">
        <f>Q390*H390</f>
        <v>0.013691929408919779</v>
      </c>
      <c r="S390" s="196">
        <v>0</v>
      </c>
      <c r="T390" s="197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98" t="s">
        <v>242</v>
      </c>
      <c r="AT390" s="198" t="s">
        <v>268</v>
      </c>
      <c r="AU390" s="198" t="s">
        <v>87</v>
      </c>
      <c r="AY390" s="15" t="s">
        <v>183</v>
      </c>
      <c r="BE390" s="199">
        <f>IF(N390="základná",J390,0)</f>
        <v>0</v>
      </c>
      <c r="BF390" s="199">
        <f>IF(N390="znížená",J390,0)</f>
        <v>0</v>
      </c>
      <c r="BG390" s="199">
        <f>IF(N390="zákl. prenesená",J390,0)</f>
        <v>0</v>
      </c>
      <c r="BH390" s="199">
        <f>IF(N390="zníž. prenesená",J390,0)</f>
        <v>0</v>
      </c>
      <c r="BI390" s="199">
        <f>IF(N390="nulová",J390,0)</f>
        <v>0</v>
      </c>
      <c r="BJ390" s="15" t="s">
        <v>87</v>
      </c>
      <c r="BK390" s="199">
        <f>ROUND(I390*H390,2)</f>
        <v>0</v>
      </c>
      <c r="BL390" s="15" t="s">
        <v>214</v>
      </c>
      <c r="BM390" s="198" t="s">
        <v>997</v>
      </c>
    </row>
    <row r="391" s="2" customFormat="1" ht="16.5" customHeight="1">
      <c r="A391" s="34"/>
      <c r="B391" s="185"/>
      <c r="C391" s="186" t="s">
        <v>589</v>
      </c>
      <c r="D391" s="186" t="s">
        <v>185</v>
      </c>
      <c r="E391" s="187" t="s">
        <v>998</v>
      </c>
      <c r="F391" s="188" t="s">
        <v>999</v>
      </c>
      <c r="G391" s="189" t="s">
        <v>213</v>
      </c>
      <c r="H391" s="190">
        <v>488.12</v>
      </c>
      <c r="I391" s="191"/>
      <c r="J391" s="192">
        <f>ROUND(I391*H391,2)</f>
        <v>0</v>
      </c>
      <c r="K391" s="193"/>
      <c r="L391" s="35"/>
      <c r="M391" s="194" t="s">
        <v>1</v>
      </c>
      <c r="N391" s="195" t="s">
        <v>41</v>
      </c>
      <c r="O391" s="78"/>
      <c r="P391" s="196">
        <f>O391*H391</f>
        <v>0</v>
      </c>
      <c r="Q391" s="196">
        <v>0.0038499959026468901</v>
      </c>
      <c r="R391" s="196">
        <f>Q391*H391</f>
        <v>1.8792599999999999</v>
      </c>
      <c r="S391" s="196">
        <v>0</v>
      </c>
      <c r="T391" s="197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198" t="s">
        <v>214</v>
      </c>
      <c r="AT391" s="198" t="s">
        <v>185</v>
      </c>
      <c r="AU391" s="198" t="s">
        <v>87</v>
      </c>
      <c r="AY391" s="15" t="s">
        <v>183</v>
      </c>
      <c r="BE391" s="199">
        <f>IF(N391="základná",J391,0)</f>
        <v>0</v>
      </c>
      <c r="BF391" s="199">
        <f>IF(N391="znížená",J391,0)</f>
        <v>0</v>
      </c>
      <c r="BG391" s="199">
        <f>IF(N391="zákl. prenesená",J391,0)</f>
        <v>0</v>
      </c>
      <c r="BH391" s="199">
        <f>IF(N391="zníž. prenesená",J391,0)</f>
        <v>0</v>
      </c>
      <c r="BI391" s="199">
        <f>IF(N391="nulová",J391,0)</f>
        <v>0</v>
      </c>
      <c r="BJ391" s="15" t="s">
        <v>87</v>
      </c>
      <c r="BK391" s="199">
        <f>ROUND(I391*H391,2)</f>
        <v>0</v>
      </c>
      <c r="BL391" s="15" t="s">
        <v>214</v>
      </c>
      <c r="BM391" s="198" t="s">
        <v>1000</v>
      </c>
    </row>
    <row r="392" s="2" customFormat="1" ht="16.5" customHeight="1">
      <c r="A392" s="34"/>
      <c r="B392" s="185"/>
      <c r="C392" s="200" t="s">
        <v>1001</v>
      </c>
      <c r="D392" s="200" t="s">
        <v>268</v>
      </c>
      <c r="E392" s="201" t="s">
        <v>1002</v>
      </c>
      <c r="F392" s="202" t="s">
        <v>1003</v>
      </c>
      <c r="G392" s="203" t="s">
        <v>213</v>
      </c>
      <c r="H392" s="204">
        <v>497.882</v>
      </c>
      <c r="I392" s="205"/>
      <c r="J392" s="206">
        <f>ROUND(I392*H392,2)</f>
        <v>0</v>
      </c>
      <c r="K392" s="207"/>
      <c r="L392" s="208"/>
      <c r="M392" s="209" t="s">
        <v>1</v>
      </c>
      <c r="N392" s="210" t="s">
        <v>41</v>
      </c>
      <c r="O392" s="78"/>
      <c r="P392" s="196">
        <f>O392*H392</f>
        <v>0</v>
      </c>
      <c r="Q392" s="196">
        <v>0.011319991483925901</v>
      </c>
      <c r="R392" s="196">
        <f>Q392*H392</f>
        <v>5.6360199999999958</v>
      </c>
      <c r="S392" s="196">
        <v>0</v>
      </c>
      <c r="T392" s="197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198" t="s">
        <v>242</v>
      </c>
      <c r="AT392" s="198" t="s">
        <v>268</v>
      </c>
      <c r="AU392" s="198" t="s">
        <v>87</v>
      </c>
      <c r="AY392" s="15" t="s">
        <v>183</v>
      </c>
      <c r="BE392" s="199">
        <f>IF(N392="základná",J392,0)</f>
        <v>0</v>
      </c>
      <c r="BF392" s="199">
        <f>IF(N392="znížená",J392,0)</f>
        <v>0</v>
      </c>
      <c r="BG392" s="199">
        <f>IF(N392="zákl. prenesená",J392,0)</f>
        <v>0</v>
      </c>
      <c r="BH392" s="199">
        <f>IF(N392="zníž. prenesená",J392,0)</f>
        <v>0</v>
      </c>
      <c r="BI392" s="199">
        <f>IF(N392="nulová",J392,0)</f>
        <v>0</v>
      </c>
      <c r="BJ392" s="15" t="s">
        <v>87</v>
      </c>
      <c r="BK392" s="199">
        <f>ROUND(I392*H392,2)</f>
        <v>0</v>
      </c>
      <c r="BL392" s="15" t="s">
        <v>214</v>
      </c>
      <c r="BM392" s="198" t="s">
        <v>1004</v>
      </c>
    </row>
    <row r="393" s="2" customFormat="1" ht="24.15" customHeight="1">
      <c r="A393" s="34"/>
      <c r="B393" s="185"/>
      <c r="C393" s="186" t="s">
        <v>592</v>
      </c>
      <c r="D393" s="186" t="s">
        <v>185</v>
      </c>
      <c r="E393" s="187" t="s">
        <v>1005</v>
      </c>
      <c r="F393" s="188" t="s">
        <v>1006</v>
      </c>
      <c r="G393" s="189" t="s">
        <v>194</v>
      </c>
      <c r="H393" s="190">
        <v>9.5459999999999994</v>
      </c>
      <c r="I393" s="191"/>
      <c r="J393" s="192">
        <f>ROUND(I393*H393,2)</f>
        <v>0</v>
      </c>
      <c r="K393" s="193"/>
      <c r="L393" s="35"/>
      <c r="M393" s="194" t="s">
        <v>1</v>
      </c>
      <c r="N393" s="195" t="s">
        <v>41</v>
      </c>
      <c r="O393" s="78"/>
      <c r="P393" s="196">
        <f>O393*H393</f>
        <v>0</v>
      </c>
      <c r="Q393" s="196">
        <v>0</v>
      </c>
      <c r="R393" s="196">
        <f>Q393*H393</f>
        <v>0</v>
      </c>
      <c r="S393" s="196">
        <v>0</v>
      </c>
      <c r="T393" s="197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8" t="s">
        <v>214</v>
      </c>
      <c r="AT393" s="198" t="s">
        <v>185</v>
      </c>
      <c r="AU393" s="198" t="s">
        <v>87</v>
      </c>
      <c r="AY393" s="15" t="s">
        <v>183</v>
      </c>
      <c r="BE393" s="199">
        <f>IF(N393="základná",J393,0)</f>
        <v>0</v>
      </c>
      <c r="BF393" s="199">
        <f>IF(N393="znížená",J393,0)</f>
        <v>0</v>
      </c>
      <c r="BG393" s="199">
        <f>IF(N393="zákl. prenesená",J393,0)</f>
        <v>0</v>
      </c>
      <c r="BH393" s="199">
        <f>IF(N393="zníž. prenesená",J393,0)</f>
        <v>0</v>
      </c>
      <c r="BI393" s="199">
        <f>IF(N393="nulová",J393,0)</f>
        <v>0</v>
      </c>
      <c r="BJ393" s="15" t="s">
        <v>87</v>
      </c>
      <c r="BK393" s="199">
        <f>ROUND(I393*H393,2)</f>
        <v>0</v>
      </c>
      <c r="BL393" s="15" t="s">
        <v>214</v>
      </c>
      <c r="BM393" s="198" t="s">
        <v>1007</v>
      </c>
    </row>
    <row r="394" s="12" customFormat="1" ht="22.8" customHeight="1">
      <c r="A394" s="12"/>
      <c r="B394" s="172"/>
      <c r="C394" s="12"/>
      <c r="D394" s="173" t="s">
        <v>74</v>
      </c>
      <c r="E394" s="183" t="s">
        <v>1008</v>
      </c>
      <c r="F394" s="183" t="s">
        <v>1009</v>
      </c>
      <c r="G394" s="12"/>
      <c r="H394" s="12"/>
      <c r="I394" s="175"/>
      <c r="J394" s="184">
        <f>BK394</f>
        <v>0</v>
      </c>
      <c r="K394" s="12"/>
      <c r="L394" s="172"/>
      <c r="M394" s="177"/>
      <c r="N394" s="178"/>
      <c r="O394" s="178"/>
      <c r="P394" s="179">
        <f>SUM(P395:P404)</f>
        <v>0</v>
      </c>
      <c r="Q394" s="178"/>
      <c r="R394" s="179">
        <f>SUM(R395:R404)</f>
        <v>0.4128400000000001</v>
      </c>
      <c r="S394" s="178"/>
      <c r="T394" s="180">
        <f>SUM(T395:T404)</f>
        <v>4.5499499999999999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173" t="s">
        <v>87</v>
      </c>
      <c r="AT394" s="181" t="s">
        <v>74</v>
      </c>
      <c r="AU394" s="181" t="s">
        <v>82</v>
      </c>
      <c r="AY394" s="173" t="s">
        <v>183</v>
      </c>
      <c r="BK394" s="182">
        <f>SUM(BK395:BK404)</f>
        <v>0</v>
      </c>
    </row>
    <row r="395" s="2" customFormat="1" ht="21.75" customHeight="1">
      <c r="A395" s="34"/>
      <c r="B395" s="185"/>
      <c r="C395" s="186" t="s">
        <v>1010</v>
      </c>
      <c r="D395" s="186" t="s">
        <v>185</v>
      </c>
      <c r="E395" s="187" t="s">
        <v>1011</v>
      </c>
      <c r="F395" s="188" t="s">
        <v>1012</v>
      </c>
      <c r="G395" s="189" t="s">
        <v>297</v>
      </c>
      <c r="H395" s="190">
        <v>136.59999999999999</v>
      </c>
      <c r="I395" s="191"/>
      <c r="J395" s="192">
        <f>ROUND(I395*H395,2)</f>
        <v>0</v>
      </c>
      <c r="K395" s="193"/>
      <c r="L395" s="35"/>
      <c r="M395" s="194" t="s">
        <v>1</v>
      </c>
      <c r="N395" s="195" t="s">
        <v>41</v>
      </c>
      <c r="O395" s="78"/>
      <c r="P395" s="196">
        <f>O395*H395</f>
        <v>0</v>
      </c>
      <c r="Q395" s="196">
        <v>1.00292825768668E-05</v>
      </c>
      <c r="R395" s="196">
        <f>Q395*H395</f>
        <v>0.0013700000000000047</v>
      </c>
      <c r="S395" s="196">
        <v>0</v>
      </c>
      <c r="T395" s="197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198" t="s">
        <v>214</v>
      </c>
      <c r="AT395" s="198" t="s">
        <v>185</v>
      </c>
      <c r="AU395" s="198" t="s">
        <v>87</v>
      </c>
      <c r="AY395" s="15" t="s">
        <v>183</v>
      </c>
      <c r="BE395" s="199">
        <f>IF(N395="základná",J395,0)</f>
        <v>0</v>
      </c>
      <c r="BF395" s="199">
        <f>IF(N395="znížená",J395,0)</f>
        <v>0</v>
      </c>
      <c r="BG395" s="199">
        <f>IF(N395="zákl. prenesená",J395,0)</f>
        <v>0</v>
      </c>
      <c r="BH395" s="199">
        <f>IF(N395="zníž. prenesená",J395,0)</f>
        <v>0</v>
      </c>
      <c r="BI395" s="199">
        <f>IF(N395="nulová",J395,0)</f>
        <v>0</v>
      </c>
      <c r="BJ395" s="15" t="s">
        <v>87</v>
      </c>
      <c r="BK395" s="199">
        <f>ROUND(I395*H395,2)</f>
        <v>0</v>
      </c>
      <c r="BL395" s="15" t="s">
        <v>214</v>
      </c>
      <c r="BM395" s="198" t="s">
        <v>1013</v>
      </c>
    </row>
    <row r="396" s="2" customFormat="1" ht="16.5" customHeight="1">
      <c r="A396" s="34"/>
      <c r="B396" s="185"/>
      <c r="C396" s="200" t="s">
        <v>596</v>
      </c>
      <c r="D396" s="200" t="s">
        <v>268</v>
      </c>
      <c r="E396" s="201" t="s">
        <v>1014</v>
      </c>
      <c r="F396" s="202" t="s">
        <v>1015</v>
      </c>
      <c r="G396" s="203" t="s">
        <v>297</v>
      </c>
      <c r="H396" s="204">
        <v>137.96600000000001</v>
      </c>
      <c r="I396" s="205"/>
      <c r="J396" s="206">
        <f>ROUND(I396*H396,2)</f>
        <v>0</v>
      </c>
      <c r="K396" s="207"/>
      <c r="L396" s="208"/>
      <c r="M396" s="209" t="s">
        <v>1</v>
      </c>
      <c r="N396" s="210" t="s">
        <v>41</v>
      </c>
      <c r="O396" s="78"/>
      <c r="P396" s="196">
        <f>O396*H396</f>
        <v>0</v>
      </c>
      <c r="Q396" s="196">
        <v>0.00049997825551222801</v>
      </c>
      <c r="R396" s="196">
        <f>Q396*H396</f>
        <v>0.068980000000000055</v>
      </c>
      <c r="S396" s="196">
        <v>0</v>
      </c>
      <c r="T396" s="197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98" t="s">
        <v>242</v>
      </c>
      <c r="AT396" s="198" t="s">
        <v>268</v>
      </c>
      <c r="AU396" s="198" t="s">
        <v>87</v>
      </c>
      <c r="AY396" s="15" t="s">
        <v>183</v>
      </c>
      <c r="BE396" s="199">
        <f>IF(N396="základná",J396,0)</f>
        <v>0</v>
      </c>
      <c r="BF396" s="199">
        <f>IF(N396="znížená",J396,0)</f>
        <v>0</v>
      </c>
      <c r="BG396" s="199">
        <f>IF(N396="zákl. prenesená",J396,0)</f>
        <v>0</v>
      </c>
      <c r="BH396" s="199">
        <f>IF(N396="zníž. prenesená",J396,0)</f>
        <v>0</v>
      </c>
      <c r="BI396" s="199">
        <f>IF(N396="nulová",J396,0)</f>
        <v>0</v>
      </c>
      <c r="BJ396" s="15" t="s">
        <v>87</v>
      </c>
      <c r="BK396" s="199">
        <f>ROUND(I396*H396,2)</f>
        <v>0</v>
      </c>
      <c r="BL396" s="15" t="s">
        <v>214</v>
      </c>
      <c r="BM396" s="198" t="s">
        <v>1016</v>
      </c>
    </row>
    <row r="397" s="2" customFormat="1" ht="16.5" customHeight="1">
      <c r="A397" s="34"/>
      <c r="B397" s="185"/>
      <c r="C397" s="186" t="s">
        <v>1017</v>
      </c>
      <c r="D397" s="186" t="s">
        <v>185</v>
      </c>
      <c r="E397" s="187" t="s">
        <v>1018</v>
      </c>
      <c r="F397" s="188" t="s">
        <v>1019</v>
      </c>
      <c r="G397" s="189" t="s">
        <v>297</v>
      </c>
      <c r="H397" s="190">
        <v>8.6950000000000003</v>
      </c>
      <c r="I397" s="191"/>
      <c r="J397" s="192">
        <f>ROUND(I397*H397,2)</f>
        <v>0</v>
      </c>
      <c r="K397" s="193"/>
      <c r="L397" s="35"/>
      <c r="M397" s="194" t="s">
        <v>1</v>
      </c>
      <c r="N397" s="195" t="s">
        <v>41</v>
      </c>
      <c r="O397" s="78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R397" s="198" t="s">
        <v>214</v>
      </c>
      <c r="AT397" s="198" t="s">
        <v>185</v>
      </c>
      <c r="AU397" s="198" t="s">
        <v>87</v>
      </c>
      <c r="AY397" s="15" t="s">
        <v>183</v>
      </c>
      <c r="BE397" s="199">
        <f>IF(N397="základná",J397,0)</f>
        <v>0</v>
      </c>
      <c r="BF397" s="199">
        <f>IF(N397="znížená",J397,0)</f>
        <v>0</v>
      </c>
      <c r="BG397" s="199">
        <f>IF(N397="zákl. prenesená",J397,0)</f>
        <v>0</v>
      </c>
      <c r="BH397" s="199">
        <f>IF(N397="zníž. prenesená",J397,0)</f>
        <v>0</v>
      </c>
      <c r="BI397" s="199">
        <f>IF(N397="nulová",J397,0)</f>
        <v>0</v>
      </c>
      <c r="BJ397" s="15" t="s">
        <v>87</v>
      </c>
      <c r="BK397" s="199">
        <f>ROUND(I397*H397,2)</f>
        <v>0</v>
      </c>
      <c r="BL397" s="15" t="s">
        <v>214</v>
      </c>
      <c r="BM397" s="198" t="s">
        <v>1020</v>
      </c>
    </row>
    <row r="398" s="2" customFormat="1" ht="16.5" customHeight="1">
      <c r="A398" s="34"/>
      <c r="B398" s="185"/>
      <c r="C398" s="200" t="s">
        <v>599</v>
      </c>
      <c r="D398" s="200" t="s">
        <v>268</v>
      </c>
      <c r="E398" s="201" t="s">
        <v>1021</v>
      </c>
      <c r="F398" s="202" t="s">
        <v>1022</v>
      </c>
      <c r="G398" s="203" t="s">
        <v>297</v>
      </c>
      <c r="H398" s="204">
        <v>8.782</v>
      </c>
      <c r="I398" s="205"/>
      <c r="J398" s="206">
        <f>ROUND(I398*H398,2)</f>
        <v>0</v>
      </c>
      <c r="K398" s="207"/>
      <c r="L398" s="208"/>
      <c r="M398" s="209" t="s">
        <v>1</v>
      </c>
      <c r="N398" s="210" t="s">
        <v>41</v>
      </c>
      <c r="O398" s="78"/>
      <c r="P398" s="196">
        <f>O398*H398</f>
        <v>0</v>
      </c>
      <c r="Q398" s="196">
        <v>0.00031997267137326299</v>
      </c>
      <c r="R398" s="196">
        <f>Q398*H398</f>
        <v>0.0028099999999999957</v>
      </c>
      <c r="S398" s="196">
        <v>0</v>
      </c>
      <c r="T398" s="197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98" t="s">
        <v>242</v>
      </c>
      <c r="AT398" s="198" t="s">
        <v>268</v>
      </c>
      <c r="AU398" s="198" t="s">
        <v>87</v>
      </c>
      <c r="AY398" s="15" t="s">
        <v>183</v>
      </c>
      <c r="BE398" s="199">
        <f>IF(N398="základná",J398,0)</f>
        <v>0</v>
      </c>
      <c r="BF398" s="199">
        <f>IF(N398="znížená",J398,0)</f>
        <v>0</v>
      </c>
      <c r="BG398" s="199">
        <f>IF(N398="zákl. prenesená",J398,0)</f>
        <v>0</v>
      </c>
      <c r="BH398" s="199">
        <f>IF(N398="zníž. prenesená",J398,0)</f>
        <v>0</v>
      </c>
      <c r="BI398" s="199">
        <f>IF(N398="nulová",J398,0)</f>
        <v>0</v>
      </c>
      <c r="BJ398" s="15" t="s">
        <v>87</v>
      </c>
      <c r="BK398" s="199">
        <f>ROUND(I398*H398,2)</f>
        <v>0</v>
      </c>
      <c r="BL398" s="15" t="s">
        <v>214</v>
      </c>
      <c r="BM398" s="198" t="s">
        <v>1023</v>
      </c>
    </row>
    <row r="399" s="2" customFormat="1" ht="24.15" customHeight="1">
      <c r="A399" s="34"/>
      <c r="B399" s="185"/>
      <c r="C399" s="186" t="s">
        <v>1024</v>
      </c>
      <c r="D399" s="186" t="s">
        <v>185</v>
      </c>
      <c r="E399" s="187" t="s">
        <v>1025</v>
      </c>
      <c r="F399" s="188" t="s">
        <v>1026</v>
      </c>
      <c r="G399" s="189" t="s">
        <v>213</v>
      </c>
      <c r="H399" s="190">
        <v>303.32999999999998</v>
      </c>
      <c r="I399" s="191"/>
      <c r="J399" s="192">
        <f>ROUND(I399*H399,2)</f>
        <v>0</v>
      </c>
      <c r="K399" s="193"/>
      <c r="L399" s="35"/>
      <c r="M399" s="194" t="s">
        <v>1</v>
      </c>
      <c r="N399" s="195" t="s">
        <v>41</v>
      </c>
      <c r="O399" s="78"/>
      <c r="P399" s="196">
        <f>O399*H399</f>
        <v>0</v>
      </c>
      <c r="Q399" s="196">
        <v>0</v>
      </c>
      <c r="R399" s="196">
        <f>Q399*H399</f>
        <v>0</v>
      </c>
      <c r="S399" s="196">
        <v>0.014999999999999999</v>
      </c>
      <c r="T399" s="197">
        <f>S399*H399</f>
        <v>4.5499499999999999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98" t="s">
        <v>214</v>
      </c>
      <c r="AT399" s="198" t="s">
        <v>185</v>
      </c>
      <c r="AU399" s="198" t="s">
        <v>87</v>
      </c>
      <c r="AY399" s="15" t="s">
        <v>183</v>
      </c>
      <c r="BE399" s="199">
        <f>IF(N399="základná",J399,0)</f>
        <v>0</v>
      </c>
      <c r="BF399" s="199">
        <f>IF(N399="znížená",J399,0)</f>
        <v>0</v>
      </c>
      <c r="BG399" s="199">
        <f>IF(N399="zákl. prenesená",J399,0)</f>
        <v>0</v>
      </c>
      <c r="BH399" s="199">
        <f>IF(N399="zníž. prenesená",J399,0)</f>
        <v>0</v>
      </c>
      <c r="BI399" s="199">
        <f>IF(N399="nulová",J399,0)</f>
        <v>0</v>
      </c>
      <c r="BJ399" s="15" t="s">
        <v>87</v>
      </c>
      <c r="BK399" s="199">
        <f>ROUND(I399*H399,2)</f>
        <v>0</v>
      </c>
      <c r="BL399" s="15" t="s">
        <v>214</v>
      </c>
      <c r="BM399" s="198" t="s">
        <v>1027</v>
      </c>
    </row>
    <row r="400" s="2" customFormat="1" ht="24.15" customHeight="1">
      <c r="A400" s="34"/>
      <c r="B400" s="185"/>
      <c r="C400" s="186" t="s">
        <v>603</v>
      </c>
      <c r="D400" s="186" t="s">
        <v>185</v>
      </c>
      <c r="E400" s="187" t="s">
        <v>1028</v>
      </c>
      <c r="F400" s="188" t="s">
        <v>1029</v>
      </c>
      <c r="G400" s="189" t="s">
        <v>213</v>
      </c>
      <c r="H400" s="190">
        <v>163.12000000000001</v>
      </c>
      <c r="I400" s="191"/>
      <c r="J400" s="192">
        <f>ROUND(I400*H400,2)</f>
        <v>0</v>
      </c>
      <c r="K400" s="193"/>
      <c r="L400" s="35"/>
      <c r="M400" s="194" t="s">
        <v>1</v>
      </c>
      <c r="N400" s="195" t="s">
        <v>41</v>
      </c>
      <c r="O400" s="78"/>
      <c r="P400" s="196">
        <f>O400*H400</f>
        <v>0</v>
      </c>
      <c r="Q400" s="196">
        <v>0.002</v>
      </c>
      <c r="R400" s="196">
        <f>Q400*H400</f>
        <v>0.32624000000000003</v>
      </c>
      <c r="S400" s="196">
        <v>0</v>
      </c>
      <c r="T400" s="197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98" t="s">
        <v>214</v>
      </c>
      <c r="AT400" s="198" t="s">
        <v>185</v>
      </c>
      <c r="AU400" s="198" t="s">
        <v>87</v>
      </c>
      <c r="AY400" s="15" t="s">
        <v>183</v>
      </c>
      <c r="BE400" s="199">
        <f>IF(N400="základná",J400,0)</f>
        <v>0</v>
      </c>
      <c r="BF400" s="199">
        <f>IF(N400="znížená",J400,0)</f>
        <v>0</v>
      </c>
      <c r="BG400" s="199">
        <f>IF(N400="zákl. prenesená",J400,0)</f>
        <v>0</v>
      </c>
      <c r="BH400" s="199">
        <f>IF(N400="zníž. prenesená",J400,0)</f>
        <v>0</v>
      </c>
      <c r="BI400" s="199">
        <f>IF(N400="nulová",J400,0)</f>
        <v>0</v>
      </c>
      <c r="BJ400" s="15" t="s">
        <v>87</v>
      </c>
      <c r="BK400" s="199">
        <f>ROUND(I400*H400,2)</f>
        <v>0</v>
      </c>
      <c r="BL400" s="15" t="s">
        <v>214</v>
      </c>
      <c r="BM400" s="198" t="s">
        <v>1030</v>
      </c>
    </row>
    <row r="401" s="2" customFormat="1" ht="16.5" customHeight="1">
      <c r="A401" s="34"/>
      <c r="B401" s="185"/>
      <c r="C401" s="200" t="s">
        <v>1031</v>
      </c>
      <c r="D401" s="200" t="s">
        <v>268</v>
      </c>
      <c r="E401" s="201" t="s">
        <v>1032</v>
      </c>
      <c r="F401" s="202" t="s">
        <v>1033</v>
      </c>
      <c r="G401" s="203" t="s">
        <v>213</v>
      </c>
      <c r="H401" s="204">
        <v>166.38200000000001</v>
      </c>
      <c r="I401" s="205"/>
      <c r="J401" s="206">
        <f>ROUND(I401*H401,2)</f>
        <v>0</v>
      </c>
      <c r="K401" s="207"/>
      <c r="L401" s="208"/>
      <c r="M401" s="209" t="s">
        <v>1</v>
      </c>
      <c r="N401" s="210" t="s">
        <v>41</v>
      </c>
      <c r="O401" s="78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98" t="s">
        <v>242</v>
      </c>
      <c r="AT401" s="198" t="s">
        <v>268</v>
      </c>
      <c r="AU401" s="198" t="s">
        <v>87</v>
      </c>
      <c r="AY401" s="15" t="s">
        <v>183</v>
      </c>
      <c r="BE401" s="199">
        <f>IF(N401="základná",J401,0)</f>
        <v>0</v>
      </c>
      <c r="BF401" s="199">
        <f>IF(N401="znížená",J401,0)</f>
        <v>0</v>
      </c>
      <c r="BG401" s="199">
        <f>IF(N401="zákl. prenesená",J401,0)</f>
        <v>0</v>
      </c>
      <c r="BH401" s="199">
        <f>IF(N401="zníž. prenesená",J401,0)</f>
        <v>0</v>
      </c>
      <c r="BI401" s="199">
        <f>IF(N401="nulová",J401,0)</f>
        <v>0</v>
      </c>
      <c r="BJ401" s="15" t="s">
        <v>87</v>
      </c>
      <c r="BK401" s="199">
        <f>ROUND(I401*H401,2)</f>
        <v>0</v>
      </c>
      <c r="BL401" s="15" t="s">
        <v>214</v>
      </c>
      <c r="BM401" s="198" t="s">
        <v>1034</v>
      </c>
    </row>
    <row r="402" s="2" customFormat="1" ht="24.15" customHeight="1">
      <c r="A402" s="34"/>
      <c r="B402" s="185"/>
      <c r="C402" s="186" t="s">
        <v>621</v>
      </c>
      <c r="D402" s="186" t="s">
        <v>185</v>
      </c>
      <c r="E402" s="187" t="s">
        <v>1035</v>
      </c>
      <c r="F402" s="188" t="s">
        <v>1036</v>
      </c>
      <c r="G402" s="189" t="s">
        <v>213</v>
      </c>
      <c r="H402" s="190">
        <v>163.12000000000001</v>
      </c>
      <c r="I402" s="191"/>
      <c r="J402" s="192">
        <f>ROUND(I402*H402,2)</f>
        <v>0</v>
      </c>
      <c r="K402" s="193"/>
      <c r="L402" s="35"/>
      <c r="M402" s="194" t="s">
        <v>1</v>
      </c>
      <c r="N402" s="195" t="s">
        <v>41</v>
      </c>
      <c r="O402" s="78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198" t="s">
        <v>214</v>
      </c>
      <c r="AT402" s="198" t="s">
        <v>185</v>
      </c>
      <c r="AU402" s="198" t="s">
        <v>87</v>
      </c>
      <c r="AY402" s="15" t="s">
        <v>183</v>
      </c>
      <c r="BE402" s="199">
        <f>IF(N402="základná",J402,0)</f>
        <v>0</v>
      </c>
      <c r="BF402" s="199">
        <f>IF(N402="znížená",J402,0)</f>
        <v>0</v>
      </c>
      <c r="BG402" s="199">
        <f>IF(N402="zákl. prenesená",J402,0)</f>
        <v>0</v>
      </c>
      <c r="BH402" s="199">
        <f>IF(N402="zníž. prenesená",J402,0)</f>
        <v>0</v>
      </c>
      <c r="BI402" s="199">
        <f>IF(N402="nulová",J402,0)</f>
        <v>0</v>
      </c>
      <c r="BJ402" s="15" t="s">
        <v>87</v>
      </c>
      <c r="BK402" s="199">
        <f>ROUND(I402*H402,2)</f>
        <v>0</v>
      </c>
      <c r="BL402" s="15" t="s">
        <v>214</v>
      </c>
      <c r="BM402" s="198" t="s">
        <v>1037</v>
      </c>
    </row>
    <row r="403" s="2" customFormat="1" ht="16.5" customHeight="1">
      <c r="A403" s="34"/>
      <c r="B403" s="185"/>
      <c r="C403" s="200" t="s">
        <v>1038</v>
      </c>
      <c r="D403" s="200" t="s">
        <v>268</v>
      </c>
      <c r="E403" s="201" t="s">
        <v>1039</v>
      </c>
      <c r="F403" s="202" t="s">
        <v>1040</v>
      </c>
      <c r="G403" s="203" t="s">
        <v>213</v>
      </c>
      <c r="H403" s="204">
        <v>168.01400000000001</v>
      </c>
      <c r="I403" s="205"/>
      <c r="J403" s="206">
        <f>ROUND(I403*H403,2)</f>
        <v>0</v>
      </c>
      <c r="K403" s="207"/>
      <c r="L403" s="208"/>
      <c r="M403" s="209" t="s">
        <v>1</v>
      </c>
      <c r="N403" s="210" t="s">
        <v>41</v>
      </c>
      <c r="O403" s="78"/>
      <c r="P403" s="196">
        <f>O403*H403</f>
        <v>0</v>
      </c>
      <c r="Q403" s="196">
        <v>7.9993333888842604E-05</v>
      </c>
      <c r="R403" s="196">
        <f>Q403*H403</f>
        <v>0.013440000000000002</v>
      </c>
      <c r="S403" s="196">
        <v>0</v>
      </c>
      <c r="T403" s="197">
        <f>S403*H403</f>
        <v>0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198" t="s">
        <v>242</v>
      </c>
      <c r="AT403" s="198" t="s">
        <v>268</v>
      </c>
      <c r="AU403" s="198" t="s">
        <v>87</v>
      </c>
      <c r="AY403" s="15" t="s">
        <v>183</v>
      </c>
      <c r="BE403" s="199">
        <f>IF(N403="základná",J403,0)</f>
        <v>0</v>
      </c>
      <c r="BF403" s="199">
        <f>IF(N403="znížená",J403,0)</f>
        <v>0</v>
      </c>
      <c r="BG403" s="199">
        <f>IF(N403="zákl. prenesená",J403,0)</f>
        <v>0</v>
      </c>
      <c r="BH403" s="199">
        <f>IF(N403="zníž. prenesená",J403,0)</f>
        <v>0</v>
      </c>
      <c r="BI403" s="199">
        <f>IF(N403="nulová",J403,0)</f>
        <v>0</v>
      </c>
      <c r="BJ403" s="15" t="s">
        <v>87</v>
      </c>
      <c r="BK403" s="199">
        <f>ROUND(I403*H403,2)</f>
        <v>0</v>
      </c>
      <c r="BL403" s="15" t="s">
        <v>214</v>
      </c>
      <c r="BM403" s="198" t="s">
        <v>1041</v>
      </c>
    </row>
    <row r="404" s="2" customFormat="1" ht="24.15" customHeight="1">
      <c r="A404" s="34"/>
      <c r="B404" s="185"/>
      <c r="C404" s="186" t="s">
        <v>629</v>
      </c>
      <c r="D404" s="186" t="s">
        <v>185</v>
      </c>
      <c r="E404" s="187" t="s">
        <v>1042</v>
      </c>
      <c r="F404" s="188" t="s">
        <v>1043</v>
      </c>
      <c r="G404" s="189" t="s">
        <v>194</v>
      </c>
      <c r="H404" s="190">
        <v>0.41299999999999998</v>
      </c>
      <c r="I404" s="191"/>
      <c r="J404" s="192">
        <f>ROUND(I404*H404,2)</f>
        <v>0</v>
      </c>
      <c r="K404" s="193"/>
      <c r="L404" s="35"/>
      <c r="M404" s="194" t="s">
        <v>1</v>
      </c>
      <c r="N404" s="195" t="s">
        <v>41</v>
      </c>
      <c r="O404" s="78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198" t="s">
        <v>214</v>
      </c>
      <c r="AT404" s="198" t="s">
        <v>185</v>
      </c>
      <c r="AU404" s="198" t="s">
        <v>87</v>
      </c>
      <c r="AY404" s="15" t="s">
        <v>183</v>
      </c>
      <c r="BE404" s="199">
        <f>IF(N404="základná",J404,0)</f>
        <v>0</v>
      </c>
      <c r="BF404" s="199">
        <f>IF(N404="znížená",J404,0)</f>
        <v>0</v>
      </c>
      <c r="BG404" s="199">
        <f>IF(N404="zákl. prenesená",J404,0)</f>
        <v>0</v>
      </c>
      <c r="BH404" s="199">
        <f>IF(N404="zníž. prenesená",J404,0)</f>
        <v>0</v>
      </c>
      <c r="BI404" s="199">
        <f>IF(N404="nulová",J404,0)</f>
        <v>0</v>
      </c>
      <c r="BJ404" s="15" t="s">
        <v>87</v>
      </c>
      <c r="BK404" s="199">
        <f>ROUND(I404*H404,2)</f>
        <v>0</v>
      </c>
      <c r="BL404" s="15" t="s">
        <v>214</v>
      </c>
      <c r="BM404" s="198" t="s">
        <v>1044</v>
      </c>
    </row>
    <row r="405" s="12" customFormat="1" ht="22.8" customHeight="1">
      <c r="A405" s="12"/>
      <c r="B405" s="172"/>
      <c r="C405" s="12"/>
      <c r="D405" s="173" t="s">
        <v>74</v>
      </c>
      <c r="E405" s="183" t="s">
        <v>1045</v>
      </c>
      <c r="F405" s="183" t="s">
        <v>1046</v>
      </c>
      <c r="G405" s="12"/>
      <c r="H405" s="12"/>
      <c r="I405" s="175"/>
      <c r="J405" s="184">
        <f>BK405</f>
        <v>0</v>
      </c>
      <c r="K405" s="12"/>
      <c r="L405" s="172"/>
      <c r="M405" s="177"/>
      <c r="N405" s="178"/>
      <c r="O405" s="178"/>
      <c r="P405" s="179">
        <f>SUM(P406:P407)</f>
        <v>0</v>
      </c>
      <c r="Q405" s="178"/>
      <c r="R405" s="179">
        <f>SUM(R406:R407)</f>
        <v>0.087499999999999925</v>
      </c>
      <c r="S405" s="178"/>
      <c r="T405" s="180">
        <f>SUM(T406:T407)</f>
        <v>0.17501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173" t="s">
        <v>87</v>
      </c>
      <c r="AT405" s="181" t="s">
        <v>74</v>
      </c>
      <c r="AU405" s="181" t="s">
        <v>82</v>
      </c>
      <c r="AY405" s="173" t="s">
        <v>183</v>
      </c>
      <c r="BK405" s="182">
        <f>SUM(BK406:BK407)</f>
        <v>0</v>
      </c>
    </row>
    <row r="406" s="2" customFormat="1" ht="24.15" customHeight="1">
      <c r="A406" s="34"/>
      <c r="B406" s="185"/>
      <c r="C406" s="186" t="s">
        <v>1047</v>
      </c>
      <c r="D406" s="186" t="s">
        <v>185</v>
      </c>
      <c r="E406" s="187" t="s">
        <v>1048</v>
      </c>
      <c r="F406" s="188" t="s">
        <v>1049</v>
      </c>
      <c r="G406" s="189" t="s">
        <v>213</v>
      </c>
      <c r="H406" s="190">
        <v>175.00999999999999</v>
      </c>
      <c r="I406" s="191"/>
      <c r="J406" s="192">
        <f>ROUND(I406*H406,2)</f>
        <v>0</v>
      </c>
      <c r="K406" s="193"/>
      <c r="L406" s="35"/>
      <c r="M406" s="194" t="s">
        <v>1</v>
      </c>
      <c r="N406" s="195" t="s">
        <v>41</v>
      </c>
      <c r="O406" s="78"/>
      <c r="P406" s="196">
        <f>O406*H406</f>
        <v>0</v>
      </c>
      <c r="Q406" s="196">
        <v>0.00049997143020398798</v>
      </c>
      <c r="R406" s="196">
        <f>Q406*H406</f>
        <v>0.087499999999999925</v>
      </c>
      <c r="S406" s="196">
        <v>0.001</v>
      </c>
      <c r="T406" s="197">
        <f>S406*H406</f>
        <v>0.17501</v>
      </c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R406" s="198" t="s">
        <v>214</v>
      </c>
      <c r="AT406" s="198" t="s">
        <v>185</v>
      </c>
      <c r="AU406" s="198" t="s">
        <v>87</v>
      </c>
      <c r="AY406" s="15" t="s">
        <v>183</v>
      </c>
      <c r="BE406" s="199">
        <f>IF(N406="základná",J406,0)</f>
        <v>0</v>
      </c>
      <c r="BF406" s="199">
        <f>IF(N406="znížená",J406,0)</f>
        <v>0</v>
      </c>
      <c r="BG406" s="199">
        <f>IF(N406="zákl. prenesená",J406,0)</f>
        <v>0</v>
      </c>
      <c r="BH406" s="199">
        <f>IF(N406="zníž. prenesená",J406,0)</f>
        <v>0</v>
      </c>
      <c r="BI406" s="199">
        <f>IF(N406="nulová",J406,0)</f>
        <v>0</v>
      </c>
      <c r="BJ406" s="15" t="s">
        <v>87</v>
      </c>
      <c r="BK406" s="199">
        <f>ROUND(I406*H406,2)</f>
        <v>0</v>
      </c>
      <c r="BL406" s="15" t="s">
        <v>214</v>
      </c>
      <c r="BM406" s="198" t="s">
        <v>1050</v>
      </c>
    </row>
    <row r="407" s="2" customFormat="1" ht="24.15" customHeight="1">
      <c r="A407" s="34"/>
      <c r="B407" s="185"/>
      <c r="C407" s="186" t="s">
        <v>632</v>
      </c>
      <c r="D407" s="186" t="s">
        <v>185</v>
      </c>
      <c r="E407" s="187" t="s">
        <v>1051</v>
      </c>
      <c r="F407" s="188" t="s">
        <v>1052</v>
      </c>
      <c r="G407" s="189" t="s">
        <v>194</v>
      </c>
      <c r="H407" s="190">
        <v>0.087999999999999995</v>
      </c>
      <c r="I407" s="191"/>
      <c r="J407" s="192">
        <f>ROUND(I407*H407,2)</f>
        <v>0</v>
      </c>
      <c r="K407" s="193"/>
      <c r="L407" s="35"/>
      <c r="M407" s="194" t="s">
        <v>1</v>
      </c>
      <c r="N407" s="195" t="s">
        <v>41</v>
      </c>
      <c r="O407" s="78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198" t="s">
        <v>214</v>
      </c>
      <c r="AT407" s="198" t="s">
        <v>185</v>
      </c>
      <c r="AU407" s="198" t="s">
        <v>87</v>
      </c>
      <c r="AY407" s="15" t="s">
        <v>183</v>
      </c>
      <c r="BE407" s="199">
        <f>IF(N407="základná",J407,0)</f>
        <v>0</v>
      </c>
      <c r="BF407" s="199">
        <f>IF(N407="znížená",J407,0)</f>
        <v>0</v>
      </c>
      <c r="BG407" s="199">
        <f>IF(N407="zákl. prenesená",J407,0)</f>
        <v>0</v>
      </c>
      <c r="BH407" s="199">
        <f>IF(N407="zníž. prenesená",J407,0)</f>
        <v>0</v>
      </c>
      <c r="BI407" s="199">
        <f>IF(N407="nulová",J407,0)</f>
        <v>0</v>
      </c>
      <c r="BJ407" s="15" t="s">
        <v>87</v>
      </c>
      <c r="BK407" s="199">
        <f>ROUND(I407*H407,2)</f>
        <v>0</v>
      </c>
      <c r="BL407" s="15" t="s">
        <v>214</v>
      </c>
      <c r="BM407" s="198" t="s">
        <v>1053</v>
      </c>
    </row>
    <row r="408" s="12" customFormat="1" ht="22.8" customHeight="1">
      <c r="A408" s="12"/>
      <c r="B408" s="172"/>
      <c r="C408" s="12"/>
      <c r="D408" s="173" t="s">
        <v>74</v>
      </c>
      <c r="E408" s="183" t="s">
        <v>1054</v>
      </c>
      <c r="F408" s="183" t="s">
        <v>1055</v>
      </c>
      <c r="G408" s="12"/>
      <c r="H408" s="12"/>
      <c r="I408" s="175"/>
      <c r="J408" s="184">
        <f>BK408</f>
        <v>0</v>
      </c>
      <c r="K408" s="12"/>
      <c r="L408" s="172"/>
      <c r="M408" s="177"/>
      <c r="N408" s="178"/>
      <c r="O408" s="178"/>
      <c r="P408" s="179">
        <f>SUM(P409:P411)</f>
        <v>0</v>
      </c>
      <c r="Q408" s="178"/>
      <c r="R408" s="179">
        <f>SUM(R409:R411)</f>
        <v>1.6802399999999993</v>
      </c>
      <c r="S408" s="178"/>
      <c r="T408" s="180">
        <f>SUM(T409:T411)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173" t="s">
        <v>87</v>
      </c>
      <c r="AT408" s="181" t="s">
        <v>74</v>
      </c>
      <c r="AU408" s="181" t="s">
        <v>82</v>
      </c>
      <c r="AY408" s="173" t="s">
        <v>183</v>
      </c>
      <c r="BK408" s="182">
        <f>SUM(BK409:BK411)</f>
        <v>0</v>
      </c>
    </row>
    <row r="409" s="2" customFormat="1" ht="24.15" customHeight="1">
      <c r="A409" s="34"/>
      <c r="B409" s="185"/>
      <c r="C409" s="186" t="s">
        <v>1056</v>
      </c>
      <c r="D409" s="186" t="s">
        <v>185</v>
      </c>
      <c r="E409" s="187" t="s">
        <v>1057</v>
      </c>
      <c r="F409" s="188" t="s">
        <v>1058</v>
      </c>
      <c r="G409" s="189" t="s">
        <v>213</v>
      </c>
      <c r="H409" s="190">
        <v>381.81999999999999</v>
      </c>
      <c r="I409" s="191"/>
      <c r="J409" s="192">
        <f>ROUND(I409*H409,2)</f>
        <v>0</v>
      </c>
      <c r="K409" s="193"/>
      <c r="L409" s="35"/>
      <c r="M409" s="194" t="s">
        <v>1</v>
      </c>
      <c r="N409" s="195" t="s">
        <v>41</v>
      </c>
      <c r="O409" s="78"/>
      <c r="P409" s="196">
        <f>O409*H409</f>
        <v>0</v>
      </c>
      <c r="Q409" s="196">
        <v>0.0033500078571054399</v>
      </c>
      <c r="R409" s="196">
        <f>Q409*H409</f>
        <v>1.279099999999999</v>
      </c>
      <c r="S409" s="196">
        <v>0</v>
      </c>
      <c r="T409" s="197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98" t="s">
        <v>214</v>
      </c>
      <c r="AT409" s="198" t="s">
        <v>185</v>
      </c>
      <c r="AU409" s="198" t="s">
        <v>87</v>
      </c>
      <c r="AY409" s="15" t="s">
        <v>183</v>
      </c>
      <c r="BE409" s="199">
        <f>IF(N409="základná",J409,0)</f>
        <v>0</v>
      </c>
      <c r="BF409" s="199">
        <f>IF(N409="znížená",J409,0)</f>
        <v>0</v>
      </c>
      <c r="BG409" s="199">
        <f>IF(N409="zákl. prenesená",J409,0)</f>
        <v>0</v>
      </c>
      <c r="BH409" s="199">
        <f>IF(N409="zníž. prenesená",J409,0)</f>
        <v>0</v>
      </c>
      <c r="BI409" s="199">
        <f>IF(N409="nulová",J409,0)</f>
        <v>0</v>
      </c>
      <c r="BJ409" s="15" t="s">
        <v>87</v>
      </c>
      <c r="BK409" s="199">
        <f>ROUND(I409*H409,2)</f>
        <v>0</v>
      </c>
      <c r="BL409" s="15" t="s">
        <v>214</v>
      </c>
      <c r="BM409" s="198" t="s">
        <v>1059</v>
      </c>
    </row>
    <row r="410" s="2" customFormat="1" ht="16.5" customHeight="1">
      <c r="A410" s="34"/>
      <c r="B410" s="185"/>
      <c r="C410" s="200" t="s">
        <v>636</v>
      </c>
      <c r="D410" s="200" t="s">
        <v>268</v>
      </c>
      <c r="E410" s="201" t="s">
        <v>1060</v>
      </c>
      <c r="F410" s="202" t="s">
        <v>1061</v>
      </c>
      <c r="G410" s="203" t="s">
        <v>213</v>
      </c>
      <c r="H410" s="204">
        <v>389.45600000000002</v>
      </c>
      <c r="I410" s="205"/>
      <c r="J410" s="206">
        <f>ROUND(I410*H410,2)</f>
        <v>0</v>
      </c>
      <c r="K410" s="207"/>
      <c r="L410" s="208"/>
      <c r="M410" s="209" t="s">
        <v>1</v>
      </c>
      <c r="N410" s="210" t="s">
        <v>41</v>
      </c>
      <c r="O410" s="78"/>
      <c r="P410" s="196">
        <f>O410*H410</f>
        <v>0</v>
      </c>
      <c r="Q410" s="196">
        <v>0.00103000082165893</v>
      </c>
      <c r="R410" s="196">
        <f>Q410*H410</f>
        <v>0.40114000000000027</v>
      </c>
      <c r="S410" s="196">
        <v>0</v>
      </c>
      <c r="T410" s="197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98" t="s">
        <v>242</v>
      </c>
      <c r="AT410" s="198" t="s">
        <v>268</v>
      </c>
      <c r="AU410" s="198" t="s">
        <v>87</v>
      </c>
      <c r="AY410" s="15" t="s">
        <v>183</v>
      </c>
      <c r="BE410" s="199">
        <f>IF(N410="základná",J410,0)</f>
        <v>0</v>
      </c>
      <c r="BF410" s="199">
        <f>IF(N410="znížená",J410,0)</f>
        <v>0</v>
      </c>
      <c r="BG410" s="199">
        <f>IF(N410="zákl. prenesená",J410,0)</f>
        <v>0</v>
      </c>
      <c r="BH410" s="199">
        <f>IF(N410="zníž. prenesená",J410,0)</f>
        <v>0</v>
      </c>
      <c r="BI410" s="199">
        <f>IF(N410="nulová",J410,0)</f>
        <v>0</v>
      </c>
      <c r="BJ410" s="15" t="s">
        <v>87</v>
      </c>
      <c r="BK410" s="199">
        <f>ROUND(I410*H410,2)</f>
        <v>0</v>
      </c>
      <c r="BL410" s="15" t="s">
        <v>214</v>
      </c>
      <c r="BM410" s="198" t="s">
        <v>1062</v>
      </c>
    </row>
    <row r="411" s="2" customFormat="1" ht="24.15" customHeight="1">
      <c r="A411" s="34"/>
      <c r="B411" s="185"/>
      <c r="C411" s="186" t="s">
        <v>1063</v>
      </c>
      <c r="D411" s="186" t="s">
        <v>185</v>
      </c>
      <c r="E411" s="187" t="s">
        <v>1064</v>
      </c>
      <c r="F411" s="188" t="s">
        <v>1065</v>
      </c>
      <c r="G411" s="189" t="s">
        <v>194</v>
      </c>
      <c r="H411" s="190">
        <v>1.6799999999999999</v>
      </c>
      <c r="I411" s="191"/>
      <c r="J411" s="192">
        <f>ROUND(I411*H411,2)</f>
        <v>0</v>
      </c>
      <c r="K411" s="193"/>
      <c r="L411" s="35"/>
      <c r="M411" s="194" t="s">
        <v>1</v>
      </c>
      <c r="N411" s="195" t="s">
        <v>41</v>
      </c>
      <c r="O411" s="78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198" t="s">
        <v>214</v>
      </c>
      <c r="AT411" s="198" t="s">
        <v>185</v>
      </c>
      <c r="AU411" s="198" t="s">
        <v>87</v>
      </c>
      <c r="AY411" s="15" t="s">
        <v>183</v>
      </c>
      <c r="BE411" s="199">
        <f>IF(N411="základná",J411,0)</f>
        <v>0</v>
      </c>
      <c r="BF411" s="199">
        <f>IF(N411="znížená",J411,0)</f>
        <v>0</v>
      </c>
      <c r="BG411" s="199">
        <f>IF(N411="zákl. prenesená",J411,0)</f>
        <v>0</v>
      </c>
      <c r="BH411" s="199">
        <f>IF(N411="zníž. prenesená",J411,0)</f>
        <v>0</v>
      </c>
      <c r="BI411" s="199">
        <f>IF(N411="nulová",J411,0)</f>
        <v>0</v>
      </c>
      <c r="BJ411" s="15" t="s">
        <v>87</v>
      </c>
      <c r="BK411" s="199">
        <f>ROUND(I411*H411,2)</f>
        <v>0</v>
      </c>
      <c r="BL411" s="15" t="s">
        <v>214</v>
      </c>
      <c r="BM411" s="198" t="s">
        <v>1066</v>
      </c>
    </row>
    <row r="412" s="12" customFormat="1" ht="22.8" customHeight="1">
      <c r="A412" s="12"/>
      <c r="B412" s="172"/>
      <c r="C412" s="12"/>
      <c r="D412" s="173" t="s">
        <v>74</v>
      </c>
      <c r="E412" s="183" t="s">
        <v>1067</v>
      </c>
      <c r="F412" s="183" t="s">
        <v>1068</v>
      </c>
      <c r="G412" s="12"/>
      <c r="H412" s="12"/>
      <c r="I412" s="175"/>
      <c r="J412" s="184">
        <f>BK412</f>
        <v>0</v>
      </c>
      <c r="K412" s="12"/>
      <c r="L412" s="172"/>
      <c r="M412" s="177"/>
      <c r="N412" s="178"/>
      <c r="O412" s="178"/>
      <c r="P412" s="179">
        <f>SUM(P413:P416)</f>
        <v>0</v>
      </c>
      <c r="Q412" s="178"/>
      <c r="R412" s="179">
        <f>SUM(R413:R416)</f>
        <v>0.43786999999999959</v>
      </c>
      <c r="S412" s="178"/>
      <c r="T412" s="180">
        <f>SUM(T413:T416)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173" t="s">
        <v>87</v>
      </c>
      <c r="AT412" s="181" t="s">
        <v>74</v>
      </c>
      <c r="AU412" s="181" t="s">
        <v>82</v>
      </c>
      <c r="AY412" s="173" t="s">
        <v>183</v>
      </c>
      <c r="BK412" s="182">
        <f>SUM(BK413:BK416)</f>
        <v>0</v>
      </c>
    </row>
    <row r="413" s="2" customFormat="1" ht="33" customHeight="1">
      <c r="A413" s="34"/>
      <c r="B413" s="185"/>
      <c r="C413" s="186" t="s">
        <v>637</v>
      </c>
      <c r="D413" s="186" t="s">
        <v>185</v>
      </c>
      <c r="E413" s="187" t="s">
        <v>1069</v>
      </c>
      <c r="F413" s="188" t="s">
        <v>1070</v>
      </c>
      <c r="G413" s="189" t="s">
        <v>213</v>
      </c>
      <c r="H413" s="190">
        <v>50.954999999999998</v>
      </c>
      <c r="I413" s="191"/>
      <c r="J413" s="192">
        <f>ROUND(I413*H413,2)</f>
        <v>0</v>
      </c>
      <c r="K413" s="193"/>
      <c r="L413" s="35"/>
      <c r="M413" s="194" t="s">
        <v>1</v>
      </c>
      <c r="N413" s="195" t="s">
        <v>41</v>
      </c>
      <c r="O413" s="78"/>
      <c r="P413" s="196">
        <f>O413*H413</f>
        <v>0</v>
      </c>
      <c r="Q413" s="196">
        <v>0.000240015700127564</v>
      </c>
      <c r="R413" s="196">
        <f>Q413*H413</f>
        <v>0.012230000000000022</v>
      </c>
      <c r="S413" s="196">
        <v>0</v>
      </c>
      <c r="T413" s="197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98" t="s">
        <v>214</v>
      </c>
      <c r="AT413" s="198" t="s">
        <v>185</v>
      </c>
      <c r="AU413" s="198" t="s">
        <v>87</v>
      </c>
      <c r="AY413" s="15" t="s">
        <v>183</v>
      </c>
      <c r="BE413" s="199">
        <f>IF(N413="základná",J413,0)</f>
        <v>0</v>
      </c>
      <c r="BF413" s="199">
        <f>IF(N413="znížená",J413,0)</f>
        <v>0</v>
      </c>
      <c r="BG413" s="199">
        <f>IF(N413="zákl. prenesená",J413,0)</f>
        <v>0</v>
      </c>
      <c r="BH413" s="199">
        <f>IF(N413="zníž. prenesená",J413,0)</f>
        <v>0</v>
      </c>
      <c r="BI413" s="199">
        <f>IF(N413="nulová",J413,0)</f>
        <v>0</v>
      </c>
      <c r="BJ413" s="15" t="s">
        <v>87</v>
      </c>
      <c r="BK413" s="199">
        <f>ROUND(I413*H413,2)</f>
        <v>0</v>
      </c>
      <c r="BL413" s="15" t="s">
        <v>214</v>
      </c>
      <c r="BM413" s="198" t="s">
        <v>1071</v>
      </c>
    </row>
    <row r="414" s="2" customFormat="1" ht="24.15" customHeight="1">
      <c r="A414" s="34"/>
      <c r="B414" s="185"/>
      <c r="C414" s="186" t="s">
        <v>1072</v>
      </c>
      <c r="D414" s="186" t="s">
        <v>185</v>
      </c>
      <c r="E414" s="187" t="s">
        <v>1073</v>
      </c>
      <c r="F414" s="188" t="s">
        <v>1074</v>
      </c>
      <c r="G414" s="189" t="s">
        <v>213</v>
      </c>
      <c r="H414" s="190">
        <v>50.954999999999998</v>
      </c>
      <c r="I414" s="191"/>
      <c r="J414" s="192">
        <f>ROUND(I414*H414,2)</f>
        <v>0</v>
      </c>
      <c r="K414" s="193"/>
      <c r="L414" s="35"/>
      <c r="M414" s="194" t="s">
        <v>1</v>
      </c>
      <c r="N414" s="195" t="s">
        <v>41</v>
      </c>
      <c r="O414" s="78"/>
      <c r="P414" s="196">
        <f>O414*H414</f>
        <v>0</v>
      </c>
      <c r="Q414" s="196">
        <v>8.0070650574035898E-05</v>
      </c>
      <c r="R414" s="196">
        <f>Q414*H414</f>
        <v>0.0040799999999999994</v>
      </c>
      <c r="S414" s="196">
        <v>0</v>
      </c>
      <c r="T414" s="197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98" t="s">
        <v>214</v>
      </c>
      <c r="AT414" s="198" t="s">
        <v>185</v>
      </c>
      <c r="AU414" s="198" t="s">
        <v>87</v>
      </c>
      <c r="AY414" s="15" t="s">
        <v>183</v>
      </c>
      <c r="BE414" s="199">
        <f>IF(N414="základná",J414,0)</f>
        <v>0</v>
      </c>
      <c r="BF414" s="199">
        <f>IF(N414="znížená",J414,0)</f>
        <v>0</v>
      </c>
      <c r="BG414" s="199">
        <f>IF(N414="zákl. prenesená",J414,0)</f>
        <v>0</v>
      </c>
      <c r="BH414" s="199">
        <f>IF(N414="zníž. prenesená",J414,0)</f>
        <v>0</v>
      </c>
      <c r="BI414" s="199">
        <f>IF(N414="nulová",J414,0)</f>
        <v>0</v>
      </c>
      <c r="BJ414" s="15" t="s">
        <v>87</v>
      </c>
      <c r="BK414" s="199">
        <f>ROUND(I414*H414,2)</f>
        <v>0</v>
      </c>
      <c r="BL414" s="15" t="s">
        <v>214</v>
      </c>
      <c r="BM414" s="198" t="s">
        <v>1075</v>
      </c>
    </row>
    <row r="415" s="2" customFormat="1" ht="24.15" customHeight="1">
      <c r="A415" s="34"/>
      <c r="B415" s="185"/>
      <c r="C415" s="186" t="s">
        <v>641</v>
      </c>
      <c r="D415" s="186" t="s">
        <v>185</v>
      </c>
      <c r="E415" s="187" t="s">
        <v>1076</v>
      </c>
      <c r="F415" s="188" t="s">
        <v>1077</v>
      </c>
      <c r="G415" s="189" t="s">
        <v>213</v>
      </c>
      <c r="H415" s="190">
        <v>1153.78</v>
      </c>
      <c r="I415" s="191"/>
      <c r="J415" s="192">
        <f>ROUND(I415*H415,2)</f>
        <v>0</v>
      </c>
      <c r="K415" s="193"/>
      <c r="L415" s="35"/>
      <c r="M415" s="194" t="s">
        <v>1</v>
      </c>
      <c r="N415" s="195" t="s">
        <v>41</v>
      </c>
      <c r="O415" s="78"/>
      <c r="P415" s="196">
        <f>O415*H415</f>
        <v>0</v>
      </c>
      <c r="Q415" s="196">
        <v>0.000320000346686543</v>
      </c>
      <c r="R415" s="196">
        <f>Q415*H415</f>
        <v>0.36920999999999959</v>
      </c>
      <c r="S415" s="196">
        <v>0</v>
      </c>
      <c r="T415" s="197">
        <f>S415*H415</f>
        <v>0</v>
      </c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R415" s="198" t="s">
        <v>214</v>
      </c>
      <c r="AT415" s="198" t="s">
        <v>185</v>
      </c>
      <c r="AU415" s="198" t="s">
        <v>87</v>
      </c>
      <c r="AY415" s="15" t="s">
        <v>183</v>
      </c>
      <c r="BE415" s="199">
        <f>IF(N415="základná",J415,0)</f>
        <v>0</v>
      </c>
      <c r="BF415" s="199">
        <f>IF(N415="znížená",J415,0)</f>
        <v>0</v>
      </c>
      <c r="BG415" s="199">
        <f>IF(N415="zákl. prenesená",J415,0)</f>
        <v>0</v>
      </c>
      <c r="BH415" s="199">
        <f>IF(N415="zníž. prenesená",J415,0)</f>
        <v>0</v>
      </c>
      <c r="BI415" s="199">
        <f>IF(N415="nulová",J415,0)</f>
        <v>0</v>
      </c>
      <c r="BJ415" s="15" t="s">
        <v>87</v>
      </c>
      <c r="BK415" s="199">
        <f>ROUND(I415*H415,2)</f>
        <v>0</v>
      </c>
      <c r="BL415" s="15" t="s">
        <v>214</v>
      </c>
      <c r="BM415" s="198" t="s">
        <v>1078</v>
      </c>
    </row>
    <row r="416" s="2" customFormat="1" ht="24.15" customHeight="1">
      <c r="A416" s="34"/>
      <c r="B416" s="185"/>
      <c r="C416" s="186" t="s">
        <v>1079</v>
      </c>
      <c r="D416" s="186" t="s">
        <v>185</v>
      </c>
      <c r="E416" s="187" t="s">
        <v>1080</v>
      </c>
      <c r="F416" s="188" t="s">
        <v>1081</v>
      </c>
      <c r="G416" s="189" t="s">
        <v>213</v>
      </c>
      <c r="H416" s="190">
        <v>158.65000000000001</v>
      </c>
      <c r="I416" s="191"/>
      <c r="J416" s="192">
        <f>ROUND(I416*H416,2)</f>
        <v>0</v>
      </c>
      <c r="K416" s="193"/>
      <c r="L416" s="35"/>
      <c r="M416" s="194" t="s">
        <v>1</v>
      </c>
      <c r="N416" s="195" t="s">
        <v>41</v>
      </c>
      <c r="O416" s="78"/>
      <c r="P416" s="196">
        <f>O416*H416</f>
        <v>0</v>
      </c>
      <c r="Q416" s="196">
        <v>0.00032997163567601598</v>
      </c>
      <c r="R416" s="196">
        <f>Q416*H416</f>
        <v>0.052349999999999938</v>
      </c>
      <c r="S416" s="196">
        <v>0</v>
      </c>
      <c r="T416" s="197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198" t="s">
        <v>214</v>
      </c>
      <c r="AT416" s="198" t="s">
        <v>185</v>
      </c>
      <c r="AU416" s="198" t="s">
        <v>87</v>
      </c>
      <c r="AY416" s="15" t="s">
        <v>183</v>
      </c>
      <c r="BE416" s="199">
        <f>IF(N416="základná",J416,0)</f>
        <v>0</v>
      </c>
      <c r="BF416" s="199">
        <f>IF(N416="znížená",J416,0)</f>
        <v>0</v>
      </c>
      <c r="BG416" s="199">
        <f>IF(N416="zákl. prenesená",J416,0)</f>
        <v>0</v>
      </c>
      <c r="BH416" s="199">
        <f>IF(N416="zníž. prenesená",J416,0)</f>
        <v>0</v>
      </c>
      <c r="BI416" s="199">
        <f>IF(N416="nulová",J416,0)</f>
        <v>0</v>
      </c>
      <c r="BJ416" s="15" t="s">
        <v>87</v>
      </c>
      <c r="BK416" s="199">
        <f>ROUND(I416*H416,2)</f>
        <v>0</v>
      </c>
      <c r="BL416" s="15" t="s">
        <v>214</v>
      </c>
      <c r="BM416" s="198" t="s">
        <v>1082</v>
      </c>
    </row>
    <row r="417" s="12" customFormat="1" ht="22.8" customHeight="1">
      <c r="A417" s="12"/>
      <c r="B417" s="172"/>
      <c r="C417" s="12"/>
      <c r="D417" s="173" t="s">
        <v>74</v>
      </c>
      <c r="E417" s="183" t="s">
        <v>1083</v>
      </c>
      <c r="F417" s="183" t="s">
        <v>1084</v>
      </c>
      <c r="G417" s="12"/>
      <c r="H417" s="12"/>
      <c r="I417" s="175"/>
      <c r="J417" s="184">
        <f>BK417</f>
        <v>0</v>
      </c>
      <c r="K417" s="12"/>
      <c r="L417" s="172"/>
      <c r="M417" s="177"/>
      <c r="N417" s="178"/>
      <c r="O417" s="178"/>
      <c r="P417" s="179">
        <f>SUM(P418:P421)</f>
        <v>0</v>
      </c>
      <c r="Q417" s="178"/>
      <c r="R417" s="179">
        <f>SUM(R418:R421)</f>
        <v>0.69705000000000128</v>
      </c>
      <c r="S417" s="178"/>
      <c r="T417" s="180">
        <f>SUM(T418:T421)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173" t="s">
        <v>87</v>
      </c>
      <c r="AT417" s="181" t="s">
        <v>74</v>
      </c>
      <c r="AU417" s="181" t="s">
        <v>82</v>
      </c>
      <c r="AY417" s="173" t="s">
        <v>183</v>
      </c>
      <c r="BK417" s="182">
        <f>SUM(BK418:BK421)</f>
        <v>0</v>
      </c>
    </row>
    <row r="418" s="2" customFormat="1" ht="21.75" customHeight="1">
      <c r="A418" s="34"/>
      <c r="B418" s="185"/>
      <c r="C418" s="186" t="s">
        <v>644</v>
      </c>
      <c r="D418" s="186" t="s">
        <v>185</v>
      </c>
      <c r="E418" s="187" t="s">
        <v>1085</v>
      </c>
      <c r="F418" s="188" t="s">
        <v>1086</v>
      </c>
      <c r="G418" s="189" t="s">
        <v>213</v>
      </c>
      <c r="H418" s="190">
        <v>1352.0640000000001</v>
      </c>
      <c r="I418" s="191"/>
      <c r="J418" s="192">
        <f>ROUND(I418*H418,2)</f>
        <v>0</v>
      </c>
      <c r="K418" s="193"/>
      <c r="L418" s="35"/>
      <c r="M418" s="194" t="s">
        <v>1</v>
      </c>
      <c r="N418" s="195" t="s">
        <v>41</v>
      </c>
      <c r="O418" s="78"/>
      <c r="P418" s="196">
        <f>O418*H418</f>
        <v>0</v>
      </c>
      <c r="Q418" s="196">
        <v>0</v>
      </c>
      <c r="R418" s="196">
        <f>Q418*H418</f>
        <v>0</v>
      </c>
      <c r="S418" s="196">
        <v>0</v>
      </c>
      <c r="T418" s="197">
        <f>S418*H418</f>
        <v>0</v>
      </c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R418" s="198" t="s">
        <v>214</v>
      </c>
      <c r="AT418" s="198" t="s">
        <v>185</v>
      </c>
      <c r="AU418" s="198" t="s">
        <v>87</v>
      </c>
      <c r="AY418" s="15" t="s">
        <v>183</v>
      </c>
      <c r="BE418" s="199">
        <f>IF(N418="základná",J418,0)</f>
        <v>0</v>
      </c>
      <c r="BF418" s="199">
        <f>IF(N418="znížená",J418,0)</f>
        <v>0</v>
      </c>
      <c r="BG418" s="199">
        <f>IF(N418="zákl. prenesená",J418,0)</f>
        <v>0</v>
      </c>
      <c r="BH418" s="199">
        <f>IF(N418="zníž. prenesená",J418,0)</f>
        <v>0</v>
      </c>
      <c r="BI418" s="199">
        <f>IF(N418="nulová",J418,0)</f>
        <v>0</v>
      </c>
      <c r="BJ418" s="15" t="s">
        <v>87</v>
      </c>
      <c r="BK418" s="199">
        <f>ROUND(I418*H418,2)</f>
        <v>0</v>
      </c>
      <c r="BL418" s="15" t="s">
        <v>214</v>
      </c>
      <c r="BM418" s="198" t="s">
        <v>1087</v>
      </c>
    </row>
    <row r="419" s="2" customFormat="1" ht="24.15" customHeight="1">
      <c r="A419" s="34"/>
      <c r="B419" s="185"/>
      <c r="C419" s="186" t="s">
        <v>1088</v>
      </c>
      <c r="D419" s="186" t="s">
        <v>185</v>
      </c>
      <c r="E419" s="187" t="s">
        <v>1089</v>
      </c>
      <c r="F419" s="188" t="s">
        <v>1090</v>
      </c>
      <c r="G419" s="189" t="s">
        <v>213</v>
      </c>
      <c r="H419" s="190">
        <v>1968.7280000000001</v>
      </c>
      <c r="I419" s="191"/>
      <c r="J419" s="192">
        <f>ROUND(I419*H419,2)</f>
        <v>0</v>
      </c>
      <c r="K419" s="193"/>
      <c r="L419" s="35"/>
      <c r="M419" s="194" t="s">
        <v>1</v>
      </c>
      <c r="N419" s="195" t="s">
        <v>41</v>
      </c>
      <c r="O419" s="78"/>
      <c r="P419" s="196">
        <f>O419*H419</f>
        <v>0</v>
      </c>
      <c r="Q419" s="196">
        <v>0.000120001340967366</v>
      </c>
      <c r="R419" s="196">
        <f>Q419*H419</f>
        <v>0.23625000000000054</v>
      </c>
      <c r="S419" s="196">
        <v>0</v>
      </c>
      <c r="T419" s="197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98" t="s">
        <v>214</v>
      </c>
      <c r="AT419" s="198" t="s">
        <v>185</v>
      </c>
      <c r="AU419" s="198" t="s">
        <v>87</v>
      </c>
      <c r="AY419" s="15" t="s">
        <v>183</v>
      </c>
      <c r="BE419" s="199">
        <f>IF(N419="základná",J419,0)</f>
        <v>0</v>
      </c>
      <c r="BF419" s="199">
        <f>IF(N419="znížená",J419,0)</f>
        <v>0</v>
      </c>
      <c r="BG419" s="199">
        <f>IF(N419="zákl. prenesená",J419,0)</f>
        <v>0</v>
      </c>
      <c r="BH419" s="199">
        <f>IF(N419="zníž. prenesená",J419,0)</f>
        <v>0</v>
      </c>
      <c r="BI419" s="199">
        <f>IF(N419="nulová",J419,0)</f>
        <v>0</v>
      </c>
      <c r="BJ419" s="15" t="s">
        <v>87</v>
      </c>
      <c r="BK419" s="199">
        <f>ROUND(I419*H419,2)</f>
        <v>0</v>
      </c>
      <c r="BL419" s="15" t="s">
        <v>214</v>
      </c>
      <c r="BM419" s="198" t="s">
        <v>1091</v>
      </c>
    </row>
    <row r="420" s="2" customFormat="1" ht="24.15" customHeight="1">
      <c r="A420" s="34"/>
      <c r="B420" s="185"/>
      <c r="C420" s="186" t="s">
        <v>648</v>
      </c>
      <c r="D420" s="186" t="s">
        <v>185</v>
      </c>
      <c r="E420" s="187" t="s">
        <v>1092</v>
      </c>
      <c r="F420" s="188" t="s">
        <v>1093</v>
      </c>
      <c r="G420" s="189" t="s">
        <v>213</v>
      </c>
      <c r="H420" s="190">
        <v>315.76499999999999</v>
      </c>
      <c r="I420" s="191"/>
      <c r="J420" s="192">
        <f>ROUND(I420*H420,2)</f>
        <v>0</v>
      </c>
      <c r="K420" s="193"/>
      <c r="L420" s="35"/>
      <c r="M420" s="194" t="s">
        <v>1</v>
      </c>
      <c r="N420" s="195" t="s">
        <v>41</v>
      </c>
      <c r="O420" s="78"/>
      <c r="P420" s="196">
        <f>O420*H420</f>
        <v>0</v>
      </c>
      <c r="Q420" s="196">
        <v>0.00036001456779567102</v>
      </c>
      <c r="R420" s="196">
        <f>Q420*H420</f>
        <v>0.11368000000000006</v>
      </c>
      <c r="S420" s="196">
        <v>0</v>
      </c>
      <c r="T420" s="197">
        <f>S420*H420</f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98" t="s">
        <v>214</v>
      </c>
      <c r="AT420" s="198" t="s">
        <v>185</v>
      </c>
      <c r="AU420" s="198" t="s">
        <v>87</v>
      </c>
      <c r="AY420" s="15" t="s">
        <v>183</v>
      </c>
      <c r="BE420" s="199">
        <f>IF(N420="základná",J420,0)</f>
        <v>0</v>
      </c>
      <c r="BF420" s="199">
        <f>IF(N420="znížená",J420,0)</f>
        <v>0</v>
      </c>
      <c r="BG420" s="199">
        <f>IF(N420="zákl. prenesená",J420,0)</f>
        <v>0</v>
      </c>
      <c r="BH420" s="199">
        <f>IF(N420="zníž. prenesená",J420,0)</f>
        <v>0</v>
      </c>
      <c r="BI420" s="199">
        <f>IF(N420="nulová",J420,0)</f>
        <v>0</v>
      </c>
      <c r="BJ420" s="15" t="s">
        <v>87</v>
      </c>
      <c r="BK420" s="199">
        <f>ROUND(I420*H420,2)</f>
        <v>0</v>
      </c>
      <c r="BL420" s="15" t="s">
        <v>214</v>
      </c>
      <c r="BM420" s="198" t="s">
        <v>1094</v>
      </c>
    </row>
    <row r="421" s="2" customFormat="1" ht="37.8" customHeight="1">
      <c r="A421" s="34"/>
      <c r="B421" s="185"/>
      <c r="C421" s="186" t="s">
        <v>1095</v>
      </c>
      <c r="D421" s="186" t="s">
        <v>185</v>
      </c>
      <c r="E421" s="187" t="s">
        <v>1096</v>
      </c>
      <c r="F421" s="188" t="s">
        <v>1097</v>
      </c>
      <c r="G421" s="189" t="s">
        <v>213</v>
      </c>
      <c r="H421" s="190">
        <v>1652.963</v>
      </c>
      <c r="I421" s="191"/>
      <c r="J421" s="192">
        <f>ROUND(I421*H421,2)</f>
        <v>0</v>
      </c>
      <c r="K421" s="193"/>
      <c r="L421" s="35"/>
      <c r="M421" s="211" t="s">
        <v>1</v>
      </c>
      <c r="N421" s="212" t="s">
        <v>41</v>
      </c>
      <c r="O421" s="213"/>
      <c r="P421" s="214">
        <f>O421*H421</f>
        <v>0</v>
      </c>
      <c r="Q421" s="214">
        <v>0.000209998650907492</v>
      </c>
      <c r="R421" s="214">
        <f>Q421*H421</f>
        <v>0.34712000000000071</v>
      </c>
      <c r="S421" s="214">
        <v>0</v>
      </c>
      <c r="T421" s="215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98" t="s">
        <v>214</v>
      </c>
      <c r="AT421" s="198" t="s">
        <v>185</v>
      </c>
      <c r="AU421" s="198" t="s">
        <v>87</v>
      </c>
      <c r="AY421" s="15" t="s">
        <v>183</v>
      </c>
      <c r="BE421" s="199">
        <f>IF(N421="základná",J421,0)</f>
        <v>0</v>
      </c>
      <c r="BF421" s="199">
        <f>IF(N421="znížená",J421,0)</f>
        <v>0</v>
      </c>
      <c r="BG421" s="199">
        <f>IF(N421="zákl. prenesená",J421,0)</f>
        <v>0</v>
      </c>
      <c r="BH421" s="199">
        <f>IF(N421="zníž. prenesená",J421,0)</f>
        <v>0</v>
      </c>
      <c r="BI421" s="199">
        <f>IF(N421="nulová",J421,0)</f>
        <v>0</v>
      </c>
      <c r="BJ421" s="15" t="s">
        <v>87</v>
      </c>
      <c r="BK421" s="199">
        <f>ROUND(I421*H421,2)</f>
        <v>0</v>
      </c>
      <c r="BL421" s="15" t="s">
        <v>214</v>
      </c>
      <c r="BM421" s="198" t="s">
        <v>1098</v>
      </c>
    </row>
    <row r="422" s="2" customFormat="1" ht="6.96" customHeight="1">
      <c r="A422" s="34"/>
      <c r="B422" s="61"/>
      <c r="C422" s="62"/>
      <c r="D422" s="62"/>
      <c r="E422" s="62"/>
      <c r="F422" s="62"/>
      <c r="G422" s="62"/>
      <c r="H422" s="62"/>
      <c r="I422" s="62"/>
      <c r="J422" s="62"/>
      <c r="K422" s="62"/>
      <c r="L422" s="35"/>
      <c r="M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</row>
  </sheetData>
  <autoFilter ref="C146:K421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33:H133"/>
    <mergeCell ref="E137:H137"/>
    <mergeCell ref="E135:H135"/>
    <mergeCell ref="E139:H13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23.25" customHeight="1">
      <c r="B9" s="18"/>
      <c r="E9" s="131" t="s">
        <v>136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138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1099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ROUND(J134,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ROUND((SUM(BE134:BE344)),  2)</f>
        <v>0</v>
      </c>
      <c r="G37" s="138"/>
      <c r="H37" s="138"/>
      <c r="I37" s="139">
        <v>0.20000000000000001</v>
      </c>
      <c r="J37" s="137">
        <f>ROUND(((SUM(BE134:BE344))*I37),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ROUND((SUM(BF134:BF344)),  2)</f>
        <v>0</v>
      </c>
      <c r="G38" s="138"/>
      <c r="H38" s="138"/>
      <c r="I38" s="139">
        <v>0.20000000000000001</v>
      </c>
      <c r="J38" s="137">
        <f>ROUND(((SUM(BF134:BF344))*I38),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ROUND((SUM(BG134:BG344)),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ROUND((SUM(BH134:BH344)),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ROUND((SUM(BI134:BI344)),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23.25" customHeight="1">
      <c r="B87" s="18"/>
      <c r="E87" s="131" t="s">
        <v>136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138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01.02 - ELI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J134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1100</v>
      </c>
      <c r="E101" s="155"/>
      <c r="F101" s="155"/>
      <c r="G101" s="155"/>
      <c r="H101" s="155"/>
      <c r="I101" s="155"/>
      <c r="J101" s="156">
        <f>J135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1101</v>
      </c>
      <c r="E102" s="159"/>
      <c r="F102" s="159"/>
      <c r="G102" s="159"/>
      <c r="H102" s="159"/>
      <c r="I102" s="159"/>
      <c r="J102" s="160">
        <f>J136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1102</v>
      </c>
      <c r="E103" s="159"/>
      <c r="F103" s="159"/>
      <c r="G103" s="159"/>
      <c r="H103" s="159"/>
      <c r="I103" s="159"/>
      <c r="J103" s="160">
        <f>J229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1103</v>
      </c>
      <c r="E104" s="159"/>
      <c r="F104" s="159"/>
      <c r="G104" s="159"/>
      <c r="H104" s="159"/>
      <c r="I104" s="159"/>
      <c r="J104" s="160">
        <f>J247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1104</v>
      </c>
      <c r="E105" s="159"/>
      <c r="F105" s="159"/>
      <c r="G105" s="159"/>
      <c r="H105" s="159"/>
      <c r="I105" s="159"/>
      <c r="J105" s="160">
        <f>J268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1105</v>
      </c>
      <c r="E106" s="159"/>
      <c r="F106" s="159"/>
      <c r="G106" s="159"/>
      <c r="H106" s="159"/>
      <c r="I106" s="159"/>
      <c r="J106" s="160">
        <f>J277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1106</v>
      </c>
      <c r="E107" s="159"/>
      <c r="F107" s="159"/>
      <c r="G107" s="159"/>
      <c r="H107" s="159"/>
      <c r="I107" s="159"/>
      <c r="J107" s="160">
        <f>J287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1107</v>
      </c>
      <c r="E108" s="159"/>
      <c r="F108" s="159"/>
      <c r="G108" s="159"/>
      <c r="H108" s="159"/>
      <c r="I108" s="159"/>
      <c r="J108" s="160">
        <f>J306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7"/>
      <c r="C109" s="10"/>
      <c r="D109" s="158" t="s">
        <v>1108</v>
      </c>
      <c r="E109" s="159"/>
      <c r="F109" s="159"/>
      <c r="G109" s="159"/>
      <c r="H109" s="159"/>
      <c r="I109" s="159"/>
      <c r="J109" s="160">
        <f>J325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7"/>
      <c r="C110" s="10"/>
      <c r="D110" s="158" t="s">
        <v>1109</v>
      </c>
      <c r="E110" s="159"/>
      <c r="F110" s="159"/>
      <c r="G110" s="159"/>
      <c r="H110" s="159"/>
      <c r="I110" s="159"/>
      <c r="J110" s="160">
        <f>J334</f>
        <v>0</v>
      </c>
      <c r="K110" s="10"/>
      <c r="L110" s="15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="2" customFormat="1" ht="6.96" customHeight="1">
      <c r="A116" s="34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169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6.25" customHeight="1">
      <c r="A120" s="34"/>
      <c r="B120" s="35"/>
      <c r="C120" s="34"/>
      <c r="D120" s="34"/>
      <c r="E120" s="131" t="str">
        <f>E7</f>
        <v>ZARIADENIE OPATROVATEĽSKEJ SLUŽBY A DENNÝ STACIONÁR V OBJEKTE SÚP. Č. 2845</v>
      </c>
      <c r="F120" s="28"/>
      <c r="G120" s="28"/>
      <c r="H120" s="28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1" customFormat="1" ht="12" customHeight="1">
      <c r="B121" s="18"/>
      <c r="C121" s="28" t="s">
        <v>135</v>
      </c>
      <c r="L121" s="18"/>
    </row>
    <row r="122" s="1" customFormat="1" ht="23.25" customHeight="1">
      <c r="B122" s="18"/>
      <c r="E122" s="131" t="s">
        <v>136</v>
      </c>
      <c r="F122" s="1"/>
      <c r="G122" s="1"/>
      <c r="H122" s="1"/>
      <c r="L122" s="18"/>
    </row>
    <row r="123" s="1" customFormat="1" ht="12" customHeight="1">
      <c r="B123" s="18"/>
      <c r="C123" s="28" t="s">
        <v>137</v>
      </c>
      <c r="L123" s="18"/>
    </row>
    <row r="124" s="2" customFormat="1" ht="16.5" customHeight="1">
      <c r="A124" s="34"/>
      <c r="B124" s="35"/>
      <c r="C124" s="34"/>
      <c r="D124" s="34"/>
      <c r="E124" s="132" t="s">
        <v>138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139</v>
      </c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6.5" customHeight="1">
      <c r="A126" s="34"/>
      <c r="B126" s="35"/>
      <c r="C126" s="34"/>
      <c r="D126" s="34"/>
      <c r="E126" s="68" t="str">
        <f>E13</f>
        <v>01.02 - ELI</v>
      </c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19</v>
      </c>
      <c r="D128" s="34"/>
      <c r="E128" s="34"/>
      <c r="F128" s="23" t="str">
        <f>F16</f>
        <v>parc. č. C KN 5066/204, k.ú. Snina</v>
      </c>
      <c r="G128" s="34"/>
      <c r="H128" s="34"/>
      <c r="I128" s="28" t="s">
        <v>21</v>
      </c>
      <c r="J128" s="70" t="str">
        <f>IF(J16="","",J16)</f>
        <v>13. 12. 2021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23</v>
      </c>
      <c r="D130" s="34"/>
      <c r="E130" s="34"/>
      <c r="F130" s="23" t="str">
        <f>E19</f>
        <v>Mesto Snina</v>
      </c>
      <c r="G130" s="34"/>
      <c r="H130" s="34"/>
      <c r="I130" s="28" t="s">
        <v>29</v>
      </c>
      <c r="J130" s="32" t="str">
        <f>E25</f>
        <v>Ing. Róbert Šmajda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27</v>
      </c>
      <c r="D131" s="34"/>
      <c r="E131" s="34"/>
      <c r="F131" s="23" t="str">
        <f>IF(E22="","",E22)</f>
        <v>Vyplň údaj</v>
      </c>
      <c r="G131" s="34"/>
      <c r="H131" s="34"/>
      <c r="I131" s="28" t="s">
        <v>32</v>
      </c>
      <c r="J131" s="32" t="str">
        <f>E28</f>
        <v>Martin Kofira - KM</v>
      </c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61"/>
      <c r="B133" s="162"/>
      <c r="C133" s="163" t="s">
        <v>170</v>
      </c>
      <c r="D133" s="164" t="s">
        <v>60</v>
      </c>
      <c r="E133" s="164" t="s">
        <v>56</v>
      </c>
      <c r="F133" s="164" t="s">
        <v>57</v>
      </c>
      <c r="G133" s="164" t="s">
        <v>171</v>
      </c>
      <c r="H133" s="164" t="s">
        <v>172</v>
      </c>
      <c r="I133" s="164" t="s">
        <v>173</v>
      </c>
      <c r="J133" s="165" t="s">
        <v>143</v>
      </c>
      <c r="K133" s="166" t="s">
        <v>174</v>
      </c>
      <c r="L133" s="167"/>
      <c r="M133" s="87" t="s">
        <v>1</v>
      </c>
      <c r="N133" s="88" t="s">
        <v>39</v>
      </c>
      <c r="O133" s="88" t="s">
        <v>175</v>
      </c>
      <c r="P133" s="88" t="s">
        <v>176</v>
      </c>
      <c r="Q133" s="88" t="s">
        <v>177</v>
      </c>
      <c r="R133" s="88" t="s">
        <v>178</v>
      </c>
      <c r="S133" s="88" t="s">
        <v>179</v>
      </c>
      <c r="T133" s="89" t="s">
        <v>180</v>
      </c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</row>
    <row r="134" s="2" customFormat="1" ht="22.8" customHeight="1">
      <c r="A134" s="34"/>
      <c r="B134" s="35"/>
      <c r="C134" s="94" t="s">
        <v>144</v>
      </c>
      <c r="D134" s="34"/>
      <c r="E134" s="34"/>
      <c r="F134" s="34"/>
      <c r="G134" s="34"/>
      <c r="H134" s="34"/>
      <c r="I134" s="34"/>
      <c r="J134" s="168">
        <f>BK134</f>
        <v>0</v>
      </c>
      <c r="K134" s="34"/>
      <c r="L134" s="35"/>
      <c r="M134" s="90"/>
      <c r="N134" s="74"/>
      <c r="O134" s="91"/>
      <c r="P134" s="169">
        <f>P135</f>
        <v>0</v>
      </c>
      <c r="Q134" s="91"/>
      <c r="R134" s="169">
        <f>R135</f>
        <v>0</v>
      </c>
      <c r="S134" s="91"/>
      <c r="T134" s="170">
        <f>T135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74</v>
      </c>
      <c r="AU134" s="15" t="s">
        <v>145</v>
      </c>
      <c r="BK134" s="171">
        <f>BK135</f>
        <v>0</v>
      </c>
    </row>
    <row r="135" s="12" customFormat="1" ht="25.92" customHeight="1">
      <c r="A135" s="12"/>
      <c r="B135" s="172"/>
      <c r="C135" s="12"/>
      <c r="D135" s="173" t="s">
        <v>74</v>
      </c>
      <c r="E135" s="174" t="s">
        <v>268</v>
      </c>
      <c r="F135" s="174" t="s">
        <v>1110</v>
      </c>
      <c r="G135" s="12"/>
      <c r="H135" s="12"/>
      <c r="I135" s="175"/>
      <c r="J135" s="176">
        <f>BK135</f>
        <v>0</v>
      </c>
      <c r="K135" s="12"/>
      <c r="L135" s="172"/>
      <c r="M135" s="177"/>
      <c r="N135" s="178"/>
      <c r="O135" s="178"/>
      <c r="P135" s="179">
        <f>P136+P229+P247+P268+P277+P287+P306+P325+P334</f>
        <v>0</v>
      </c>
      <c r="Q135" s="178"/>
      <c r="R135" s="179">
        <f>R136+R229+R247+R268+R277+R287+R306+R325+R334</f>
        <v>0</v>
      </c>
      <c r="S135" s="178"/>
      <c r="T135" s="180">
        <f>T136+T229+T247+T268+T277+T287+T306+T325+T334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92</v>
      </c>
      <c r="AT135" s="181" t="s">
        <v>74</v>
      </c>
      <c r="AU135" s="181" t="s">
        <v>75</v>
      </c>
      <c r="AY135" s="173" t="s">
        <v>183</v>
      </c>
      <c r="BK135" s="182">
        <f>BK136+BK229+BK247+BK268+BK277+BK287+BK306+BK325+BK334</f>
        <v>0</v>
      </c>
    </row>
    <row r="136" s="12" customFormat="1" ht="22.8" customHeight="1">
      <c r="A136" s="12"/>
      <c r="B136" s="172"/>
      <c r="C136" s="12"/>
      <c r="D136" s="173" t="s">
        <v>74</v>
      </c>
      <c r="E136" s="183" t="s">
        <v>1111</v>
      </c>
      <c r="F136" s="183" t="s">
        <v>1112</v>
      </c>
      <c r="G136" s="12"/>
      <c r="H136" s="12"/>
      <c r="I136" s="175"/>
      <c r="J136" s="184">
        <f>BK136</f>
        <v>0</v>
      </c>
      <c r="K136" s="12"/>
      <c r="L136" s="172"/>
      <c r="M136" s="177"/>
      <c r="N136" s="178"/>
      <c r="O136" s="178"/>
      <c r="P136" s="179">
        <f>SUM(P137:P228)</f>
        <v>0</v>
      </c>
      <c r="Q136" s="178"/>
      <c r="R136" s="179">
        <f>SUM(R137:R228)</f>
        <v>0</v>
      </c>
      <c r="S136" s="178"/>
      <c r="T136" s="180">
        <f>SUM(T137:T228)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3" t="s">
        <v>92</v>
      </c>
      <c r="AT136" s="181" t="s">
        <v>74</v>
      </c>
      <c r="AU136" s="181" t="s">
        <v>82</v>
      </c>
      <c r="AY136" s="173" t="s">
        <v>183</v>
      </c>
      <c r="BK136" s="182">
        <f>SUM(BK137:BK228)</f>
        <v>0</v>
      </c>
    </row>
    <row r="137" s="2" customFormat="1" ht="33" customHeight="1">
      <c r="A137" s="34"/>
      <c r="B137" s="185"/>
      <c r="C137" s="186" t="s">
        <v>82</v>
      </c>
      <c r="D137" s="186" t="s">
        <v>185</v>
      </c>
      <c r="E137" s="187" t="s">
        <v>1113</v>
      </c>
      <c r="F137" s="188" t="s">
        <v>1114</v>
      </c>
      <c r="G137" s="189" t="s">
        <v>268</v>
      </c>
      <c r="H137" s="190">
        <v>45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301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301</v>
      </c>
      <c r="BM137" s="198" t="s">
        <v>87</v>
      </c>
    </row>
    <row r="138" s="2" customFormat="1" ht="33" customHeight="1">
      <c r="A138" s="34"/>
      <c r="B138" s="185"/>
      <c r="C138" s="186" t="s">
        <v>87</v>
      </c>
      <c r="D138" s="186" t="s">
        <v>185</v>
      </c>
      <c r="E138" s="187" t="s">
        <v>1115</v>
      </c>
      <c r="F138" s="188" t="s">
        <v>1116</v>
      </c>
      <c r="G138" s="189" t="s">
        <v>268</v>
      </c>
      <c r="H138" s="190">
        <v>21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301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301</v>
      </c>
      <c r="BM138" s="198" t="s">
        <v>189</v>
      </c>
    </row>
    <row r="139" s="2" customFormat="1" ht="21.75" customHeight="1">
      <c r="A139" s="34"/>
      <c r="B139" s="185"/>
      <c r="C139" s="186" t="s">
        <v>92</v>
      </c>
      <c r="D139" s="186" t="s">
        <v>185</v>
      </c>
      <c r="E139" s="187" t="s">
        <v>1117</v>
      </c>
      <c r="F139" s="188" t="s">
        <v>1118</v>
      </c>
      <c r="G139" s="189" t="s">
        <v>1119</v>
      </c>
      <c r="H139" s="190">
        <v>197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301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301</v>
      </c>
      <c r="BM139" s="198" t="s">
        <v>195</v>
      </c>
    </row>
    <row r="140" s="2" customFormat="1" ht="24.15" customHeight="1">
      <c r="A140" s="34"/>
      <c r="B140" s="185"/>
      <c r="C140" s="186" t="s">
        <v>189</v>
      </c>
      <c r="D140" s="186" t="s">
        <v>185</v>
      </c>
      <c r="E140" s="187" t="s">
        <v>1120</v>
      </c>
      <c r="F140" s="188" t="s">
        <v>1121</v>
      </c>
      <c r="G140" s="189" t="s">
        <v>1119</v>
      </c>
      <c r="H140" s="190">
        <v>25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301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301</v>
      </c>
      <c r="BM140" s="198" t="s">
        <v>198</v>
      </c>
    </row>
    <row r="141" s="2" customFormat="1" ht="33" customHeight="1">
      <c r="A141" s="34"/>
      <c r="B141" s="185"/>
      <c r="C141" s="186" t="s">
        <v>199</v>
      </c>
      <c r="D141" s="186" t="s">
        <v>185</v>
      </c>
      <c r="E141" s="187" t="s">
        <v>1122</v>
      </c>
      <c r="F141" s="188" t="s">
        <v>1123</v>
      </c>
      <c r="G141" s="189" t="s">
        <v>1119</v>
      </c>
      <c r="H141" s="190">
        <v>95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301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301</v>
      </c>
      <c r="BM141" s="198" t="s">
        <v>202</v>
      </c>
    </row>
    <row r="142" s="2" customFormat="1" ht="24.15" customHeight="1">
      <c r="A142" s="34"/>
      <c r="B142" s="185"/>
      <c r="C142" s="186" t="s">
        <v>195</v>
      </c>
      <c r="D142" s="186" t="s">
        <v>185</v>
      </c>
      <c r="E142" s="187" t="s">
        <v>1124</v>
      </c>
      <c r="F142" s="188" t="s">
        <v>1125</v>
      </c>
      <c r="G142" s="189" t="s">
        <v>1119</v>
      </c>
      <c r="H142" s="190">
        <v>27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301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301</v>
      </c>
      <c r="BM142" s="198" t="s">
        <v>206</v>
      </c>
    </row>
    <row r="143" s="2" customFormat="1" ht="24.15" customHeight="1">
      <c r="A143" s="34"/>
      <c r="B143" s="185"/>
      <c r="C143" s="186" t="s">
        <v>207</v>
      </c>
      <c r="D143" s="186" t="s">
        <v>185</v>
      </c>
      <c r="E143" s="187" t="s">
        <v>1126</v>
      </c>
      <c r="F143" s="188" t="s">
        <v>1127</v>
      </c>
      <c r="G143" s="189" t="s">
        <v>1119</v>
      </c>
      <c r="H143" s="190">
        <v>19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301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301</v>
      </c>
      <c r="BM143" s="198" t="s">
        <v>210</v>
      </c>
    </row>
    <row r="144" s="2" customFormat="1" ht="24.15" customHeight="1">
      <c r="A144" s="34"/>
      <c r="B144" s="185"/>
      <c r="C144" s="186" t="s">
        <v>198</v>
      </c>
      <c r="D144" s="186" t="s">
        <v>185</v>
      </c>
      <c r="E144" s="187" t="s">
        <v>1128</v>
      </c>
      <c r="F144" s="188" t="s">
        <v>1129</v>
      </c>
      <c r="G144" s="189" t="s">
        <v>1119</v>
      </c>
      <c r="H144" s="190">
        <v>28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301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301</v>
      </c>
      <c r="BM144" s="198" t="s">
        <v>214</v>
      </c>
    </row>
    <row r="145" s="2" customFormat="1" ht="24.15" customHeight="1">
      <c r="A145" s="34"/>
      <c r="B145" s="185"/>
      <c r="C145" s="186" t="s">
        <v>215</v>
      </c>
      <c r="D145" s="186" t="s">
        <v>185</v>
      </c>
      <c r="E145" s="187" t="s">
        <v>1130</v>
      </c>
      <c r="F145" s="188" t="s">
        <v>1131</v>
      </c>
      <c r="G145" s="189" t="s">
        <v>1119</v>
      </c>
      <c r="H145" s="190">
        <v>3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301</v>
      </c>
      <c r="AT145" s="198" t="s">
        <v>185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301</v>
      </c>
      <c r="BM145" s="198" t="s">
        <v>218</v>
      </c>
    </row>
    <row r="146" s="2" customFormat="1" ht="24.15" customHeight="1">
      <c r="A146" s="34"/>
      <c r="B146" s="185"/>
      <c r="C146" s="186" t="s">
        <v>202</v>
      </c>
      <c r="D146" s="186" t="s">
        <v>185</v>
      </c>
      <c r="E146" s="187" t="s">
        <v>1132</v>
      </c>
      <c r="F146" s="188" t="s">
        <v>1133</v>
      </c>
      <c r="G146" s="189" t="s">
        <v>1119</v>
      </c>
      <c r="H146" s="190">
        <v>3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301</v>
      </c>
      <c r="AT146" s="198" t="s">
        <v>185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301</v>
      </c>
      <c r="BM146" s="198" t="s">
        <v>7</v>
      </c>
    </row>
    <row r="147" s="2" customFormat="1" ht="24.15" customHeight="1">
      <c r="A147" s="34"/>
      <c r="B147" s="185"/>
      <c r="C147" s="186" t="s">
        <v>221</v>
      </c>
      <c r="D147" s="186" t="s">
        <v>185</v>
      </c>
      <c r="E147" s="187" t="s">
        <v>1134</v>
      </c>
      <c r="F147" s="188" t="s">
        <v>1135</v>
      </c>
      <c r="G147" s="189" t="s">
        <v>1119</v>
      </c>
      <c r="H147" s="190">
        <v>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301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301</v>
      </c>
      <c r="BM147" s="198" t="s">
        <v>224</v>
      </c>
    </row>
    <row r="148" s="2" customFormat="1" ht="24.15" customHeight="1">
      <c r="A148" s="34"/>
      <c r="B148" s="185"/>
      <c r="C148" s="186" t="s">
        <v>206</v>
      </c>
      <c r="D148" s="186" t="s">
        <v>185</v>
      </c>
      <c r="E148" s="187" t="s">
        <v>1136</v>
      </c>
      <c r="F148" s="188" t="s">
        <v>1137</v>
      </c>
      <c r="G148" s="189" t="s">
        <v>1119</v>
      </c>
      <c r="H148" s="190">
        <v>97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301</v>
      </c>
      <c r="AT148" s="198" t="s">
        <v>185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301</v>
      </c>
      <c r="BM148" s="198" t="s">
        <v>227</v>
      </c>
    </row>
    <row r="149" s="2" customFormat="1" ht="24.15" customHeight="1">
      <c r="A149" s="34"/>
      <c r="B149" s="185"/>
      <c r="C149" s="186" t="s">
        <v>228</v>
      </c>
      <c r="D149" s="186" t="s">
        <v>185</v>
      </c>
      <c r="E149" s="187" t="s">
        <v>1138</v>
      </c>
      <c r="F149" s="188" t="s">
        <v>1139</v>
      </c>
      <c r="G149" s="189" t="s">
        <v>1119</v>
      </c>
      <c r="H149" s="190">
        <v>6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301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301</v>
      </c>
      <c r="BM149" s="198" t="s">
        <v>231</v>
      </c>
    </row>
    <row r="150" s="2" customFormat="1" ht="33" customHeight="1">
      <c r="A150" s="34"/>
      <c r="B150" s="185"/>
      <c r="C150" s="186" t="s">
        <v>210</v>
      </c>
      <c r="D150" s="186" t="s">
        <v>185</v>
      </c>
      <c r="E150" s="187" t="s">
        <v>1140</v>
      </c>
      <c r="F150" s="188" t="s">
        <v>1141</v>
      </c>
      <c r="G150" s="189" t="s">
        <v>1119</v>
      </c>
      <c r="H150" s="190">
        <v>1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301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301</v>
      </c>
      <c r="BM150" s="198" t="s">
        <v>234</v>
      </c>
    </row>
    <row r="151" s="2" customFormat="1" ht="16.5" customHeight="1">
      <c r="A151" s="34"/>
      <c r="B151" s="185"/>
      <c r="C151" s="186" t="s">
        <v>235</v>
      </c>
      <c r="D151" s="186" t="s">
        <v>185</v>
      </c>
      <c r="E151" s="187" t="s">
        <v>1142</v>
      </c>
      <c r="F151" s="188" t="s">
        <v>1143</v>
      </c>
      <c r="G151" s="189" t="s">
        <v>1119</v>
      </c>
      <c r="H151" s="190">
        <v>1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301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301</v>
      </c>
      <c r="BM151" s="198" t="s">
        <v>239</v>
      </c>
    </row>
    <row r="152" s="2" customFormat="1" ht="16.5" customHeight="1">
      <c r="A152" s="34"/>
      <c r="B152" s="185"/>
      <c r="C152" s="186" t="s">
        <v>214</v>
      </c>
      <c r="D152" s="186" t="s">
        <v>185</v>
      </c>
      <c r="E152" s="187" t="s">
        <v>1144</v>
      </c>
      <c r="F152" s="188" t="s">
        <v>1145</v>
      </c>
      <c r="G152" s="189" t="s">
        <v>1119</v>
      </c>
      <c r="H152" s="190">
        <v>1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301</v>
      </c>
      <c r="AT152" s="198" t="s">
        <v>185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301</v>
      </c>
      <c r="BM152" s="198" t="s">
        <v>242</v>
      </c>
    </row>
    <row r="153" s="2" customFormat="1" ht="21.75" customHeight="1">
      <c r="A153" s="34"/>
      <c r="B153" s="185"/>
      <c r="C153" s="186" t="s">
        <v>243</v>
      </c>
      <c r="D153" s="186" t="s">
        <v>185</v>
      </c>
      <c r="E153" s="187" t="s">
        <v>1146</v>
      </c>
      <c r="F153" s="188" t="s">
        <v>1147</v>
      </c>
      <c r="G153" s="189" t="s">
        <v>1119</v>
      </c>
      <c r="H153" s="190">
        <v>45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301</v>
      </c>
      <c r="AT153" s="198" t="s">
        <v>185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301</v>
      </c>
      <c r="BM153" s="198" t="s">
        <v>246</v>
      </c>
    </row>
    <row r="154" s="2" customFormat="1" ht="24.15" customHeight="1">
      <c r="A154" s="34"/>
      <c r="B154" s="185"/>
      <c r="C154" s="186" t="s">
        <v>218</v>
      </c>
      <c r="D154" s="186" t="s">
        <v>185</v>
      </c>
      <c r="E154" s="187" t="s">
        <v>1148</v>
      </c>
      <c r="F154" s="188" t="s">
        <v>1149</v>
      </c>
      <c r="G154" s="189" t="s">
        <v>1119</v>
      </c>
      <c r="H154" s="190">
        <v>4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301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301</v>
      </c>
      <c r="BM154" s="198" t="s">
        <v>249</v>
      </c>
    </row>
    <row r="155" s="2" customFormat="1" ht="21.75" customHeight="1">
      <c r="A155" s="34"/>
      <c r="B155" s="185"/>
      <c r="C155" s="186" t="s">
        <v>250</v>
      </c>
      <c r="D155" s="186" t="s">
        <v>185</v>
      </c>
      <c r="E155" s="187" t="s">
        <v>1150</v>
      </c>
      <c r="F155" s="188" t="s">
        <v>1151</v>
      </c>
      <c r="G155" s="189" t="s">
        <v>1119</v>
      </c>
      <c r="H155" s="190">
        <v>20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301</v>
      </c>
      <c r="AT155" s="198" t="s">
        <v>185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301</v>
      </c>
      <c r="BM155" s="198" t="s">
        <v>253</v>
      </c>
    </row>
    <row r="156" s="2" customFormat="1" ht="21.75" customHeight="1">
      <c r="A156" s="34"/>
      <c r="B156" s="185"/>
      <c r="C156" s="186" t="s">
        <v>7</v>
      </c>
      <c r="D156" s="186" t="s">
        <v>185</v>
      </c>
      <c r="E156" s="187" t="s">
        <v>1152</v>
      </c>
      <c r="F156" s="188" t="s">
        <v>1153</v>
      </c>
      <c r="G156" s="189" t="s">
        <v>1119</v>
      </c>
      <c r="H156" s="190">
        <v>44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301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301</v>
      </c>
      <c r="BM156" s="198" t="s">
        <v>256</v>
      </c>
    </row>
    <row r="157" s="2" customFormat="1" ht="24.15" customHeight="1">
      <c r="A157" s="34"/>
      <c r="B157" s="185"/>
      <c r="C157" s="186" t="s">
        <v>257</v>
      </c>
      <c r="D157" s="186" t="s">
        <v>185</v>
      </c>
      <c r="E157" s="187" t="s">
        <v>1154</v>
      </c>
      <c r="F157" s="188" t="s">
        <v>1155</v>
      </c>
      <c r="G157" s="189" t="s">
        <v>1119</v>
      </c>
      <c r="H157" s="190">
        <v>14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301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301</v>
      </c>
      <c r="BM157" s="198" t="s">
        <v>260</v>
      </c>
    </row>
    <row r="158" s="2" customFormat="1" ht="24.15" customHeight="1">
      <c r="A158" s="34"/>
      <c r="B158" s="185"/>
      <c r="C158" s="186" t="s">
        <v>224</v>
      </c>
      <c r="D158" s="186" t="s">
        <v>185</v>
      </c>
      <c r="E158" s="187" t="s">
        <v>1156</v>
      </c>
      <c r="F158" s="188" t="s">
        <v>1157</v>
      </c>
      <c r="G158" s="189" t="s">
        <v>1119</v>
      </c>
      <c r="H158" s="190">
        <v>7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301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301</v>
      </c>
      <c r="BM158" s="198" t="s">
        <v>263</v>
      </c>
    </row>
    <row r="159" s="2" customFormat="1" ht="24.15" customHeight="1">
      <c r="A159" s="34"/>
      <c r="B159" s="185"/>
      <c r="C159" s="186" t="s">
        <v>264</v>
      </c>
      <c r="D159" s="186" t="s">
        <v>185</v>
      </c>
      <c r="E159" s="187" t="s">
        <v>1158</v>
      </c>
      <c r="F159" s="188" t="s">
        <v>1159</v>
      </c>
      <c r="G159" s="189" t="s">
        <v>268</v>
      </c>
      <c r="H159" s="190">
        <v>110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301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301</v>
      </c>
      <c r="BM159" s="198" t="s">
        <v>267</v>
      </c>
    </row>
    <row r="160" s="2" customFormat="1" ht="24.15" customHeight="1">
      <c r="A160" s="34"/>
      <c r="B160" s="185"/>
      <c r="C160" s="186" t="s">
        <v>227</v>
      </c>
      <c r="D160" s="186" t="s">
        <v>185</v>
      </c>
      <c r="E160" s="187" t="s">
        <v>1160</v>
      </c>
      <c r="F160" s="188" t="s">
        <v>1161</v>
      </c>
      <c r="G160" s="189" t="s">
        <v>268</v>
      </c>
      <c r="H160" s="190">
        <v>70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301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301</v>
      </c>
      <c r="BM160" s="198" t="s">
        <v>272</v>
      </c>
    </row>
    <row r="161" s="2" customFormat="1" ht="16.5" customHeight="1">
      <c r="A161" s="34"/>
      <c r="B161" s="185"/>
      <c r="C161" s="186" t="s">
        <v>273</v>
      </c>
      <c r="D161" s="186" t="s">
        <v>185</v>
      </c>
      <c r="E161" s="187" t="s">
        <v>1162</v>
      </c>
      <c r="F161" s="188" t="s">
        <v>1163</v>
      </c>
      <c r="G161" s="189" t="s">
        <v>1119</v>
      </c>
      <c r="H161" s="190">
        <v>20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301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301</v>
      </c>
      <c r="BM161" s="198" t="s">
        <v>276</v>
      </c>
    </row>
    <row r="162" s="2" customFormat="1" ht="24.15" customHeight="1">
      <c r="A162" s="34"/>
      <c r="B162" s="185"/>
      <c r="C162" s="186" t="s">
        <v>231</v>
      </c>
      <c r="D162" s="186" t="s">
        <v>185</v>
      </c>
      <c r="E162" s="187" t="s">
        <v>1164</v>
      </c>
      <c r="F162" s="188" t="s">
        <v>1165</v>
      </c>
      <c r="G162" s="189" t="s">
        <v>1119</v>
      </c>
      <c r="H162" s="190">
        <v>44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301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301</v>
      </c>
      <c r="BM162" s="198" t="s">
        <v>279</v>
      </c>
    </row>
    <row r="163" s="2" customFormat="1" ht="24.15" customHeight="1">
      <c r="A163" s="34"/>
      <c r="B163" s="185"/>
      <c r="C163" s="186" t="s">
        <v>280</v>
      </c>
      <c r="D163" s="186" t="s">
        <v>185</v>
      </c>
      <c r="E163" s="187" t="s">
        <v>1166</v>
      </c>
      <c r="F163" s="188" t="s">
        <v>1167</v>
      </c>
      <c r="G163" s="189" t="s">
        <v>1119</v>
      </c>
      <c r="H163" s="190">
        <v>14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301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301</v>
      </c>
      <c r="BM163" s="198" t="s">
        <v>283</v>
      </c>
    </row>
    <row r="164" s="2" customFormat="1" ht="16.5" customHeight="1">
      <c r="A164" s="34"/>
      <c r="B164" s="185"/>
      <c r="C164" s="186" t="s">
        <v>234</v>
      </c>
      <c r="D164" s="186" t="s">
        <v>185</v>
      </c>
      <c r="E164" s="187" t="s">
        <v>1168</v>
      </c>
      <c r="F164" s="188" t="s">
        <v>1169</v>
      </c>
      <c r="G164" s="189" t="s">
        <v>268</v>
      </c>
      <c r="H164" s="190">
        <v>77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301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301</v>
      </c>
      <c r="BM164" s="198" t="s">
        <v>286</v>
      </c>
    </row>
    <row r="165" s="2" customFormat="1" ht="16.5" customHeight="1">
      <c r="A165" s="34"/>
      <c r="B165" s="185"/>
      <c r="C165" s="186" t="s">
        <v>287</v>
      </c>
      <c r="D165" s="186" t="s">
        <v>185</v>
      </c>
      <c r="E165" s="187" t="s">
        <v>1170</v>
      </c>
      <c r="F165" s="188" t="s">
        <v>1171</v>
      </c>
      <c r="G165" s="189" t="s">
        <v>268</v>
      </c>
      <c r="H165" s="190">
        <v>100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301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301</v>
      </c>
      <c r="BM165" s="198" t="s">
        <v>290</v>
      </c>
    </row>
    <row r="166" s="2" customFormat="1" ht="16.5" customHeight="1">
      <c r="A166" s="34"/>
      <c r="B166" s="185"/>
      <c r="C166" s="186" t="s">
        <v>239</v>
      </c>
      <c r="D166" s="186" t="s">
        <v>185</v>
      </c>
      <c r="E166" s="187" t="s">
        <v>1172</v>
      </c>
      <c r="F166" s="188" t="s">
        <v>1173</v>
      </c>
      <c r="G166" s="189" t="s">
        <v>268</v>
      </c>
      <c r="H166" s="190">
        <v>30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301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301</v>
      </c>
      <c r="BM166" s="198" t="s">
        <v>293</v>
      </c>
    </row>
    <row r="167" s="2" customFormat="1" ht="24.15" customHeight="1">
      <c r="A167" s="34"/>
      <c r="B167" s="185"/>
      <c r="C167" s="186" t="s">
        <v>294</v>
      </c>
      <c r="D167" s="186" t="s">
        <v>185</v>
      </c>
      <c r="E167" s="187" t="s">
        <v>1174</v>
      </c>
      <c r="F167" s="188" t="s">
        <v>1175</v>
      </c>
      <c r="G167" s="189" t="s">
        <v>268</v>
      </c>
      <c r="H167" s="190">
        <v>785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301</v>
      </c>
      <c r="AT167" s="198" t="s">
        <v>185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301</v>
      </c>
      <c r="BM167" s="198" t="s">
        <v>298</v>
      </c>
    </row>
    <row r="168" s="2" customFormat="1" ht="24.15" customHeight="1">
      <c r="A168" s="34"/>
      <c r="B168" s="185"/>
      <c r="C168" s="186" t="s">
        <v>242</v>
      </c>
      <c r="D168" s="186" t="s">
        <v>185</v>
      </c>
      <c r="E168" s="187" t="s">
        <v>1176</v>
      </c>
      <c r="F168" s="188" t="s">
        <v>1177</v>
      </c>
      <c r="G168" s="189" t="s">
        <v>268</v>
      </c>
      <c r="H168" s="190">
        <v>525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301</v>
      </c>
      <c r="AT168" s="198" t="s">
        <v>185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301</v>
      </c>
      <c r="BM168" s="198" t="s">
        <v>301</v>
      </c>
    </row>
    <row r="169" s="2" customFormat="1" ht="24.15" customHeight="1">
      <c r="A169" s="34"/>
      <c r="B169" s="185"/>
      <c r="C169" s="186" t="s">
        <v>302</v>
      </c>
      <c r="D169" s="186" t="s">
        <v>185</v>
      </c>
      <c r="E169" s="187" t="s">
        <v>1178</v>
      </c>
      <c r="F169" s="188" t="s">
        <v>1179</v>
      </c>
      <c r="G169" s="189" t="s">
        <v>268</v>
      </c>
      <c r="H169" s="190">
        <v>50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301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301</v>
      </c>
      <c r="BM169" s="198" t="s">
        <v>305</v>
      </c>
    </row>
    <row r="170" s="2" customFormat="1" ht="24.15" customHeight="1">
      <c r="A170" s="34"/>
      <c r="B170" s="185"/>
      <c r="C170" s="186" t="s">
        <v>246</v>
      </c>
      <c r="D170" s="186" t="s">
        <v>185</v>
      </c>
      <c r="E170" s="187" t="s">
        <v>1180</v>
      </c>
      <c r="F170" s="188" t="s">
        <v>1181</v>
      </c>
      <c r="G170" s="189" t="s">
        <v>268</v>
      </c>
      <c r="H170" s="190">
        <v>15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301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301</v>
      </c>
      <c r="BM170" s="198" t="s">
        <v>308</v>
      </c>
    </row>
    <row r="171" s="2" customFormat="1" ht="24.15" customHeight="1">
      <c r="A171" s="34"/>
      <c r="B171" s="185"/>
      <c r="C171" s="186" t="s">
        <v>310</v>
      </c>
      <c r="D171" s="186" t="s">
        <v>185</v>
      </c>
      <c r="E171" s="187" t="s">
        <v>1182</v>
      </c>
      <c r="F171" s="188" t="s">
        <v>1183</v>
      </c>
      <c r="G171" s="189" t="s">
        <v>268</v>
      </c>
      <c r="H171" s="190">
        <v>155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301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301</v>
      </c>
      <c r="BM171" s="198" t="s">
        <v>313</v>
      </c>
    </row>
    <row r="172" s="2" customFormat="1" ht="24.15" customHeight="1">
      <c r="A172" s="34"/>
      <c r="B172" s="185"/>
      <c r="C172" s="186" t="s">
        <v>249</v>
      </c>
      <c r="D172" s="186" t="s">
        <v>185</v>
      </c>
      <c r="E172" s="187" t="s">
        <v>1184</v>
      </c>
      <c r="F172" s="188" t="s">
        <v>1185</v>
      </c>
      <c r="G172" s="189" t="s">
        <v>268</v>
      </c>
      <c r="H172" s="190">
        <v>160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301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301</v>
      </c>
      <c r="BM172" s="198" t="s">
        <v>316</v>
      </c>
    </row>
    <row r="173" s="2" customFormat="1" ht="16.5" customHeight="1">
      <c r="A173" s="34"/>
      <c r="B173" s="185"/>
      <c r="C173" s="200" t="s">
        <v>317</v>
      </c>
      <c r="D173" s="200" t="s">
        <v>268</v>
      </c>
      <c r="E173" s="201" t="s">
        <v>82</v>
      </c>
      <c r="F173" s="202" t="s">
        <v>1186</v>
      </c>
      <c r="G173" s="203" t="s">
        <v>1187</v>
      </c>
      <c r="H173" s="204">
        <v>197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656</v>
      </c>
      <c r="AT173" s="198" t="s">
        <v>268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301</v>
      </c>
      <c r="BM173" s="198" t="s">
        <v>320</v>
      </c>
    </row>
    <row r="174" s="2" customFormat="1" ht="16.5" customHeight="1">
      <c r="A174" s="34"/>
      <c r="B174" s="185"/>
      <c r="C174" s="200" t="s">
        <v>253</v>
      </c>
      <c r="D174" s="200" t="s">
        <v>268</v>
      </c>
      <c r="E174" s="201" t="s">
        <v>1188</v>
      </c>
      <c r="F174" s="202" t="s">
        <v>1189</v>
      </c>
      <c r="G174" s="203" t="s">
        <v>1187</v>
      </c>
      <c r="H174" s="204">
        <v>25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656</v>
      </c>
      <c r="AT174" s="198" t="s">
        <v>268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301</v>
      </c>
      <c r="BM174" s="198" t="s">
        <v>323</v>
      </c>
    </row>
    <row r="175" s="2" customFormat="1" ht="16.5" customHeight="1">
      <c r="A175" s="34"/>
      <c r="B175" s="185"/>
      <c r="C175" s="200" t="s">
        <v>324</v>
      </c>
      <c r="D175" s="200" t="s">
        <v>268</v>
      </c>
      <c r="E175" s="201" t="s">
        <v>1190</v>
      </c>
      <c r="F175" s="202" t="s">
        <v>1191</v>
      </c>
      <c r="G175" s="203" t="s">
        <v>1187</v>
      </c>
      <c r="H175" s="204">
        <v>95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656</v>
      </c>
      <c r="AT175" s="198" t="s">
        <v>268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301</v>
      </c>
      <c r="BM175" s="198" t="s">
        <v>327</v>
      </c>
    </row>
    <row r="176" s="2" customFormat="1" ht="16.5" customHeight="1">
      <c r="A176" s="34"/>
      <c r="B176" s="185"/>
      <c r="C176" s="200" t="s">
        <v>256</v>
      </c>
      <c r="D176" s="200" t="s">
        <v>268</v>
      </c>
      <c r="E176" s="201" t="s">
        <v>1192</v>
      </c>
      <c r="F176" s="202" t="s">
        <v>1193</v>
      </c>
      <c r="G176" s="203" t="s">
        <v>268</v>
      </c>
      <c r="H176" s="204">
        <v>45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656</v>
      </c>
      <c r="AT176" s="198" t="s">
        <v>268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301</v>
      </c>
      <c r="BM176" s="198" t="s">
        <v>330</v>
      </c>
    </row>
    <row r="177" s="2" customFormat="1" ht="16.5" customHeight="1">
      <c r="A177" s="34"/>
      <c r="B177" s="185"/>
      <c r="C177" s="200" t="s">
        <v>331</v>
      </c>
      <c r="D177" s="200" t="s">
        <v>268</v>
      </c>
      <c r="E177" s="201" t="s">
        <v>1194</v>
      </c>
      <c r="F177" s="202" t="s">
        <v>1195</v>
      </c>
      <c r="G177" s="203" t="s">
        <v>268</v>
      </c>
      <c r="H177" s="204">
        <v>12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656</v>
      </c>
      <c r="AT177" s="198" t="s">
        <v>268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301</v>
      </c>
      <c r="BM177" s="198" t="s">
        <v>334</v>
      </c>
    </row>
    <row r="178" s="2" customFormat="1" ht="16.5" customHeight="1">
      <c r="A178" s="34"/>
      <c r="B178" s="185"/>
      <c r="C178" s="200" t="s">
        <v>260</v>
      </c>
      <c r="D178" s="200" t="s">
        <v>268</v>
      </c>
      <c r="E178" s="201" t="s">
        <v>1196</v>
      </c>
      <c r="F178" s="202" t="s">
        <v>1197</v>
      </c>
      <c r="G178" s="203" t="s">
        <v>268</v>
      </c>
      <c r="H178" s="204">
        <v>9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656</v>
      </c>
      <c r="AT178" s="198" t="s">
        <v>268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301</v>
      </c>
      <c r="BM178" s="198" t="s">
        <v>337</v>
      </c>
    </row>
    <row r="179" s="2" customFormat="1" ht="16.5" customHeight="1">
      <c r="A179" s="34"/>
      <c r="B179" s="185"/>
      <c r="C179" s="200" t="s">
        <v>338</v>
      </c>
      <c r="D179" s="200" t="s">
        <v>268</v>
      </c>
      <c r="E179" s="201" t="s">
        <v>1198</v>
      </c>
      <c r="F179" s="202" t="s">
        <v>1199</v>
      </c>
      <c r="G179" s="203" t="s">
        <v>1187</v>
      </c>
      <c r="H179" s="204">
        <v>550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656</v>
      </c>
      <c r="AT179" s="198" t="s">
        <v>268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301</v>
      </c>
      <c r="BM179" s="198" t="s">
        <v>341</v>
      </c>
    </row>
    <row r="180" s="2" customFormat="1" ht="16.5" customHeight="1">
      <c r="A180" s="34"/>
      <c r="B180" s="185"/>
      <c r="C180" s="200" t="s">
        <v>263</v>
      </c>
      <c r="D180" s="200" t="s">
        <v>268</v>
      </c>
      <c r="E180" s="201" t="s">
        <v>1200</v>
      </c>
      <c r="F180" s="202" t="s">
        <v>1201</v>
      </c>
      <c r="G180" s="203" t="s">
        <v>1187</v>
      </c>
      <c r="H180" s="204">
        <v>7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656</v>
      </c>
      <c r="AT180" s="198" t="s">
        <v>268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301</v>
      </c>
      <c r="BM180" s="198" t="s">
        <v>344</v>
      </c>
    </row>
    <row r="181" s="2" customFormat="1" ht="16.5" customHeight="1">
      <c r="A181" s="34"/>
      <c r="B181" s="185"/>
      <c r="C181" s="200" t="s">
        <v>345</v>
      </c>
      <c r="D181" s="200" t="s">
        <v>268</v>
      </c>
      <c r="E181" s="201" t="s">
        <v>1202</v>
      </c>
      <c r="F181" s="202" t="s">
        <v>1203</v>
      </c>
      <c r="G181" s="203" t="s">
        <v>268</v>
      </c>
      <c r="H181" s="204">
        <v>50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656</v>
      </c>
      <c r="AT181" s="198" t="s">
        <v>268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301</v>
      </c>
      <c r="BM181" s="198" t="s">
        <v>348</v>
      </c>
    </row>
    <row r="182" s="2" customFormat="1" ht="16.5" customHeight="1">
      <c r="A182" s="34"/>
      <c r="B182" s="185"/>
      <c r="C182" s="200" t="s">
        <v>267</v>
      </c>
      <c r="D182" s="200" t="s">
        <v>268</v>
      </c>
      <c r="E182" s="201" t="s">
        <v>1204</v>
      </c>
      <c r="F182" s="202" t="s">
        <v>1205</v>
      </c>
      <c r="G182" s="203" t="s">
        <v>268</v>
      </c>
      <c r="H182" s="204">
        <v>525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656</v>
      </c>
      <c r="AT182" s="198" t="s">
        <v>268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301</v>
      </c>
      <c r="BM182" s="198" t="s">
        <v>351</v>
      </c>
    </row>
    <row r="183" s="2" customFormat="1" ht="16.5" customHeight="1">
      <c r="A183" s="34"/>
      <c r="B183" s="185"/>
      <c r="C183" s="200" t="s">
        <v>352</v>
      </c>
      <c r="D183" s="200" t="s">
        <v>268</v>
      </c>
      <c r="E183" s="201" t="s">
        <v>1206</v>
      </c>
      <c r="F183" s="202" t="s">
        <v>1207</v>
      </c>
      <c r="G183" s="203" t="s">
        <v>268</v>
      </c>
      <c r="H183" s="204">
        <v>785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656</v>
      </c>
      <c r="AT183" s="198" t="s">
        <v>268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301</v>
      </c>
      <c r="BM183" s="198" t="s">
        <v>355</v>
      </c>
    </row>
    <row r="184" s="2" customFormat="1" ht="16.5" customHeight="1">
      <c r="A184" s="34"/>
      <c r="B184" s="185"/>
      <c r="C184" s="200" t="s">
        <v>272</v>
      </c>
      <c r="D184" s="200" t="s">
        <v>268</v>
      </c>
      <c r="E184" s="201" t="s">
        <v>1208</v>
      </c>
      <c r="F184" s="202" t="s">
        <v>1209</v>
      </c>
      <c r="G184" s="203" t="s">
        <v>268</v>
      </c>
      <c r="H184" s="204">
        <v>50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656</v>
      </c>
      <c r="AT184" s="198" t="s">
        <v>268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301</v>
      </c>
      <c r="BM184" s="198" t="s">
        <v>358</v>
      </c>
    </row>
    <row r="185" s="2" customFormat="1" ht="16.5" customHeight="1">
      <c r="A185" s="34"/>
      <c r="B185" s="185"/>
      <c r="C185" s="200" t="s">
        <v>359</v>
      </c>
      <c r="D185" s="200" t="s">
        <v>268</v>
      </c>
      <c r="E185" s="201" t="s">
        <v>1210</v>
      </c>
      <c r="F185" s="202" t="s">
        <v>1211</v>
      </c>
      <c r="G185" s="203" t="s">
        <v>268</v>
      </c>
      <c r="H185" s="204">
        <v>15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656</v>
      </c>
      <c r="AT185" s="198" t="s">
        <v>268</v>
      </c>
      <c r="AU185" s="198" t="s">
        <v>87</v>
      </c>
      <c r="AY185" s="15" t="s">
        <v>183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87</v>
      </c>
      <c r="BK185" s="199">
        <f>ROUND(I185*H185,2)</f>
        <v>0</v>
      </c>
      <c r="BL185" s="15" t="s">
        <v>301</v>
      </c>
      <c r="BM185" s="198" t="s">
        <v>362</v>
      </c>
    </row>
    <row r="186" s="2" customFormat="1" ht="16.5" customHeight="1">
      <c r="A186" s="34"/>
      <c r="B186" s="185"/>
      <c r="C186" s="200" t="s">
        <v>276</v>
      </c>
      <c r="D186" s="200" t="s">
        <v>268</v>
      </c>
      <c r="E186" s="201" t="s">
        <v>1212</v>
      </c>
      <c r="F186" s="202" t="s">
        <v>1213</v>
      </c>
      <c r="G186" s="203" t="s">
        <v>268</v>
      </c>
      <c r="H186" s="204">
        <v>30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656</v>
      </c>
      <c r="AT186" s="198" t="s">
        <v>268</v>
      </c>
      <c r="AU186" s="198" t="s">
        <v>87</v>
      </c>
      <c r="AY186" s="15" t="s">
        <v>183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87</v>
      </c>
      <c r="BK186" s="199">
        <f>ROUND(I186*H186,2)</f>
        <v>0</v>
      </c>
      <c r="BL186" s="15" t="s">
        <v>301</v>
      </c>
      <c r="BM186" s="198" t="s">
        <v>365</v>
      </c>
    </row>
    <row r="187" s="2" customFormat="1" ht="16.5" customHeight="1">
      <c r="A187" s="34"/>
      <c r="B187" s="185"/>
      <c r="C187" s="200" t="s">
        <v>367</v>
      </c>
      <c r="D187" s="200" t="s">
        <v>268</v>
      </c>
      <c r="E187" s="201" t="s">
        <v>1214</v>
      </c>
      <c r="F187" s="202" t="s">
        <v>1215</v>
      </c>
      <c r="G187" s="203" t="s">
        <v>268</v>
      </c>
      <c r="H187" s="204">
        <v>100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656</v>
      </c>
      <c r="AT187" s="198" t="s">
        <v>268</v>
      </c>
      <c r="AU187" s="198" t="s">
        <v>87</v>
      </c>
      <c r="AY187" s="15" t="s">
        <v>183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87</v>
      </c>
      <c r="BK187" s="199">
        <f>ROUND(I187*H187,2)</f>
        <v>0</v>
      </c>
      <c r="BL187" s="15" t="s">
        <v>301</v>
      </c>
      <c r="BM187" s="198" t="s">
        <v>370</v>
      </c>
    </row>
    <row r="188" s="2" customFormat="1" ht="16.5" customHeight="1">
      <c r="A188" s="34"/>
      <c r="B188" s="185"/>
      <c r="C188" s="200" t="s">
        <v>279</v>
      </c>
      <c r="D188" s="200" t="s">
        <v>268</v>
      </c>
      <c r="E188" s="201" t="s">
        <v>1216</v>
      </c>
      <c r="F188" s="202" t="s">
        <v>1217</v>
      </c>
      <c r="G188" s="203" t="s">
        <v>268</v>
      </c>
      <c r="H188" s="204">
        <v>77</v>
      </c>
      <c r="I188" s="205"/>
      <c r="J188" s="206">
        <f>ROUND(I188*H188,2)</f>
        <v>0</v>
      </c>
      <c r="K188" s="207"/>
      <c r="L188" s="208"/>
      <c r="M188" s="209" t="s">
        <v>1</v>
      </c>
      <c r="N188" s="210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656</v>
      </c>
      <c r="AT188" s="198" t="s">
        <v>268</v>
      </c>
      <c r="AU188" s="198" t="s">
        <v>87</v>
      </c>
      <c r="AY188" s="15" t="s">
        <v>183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87</v>
      </c>
      <c r="BK188" s="199">
        <f>ROUND(I188*H188,2)</f>
        <v>0</v>
      </c>
      <c r="BL188" s="15" t="s">
        <v>301</v>
      </c>
      <c r="BM188" s="198" t="s">
        <v>373</v>
      </c>
    </row>
    <row r="189" s="2" customFormat="1" ht="16.5" customHeight="1">
      <c r="A189" s="34"/>
      <c r="B189" s="185"/>
      <c r="C189" s="200" t="s">
        <v>374</v>
      </c>
      <c r="D189" s="200" t="s">
        <v>268</v>
      </c>
      <c r="E189" s="201" t="s">
        <v>1218</v>
      </c>
      <c r="F189" s="202" t="s">
        <v>1219</v>
      </c>
      <c r="G189" s="203" t="s">
        <v>268</v>
      </c>
      <c r="H189" s="204">
        <v>155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656</v>
      </c>
      <c r="AT189" s="198" t="s">
        <v>268</v>
      </c>
      <c r="AU189" s="198" t="s">
        <v>87</v>
      </c>
      <c r="AY189" s="15" t="s">
        <v>183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87</v>
      </c>
      <c r="BK189" s="199">
        <f>ROUND(I189*H189,2)</f>
        <v>0</v>
      </c>
      <c r="BL189" s="15" t="s">
        <v>301</v>
      </c>
      <c r="BM189" s="198" t="s">
        <v>377</v>
      </c>
    </row>
    <row r="190" s="2" customFormat="1" ht="21.75" customHeight="1">
      <c r="A190" s="34"/>
      <c r="B190" s="185"/>
      <c r="C190" s="200" t="s">
        <v>283</v>
      </c>
      <c r="D190" s="200" t="s">
        <v>268</v>
      </c>
      <c r="E190" s="201" t="s">
        <v>1220</v>
      </c>
      <c r="F190" s="202" t="s">
        <v>1221</v>
      </c>
      <c r="G190" s="203" t="s">
        <v>1187</v>
      </c>
      <c r="H190" s="204">
        <v>20</v>
      </c>
      <c r="I190" s="205"/>
      <c r="J190" s="206">
        <f>ROUND(I190*H190,2)</f>
        <v>0</v>
      </c>
      <c r="K190" s="207"/>
      <c r="L190" s="208"/>
      <c r="M190" s="209" t="s">
        <v>1</v>
      </c>
      <c r="N190" s="210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656</v>
      </c>
      <c r="AT190" s="198" t="s">
        <v>268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301</v>
      </c>
      <c r="BM190" s="198" t="s">
        <v>381</v>
      </c>
    </row>
    <row r="191" s="2" customFormat="1" ht="21.75" customHeight="1">
      <c r="A191" s="34"/>
      <c r="B191" s="185"/>
      <c r="C191" s="200" t="s">
        <v>382</v>
      </c>
      <c r="D191" s="200" t="s">
        <v>268</v>
      </c>
      <c r="E191" s="201" t="s">
        <v>1222</v>
      </c>
      <c r="F191" s="202" t="s">
        <v>1223</v>
      </c>
      <c r="G191" s="203" t="s">
        <v>1187</v>
      </c>
      <c r="H191" s="204">
        <v>7</v>
      </c>
      <c r="I191" s="205"/>
      <c r="J191" s="206">
        <f>ROUND(I191*H191,2)</f>
        <v>0</v>
      </c>
      <c r="K191" s="207"/>
      <c r="L191" s="208"/>
      <c r="M191" s="209" t="s">
        <v>1</v>
      </c>
      <c r="N191" s="210" t="s">
        <v>41</v>
      </c>
      <c r="O191" s="78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656</v>
      </c>
      <c r="AT191" s="198" t="s">
        <v>268</v>
      </c>
      <c r="AU191" s="198" t="s">
        <v>87</v>
      </c>
      <c r="AY191" s="15" t="s">
        <v>183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87</v>
      </c>
      <c r="BK191" s="199">
        <f>ROUND(I191*H191,2)</f>
        <v>0</v>
      </c>
      <c r="BL191" s="15" t="s">
        <v>301</v>
      </c>
      <c r="BM191" s="198" t="s">
        <v>385</v>
      </c>
    </row>
    <row r="192" s="2" customFormat="1" ht="16.5" customHeight="1">
      <c r="A192" s="34"/>
      <c r="B192" s="185"/>
      <c r="C192" s="200" t="s">
        <v>286</v>
      </c>
      <c r="D192" s="200" t="s">
        <v>268</v>
      </c>
      <c r="E192" s="201" t="s">
        <v>87</v>
      </c>
      <c r="F192" s="202" t="s">
        <v>1224</v>
      </c>
      <c r="G192" s="203" t="s">
        <v>1119</v>
      </c>
      <c r="H192" s="204">
        <v>5</v>
      </c>
      <c r="I192" s="205"/>
      <c r="J192" s="206">
        <f>ROUND(I192*H192,2)</f>
        <v>0</v>
      </c>
      <c r="K192" s="207"/>
      <c r="L192" s="208"/>
      <c r="M192" s="209" t="s">
        <v>1</v>
      </c>
      <c r="N192" s="210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656</v>
      </c>
      <c r="AT192" s="198" t="s">
        <v>268</v>
      </c>
      <c r="AU192" s="198" t="s">
        <v>87</v>
      </c>
      <c r="AY192" s="15" t="s">
        <v>183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87</v>
      </c>
      <c r="BK192" s="199">
        <f>ROUND(I192*H192,2)</f>
        <v>0</v>
      </c>
      <c r="BL192" s="15" t="s">
        <v>301</v>
      </c>
      <c r="BM192" s="198" t="s">
        <v>388</v>
      </c>
    </row>
    <row r="193" s="2" customFormat="1" ht="16.5" customHeight="1">
      <c r="A193" s="34"/>
      <c r="B193" s="185"/>
      <c r="C193" s="200" t="s">
        <v>389</v>
      </c>
      <c r="D193" s="200" t="s">
        <v>268</v>
      </c>
      <c r="E193" s="201" t="s">
        <v>1225</v>
      </c>
      <c r="F193" s="202" t="s">
        <v>1226</v>
      </c>
      <c r="G193" s="203" t="s">
        <v>1187</v>
      </c>
      <c r="H193" s="204">
        <v>44</v>
      </c>
      <c r="I193" s="205"/>
      <c r="J193" s="206">
        <f>ROUND(I193*H193,2)</f>
        <v>0</v>
      </c>
      <c r="K193" s="207"/>
      <c r="L193" s="208"/>
      <c r="M193" s="209" t="s">
        <v>1</v>
      </c>
      <c r="N193" s="210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656</v>
      </c>
      <c r="AT193" s="198" t="s">
        <v>268</v>
      </c>
      <c r="AU193" s="198" t="s">
        <v>87</v>
      </c>
      <c r="AY193" s="15" t="s">
        <v>183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87</v>
      </c>
      <c r="BK193" s="199">
        <f>ROUND(I193*H193,2)</f>
        <v>0</v>
      </c>
      <c r="BL193" s="15" t="s">
        <v>301</v>
      </c>
      <c r="BM193" s="198" t="s">
        <v>392</v>
      </c>
    </row>
    <row r="194" s="2" customFormat="1" ht="21.75" customHeight="1">
      <c r="A194" s="34"/>
      <c r="B194" s="185"/>
      <c r="C194" s="200" t="s">
        <v>290</v>
      </c>
      <c r="D194" s="200" t="s">
        <v>268</v>
      </c>
      <c r="E194" s="201" t="s">
        <v>1227</v>
      </c>
      <c r="F194" s="202" t="s">
        <v>1228</v>
      </c>
      <c r="G194" s="203" t="s">
        <v>1187</v>
      </c>
      <c r="H194" s="204">
        <v>14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656</v>
      </c>
      <c r="AT194" s="198" t="s">
        <v>268</v>
      </c>
      <c r="AU194" s="198" t="s">
        <v>87</v>
      </c>
      <c r="AY194" s="15" t="s">
        <v>183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87</v>
      </c>
      <c r="BK194" s="199">
        <f>ROUND(I194*H194,2)</f>
        <v>0</v>
      </c>
      <c r="BL194" s="15" t="s">
        <v>301</v>
      </c>
      <c r="BM194" s="198" t="s">
        <v>395</v>
      </c>
    </row>
    <row r="195" s="2" customFormat="1" ht="16.5" customHeight="1">
      <c r="A195" s="34"/>
      <c r="B195" s="185"/>
      <c r="C195" s="200" t="s">
        <v>396</v>
      </c>
      <c r="D195" s="200" t="s">
        <v>268</v>
      </c>
      <c r="E195" s="201" t="s">
        <v>1229</v>
      </c>
      <c r="F195" s="202" t="s">
        <v>1230</v>
      </c>
      <c r="G195" s="203" t="s">
        <v>1187</v>
      </c>
      <c r="H195" s="204">
        <v>2</v>
      </c>
      <c r="I195" s="205"/>
      <c r="J195" s="206">
        <f>ROUND(I195*H195,2)</f>
        <v>0</v>
      </c>
      <c r="K195" s="207"/>
      <c r="L195" s="208"/>
      <c r="M195" s="209" t="s">
        <v>1</v>
      </c>
      <c r="N195" s="210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656</v>
      </c>
      <c r="AT195" s="198" t="s">
        <v>268</v>
      </c>
      <c r="AU195" s="198" t="s">
        <v>87</v>
      </c>
      <c r="AY195" s="15" t="s">
        <v>183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87</v>
      </c>
      <c r="BK195" s="199">
        <f>ROUND(I195*H195,2)</f>
        <v>0</v>
      </c>
      <c r="BL195" s="15" t="s">
        <v>301</v>
      </c>
      <c r="BM195" s="198" t="s">
        <v>399</v>
      </c>
    </row>
    <row r="196" s="2" customFormat="1" ht="16.5" customHeight="1">
      <c r="A196" s="34"/>
      <c r="B196" s="185"/>
      <c r="C196" s="200" t="s">
        <v>293</v>
      </c>
      <c r="D196" s="200" t="s">
        <v>268</v>
      </c>
      <c r="E196" s="201" t="s">
        <v>1231</v>
      </c>
      <c r="F196" s="202" t="s">
        <v>1232</v>
      </c>
      <c r="G196" s="203" t="s">
        <v>1187</v>
      </c>
      <c r="H196" s="204">
        <v>27</v>
      </c>
      <c r="I196" s="205"/>
      <c r="J196" s="206">
        <f>ROUND(I196*H196,2)</f>
        <v>0</v>
      </c>
      <c r="K196" s="207"/>
      <c r="L196" s="208"/>
      <c r="M196" s="209" t="s">
        <v>1</v>
      </c>
      <c r="N196" s="210" t="s">
        <v>41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656</v>
      </c>
      <c r="AT196" s="198" t="s">
        <v>268</v>
      </c>
      <c r="AU196" s="198" t="s">
        <v>87</v>
      </c>
      <c r="AY196" s="15" t="s">
        <v>183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87</v>
      </c>
      <c r="BK196" s="199">
        <f>ROUND(I196*H196,2)</f>
        <v>0</v>
      </c>
      <c r="BL196" s="15" t="s">
        <v>301</v>
      </c>
      <c r="BM196" s="198" t="s">
        <v>402</v>
      </c>
    </row>
    <row r="197" s="2" customFormat="1" ht="16.5" customHeight="1">
      <c r="A197" s="34"/>
      <c r="B197" s="185"/>
      <c r="C197" s="200" t="s">
        <v>403</v>
      </c>
      <c r="D197" s="200" t="s">
        <v>268</v>
      </c>
      <c r="E197" s="201" t="s">
        <v>1233</v>
      </c>
      <c r="F197" s="202" t="s">
        <v>1234</v>
      </c>
      <c r="G197" s="203" t="s">
        <v>1187</v>
      </c>
      <c r="H197" s="204">
        <v>14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656</v>
      </c>
      <c r="AT197" s="198" t="s">
        <v>268</v>
      </c>
      <c r="AU197" s="198" t="s">
        <v>87</v>
      </c>
      <c r="AY197" s="15" t="s">
        <v>183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87</v>
      </c>
      <c r="BK197" s="199">
        <f>ROUND(I197*H197,2)</f>
        <v>0</v>
      </c>
      <c r="BL197" s="15" t="s">
        <v>301</v>
      </c>
      <c r="BM197" s="198" t="s">
        <v>406</v>
      </c>
    </row>
    <row r="198" s="2" customFormat="1" ht="16.5" customHeight="1">
      <c r="A198" s="34"/>
      <c r="B198" s="185"/>
      <c r="C198" s="200" t="s">
        <v>298</v>
      </c>
      <c r="D198" s="200" t="s">
        <v>268</v>
      </c>
      <c r="E198" s="201" t="s">
        <v>1235</v>
      </c>
      <c r="F198" s="202" t="s">
        <v>1236</v>
      </c>
      <c r="G198" s="203" t="s">
        <v>1187</v>
      </c>
      <c r="H198" s="204">
        <v>2</v>
      </c>
      <c r="I198" s="205"/>
      <c r="J198" s="206">
        <f>ROUND(I198*H198,2)</f>
        <v>0</v>
      </c>
      <c r="K198" s="207"/>
      <c r="L198" s="208"/>
      <c r="M198" s="209" t="s">
        <v>1</v>
      </c>
      <c r="N198" s="210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656</v>
      </c>
      <c r="AT198" s="198" t="s">
        <v>268</v>
      </c>
      <c r="AU198" s="198" t="s">
        <v>87</v>
      </c>
      <c r="AY198" s="15" t="s">
        <v>183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87</v>
      </c>
      <c r="BK198" s="199">
        <f>ROUND(I198*H198,2)</f>
        <v>0</v>
      </c>
      <c r="BL198" s="15" t="s">
        <v>301</v>
      </c>
      <c r="BM198" s="198" t="s">
        <v>409</v>
      </c>
    </row>
    <row r="199" s="2" customFormat="1" ht="16.5" customHeight="1">
      <c r="A199" s="34"/>
      <c r="B199" s="185"/>
      <c r="C199" s="200" t="s">
        <v>410</v>
      </c>
      <c r="D199" s="200" t="s">
        <v>268</v>
      </c>
      <c r="E199" s="201" t="s">
        <v>1237</v>
      </c>
      <c r="F199" s="202" t="s">
        <v>1238</v>
      </c>
      <c r="G199" s="203" t="s">
        <v>1187</v>
      </c>
      <c r="H199" s="204">
        <v>2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656</v>
      </c>
      <c r="AT199" s="198" t="s">
        <v>268</v>
      </c>
      <c r="AU199" s="198" t="s">
        <v>87</v>
      </c>
      <c r="AY199" s="15" t="s">
        <v>183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87</v>
      </c>
      <c r="BK199" s="199">
        <f>ROUND(I199*H199,2)</f>
        <v>0</v>
      </c>
      <c r="BL199" s="15" t="s">
        <v>301</v>
      </c>
      <c r="BM199" s="198" t="s">
        <v>413</v>
      </c>
    </row>
    <row r="200" s="2" customFormat="1" ht="16.5" customHeight="1">
      <c r="A200" s="34"/>
      <c r="B200" s="185"/>
      <c r="C200" s="200" t="s">
        <v>301</v>
      </c>
      <c r="D200" s="200" t="s">
        <v>268</v>
      </c>
      <c r="E200" s="201" t="s">
        <v>1239</v>
      </c>
      <c r="F200" s="202" t="s">
        <v>1240</v>
      </c>
      <c r="G200" s="203" t="s">
        <v>1187</v>
      </c>
      <c r="H200" s="204">
        <v>1</v>
      </c>
      <c r="I200" s="205"/>
      <c r="J200" s="206">
        <f>ROUND(I200*H200,2)</f>
        <v>0</v>
      </c>
      <c r="K200" s="207"/>
      <c r="L200" s="208"/>
      <c r="M200" s="209" t="s">
        <v>1</v>
      </c>
      <c r="N200" s="210" t="s">
        <v>41</v>
      </c>
      <c r="O200" s="78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656</v>
      </c>
      <c r="AT200" s="198" t="s">
        <v>268</v>
      </c>
      <c r="AU200" s="198" t="s">
        <v>87</v>
      </c>
      <c r="AY200" s="15" t="s">
        <v>183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87</v>
      </c>
      <c r="BK200" s="199">
        <f>ROUND(I200*H200,2)</f>
        <v>0</v>
      </c>
      <c r="BL200" s="15" t="s">
        <v>301</v>
      </c>
      <c r="BM200" s="198" t="s">
        <v>416</v>
      </c>
    </row>
    <row r="201" s="2" customFormat="1" ht="16.5" customHeight="1">
      <c r="A201" s="34"/>
      <c r="B201" s="185"/>
      <c r="C201" s="200" t="s">
        <v>417</v>
      </c>
      <c r="D201" s="200" t="s">
        <v>268</v>
      </c>
      <c r="E201" s="201" t="s">
        <v>1241</v>
      </c>
      <c r="F201" s="202" t="s">
        <v>1242</v>
      </c>
      <c r="G201" s="203" t="s">
        <v>1187</v>
      </c>
      <c r="H201" s="204">
        <v>1</v>
      </c>
      <c r="I201" s="205"/>
      <c r="J201" s="206">
        <f>ROUND(I201*H201,2)</f>
        <v>0</v>
      </c>
      <c r="K201" s="207"/>
      <c r="L201" s="208"/>
      <c r="M201" s="209" t="s">
        <v>1</v>
      </c>
      <c r="N201" s="210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656</v>
      </c>
      <c r="AT201" s="198" t="s">
        <v>268</v>
      </c>
      <c r="AU201" s="198" t="s">
        <v>87</v>
      </c>
      <c r="AY201" s="15" t="s">
        <v>183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87</v>
      </c>
      <c r="BK201" s="199">
        <f>ROUND(I201*H201,2)</f>
        <v>0</v>
      </c>
      <c r="BL201" s="15" t="s">
        <v>301</v>
      </c>
      <c r="BM201" s="198" t="s">
        <v>420</v>
      </c>
    </row>
    <row r="202" s="2" customFormat="1" ht="16.5" customHeight="1">
      <c r="A202" s="34"/>
      <c r="B202" s="185"/>
      <c r="C202" s="200" t="s">
        <v>305</v>
      </c>
      <c r="D202" s="200" t="s">
        <v>268</v>
      </c>
      <c r="E202" s="201" t="s">
        <v>1243</v>
      </c>
      <c r="F202" s="202" t="s">
        <v>1244</v>
      </c>
      <c r="G202" s="203" t="s">
        <v>1187</v>
      </c>
      <c r="H202" s="204">
        <v>7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656</v>
      </c>
      <c r="AT202" s="198" t="s">
        <v>268</v>
      </c>
      <c r="AU202" s="198" t="s">
        <v>87</v>
      </c>
      <c r="AY202" s="15" t="s">
        <v>183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87</v>
      </c>
      <c r="BK202" s="199">
        <f>ROUND(I202*H202,2)</f>
        <v>0</v>
      </c>
      <c r="BL202" s="15" t="s">
        <v>301</v>
      </c>
      <c r="BM202" s="198" t="s">
        <v>423</v>
      </c>
    </row>
    <row r="203" s="2" customFormat="1" ht="16.5" customHeight="1">
      <c r="A203" s="34"/>
      <c r="B203" s="185"/>
      <c r="C203" s="200" t="s">
        <v>424</v>
      </c>
      <c r="D203" s="200" t="s">
        <v>268</v>
      </c>
      <c r="E203" s="201" t="s">
        <v>1245</v>
      </c>
      <c r="F203" s="202" t="s">
        <v>1246</v>
      </c>
      <c r="G203" s="203" t="s">
        <v>1247</v>
      </c>
      <c r="H203" s="204">
        <v>110</v>
      </c>
      <c r="I203" s="205"/>
      <c r="J203" s="206">
        <f>ROUND(I203*H203,2)</f>
        <v>0</v>
      </c>
      <c r="K203" s="207"/>
      <c r="L203" s="208"/>
      <c r="M203" s="209" t="s">
        <v>1</v>
      </c>
      <c r="N203" s="210" t="s">
        <v>41</v>
      </c>
      <c r="O203" s="78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656</v>
      </c>
      <c r="AT203" s="198" t="s">
        <v>268</v>
      </c>
      <c r="AU203" s="198" t="s">
        <v>87</v>
      </c>
      <c r="AY203" s="15" t="s">
        <v>183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87</v>
      </c>
      <c r="BK203" s="199">
        <f>ROUND(I203*H203,2)</f>
        <v>0</v>
      </c>
      <c r="BL203" s="15" t="s">
        <v>301</v>
      </c>
      <c r="BM203" s="198" t="s">
        <v>427</v>
      </c>
    </row>
    <row r="204" s="2" customFormat="1" ht="16.5" customHeight="1">
      <c r="A204" s="34"/>
      <c r="B204" s="185"/>
      <c r="C204" s="200" t="s">
        <v>308</v>
      </c>
      <c r="D204" s="200" t="s">
        <v>268</v>
      </c>
      <c r="E204" s="201" t="s">
        <v>1248</v>
      </c>
      <c r="F204" s="202" t="s">
        <v>1249</v>
      </c>
      <c r="G204" s="203" t="s">
        <v>1247</v>
      </c>
      <c r="H204" s="204">
        <v>70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656</v>
      </c>
      <c r="AT204" s="198" t="s">
        <v>268</v>
      </c>
      <c r="AU204" s="198" t="s">
        <v>87</v>
      </c>
      <c r="AY204" s="15" t="s">
        <v>183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87</v>
      </c>
      <c r="BK204" s="199">
        <f>ROUND(I204*H204,2)</f>
        <v>0</v>
      </c>
      <c r="BL204" s="15" t="s">
        <v>301</v>
      </c>
      <c r="BM204" s="198" t="s">
        <v>430</v>
      </c>
    </row>
    <row r="205" s="2" customFormat="1" ht="16.5" customHeight="1">
      <c r="A205" s="34"/>
      <c r="B205" s="185"/>
      <c r="C205" s="200" t="s">
        <v>431</v>
      </c>
      <c r="D205" s="200" t="s">
        <v>268</v>
      </c>
      <c r="E205" s="201" t="s">
        <v>1250</v>
      </c>
      <c r="F205" s="202" t="s">
        <v>1251</v>
      </c>
      <c r="G205" s="203" t="s">
        <v>1187</v>
      </c>
      <c r="H205" s="204">
        <v>22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656</v>
      </c>
      <c r="AT205" s="198" t="s">
        <v>268</v>
      </c>
      <c r="AU205" s="198" t="s">
        <v>87</v>
      </c>
      <c r="AY205" s="15" t="s">
        <v>183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87</v>
      </c>
      <c r="BK205" s="199">
        <f>ROUND(I205*H205,2)</f>
        <v>0</v>
      </c>
      <c r="BL205" s="15" t="s">
        <v>301</v>
      </c>
      <c r="BM205" s="198" t="s">
        <v>434</v>
      </c>
    </row>
    <row r="206" s="2" customFormat="1" ht="16.5" customHeight="1">
      <c r="A206" s="34"/>
      <c r="B206" s="185"/>
      <c r="C206" s="200" t="s">
        <v>313</v>
      </c>
      <c r="D206" s="200" t="s">
        <v>268</v>
      </c>
      <c r="E206" s="201" t="s">
        <v>1252</v>
      </c>
      <c r="F206" s="202" t="s">
        <v>1253</v>
      </c>
      <c r="G206" s="203" t="s">
        <v>1187</v>
      </c>
      <c r="H206" s="204">
        <v>14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656</v>
      </c>
      <c r="AT206" s="198" t="s">
        <v>268</v>
      </c>
      <c r="AU206" s="198" t="s">
        <v>87</v>
      </c>
      <c r="AY206" s="15" t="s">
        <v>183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87</v>
      </c>
      <c r="BK206" s="199">
        <f>ROUND(I206*H206,2)</f>
        <v>0</v>
      </c>
      <c r="BL206" s="15" t="s">
        <v>301</v>
      </c>
      <c r="BM206" s="198" t="s">
        <v>437</v>
      </c>
    </row>
    <row r="207" s="2" customFormat="1" ht="16.5" customHeight="1">
      <c r="A207" s="34"/>
      <c r="B207" s="185"/>
      <c r="C207" s="200" t="s">
        <v>438</v>
      </c>
      <c r="D207" s="200" t="s">
        <v>268</v>
      </c>
      <c r="E207" s="201" t="s">
        <v>1254</v>
      </c>
      <c r="F207" s="202" t="s">
        <v>1255</v>
      </c>
      <c r="G207" s="203" t="s">
        <v>1187</v>
      </c>
      <c r="H207" s="204">
        <v>5</v>
      </c>
      <c r="I207" s="205"/>
      <c r="J207" s="206">
        <f>ROUND(I207*H207,2)</f>
        <v>0</v>
      </c>
      <c r="K207" s="207"/>
      <c r="L207" s="208"/>
      <c r="M207" s="209" t="s">
        <v>1</v>
      </c>
      <c r="N207" s="210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656</v>
      </c>
      <c r="AT207" s="198" t="s">
        <v>268</v>
      </c>
      <c r="AU207" s="198" t="s">
        <v>87</v>
      </c>
      <c r="AY207" s="15" t="s">
        <v>183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87</v>
      </c>
      <c r="BK207" s="199">
        <f>ROUND(I207*H207,2)</f>
        <v>0</v>
      </c>
      <c r="BL207" s="15" t="s">
        <v>301</v>
      </c>
      <c r="BM207" s="198" t="s">
        <v>441</v>
      </c>
    </row>
    <row r="208" s="2" customFormat="1" ht="16.5" customHeight="1">
      <c r="A208" s="34"/>
      <c r="B208" s="185"/>
      <c r="C208" s="200" t="s">
        <v>316</v>
      </c>
      <c r="D208" s="200" t="s">
        <v>268</v>
      </c>
      <c r="E208" s="201" t="s">
        <v>1256</v>
      </c>
      <c r="F208" s="202" t="s">
        <v>1257</v>
      </c>
      <c r="G208" s="203" t="s">
        <v>1187</v>
      </c>
      <c r="H208" s="204">
        <v>14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656</v>
      </c>
      <c r="AT208" s="198" t="s">
        <v>268</v>
      </c>
      <c r="AU208" s="198" t="s">
        <v>87</v>
      </c>
      <c r="AY208" s="15" t="s">
        <v>183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87</v>
      </c>
      <c r="BK208" s="199">
        <f>ROUND(I208*H208,2)</f>
        <v>0</v>
      </c>
      <c r="BL208" s="15" t="s">
        <v>301</v>
      </c>
      <c r="BM208" s="198" t="s">
        <v>444</v>
      </c>
    </row>
    <row r="209" s="2" customFormat="1" ht="16.5" customHeight="1">
      <c r="A209" s="34"/>
      <c r="B209" s="185"/>
      <c r="C209" s="200" t="s">
        <v>445</v>
      </c>
      <c r="D209" s="200" t="s">
        <v>268</v>
      </c>
      <c r="E209" s="201" t="s">
        <v>1258</v>
      </c>
      <c r="F209" s="202" t="s">
        <v>1259</v>
      </c>
      <c r="G209" s="203" t="s">
        <v>1247</v>
      </c>
      <c r="H209" s="204">
        <v>160</v>
      </c>
      <c r="I209" s="205"/>
      <c r="J209" s="206">
        <f>ROUND(I209*H209,2)</f>
        <v>0</v>
      </c>
      <c r="K209" s="207"/>
      <c r="L209" s="208"/>
      <c r="M209" s="209" t="s">
        <v>1</v>
      </c>
      <c r="N209" s="210" t="s">
        <v>41</v>
      </c>
      <c r="O209" s="78"/>
      <c r="P209" s="196">
        <f>O209*H209</f>
        <v>0</v>
      </c>
      <c r="Q209" s="196">
        <v>0</v>
      </c>
      <c r="R209" s="196">
        <f>Q209*H209</f>
        <v>0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656</v>
      </c>
      <c r="AT209" s="198" t="s">
        <v>268</v>
      </c>
      <c r="AU209" s="198" t="s">
        <v>87</v>
      </c>
      <c r="AY209" s="15" t="s">
        <v>183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87</v>
      </c>
      <c r="BK209" s="199">
        <f>ROUND(I209*H209,2)</f>
        <v>0</v>
      </c>
      <c r="BL209" s="15" t="s">
        <v>301</v>
      </c>
      <c r="BM209" s="198" t="s">
        <v>448</v>
      </c>
    </row>
    <row r="210" s="2" customFormat="1" ht="16.5" customHeight="1">
      <c r="A210" s="34"/>
      <c r="B210" s="185"/>
      <c r="C210" s="200" t="s">
        <v>320</v>
      </c>
      <c r="D210" s="200" t="s">
        <v>268</v>
      </c>
      <c r="E210" s="201" t="s">
        <v>1260</v>
      </c>
      <c r="F210" s="202" t="s">
        <v>1261</v>
      </c>
      <c r="G210" s="203" t="s">
        <v>268</v>
      </c>
      <c r="H210" s="204">
        <v>17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656</v>
      </c>
      <c r="AT210" s="198" t="s">
        <v>268</v>
      </c>
      <c r="AU210" s="198" t="s">
        <v>87</v>
      </c>
      <c r="AY210" s="15" t="s">
        <v>183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87</v>
      </c>
      <c r="BK210" s="199">
        <f>ROUND(I210*H210,2)</f>
        <v>0</v>
      </c>
      <c r="BL210" s="15" t="s">
        <v>301</v>
      </c>
      <c r="BM210" s="198" t="s">
        <v>451</v>
      </c>
    </row>
    <row r="211" s="2" customFormat="1" ht="16.5" customHeight="1">
      <c r="A211" s="34"/>
      <c r="B211" s="185"/>
      <c r="C211" s="200" t="s">
        <v>452</v>
      </c>
      <c r="D211" s="200" t="s">
        <v>268</v>
      </c>
      <c r="E211" s="201" t="s">
        <v>1262</v>
      </c>
      <c r="F211" s="202" t="s">
        <v>1263</v>
      </c>
      <c r="G211" s="203" t="s">
        <v>268</v>
      </c>
      <c r="H211" s="204">
        <v>54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41</v>
      </c>
      <c r="O211" s="78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656</v>
      </c>
      <c r="AT211" s="198" t="s">
        <v>268</v>
      </c>
      <c r="AU211" s="198" t="s">
        <v>87</v>
      </c>
      <c r="AY211" s="15" t="s">
        <v>183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87</v>
      </c>
      <c r="BK211" s="199">
        <f>ROUND(I211*H211,2)</f>
        <v>0</v>
      </c>
      <c r="BL211" s="15" t="s">
        <v>301</v>
      </c>
      <c r="BM211" s="198" t="s">
        <v>455</v>
      </c>
    </row>
    <row r="212" s="2" customFormat="1" ht="16.5" customHeight="1">
      <c r="A212" s="34"/>
      <c r="B212" s="185"/>
      <c r="C212" s="200" t="s">
        <v>323</v>
      </c>
      <c r="D212" s="200" t="s">
        <v>268</v>
      </c>
      <c r="E212" s="201" t="s">
        <v>1264</v>
      </c>
      <c r="F212" s="202" t="s">
        <v>1265</v>
      </c>
      <c r="G212" s="203" t="s">
        <v>1187</v>
      </c>
      <c r="H212" s="204">
        <v>3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656</v>
      </c>
      <c r="AT212" s="198" t="s">
        <v>268</v>
      </c>
      <c r="AU212" s="198" t="s">
        <v>87</v>
      </c>
      <c r="AY212" s="15" t="s">
        <v>183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87</v>
      </c>
      <c r="BK212" s="199">
        <f>ROUND(I212*H212,2)</f>
        <v>0</v>
      </c>
      <c r="BL212" s="15" t="s">
        <v>301</v>
      </c>
      <c r="BM212" s="198" t="s">
        <v>458</v>
      </c>
    </row>
    <row r="213" s="2" customFormat="1" ht="16.5" customHeight="1">
      <c r="A213" s="34"/>
      <c r="B213" s="185"/>
      <c r="C213" s="200" t="s">
        <v>459</v>
      </c>
      <c r="D213" s="200" t="s">
        <v>268</v>
      </c>
      <c r="E213" s="201" t="s">
        <v>1266</v>
      </c>
      <c r="F213" s="202" t="s">
        <v>1267</v>
      </c>
      <c r="G213" s="203" t="s">
        <v>1187</v>
      </c>
      <c r="H213" s="204">
        <v>12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656</v>
      </c>
      <c r="AT213" s="198" t="s">
        <v>268</v>
      </c>
      <c r="AU213" s="198" t="s">
        <v>87</v>
      </c>
      <c r="AY213" s="15" t="s">
        <v>183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87</v>
      </c>
      <c r="BK213" s="199">
        <f>ROUND(I213*H213,2)</f>
        <v>0</v>
      </c>
      <c r="BL213" s="15" t="s">
        <v>301</v>
      </c>
      <c r="BM213" s="198" t="s">
        <v>462</v>
      </c>
    </row>
    <row r="214" s="2" customFormat="1" ht="16.5" customHeight="1">
      <c r="A214" s="34"/>
      <c r="B214" s="185"/>
      <c r="C214" s="200" t="s">
        <v>327</v>
      </c>
      <c r="D214" s="200" t="s">
        <v>268</v>
      </c>
      <c r="E214" s="201" t="s">
        <v>1268</v>
      </c>
      <c r="F214" s="202" t="s">
        <v>1269</v>
      </c>
      <c r="G214" s="203" t="s">
        <v>1187</v>
      </c>
      <c r="H214" s="204">
        <v>6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656</v>
      </c>
      <c r="AT214" s="198" t="s">
        <v>268</v>
      </c>
      <c r="AU214" s="198" t="s">
        <v>87</v>
      </c>
      <c r="AY214" s="15" t="s">
        <v>183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87</v>
      </c>
      <c r="BK214" s="199">
        <f>ROUND(I214*H214,2)</f>
        <v>0</v>
      </c>
      <c r="BL214" s="15" t="s">
        <v>301</v>
      </c>
      <c r="BM214" s="198" t="s">
        <v>465</v>
      </c>
    </row>
    <row r="215" s="2" customFormat="1" ht="16.5" customHeight="1">
      <c r="A215" s="34"/>
      <c r="B215" s="185"/>
      <c r="C215" s="200" t="s">
        <v>467</v>
      </c>
      <c r="D215" s="200" t="s">
        <v>268</v>
      </c>
      <c r="E215" s="201" t="s">
        <v>1270</v>
      </c>
      <c r="F215" s="202" t="s">
        <v>1271</v>
      </c>
      <c r="G215" s="203" t="s">
        <v>1187</v>
      </c>
      <c r="H215" s="204">
        <v>75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656</v>
      </c>
      <c r="AT215" s="198" t="s">
        <v>268</v>
      </c>
      <c r="AU215" s="198" t="s">
        <v>87</v>
      </c>
      <c r="AY215" s="15" t="s">
        <v>183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87</v>
      </c>
      <c r="BK215" s="199">
        <f>ROUND(I215*H215,2)</f>
        <v>0</v>
      </c>
      <c r="BL215" s="15" t="s">
        <v>301</v>
      </c>
      <c r="BM215" s="198" t="s">
        <v>470</v>
      </c>
    </row>
    <row r="216" s="2" customFormat="1" ht="16.5" customHeight="1">
      <c r="A216" s="34"/>
      <c r="B216" s="185"/>
      <c r="C216" s="200" t="s">
        <v>330</v>
      </c>
      <c r="D216" s="200" t="s">
        <v>268</v>
      </c>
      <c r="E216" s="201" t="s">
        <v>1272</v>
      </c>
      <c r="F216" s="202" t="s">
        <v>1273</v>
      </c>
      <c r="G216" s="203" t="s">
        <v>1187</v>
      </c>
      <c r="H216" s="204">
        <v>180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41</v>
      </c>
      <c r="O216" s="78"/>
      <c r="P216" s="196">
        <f>O216*H216</f>
        <v>0</v>
      </c>
      <c r="Q216" s="196">
        <v>0</v>
      </c>
      <c r="R216" s="196">
        <f>Q216*H216</f>
        <v>0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656</v>
      </c>
      <c r="AT216" s="198" t="s">
        <v>268</v>
      </c>
      <c r="AU216" s="198" t="s">
        <v>87</v>
      </c>
      <c r="AY216" s="15" t="s">
        <v>183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87</v>
      </c>
      <c r="BK216" s="199">
        <f>ROUND(I216*H216,2)</f>
        <v>0</v>
      </c>
      <c r="BL216" s="15" t="s">
        <v>301</v>
      </c>
      <c r="BM216" s="198" t="s">
        <v>473</v>
      </c>
    </row>
    <row r="217" s="2" customFormat="1" ht="16.5" customHeight="1">
      <c r="A217" s="34"/>
      <c r="B217" s="185"/>
      <c r="C217" s="200" t="s">
        <v>474</v>
      </c>
      <c r="D217" s="200" t="s">
        <v>268</v>
      </c>
      <c r="E217" s="201" t="s">
        <v>1274</v>
      </c>
      <c r="F217" s="202" t="s">
        <v>1275</v>
      </c>
      <c r="G217" s="203" t="s">
        <v>1187</v>
      </c>
      <c r="H217" s="204">
        <v>14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656</v>
      </c>
      <c r="AT217" s="198" t="s">
        <v>268</v>
      </c>
      <c r="AU217" s="198" t="s">
        <v>87</v>
      </c>
      <c r="AY217" s="15" t="s">
        <v>183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87</v>
      </c>
      <c r="BK217" s="199">
        <f>ROUND(I217*H217,2)</f>
        <v>0</v>
      </c>
      <c r="BL217" s="15" t="s">
        <v>301</v>
      </c>
      <c r="BM217" s="198" t="s">
        <v>477</v>
      </c>
    </row>
    <row r="218" s="2" customFormat="1" ht="16.5" customHeight="1">
      <c r="A218" s="34"/>
      <c r="B218" s="185"/>
      <c r="C218" s="200" t="s">
        <v>334</v>
      </c>
      <c r="D218" s="200" t="s">
        <v>268</v>
      </c>
      <c r="E218" s="201" t="s">
        <v>1276</v>
      </c>
      <c r="F218" s="202" t="s">
        <v>1277</v>
      </c>
      <c r="G218" s="203" t="s">
        <v>1187</v>
      </c>
      <c r="H218" s="204">
        <v>35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6">
        <f>O218*H218</f>
        <v>0</v>
      </c>
      <c r="Q218" s="196">
        <v>0</v>
      </c>
      <c r="R218" s="196">
        <f>Q218*H218</f>
        <v>0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656</v>
      </c>
      <c r="AT218" s="198" t="s">
        <v>268</v>
      </c>
      <c r="AU218" s="198" t="s">
        <v>87</v>
      </c>
      <c r="AY218" s="15" t="s">
        <v>183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87</v>
      </c>
      <c r="BK218" s="199">
        <f>ROUND(I218*H218,2)</f>
        <v>0</v>
      </c>
      <c r="BL218" s="15" t="s">
        <v>301</v>
      </c>
      <c r="BM218" s="198" t="s">
        <v>480</v>
      </c>
    </row>
    <row r="219" s="2" customFormat="1" ht="16.5" customHeight="1">
      <c r="A219" s="34"/>
      <c r="B219" s="185"/>
      <c r="C219" s="200" t="s">
        <v>481</v>
      </c>
      <c r="D219" s="200" t="s">
        <v>268</v>
      </c>
      <c r="E219" s="201" t="s">
        <v>1278</v>
      </c>
      <c r="F219" s="202" t="s">
        <v>1279</v>
      </c>
      <c r="G219" s="203" t="s">
        <v>1187</v>
      </c>
      <c r="H219" s="204">
        <v>27</v>
      </c>
      <c r="I219" s="205"/>
      <c r="J219" s="206">
        <f>ROUND(I219*H219,2)</f>
        <v>0</v>
      </c>
      <c r="K219" s="207"/>
      <c r="L219" s="208"/>
      <c r="M219" s="209" t="s">
        <v>1</v>
      </c>
      <c r="N219" s="210" t="s">
        <v>41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656</v>
      </c>
      <c r="AT219" s="198" t="s">
        <v>268</v>
      </c>
      <c r="AU219" s="198" t="s">
        <v>87</v>
      </c>
      <c r="AY219" s="15" t="s">
        <v>183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87</v>
      </c>
      <c r="BK219" s="199">
        <f>ROUND(I219*H219,2)</f>
        <v>0</v>
      </c>
      <c r="BL219" s="15" t="s">
        <v>301</v>
      </c>
      <c r="BM219" s="198" t="s">
        <v>484</v>
      </c>
    </row>
    <row r="220" s="2" customFormat="1" ht="16.5" customHeight="1">
      <c r="A220" s="34"/>
      <c r="B220" s="185"/>
      <c r="C220" s="200" t="s">
        <v>337</v>
      </c>
      <c r="D220" s="200" t="s">
        <v>268</v>
      </c>
      <c r="E220" s="201" t="s">
        <v>1280</v>
      </c>
      <c r="F220" s="202" t="s">
        <v>1281</v>
      </c>
      <c r="G220" s="203" t="s">
        <v>1187</v>
      </c>
      <c r="H220" s="204">
        <v>19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656</v>
      </c>
      <c r="AT220" s="198" t="s">
        <v>268</v>
      </c>
      <c r="AU220" s="198" t="s">
        <v>87</v>
      </c>
      <c r="AY220" s="15" t="s">
        <v>183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87</v>
      </c>
      <c r="BK220" s="199">
        <f>ROUND(I220*H220,2)</f>
        <v>0</v>
      </c>
      <c r="BL220" s="15" t="s">
        <v>301</v>
      </c>
      <c r="BM220" s="198" t="s">
        <v>487</v>
      </c>
    </row>
    <row r="221" s="2" customFormat="1" ht="16.5" customHeight="1">
      <c r="A221" s="34"/>
      <c r="B221" s="185"/>
      <c r="C221" s="200" t="s">
        <v>488</v>
      </c>
      <c r="D221" s="200" t="s">
        <v>268</v>
      </c>
      <c r="E221" s="201" t="s">
        <v>1282</v>
      </c>
      <c r="F221" s="202" t="s">
        <v>1283</v>
      </c>
      <c r="G221" s="203" t="s">
        <v>1187</v>
      </c>
      <c r="H221" s="204">
        <v>28</v>
      </c>
      <c r="I221" s="205"/>
      <c r="J221" s="206">
        <f>ROUND(I221*H221,2)</f>
        <v>0</v>
      </c>
      <c r="K221" s="207"/>
      <c r="L221" s="208"/>
      <c r="M221" s="209" t="s">
        <v>1</v>
      </c>
      <c r="N221" s="210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656</v>
      </c>
      <c r="AT221" s="198" t="s">
        <v>268</v>
      </c>
      <c r="AU221" s="198" t="s">
        <v>87</v>
      </c>
      <c r="AY221" s="15" t="s">
        <v>183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87</v>
      </c>
      <c r="BK221" s="199">
        <f>ROUND(I221*H221,2)</f>
        <v>0</v>
      </c>
      <c r="BL221" s="15" t="s">
        <v>301</v>
      </c>
      <c r="BM221" s="198" t="s">
        <v>491</v>
      </c>
    </row>
    <row r="222" s="2" customFormat="1" ht="16.5" customHeight="1">
      <c r="A222" s="34"/>
      <c r="B222" s="185"/>
      <c r="C222" s="200" t="s">
        <v>341</v>
      </c>
      <c r="D222" s="200" t="s">
        <v>268</v>
      </c>
      <c r="E222" s="201" t="s">
        <v>1284</v>
      </c>
      <c r="F222" s="202" t="s">
        <v>1285</v>
      </c>
      <c r="G222" s="203" t="s">
        <v>1187</v>
      </c>
      <c r="H222" s="204">
        <v>3</v>
      </c>
      <c r="I222" s="205"/>
      <c r="J222" s="206">
        <f>ROUND(I222*H222,2)</f>
        <v>0</v>
      </c>
      <c r="K222" s="207"/>
      <c r="L222" s="208"/>
      <c r="M222" s="209" t="s">
        <v>1</v>
      </c>
      <c r="N222" s="210" t="s">
        <v>41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656</v>
      </c>
      <c r="AT222" s="198" t="s">
        <v>268</v>
      </c>
      <c r="AU222" s="198" t="s">
        <v>87</v>
      </c>
      <c r="AY222" s="15" t="s">
        <v>183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87</v>
      </c>
      <c r="BK222" s="199">
        <f>ROUND(I222*H222,2)</f>
        <v>0</v>
      </c>
      <c r="BL222" s="15" t="s">
        <v>301</v>
      </c>
      <c r="BM222" s="198" t="s">
        <v>494</v>
      </c>
    </row>
    <row r="223" s="2" customFormat="1" ht="16.5" customHeight="1">
      <c r="A223" s="34"/>
      <c r="B223" s="185"/>
      <c r="C223" s="200" t="s">
        <v>495</v>
      </c>
      <c r="D223" s="200" t="s">
        <v>268</v>
      </c>
      <c r="E223" s="201" t="s">
        <v>1286</v>
      </c>
      <c r="F223" s="202" t="s">
        <v>1287</v>
      </c>
      <c r="G223" s="203" t="s">
        <v>1187</v>
      </c>
      <c r="H223" s="204">
        <v>3</v>
      </c>
      <c r="I223" s="205"/>
      <c r="J223" s="206">
        <f>ROUND(I223*H223,2)</f>
        <v>0</v>
      </c>
      <c r="K223" s="207"/>
      <c r="L223" s="208"/>
      <c r="M223" s="209" t="s">
        <v>1</v>
      </c>
      <c r="N223" s="210" t="s">
        <v>41</v>
      </c>
      <c r="O223" s="78"/>
      <c r="P223" s="196">
        <f>O223*H223</f>
        <v>0</v>
      </c>
      <c r="Q223" s="196">
        <v>0</v>
      </c>
      <c r="R223" s="196">
        <f>Q223*H223</f>
        <v>0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656</v>
      </c>
      <c r="AT223" s="198" t="s">
        <v>268</v>
      </c>
      <c r="AU223" s="198" t="s">
        <v>87</v>
      </c>
      <c r="AY223" s="15" t="s">
        <v>183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87</v>
      </c>
      <c r="BK223" s="199">
        <f>ROUND(I223*H223,2)</f>
        <v>0</v>
      </c>
      <c r="BL223" s="15" t="s">
        <v>301</v>
      </c>
      <c r="BM223" s="198" t="s">
        <v>498</v>
      </c>
    </row>
    <row r="224" s="2" customFormat="1" ht="16.5" customHeight="1">
      <c r="A224" s="34"/>
      <c r="B224" s="185"/>
      <c r="C224" s="200" t="s">
        <v>344</v>
      </c>
      <c r="D224" s="200" t="s">
        <v>268</v>
      </c>
      <c r="E224" s="201" t="s">
        <v>1288</v>
      </c>
      <c r="F224" s="202" t="s">
        <v>1289</v>
      </c>
      <c r="G224" s="203" t="s">
        <v>1187</v>
      </c>
      <c r="H224" s="204">
        <v>6</v>
      </c>
      <c r="I224" s="205"/>
      <c r="J224" s="206">
        <f>ROUND(I224*H224,2)</f>
        <v>0</v>
      </c>
      <c r="K224" s="207"/>
      <c r="L224" s="208"/>
      <c r="M224" s="209" t="s">
        <v>1</v>
      </c>
      <c r="N224" s="210" t="s">
        <v>41</v>
      </c>
      <c r="O224" s="78"/>
      <c r="P224" s="196">
        <f>O224*H224</f>
        <v>0</v>
      </c>
      <c r="Q224" s="196">
        <v>0</v>
      </c>
      <c r="R224" s="196">
        <f>Q224*H224</f>
        <v>0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656</v>
      </c>
      <c r="AT224" s="198" t="s">
        <v>268</v>
      </c>
      <c r="AU224" s="198" t="s">
        <v>87</v>
      </c>
      <c r="AY224" s="15" t="s">
        <v>183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87</v>
      </c>
      <c r="BK224" s="199">
        <f>ROUND(I224*H224,2)</f>
        <v>0</v>
      </c>
      <c r="BL224" s="15" t="s">
        <v>301</v>
      </c>
      <c r="BM224" s="198" t="s">
        <v>501</v>
      </c>
    </row>
    <row r="225" s="2" customFormat="1" ht="16.5" customHeight="1">
      <c r="A225" s="34"/>
      <c r="B225" s="185"/>
      <c r="C225" s="200" t="s">
        <v>502</v>
      </c>
      <c r="D225" s="200" t="s">
        <v>268</v>
      </c>
      <c r="E225" s="201" t="s">
        <v>1290</v>
      </c>
      <c r="F225" s="202" t="s">
        <v>1291</v>
      </c>
      <c r="G225" s="203" t="s">
        <v>1187</v>
      </c>
      <c r="H225" s="204">
        <v>97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6">
        <f>O225*H225</f>
        <v>0</v>
      </c>
      <c r="Q225" s="196">
        <v>0</v>
      </c>
      <c r="R225" s="196">
        <f>Q225*H225</f>
        <v>0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656</v>
      </c>
      <c r="AT225" s="198" t="s">
        <v>268</v>
      </c>
      <c r="AU225" s="198" t="s">
        <v>87</v>
      </c>
      <c r="AY225" s="15" t="s">
        <v>183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87</v>
      </c>
      <c r="BK225" s="199">
        <f>ROUND(I225*H225,2)</f>
        <v>0</v>
      </c>
      <c r="BL225" s="15" t="s">
        <v>301</v>
      </c>
      <c r="BM225" s="198" t="s">
        <v>505</v>
      </c>
    </row>
    <row r="226" s="2" customFormat="1" ht="16.5" customHeight="1">
      <c r="A226" s="34"/>
      <c r="B226" s="185"/>
      <c r="C226" s="200" t="s">
        <v>348</v>
      </c>
      <c r="D226" s="200" t="s">
        <v>268</v>
      </c>
      <c r="E226" s="201" t="s">
        <v>1292</v>
      </c>
      <c r="F226" s="202" t="s">
        <v>1293</v>
      </c>
      <c r="G226" s="203" t="s">
        <v>1187</v>
      </c>
      <c r="H226" s="204">
        <v>1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656</v>
      </c>
      <c r="AT226" s="198" t="s">
        <v>268</v>
      </c>
      <c r="AU226" s="198" t="s">
        <v>87</v>
      </c>
      <c r="AY226" s="15" t="s">
        <v>183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87</v>
      </c>
      <c r="BK226" s="199">
        <f>ROUND(I226*H226,2)</f>
        <v>0</v>
      </c>
      <c r="BL226" s="15" t="s">
        <v>301</v>
      </c>
      <c r="BM226" s="198" t="s">
        <v>508</v>
      </c>
    </row>
    <row r="227" s="2" customFormat="1" ht="16.5" customHeight="1">
      <c r="A227" s="34"/>
      <c r="B227" s="185"/>
      <c r="C227" s="200" t="s">
        <v>509</v>
      </c>
      <c r="D227" s="200" t="s">
        <v>268</v>
      </c>
      <c r="E227" s="201" t="s">
        <v>1294</v>
      </c>
      <c r="F227" s="202" t="s">
        <v>1295</v>
      </c>
      <c r="G227" s="203" t="s">
        <v>1187</v>
      </c>
      <c r="H227" s="204">
        <v>1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41</v>
      </c>
      <c r="O227" s="78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656</v>
      </c>
      <c r="AT227" s="198" t="s">
        <v>268</v>
      </c>
      <c r="AU227" s="198" t="s">
        <v>87</v>
      </c>
      <c r="AY227" s="15" t="s">
        <v>183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87</v>
      </c>
      <c r="BK227" s="199">
        <f>ROUND(I227*H227,2)</f>
        <v>0</v>
      </c>
      <c r="BL227" s="15" t="s">
        <v>301</v>
      </c>
      <c r="BM227" s="198" t="s">
        <v>512</v>
      </c>
    </row>
    <row r="228" s="2" customFormat="1" ht="24.15" customHeight="1">
      <c r="A228" s="34"/>
      <c r="B228" s="185"/>
      <c r="C228" s="200" t="s">
        <v>351</v>
      </c>
      <c r="D228" s="200" t="s">
        <v>268</v>
      </c>
      <c r="E228" s="201" t="s">
        <v>1296</v>
      </c>
      <c r="F228" s="202" t="s">
        <v>1297</v>
      </c>
      <c r="G228" s="203" t="s">
        <v>1187</v>
      </c>
      <c r="H228" s="204">
        <v>1</v>
      </c>
      <c r="I228" s="205"/>
      <c r="J228" s="206">
        <f>ROUND(I228*H228,2)</f>
        <v>0</v>
      </c>
      <c r="K228" s="207"/>
      <c r="L228" s="208"/>
      <c r="M228" s="209" t="s">
        <v>1</v>
      </c>
      <c r="N228" s="210" t="s">
        <v>41</v>
      </c>
      <c r="O228" s="78"/>
      <c r="P228" s="196">
        <f>O228*H228</f>
        <v>0</v>
      </c>
      <c r="Q228" s="196">
        <v>0</v>
      </c>
      <c r="R228" s="196">
        <f>Q228*H228</f>
        <v>0</v>
      </c>
      <c r="S228" s="196">
        <v>0</v>
      </c>
      <c r="T228" s="197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656</v>
      </c>
      <c r="AT228" s="198" t="s">
        <v>268</v>
      </c>
      <c r="AU228" s="198" t="s">
        <v>87</v>
      </c>
      <c r="AY228" s="15" t="s">
        <v>183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87</v>
      </c>
      <c r="BK228" s="199">
        <f>ROUND(I228*H228,2)</f>
        <v>0</v>
      </c>
      <c r="BL228" s="15" t="s">
        <v>301</v>
      </c>
      <c r="BM228" s="198" t="s">
        <v>515</v>
      </c>
    </row>
    <row r="229" s="12" customFormat="1" ht="22.8" customHeight="1">
      <c r="A229" s="12"/>
      <c r="B229" s="172"/>
      <c r="C229" s="12"/>
      <c r="D229" s="173" t="s">
        <v>74</v>
      </c>
      <c r="E229" s="183" t="s">
        <v>82</v>
      </c>
      <c r="F229" s="183" t="s">
        <v>1298</v>
      </c>
      <c r="G229" s="12"/>
      <c r="H229" s="12"/>
      <c r="I229" s="175"/>
      <c r="J229" s="184">
        <f>BK229</f>
        <v>0</v>
      </c>
      <c r="K229" s="12"/>
      <c r="L229" s="172"/>
      <c r="M229" s="177"/>
      <c r="N229" s="178"/>
      <c r="O229" s="178"/>
      <c r="P229" s="179">
        <f>SUM(P230:P246)</f>
        <v>0</v>
      </c>
      <c r="Q229" s="178"/>
      <c r="R229" s="179">
        <f>SUM(R230:R246)</f>
        <v>0</v>
      </c>
      <c r="S229" s="178"/>
      <c r="T229" s="180">
        <f>SUM(T230:T246)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73" t="s">
        <v>82</v>
      </c>
      <c r="AT229" s="181" t="s">
        <v>74</v>
      </c>
      <c r="AU229" s="181" t="s">
        <v>82</v>
      </c>
      <c r="AY229" s="173" t="s">
        <v>183</v>
      </c>
      <c r="BK229" s="182">
        <f>SUM(BK230:BK246)</f>
        <v>0</v>
      </c>
    </row>
    <row r="230" s="2" customFormat="1" ht="16.5" customHeight="1">
      <c r="A230" s="34"/>
      <c r="B230" s="185"/>
      <c r="C230" s="200" t="s">
        <v>516</v>
      </c>
      <c r="D230" s="200" t="s">
        <v>268</v>
      </c>
      <c r="E230" s="201" t="s">
        <v>1299</v>
      </c>
      <c r="F230" s="202" t="s">
        <v>1300</v>
      </c>
      <c r="G230" s="203" t="s">
        <v>1187</v>
      </c>
      <c r="H230" s="204">
        <v>60</v>
      </c>
      <c r="I230" s="205"/>
      <c r="J230" s="206">
        <f>ROUND(I230*H230,2)</f>
        <v>0</v>
      </c>
      <c r="K230" s="207"/>
      <c r="L230" s="208"/>
      <c r="M230" s="209" t="s">
        <v>1</v>
      </c>
      <c r="N230" s="210" t="s">
        <v>41</v>
      </c>
      <c r="O230" s="78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198</v>
      </c>
      <c r="AT230" s="198" t="s">
        <v>268</v>
      </c>
      <c r="AU230" s="198" t="s">
        <v>87</v>
      </c>
      <c r="AY230" s="15" t="s">
        <v>183</v>
      </c>
      <c r="BE230" s="199">
        <f>IF(N230="základná",J230,0)</f>
        <v>0</v>
      </c>
      <c r="BF230" s="199">
        <f>IF(N230="znížená",J230,0)</f>
        <v>0</v>
      </c>
      <c r="BG230" s="199">
        <f>IF(N230="zákl. prenesená",J230,0)</f>
        <v>0</v>
      </c>
      <c r="BH230" s="199">
        <f>IF(N230="zníž. prenesená",J230,0)</f>
        <v>0</v>
      </c>
      <c r="BI230" s="199">
        <f>IF(N230="nulová",J230,0)</f>
        <v>0</v>
      </c>
      <c r="BJ230" s="15" t="s">
        <v>87</v>
      </c>
      <c r="BK230" s="199">
        <f>ROUND(I230*H230,2)</f>
        <v>0</v>
      </c>
      <c r="BL230" s="15" t="s">
        <v>189</v>
      </c>
      <c r="BM230" s="198" t="s">
        <v>519</v>
      </c>
    </row>
    <row r="231" s="2" customFormat="1" ht="16.5" customHeight="1">
      <c r="A231" s="34"/>
      <c r="B231" s="185"/>
      <c r="C231" s="200" t="s">
        <v>355</v>
      </c>
      <c r="D231" s="200" t="s">
        <v>268</v>
      </c>
      <c r="E231" s="201" t="s">
        <v>1301</v>
      </c>
      <c r="F231" s="202" t="s">
        <v>1302</v>
      </c>
      <c r="G231" s="203" t="s">
        <v>1187</v>
      </c>
      <c r="H231" s="204">
        <v>3</v>
      </c>
      <c r="I231" s="205"/>
      <c r="J231" s="206">
        <f>ROUND(I231*H231,2)</f>
        <v>0</v>
      </c>
      <c r="K231" s="207"/>
      <c r="L231" s="208"/>
      <c r="M231" s="209" t="s">
        <v>1</v>
      </c>
      <c r="N231" s="210" t="s">
        <v>41</v>
      </c>
      <c r="O231" s="78"/>
      <c r="P231" s="196">
        <f>O231*H231</f>
        <v>0</v>
      </c>
      <c r="Q231" s="196">
        <v>0</v>
      </c>
      <c r="R231" s="196">
        <f>Q231*H231</f>
        <v>0</v>
      </c>
      <c r="S231" s="196">
        <v>0</v>
      </c>
      <c r="T231" s="197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198</v>
      </c>
      <c r="AT231" s="198" t="s">
        <v>268</v>
      </c>
      <c r="AU231" s="198" t="s">
        <v>87</v>
      </c>
      <c r="AY231" s="15" t="s">
        <v>183</v>
      </c>
      <c r="BE231" s="199">
        <f>IF(N231="základná",J231,0)</f>
        <v>0</v>
      </c>
      <c r="BF231" s="199">
        <f>IF(N231="znížená",J231,0)</f>
        <v>0</v>
      </c>
      <c r="BG231" s="199">
        <f>IF(N231="zákl. prenesená",J231,0)</f>
        <v>0</v>
      </c>
      <c r="BH231" s="199">
        <f>IF(N231="zníž. prenesená",J231,0)</f>
        <v>0</v>
      </c>
      <c r="BI231" s="199">
        <f>IF(N231="nulová",J231,0)</f>
        <v>0</v>
      </c>
      <c r="BJ231" s="15" t="s">
        <v>87</v>
      </c>
      <c r="BK231" s="199">
        <f>ROUND(I231*H231,2)</f>
        <v>0</v>
      </c>
      <c r="BL231" s="15" t="s">
        <v>189</v>
      </c>
      <c r="BM231" s="198" t="s">
        <v>522</v>
      </c>
    </row>
    <row r="232" s="2" customFormat="1" ht="16.5" customHeight="1">
      <c r="A232" s="34"/>
      <c r="B232" s="185"/>
      <c r="C232" s="200" t="s">
        <v>523</v>
      </c>
      <c r="D232" s="200" t="s">
        <v>268</v>
      </c>
      <c r="E232" s="201" t="s">
        <v>1303</v>
      </c>
      <c r="F232" s="202" t="s">
        <v>1304</v>
      </c>
      <c r="G232" s="203" t="s">
        <v>1187</v>
      </c>
      <c r="H232" s="204">
        <v>48</v>
      </c>
      <c r="I232" s="205"/>
      <c r="J232" s="206">
        <f>ROUND(I232*H232,2)</f>
        <v>0</v>
      </c>
      <c r="K232" s="207"/>
      <c r="L232" s="208"/>
      <c r="M232" s="209" t="s">
        <v>1</v>
      </c>
      <c r="N232" s="210" t="s">
        <v>41</v>
      </c>
      <c r="O232" s="78"/>
      <c r="P232" s="196">
        <f>O232*H232</f>
        <v>0</v>
      </c>
      <c r="Q232" s="196">
        <v>0</v>
      </c>
      <c r="R232" s="196">
        <f>Q232*H232</f>
        <v>0</v>
      </c>
      <c r="S232" s="196">
        <v>0</v>
      </c>
      <c r="T232" s="197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8" t="s">
        <v>198</v>
      </c>
      <c r="AT232" s="198" t="s">
        <v>268</v>
      </c>
      <c r="AU232" s="198" t="s">
        <v>87</v>
      </c>
      <c r="AY232" s="15" t="s">
        <v>183</v>
      </c>
      <c r="BE232" s="199">
        <f>IF(N232="základná",J232,0)</f>
        <v>0</v>
      </c>
      <c r="BF232" s="199">
        <f>IF(N232="znížená",J232,0)</f>
        <v>0</v>
      </c>
      <c r="BG232" s="199">
        <f>IF(N232="zákl. prenesená",J232,0)</f>
        <v>0</v>
      </c>
      <c r="BH232" s="199">
        <f>IF(N232="zníž. prenesená",J232,0)</f>
        <v>0</v>
      </c>
      <c r="BI232" s="199">
        <f>IF(N232="nulová",J232,0)</f>
        <v>0</v>
      </c>
      <c r="BJ232" s="15" t="s">
        <v>87</v>
      </c>
      <c r="BK232" s="199">
        <f>ROUND(I232*H232,2)</f>
        <v>0</v>
      </c>
      <c r="BL232" s="15" t="s">
        <v>189</v>
      </c>
      <c r="BM232" s="198" t="s">
        <v>526</v>
      </c>
    </row>
    <row r="233" s="2" customFormat="1" ht="16.5" customHeight="1">
      <c r="A233" s="34"/>
      <c r="B233" s="185"/>
      <c r="C233" s="200" t="s">
        <v>358</v>
      </c>
      <c r="D233" s="200" t="s">
        <v>268</v>
      </c>
      <c r="E233" s="201" t="s">
        <v>1305</v>
      </c>
      <c r="F233" s="202" t="s">
        <v>1306</v>
      </c>
      <c r="G233" s="203" t="s">
        <v>1187</v>
      </c>
      <c r="H233" s="204">
        <v>5</v>
      </c>
      <c r="I233" s="205"/>
      <c r="J233" s="206">
        <f>ROUND(I233*H233,2)</f>
        <v>0</v>
      </c>
      <c r="K233" s="207"/>
      <c r="L233" s="208"/>
      <c r="M233" s="209" t="s">
        <v>1</v>
      </c>
      <c r="N233" s="210" t="s">
        <v>41</v>
      </c>
      <c r="O233" s="78"/>
      <c r="P233" s="196">
        <f>O233*H233</f>
        <v>0</v>
      </c>
      <c r="Q233" s="196">
        <v>0</v>
      </c>
      <c r="R233" s="196">
        <f>Q233*H233</f>
        <v>0</v>
      </c>
      <c r="S233" s="196">
        <v>0</v>
      </c>
      <c r="T233" s="197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198</v>
      </c>
      <c r="AT233" s="198" t="s">
        <v>268</v>
      </c>
      <c r="AU233" s="198" t="s">
        <v>87</v>
      </c>
      <c r="AY233" s="15" t="s">
        <v>183</v>
      </c>
      <c r="BE233" s="199">
        <f>IF(N233="základná",J233,0)</f>
        <v>0</v>
      </c>
      <c r="BF233" s="199">
        <f>IF(N233="znížená",J233,0)</f>
        <v>0</v>
      </c>
      <c r="BG233" s="199">
        <f>IF(N233="zákl. prenesená",J233,0)</f>
        <v>0</v>
      </c>
      <c r="BH233" s="199">
        <f>IF(N233="zníž. prenesená",J233,0)</f>
        <v>0</v>
      </c>
      <c r="BI233" s="199">
        <f>IF(N233="nulová",J233,0)</f>
        <v>0</v>
      </c>
      <c r="BJ233" s="15" t="s">
        <v>87</v>
      </c>
      <c r="BK233" s="199">
        <f>ROUND(I233*H233,2)</f>
        <v>0</v>
      </c>
      <c r="BL233" s="15" t="s">
        <v>189</v>
      </c>
      <c r="BM233" s="198" t="s">
        <v>529</v>
      </c>
    </row>
    <row r="234" s="2" customFormat="1" ht="16.5" customHeight="1">
      <c r="A234" s="34"/>
      <c r="B234" s="185"/>
      <c r="C234" s="200" t="s">
        <v>530</v>
      </c>
      <c r="D234" s="200" t="s">
        <v>268</v>
      </c>
      <c r="E234" s="201" t="s">
        <v>1307</v>
      </c>
      <c r="F234" s="202" t="s">
        <v>1308</v>
      </c>
      <c r="G234" s="203" t="s">
        <v>1187</v>
      </c>
      <c r="H234" s="204">
        <v>3</v>
      </c>
      <c r="I234" s="205"/>
      <c r="J234" s="206">
        <f>ROUND(I234*H234,2)</f>
        <v>0</v>
      </c>
      <c r="K234" s="207"/>
      <c r="L234" s="208"/>
      <c r="M234" s="209" t="s">
        <v>1</v>
      </c>
      <c r="N234" s="210" t="s">
        <v>41</v>
      </c>
      <c r="O234" s="78"/>
      <c r="P234" s="196">
        <f>O234*H234</f>
        <v>0</v>
      </c>
      <c r="Q234" s="196">
        <v>0</v>
      </c>
      <c r="R234" s="196">
        <f>Q234*H234</f>
        <v>0</v>
      </c>
      <c r="S234" s="196">
        <v>0</v>
      </c>
      <c r="T234" s="197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198</v>
      </c>
      <c r="AT234" s="198" t="s">
        <v>268</v>
      </c>
      <c r="AU234" s="198" t="s">
        <v>87</v>
      </c>
      <c r="AY234" s="15" t="s">
        <v>183</v>
      </c>
      <c r="BE234" s="199">
        <f>IF(N234="základná",J234,0)</f>
        <v>0</v>
      </c>
      <c r="BF234" s="199">
        <f>IF(N234="znížená",J234,0)</f>
        <v>0</v>
      </c>
      <c r="BG234" s="199">
        <f>IF(N234="zákl. prenesená",J234,0)</f>
        <v>0</v>
      </c>
      <c r="BH234" s="199">
        <f>IF(N234="zníž. prenesená",J234,0)</f>
        <v>0</v>
      </c>
      <c r="BI234" s="199">
        <f>IF(N234="nulová",J234,0)</f>
        <v>0</v>
      </c>
      <c r="BJ234" s="15" t="s">
        <v>87</v>
      </c>
      <c r="BK234" s="199">
        <f>ROUND(I234*H234,2)</f>
        <v>0</v>
      </c>
      <c r="BL234" s="15" t="s">
        <v>189</v>
      </c>
      <c r="BM234" s="198" t="s">
        <v>533</v>
      </c>
    </row>
    <row r="235" s="2" customFormat="1" ht="16.5" customHeight="1">
      <c r="A235" s="34"/>
      <c r="B235" s="185"/>
      <c r="C235" s="200" t="s">
        <v>362</v>
      </c>
      <c r="D235" s="200" t="s">
        <v>268</v>
      </c>
      <c r="E235" s="201" t="s">
        <v>1309</v>
      </c>
      <c r="F235" s="202" t="s">
        <v>1310</v>
      </c>
      <c r="G235" s="203" t="s">
        <v>1187</v>
      </c>
      <c r="H235" s="204">
        <v>8</v>
      </c>
      <c r="I235" s="205"/>
      <c r="J235" s="206">
        <f>ROUND(I235*H235,2)</f>
        <v>0</v>
      </c>
      <c r="K235" s="207"/>
      <c r="L235" s="208"/>
      <c r="M235" s="209" t="s">
        <v>1</v>
      </c>
      <c r="N235" s="210" t="s">
        <v>41</v>
      </c>
      <c r="O235" s="78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198</v>
      </c>
      <c r="AT235" s="198" t="s">
        <v>268</v>
      </c>
      <c r="AU235" s="198" t="s">
        <v>87</v>
      </c>
      <c r="AY235" s="15" t="s">
        <v>183</v>
      </c>
      <c r="BE235" s="199">
        <f>IF(N235="základná",J235,0)</f>
        <v>0</v>
      </c>
      <c r="BF235" s="199">
        <f>IF(N235="znížená",J235,0)</f>
        <v>0</v>
      </c>
      <c r="BG235" s="199">
        <f>IF(N235="zákl. prenesená",J235,0)</f>
        <v>0</v>
      </c>
      <c r="BH235" s="199">
        <f>IF(N235="zníž. prenesená",J235,0)</f>
        <v>0</v>
      </c>
      <c r="BI235" s="199">
        <f>IF(N235="nulová",J235,0)</f>
        <v>0</v>
      </c>
      <c r="BJ235" s="15" t="s">
        <v>87</v>
      </c>
      <c r="BK235" s="199">
        <f>ROUND(I235*H235,2)</f>
        <v>0</v>
      </c>
      <c r="BL235" s="15" t="s">
        <v>189</v>
      </c>
      <c r="BM235" s="198" t="s">
        <v>536</v>
      </c>
    </row>
    <row r="236" s="2" customFormat="1" ht="16.5" customHeight="1">
      <c r="A236" s="34"/>
      <c r="B236" s="185"/>
      <c r="C236" s="200" t="s">
        <v>537</v>
      </c>
      <c r="D236" s="200" t="s">
        <v>268</v>
      </c>
      <c r="E236" s="201" t="s">
        <v>1311</v>
      </c>
      <c r="F236" s="202" t="s">
        <v>1312</v>
      </c>
      <c r="G236" s="203" t="s">
        <v>1187</v>
      </c>
      <c r="H236" s="204">
        <v>8</v>
      </c>
      <c r="I236" s="205"/>
      <c r="J236" s="206">
        <f>ROUND(I236*H236,2)</f>
        <v>0</v>
      </c>
      <c r="K236" s="207"/>
      <c r="L236" s="208"/>
      <c r="M236" s="209" t="s">
        <v>1</v>
      </c>
      <c r="N236" s="210" t="s">
        <v>41</v>
      </c>
      <c r="O236" s="78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8" t="s">
        <v>198</v>
      </c>
      <c r="AT236" s="198" t="s">
        <v>268</v>
      </c>
      <c r="AU236" s="198" t="s">
        <v>87</v>
      </c>
      <c r="AY236" s="15" t="s">
        <v>183</v>
      </c>
      <c r="BE236" s="199">
        <f>IF(N236="základná",J236,0)</f>
        <v>0</v>
      </c>
      <c r="BF236" s="199">
        <f>IF(N236="znížená",J236,0)</f>
        <v>0</v>
      </c>
      <c r="BG236" s="199">
        <f>IF(N236="zákl. prenesená",J236,0)</f>
        <v>0</v>
      </c>
      <c r="BH236" s="199">
        <f>IF(N236="zníž. prenesená",J236,0)</f>
        <v>0</v>
      </c>
      <c r="BI236" s="199">
        <f>IF(N236="nulová",J236,0)</f>
        <v>0</v>
      </c>
      <c r="BJ236" s="15" t="s">
        <v>87</v>
      </c>
      <c r="BK236" s="199">
        <f>ROUND(I236*H236,2)</f>
        <v>0</v>
      </c>
      <c r="BL236" s="15" t="s">
        <v>189</v>
      </c>
      <c r="BM236" s="198" t="s">
        <v>540</v>
      </c>
    </row>
    <row r="237" s="2" customFormat="1" ht="24.15" customHeight="1">
      <c r="A237" s="34"/>
      <c r="B237" s="185"/>
      <c r="C237" s="200" t="s">
        <v>365</v>
      </c>
      <c r="D237" s="200" t="s">
        <v>268</v>
      </c>
      <c r="E237" s="201" t="s">
        <v>1313</v>
      </c>
      <c r="F237" s="202" t="s">
        <v>1314</v>
      </c>
      <c r="G237" s="203" t="s">
        <v>1187</v>
      </c>
      <c r="H237" s="204">
        <v>1</v>
      </c>
      <c r="I237" s="205"/>
      <c r="J237" s="206">
        <f>ROUND(I237*H237,2)</f>
        <v>0</v>
      </c>
      <c r="K237" s="207"/>
      <c r="L237" s="208"/>
      <c r="M237" s="209" t="s">
        <v>1</v>
      </c>
      <c r="N237" s="210" t="s">
        <v>41</v>
      </c>
      <c r="O237" s="78"/>
      <c r="P237" s="196">
        <f>O237*H237</f>
        <v>0</v>
      </c>
      <c r="Q237" s="196">
        <v>0</v>
      </c>
      <c r="R237" s="196">
        <f>Q237*H237</f>
        <v>0</v>
      </c>
      <c r="S237" s="196">
        <v>0</v>
      </c>
      <c r="T237" s="197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8" t="s">
        <v>198</v>
      </c>
      <c r="AT237" s="198" t="s">
        <v>268</v>
      </c>
      <c r="AU237" s="198" t="s">
        <v>87</v>
      </c>
      <c r="AY237" s="15" t="s">
        <v>183</v>
      </c>
      <c r="BE237" s="199">
        <f>IF(N237="základná",J237,0)</f>
        <v>0</v>
      </c>
      <c r="BF237" s="199">
        <f>IF(N237="znížená",J237,0)</f>
        <v>0</v>
      </c>
      <c r="BG237" s="199">
        <f>IF(N237="zákl. prenesená",J237,0)</f>
        <v>0</v>
      </c>
      <c r="BH237" s="199">
        <f>IF(N237="zníž. prenesená",J237,0)</f>
        <v>0</v>
      </c>
      <c r="BI237" s="199">
        <f>IF(N237="nulová",J237,0)</f>
        <v>0</v>
      </c>
      <c r="BJ237" s="15" t="s">
        <v>87</v>
      </c>
      <c r="BK237" s="199">
        <f>ROUND(I237*H237,2)</f>
        <v>0</v>
      </c>
      <c r="BL237" s="15" t="s">
        <v>189</v>
      </c>
      <c r="BM237" s="198" t="s">
        <v>543</v>
      </c>
    </row>
    <row r="238" s="2" customFormat="1" ht="49.05" customHeight="1">
      <c r="A238" s="34"/>
      <c r="B238" s="185"/>
      <c r="C238" s="200" t="s">
        <v>544</v>
      </c>
      <c r="D238" s="200" t="s">
        <v>268</v>
      </c>
      <c r="E238" s="201" t="s">
        <v>1315</v>
      </c>
      <c r="F238" s="202" t="s">
        <v>1316</v>
      </c>
      <c r="G238" s="203" t="s">
        <v>1187</v>
      </c>
      <c r="H238" s="204">
        <v>1</v>
      </c>
      <c r="I238" s="205"/>
      <c r="J238" s="206">
        <f>ROUND(I238*H238,2)</f>
        <v>0</v>
      </c>
      <c r="K238" s="207"/>
      <c r="L238" s="208"/>
      <c r="M238" s="209" t="s">
        <v>1</v>
      </c>
      <c r="N238" s="210" t="s">
        <v>41</v>
      </c>
      <c r="O238" s="78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198</v>
      </c>
      <c r="AT238" s="198" t="s">
        <v>268</v>
      </c>
      <c r="AU238" s="198" t="s">
        <v>87</v>
      </c>
      <c r="AY238" s="15" t="s">
        <v>183</v>
      </c>
      <c r="BE238" s="199">
        <f>IF(N238="základná",J238,0)</f>
        <v>0</v>
      </c>
      <c r="BF238" s="199">
        <f>IF(N238="znížená",J238,0)</f>
        <v>0</v>
      </c>
      <c r="BG238" s="199">
        <f>IF(N238="zákl. prenesená",J238,0)</f>
        <v>0</v>
      </c>
      <c r="BH238" s="199">
        <f>IF(N238="zníž. prenesená",J238,0)</f>
        <v>0</v>
      </c>
      <c r="BI238" s="199">
        <f>IF(N238="nulová",J238,0)</f>
        <v>0</v>
      </c>
      <c r="BJ238" s="15" t="s">
        <v>87</v>
      </c>
      <c r="BK238" s="199">
        <f>ROUND(I238*H238,2)</f>
        <v>0</v>
      </c>
      <c r="BL238" s="15" t="s">
        <v>189</v>
      </c>
      <c r="BM238" s="198" t="s">
        <v>547</v>
      </c>
    </row>
    <row r="239" s="2" customFormat="1" ht="33" customHeight="1">
      <c r="A239" s="34"/>
      <c r="B239" s="185"/>
      <c r="C239" s="200" t="s">
        <v>370</v>
      </c>
      <c r="D239" s="200" t="s">
        <v>268</v>
      </c>
      <c r="E239" s="201" t="s">
        <v>1317</v>
      </c>
      <c r="F239" s="202" t="s">
        <v>1318</v>
      </c>
      <c r="G239" s="203" t="s">
        <v>1187</v>
      </c>
      <c r="H239" s="204">
        <v>1</v>
      </c>
      <c r="I239" s="205"/>
      <c r="J239" s="206">
        <f>ROUND(I239*H239,2)</f>
        <v>0</v>
      </c>
      <c r="K239" s="207"/>
      <c r="L239" s="208"/>
      <c r="M239" s="209" t="s">
        <v>1</v>
      </c>
      <c r="N239" s="210" t="s">
        <v>41</v>
      </c>
      <c r="O239" s="78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198</v>
      </c>
      <c r="AT239" s="198" t="s">
        <v>268</v>
      </c>
      <c r="AU239" s="198" t="s">
        <v>87</v>
      </c>
      <c r="AY239" s="15" t="s">
        <v>183</v>
      </c>
      <c r="BE239" s="199">
        <f>IF(N239="základná",J239,0)</f>
        <v>0</v>
      </c>
      <c r="BF239" s="199">
        <f>IF(N239="znížená",J239,0)</f>
        <v>0</v>
      </c>
      <c r="BG239" s="199">
        <f>IF(N239="zákl. prenesená",J239,0)</f>
        <v>0</v>
      </c>
      <c r="BH239" s="199">
        <f>IF(N239="zníž. prenesená",J239,0)</f>
        <v>0</v>
      </c>
      <c r="BI239" s="199">
        <f>IF(N239="nulová",J239,0)</f>
        <v>0</v>
      </c>
      <c r="BJ239" s="15" t="s">
        <v>87</v>
      </c>
      <c r="BK239" s="199">
        <f>ROUND(I239*H239,2)</f>
        <v>0</v>
      </c>
      <c r="BL239" s="15" t="s">
        <v>189</v>
      </c>
      <c r="BM239" s="198" t="s">
        <v>550</v>
      </c>
    </row>
    <row r="240" s="2" customFormat="1" ht="24.15" customHeight="1">
      <c r="A240" s="34"/>
      <c r="B240" s="185"/>
      <c r="C240" s="200" t="s">
        <v>551</v>
      </c>
      <c r="D240" s="200" t="s">
        <v>268</v>
      </c>
      <c r="E240" s="201" t="s">
        <v>1319</v>
      </c>
      <c r="F240" s="202" t="s">
        <v>1320</v>
      </c>
      <c r="G240" s="203" t="s">
        <v>1187</v>
      </c>
      <c r="H240" s="204">
        <v>1</v>
      </c>
      <c r="I240" s="205"/>
      <c r="J240" s="206">
        <f>ROUND(I240*H240,2)</f>
        <v>0</v>
      </c>
      <c r="K240" s="207"/>
      <c r="L240" s="208"/>
      <c r="M240" s="209" t="s">
        <v>1</v>
      </c>
      <c r="N240" s="210" t="s">
        <v>41</v>
      </c>
      <c r="O240" s="78"/>
      <c r="P240" s="196">
        <f>O240*H240</f>
        <v>0</v>
      </c>
      <c r="Q240" s="196">
        <v>0</v>
      </c>
      <c r="R240" s="196">
        <f>Q240*H240</f>
        <v>0</v>
      </c>
      <c r="S240" s="196">
        <v>0</v>
      </c>
      <c r="T240" s="197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198</v>
      </c>
      <c r="AT240" s="198" t="s">
        <v>268</v>
      </c>
      <c r="AU240" s="198" t="s">
        <v>87</v>
      </c>
      <c r="AY240" s="15" t="s">
        <v>183</v>
      </c>
      <c r="BE240" s="199">
        <f>IF(N240="základná",J240,0)</f>
        <v>0</v>
      </c>
      <c r="BF240" s="199">
        <f>IF(N240="znížená",J240,0)</f>
        <v>0</v>
      </c>
      <c r="BG240" s="199">
        <f>IF(N240="zákl. prenesená",J240,0)</f>
        <v>0</v>
      </c>
      <c r="BH240" s="199">
        <f>IF(N240="zníž. prenesená",J240,0)</f>
        <v>0</v>
      </c>
      <c r="BI240" s="199">
        <f>IF(N240="nulová",J240,0)</f>
        <v>0</v>
      </c>
      <c r="BJ240" s="15" t="s">
        <v>87</v>
      </c>
      <c r="BK240" s="199">
        <f>ROUND(I240*H240,2)</f>
        <v>0</v>
      </c>
      <c r="BL240" s="15" t="s">
        <v>189</v>
      </c>
      <c r="BM240" s="198" t="s">
        <v>554</v>
      </c>
    </row>
    <row r="241" s="2" customFormat="1" ht="16.5" customHeight="1">
      <c r="A241" s="34"/>
      <c r="B241" s="185"/>
      <c r="C241" s="200" t="s">
        <v>373</v>
      </c>
      <c r="D241" s="200" t="s">
        <v>268</v>
      </c>
      <c r="E241" s="201" t="s">
        <v>1321</v>
      </c>
      <c r="F241" s="202" t="s">
        <v>1322</v>
      </c>
      <c r="G241" s="203" t="s">
        <v>1187</v>
      </c>
      <c r="H241" s="204">
        <v>1</v>
      </c>
      <c r="I241" s="205"/>
      <c r="J241" s="206">
        <f>ROUND(I241*H241,2)</f>
        <v>0</v>
      </c>
      <c r="K241" s="207"/>
      <c r="L241" s="208"/>
      <c r="M241" s="209" t="s">
        <v>1</v>
      </c>
      <c r="N241" s="210" t="s">
        <v>41</v>
      </c>
      <c r="O241" s="78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198</v>
      </c>
      <c r="AT241" s="198" t="s">
        <v>268</v>
      </c>
      <c r="AU241" s="198" t="s">
        <v>87</v>
      </c>
      <c r="AY241" s="15" t="s">
        <v>183</v>
      </c>
      <c r="BE241" s="199">
        <f>IF(N241="základná",J241,0)</f>
        <v>0</v>
      </c>
      <c r="BF241" s="199">
        <f>IF(N241="znížená",J241,0)</f>
        <v>0</v>
      </c>
      <c r="BG241" s="199">
        <f>IF(N241="zákl. prenesená",J241,0)</f>
        <v>0</v>
      </c>
      <c r="BH241" s="199">
        <f>IF(N241="zníž. prenesená",J241,0)</f>
        <v>0</v>
      </c>
      <c r="BI241" s="199">
        <f>IF(N241="nulová",J241,0)</f>
        <v>0</v>
      </c>
      <c r="BJ241" s="15" t="s">
        <v>87</v>
      </c>
      <c r="BK241" s="199">
        <f>ROUND(I241*H241,2)</f>
        <v>0</v>
      </c>
      <c r="BL241" s="15" t="s">
        <v>189</v>
      </c>
      <c r="BM241" s="198" t="s">
        <v>557</v>
      </c>
    </row>
    <row r="242" s="2" customFormat="1" ht="16.5" customHeight="1">
      <c r="A242" s="34"/>
      <c r="B242" s="185"/>
      <c r="C242" s="200" t="s">
        <v>558</v>
      </c>
      <c r="D242" s="200" t="s">
        <v>268</v>
      </c>
      <c r="E242" s="201" t="s">
        <v>1323</v>
      </c>
      <c r="F242" s="202" t="s">
        <v>1324</v>
      </c>
      <c r="G242" s="203" t="s">
        <v>1187</v>
      </c>
      <c r="H242" s="204">
        <v>2</v>
      </c>
      <c r="I242" s="205"/>
      <c r="J242" s="206">
        <f>ROUND(I242*H242,2)</f>
        <v>0</v>
      </c>
      <c r="K242" s="207"/>
      <c r="L242" s="208"/>
      <c r="M242" s="209" t="s">
        <v>1</v>
      </c>
      <c r="N242" s="210" t="s">
        <v>41</v>
      </c>
      <c r="O242" s="78"/>
      <c r="P242" s="196">
        <f>O242*H242</f>
        <v>0</v>
      </c>
      <c r="Q242" s="196">
        <v>0</v>
      </c>
      <c r="R242" s="196">
        <f>Q242*H242</f>
        <v>0</v>
      </c>
      <c r="S242" s="196">
        <v>0</v>
      </c>
      <c r="T242" s="197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8" t="s">
        <v>198</v>
      </c>
      <c r="AT242" s="198" t="s">
        <v>268</v>
      </c>
      <c r="AU242" s="198" t="s">
        <v>87</v>
      </c>
      <c r="AY242" s="15" t="s">
        <v>183</v>
      </c>
      <c r="BE242" s="199">
        <f>IF(N242="základná",J242,0)</f>
        <v>0</v>
      </c>
      <c r="BF242" s="199">
        <f>IF(N242="znížená",J242,0)</f>
        <v>0</v>
      </c>
      <c r="BG242" s="199">
        <f>IF(N242="zákl. prenesená",J242,0)</f>
        <v>0</v>
      </c>
      <c r="BH242" s="199">
        <f>IF(N242="zníž. prenesená",J242,0)</f>
        <v>0</v>
      </c>
      <c r="BI242" s="199">
        <f>IF(N242="nulová",J242,0)</f>
        <v>0</v>
      </c>
      <c r="BJ242" s="15" t="s">
        <v>87</v>
      </c>
      <c r="BK242" s="199">
        <f>ROUND(I242*H242,2)</f>
        <v>0</v>
      </c>
      <c r="BL242" s="15" t="s">
        <v>189</v>
      </c>
      <c r="BM242" s="198" t="s">
        <v>561</v>
      </c>
    </row>
    <row r="243" s="2" customFormat="1" ht="16.5" customHeight="1">
      <c r="A243" s="34"/>
      <c r="B243" s="185"/>
      <c r="C243" s="200" t="s">
        <v>377</v>
      </c>
      <c r="D243" s="200" t="s">
        <v>268</v>
      </c>
      <c r="E243" s="201" t="s">
        <v>1325</v>
      </c>
      <c r="F243" s="202" t="s">
        <v>1326</v>
      </c>
      <c r="G243" s="203" t="s">
        <v>1187</v>
      </c>
      <c r="H243" s="204">
        <v>1</v>
      </c>
      <c r="I243" s="205"/>
      <c r="J243" s="206">
        <f>ROUND(I243*H243,2)</f>
        <v>0</v>
      </c>
      <c r="K243" s="207"/>
      <c r="L243" s="208"/>
      <c r="M243" s="209" t="s">
        <v>1</v>
      </c>
      <c r="N243" s="210" t="s">
        <v>41</v>
      </c>
      <c r="O243" s="78"/>
      <c r="P243" s="196">
        <f>O243*H243</f>
        <v>0</v>
      </c>
      <c r="Q243" s="196">
        <v>0</v>
      </c>
      <c r="R243" s="196">
        <f>Q243*H243</f>
        <v>0</v>
      </c>
      <c r="S243" s="196">
        <v>0</v>
      </c>
      <c r="T243" s="197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8" t="s">
        <v>198</v>
      </c>
      <c r="AT243" s="198" t="s">
        <v>268</v>
      </c>
      <c r="AU243" s="198" t="s">
        <v>87</v>
      </c>
      <c r="AY243" s="15" t="s">
        <v>183</v>
      </c>
      <c r="BE243" s="199">
        <f>IF(N243="základná",J243,0)</f>
        <v>0</v>
      </c>
      <c r="BF243" s="199">
        <f>IF(N243="znížená",J243,0)</f>
        <v>0</v>
      </c>
      <c r="BG243" s="199">
        <f>IF(N243="zákl. prenesená",J243,0)</f>
        <v>0</v>
      </c>
      <c r="BH243" s="199">
        <f>IF(N243="zníž. prenesená",J243,0)</f>
        <v>0</v>
      </c>
      <c r="BI243" s="199">
        <f>IF(N243="nulová",J243,0)</f>
        <v>0</v>
      </c>
      <c r="BJ243" s="15" t="s">
        <v>87</v>
      </c>
      <c r="BK243" s="199">
        <f>ROUND(I243*H243,2)</f>
        <v>0</v>
      </c>
      <c r="BL243" s="15" t="s">
        <v>189</v>
      </c>
      <c r="BM243" s="198" t="s">
        <v>564</v>
      </c>
    </row>
    <row r="244" s="2" customFormat="1" ht="16.5" customHeight="1">
      <c r="A244" s="34"/>
      <c r="B244" s="185"/>
      <c r="C244" s="200" t="s">
        <v>565</v>
      </c>
      <c r="D244" s="200" t="s">
        <v>268</v>
      </c>
      <c r="E244" s="201" t="s">
        <v>1327</v>
      </c>
      <c r="F244" s="202" t="s">
        <v>1328</v>
      </c>
      <c r="G244" s="203" t="s">
        <v>1187</v>
      </c>
      <c r="H244" s="204">
        <v>1</v>
      </c>
      <c r="I244" s="205"/>
      <c r="J244" s="206">
        <f>ROUND(I244*H244,2)</f>
        <v>0</v>
      </c>
      <c r="K244" s="207"/>
      <c r="L244" s="208"/>
      <c r="M244" s="209" t="s">
        <v>1</v>
      </c>
      <c r="N244" s="210" t="s">
        <v>41</v>
      </c>
      <c r="O244" s="78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198</v>
      </c>
      <c r="AT244" s="198" t="s">
        <v>268</v>
      </c>
      <c r="AU244" s="198" t="s">
        <v>87</v>
      </c>
      <c r="AY244" s="15" t="s">
        <v>183</v>
      </c>
      <c r="BE244" s="199">
        <f>IF(N244="základná",J244,0)</f>
        <v>0</v>
      </c>
      <c r="BF244" s="199">
        <f>IF(N244="znížená",J244,0)</f>
        <v>0</v>
      </c>
      <c r="BG244" s="199">
        <f>IF(N244="zákl. prenesená",J244,0)</f>
        <v>0</v>
      </c>
      <c r="BH244" s="199">
        <f>IF(N244="zníž. prenesená",J244,0)</f>
        <v>0</v>
      </c>
      <c r="BI244" s="199">
        <f>IF(N244="nulová",J244,0)</f>
        <v>0</v>
      </c>
      <c r="BJ244" s="15" t="s">
        <v>87</v>
      </c>
      <c r="BK244" s="199">
        <f>ROUND(I244*H244,2)</f>
        <v>0</v>
      </c>
      <c r="BL244" s="15" t="s">
        <v>189</v>
      </c>
      <c r="BM244" s="198" t="s">
        <v>568</v>
      </c>
    </row>
    <row r="245" s="2" customFormat="1" ht="16.5" customHeight="1">
      <c r="A245" s="34"/>
      <c r="B245" s="185"/>
      <c r="C245" s="200" t="s">
        <v>381</v>
      </c>
      <c r="D245" s="200" t="s">
        <v>268</v>
      </c>
      <c r="E245" s="201" t="s">
        <v>1329</v>
      </c>
      <c r="F245" s="202" t="s">
        <v>1330</v>
      </c>
      <c r="G245" s="203" t="s">
        <v>1187</v>
      </c>
      <c r="H245" s="204">
        <v>1</v>
      </c>
      <c r="I245" s="205"/>
      <c r="J245" s="206">
        <f>ROUND(I245*H245,2)</f>
        <v>0</v>
      </c>
      <c r="K245" s="207"/>
      <c r="L245" s="208"/>
      <c r="M245" s="209" t="s">
        <v>1</v>
      </c>
      <c r="N245" s="210" t="s">
        <v>41</v>
      </c>
      <c r="O245" s="78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198</v>
      </c>
      <c r="AT245" s="198" t="s">
        <v>268</v>
      </c>
      <c r="AU245" s="198" t="s">
        <v>87</v>
      </c>
      <c r="AY245" s="15" t="s">
        <v>183</v>
      </c>
      <c r="BE245" s="199">
        <f>IF(N245="základná",J245,0)</f>
        <v>0</v>
      </c>
      <c r="BF245" s="199">
        <f>IF(N245="znížená",J245,0)</f>
        <v>0</v>
      </c>
      <c r="BG245" s="199">
        <f>IF(N245="zákl. prenesená",J245,0)</f>
        <v>0</v>
      </c>
      <c r="BH245" s="199">
        <f>IF(N245="zníž. prenesená",J245,0)</f>
        <v>0</v>
      </c>
      <c r="BI245" s="199">
        <f>IF(N245="nulová",J245,0)</f>
        <v>0</v>
      </c>
      <c r="BJ245" s="15" t="s">
        <v>87</v>
      </c>
      <c r="BK245" s="199">
        <f>ROUND(I245*H245,2)</f>
        <v>0</v>
      </c>
      <c r="BL245" s="15" t="s">
        <v>189</v>
      </c>
      <c r="BM245" s="198" t="s">
        <v>571</v>
      </c>
    </row>
    <row r="246" s="2" customFormat="1" ht="24.15" customHeight="1">
      <c r="A246" s="34"/>
      <c r="B246" s="185"/>
      <c r="C246" s="200" t="s">
        <v>572</v>
      </c>
      <c r="D246" s="200" t="s">
        <v>268</v>
      </c>
      <c r="E246" s="201" t="s">
        <v>1331</v>
      </c>
      <c r="F246" s="202" t="s">
        <v>1332</v>
      </c>
      <c r="G246" s="203" t="s">
        <v>1187</v>
      </c>
      <c r="H246" s="204">
        <v>6</v>
      </c>
      <c r="I246" s="205"/>
      <c r="J246" s="206">
        <f>ROUND(I246*H246,2)</f>
        <v>0</v>
      </c>
      <c r="K246" s="207"/>
      <c r="L246" s="208"/>
      <c r="M246" s="209" t="s">
        <v>1</v>
      </c>
      <c r="N246" s="210" t="s">
        <v>41</v>
      </c>
      <c r="O246" s="78"/>
      <c r="P246" s="196">
        <f>O246*H246</f>
        <v>0</v>
      </c>
      <c r="Q246" s="196">
        <v>0</v>
      </c>
      <c r="R246" s="196">
        <f>Q246*H246</f>
        <v>0</v>
      </c>
      <c r="S246" s="196">
        <v>0</v>
      </c>
      <c r="T246" s="197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198</v>
      </c>
      <c r="AT246" s="198" t="s">
        <v>268</v>
      </c>
      <c r="AU246" s="198" t="s">
        <v>87</v>
      </c>
      <c r="AY246" s="15" t="s">
        <v>183</v>
      </c>
      <c r="BE246" s="199">
        <f>IF(N246="základná",J246,0)</f>
        <v>0</v>
      </c>
      <c r="BF246" s="199">
        <f>IF(N246="znížená",J246,0)</f>
        <v>0</v>
      </c>
      <c r="BG246" s="199">
        <f>IF(N246="zákl. prenesená",J246,0)</f>
        <v>0</v>
      </c>
      <c r="BH246" s="199">
        <f>IF(N246="zníž. prenesená",J246,0)</f>
        <v>0</v>
      </c>
      <c r="BI246" s="199">
        <f>IF(N246="nulová",J246,0)</f>
        <v>0</v>
      </c>
      <c r="BJ246" s="15" t="s">
        <v>87</v>
      </c>
      <c r="BK246" s="199">
        <f>ROUND(I246*H246,2)</f>
        <v>0</v>
      </c>
      <c r="BL246" s="15" t="s">
        <v>189</v>
      </c>
      <c r="BM246" s="198" t="s">
        <v>575</v>
      </c>
    </row>
    <row r="247" s="12" customFormat="1" ht="22.8" customHeight="1">
      <c r="A247" s="12"/>
      <c r="B247" s="172"/>
      <c r="C247" s="12"/>
      <c r="D247" s="173" t="s">
        <v>74</v>
      </c>
      <c r="E247" s="183" t="s">
        <v>1333</v>
      </c>
      <c r="F247" s="183" t="s">
        <v>1334</v>
      </c>
      <c r="G247" s="12"/>
      <c r="H247" s="12"/>
      <c r="I247" s="175"/>
      <c r="J247" s="184">
        <f>BK247</f>
        <v>0</v>
      </c>
      <c r="K247" s="12"/>
      <c r="L247" s="172"/>
      <c r="M247" s="177"/>
      <c r="N247" s="178"/>
      <c r="O247" s="178"/>
      <c r="P247" s="179">
        <f>SUM(P248:P267)</f>
        <v>0</v>
      </c>
      <c r="Q247" s="178"/>
      <c r="R247" s="179">
        <f>SUM(R248:R267)</f>
        <v>0</v>
      </c>
      <c r="S247" s="178"/>
      <c r="T247" s="180">
        <f>SUM(T248:T267)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73" t="s">
        <v>82</v>
      </c>
      <c r="AT247" s="181" t="s">
        <v>74</v>
      </c>
      <c r="AU247" s="181" t="s">
        <v>82</v>
      </c>
      <c r="AY247" s="173" t="s">
        <v>183</v>
      </c>
      <c r="BK247" s="182">
        <f>SUM(BK248:BK267)</f>
        <v>0</v>
      </c>
    </row>
    <row r="248" s="2" customFormat="1" ht="16.5" customHeight="1">
      <c r="A248" s="34"/>
      <c r="B248" s="185"/>
      <c r="C248" s="186" t="s">
        <v>385</v>
      </c>
      <c r="D248" s="186" t="s">
        <v>185</v>
      </c>
      <c r="E248" s="187" t="s">
        <v>82</v>
      </c>
      <c r="F248" s="188" t="s">
        <v>1335</v>
      </c>
      <c r="G248" s="189" t="s">
        <v>1187</v>
      </c>
      <c r="H248" s="190">
        <v>3</v>
      </c>
      <c r="I248" s="191"/>
      <c r="J248" s="192">
        <f>ROUND(I248*H248,2)</f>
        <v>0</v>
      </c>
      <c r="K248" s="193"/>
      <c r="L248" s="35"/>
      <c r="M248" s="194" t="s">
        <v>1</v>
      </c>
      <c r="N248" s="195" t="s">
        <v>41</v>
      </c>
      <c r="O248" s="78"/>
      <c r="P248" s="196">
        <f>O248*H248</f>
        <v>0</v>
      </c>
      <c r="Q248" s="196">
        <v>0</v>
      </c>
      <c r="R248" s="196">
        <f>Q248*H248</f>
        <v>0</v>
      </c>
      <c r="S248" s="196">
        <v>0</v>
      </c>
      <c r="T248" s="197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8" t="s">
        <v>189</v>
      </c>
      <c r="AT248" s="198" t="s">
        <v>185</v>
      </c>
      <c r="AU248" s="198" t="s">
        <v>87</v>
      </c>
      <c r="AY248" s="15" t="s">
        <v>183</v>
      </c>
      <c r="BE248" s="199">
        <f>IF(N248="základná",J248,0)</f>
        <v>0</v>
      </c>
      <c r="BF248" s="199">
        <f>IF(N248="znížená",J248,0)</f>
        <v>0</v>
      </c>
      <c r="BG248" s="199">
        <f>IF(N248="zákl. prenesená",J248,0)</f>
        <v>0</v>
      </c>
      <c r="BH248" s="199">
        <f>IF(N248="zníž. prenesená",J248,0)</f>
        <v>0</v>
      </c>
      <c r="BI248" s="199">
        <f>IF(N248="nulová",J248,0)</f>
        <v>0</v>
      </c>
      <c r="BJ248" s="15" t="s">
        <v>87</v>
      </c>
      <c r="BK248" s="199">
        <f>ROUND(I248*H248,2)</f>
        <v>0</v>
      </c>
      <c r="BL248" s="15" t="s">
        <v>189</v>
      </c>
      <c r="BM248" s="198" t="s">
        <v>578</v>
      </c>
    </row>
    <row r="249" s="2" customFormat="1" ht="16.5" customHeight="1">
      <c r="A249" s="34"/>
      <c r="B249" s="185"/>
      <c r="C249" s="186" t="s">
        <v>579</v>
      </c>
      <c r="D249" s="186" t="s">
        <v>185</v>
      </c>
      <c r="E249" s="187" t="s">
        <v>1188</v>
      </c>
      <c r="F249" s="188" t="s">
        <v>1336</v>
      </c>
      <c r="G249" s="189" t="s">
        <v>1187</v>
      </c>
      <c r="H249" s="190">
        <v>3</v>
      </c>
      <c r="I249" s="191"/>
      <c r="J249" s="192">
        <f>ROUND(I249*H249,2)</f>
        <v>0</v>
      </c>
      <c r="K249" s="193"/>
      <c r="L249" s="35"/>
      <c r="M249" s="194" t="s">
        <v>1</v>
      </c>
      <c r="N249" s="195" t="s">
        <v>41</v>
      </c>
      <c r="O249" s="78"/>
      <c r="P249" s="196">
        <f>O249*H249</f>
        <v>0</v>
      </c>
      <c r="Q249" s="196">
        <v>0</v>
      </c>
      <c r="R249" s="196">
        <f>Q249*H249</f>
        <v>0</v>
      </c>
      <c r="S249" s="196">
        <v>0</v>
      </c>
      <c r="T249" s="197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8" t="s">
        <v>189</v>
      </c>
      <c r="AT249" s="198" t="s">
        <v>185</v>
      </c>
      <c r="AU249" s="198" t="s">
        <v>87</v>
      </c>
      <c r="AY249" s="15" t="s">
        <v>183</v>
      </c>
      <c r="BE249" s="199">
        <f>IF(N249="základná",J249,0)</f>
        <v>0</v>
      </c>
      <c r="BF249" s="199">
        <f>IF(N249="znížená",J249,0)</f>
        <v>0</v>
      </c>
      <c r="BG249" s="199">
        <f>IF(N249="zákl. prenesená",J249,0)</f>
        <v>0</v>
      </c>
      <c r="BH249" s="199">
        <f>IF(N249="zníž. prenesená",J249,0)</f>
        <v>0</v>
      </c>
      <c r="BI249" s="199">
        <f>IF(N249="nulová",J249,0)</f>
        <v>0</v>
      </c>
      <c r="BJ249" s="15" t="s">
        <v>87</v>
      </c>
      <c r="BK249" s="199">
        <f>ROUND(I249*H249,2)</f>
        <v>0</v>
      </c>
      <c r="BL249" s="15" t="s">
        <v>189</v>
      </c>
      <c r="BM249" s="198" t="s">
        <v>582</v>
      </c>
    </row>
    <row r="250" s="2" customFormat="1" ht="21.75" customHeight="1">
      <c r="A250" s="34"/>
      <c r="B250" s="185"/>
      <c r="C250" s="186" t="s">
        <v>388</v>
      </c>
      <c r="D250" s="186" t="s">
        <v>185</v>
      </c>
      <c r="E250" s="187" t="s">
        <v>1190</v>
      </c>
      <c r="F250" s="188" t="s">
        <v>1337</v>
      </c>
      <c r="G250" s="189" t="s">
        <v>1187</v>
      </c>
      <c r="H250" s="190">
        <v>60</v>
      </c>
      <c r="I250" s="191"/>
      <c r="J250" s="192">
        <f>ROUND(I250*H250,2)</f>
        <v>0</v>
      </c>
      <c r="K250" s="193"/>
      <c r="L250" s="35"/>
      <c r="M250" s="194" t="s">
        <v>1</v>
      </c>
      <c r="N250" s="195" t="s">
        <v>41</v>
      </c>
      <c r="O250" s="78"/>
      <c r="P250" s="196">
        <f>O250*H250</f>
        <v>0</v>
      </c>
      <c r="Q250" s="196">
        <v>0</v>
      </c>
      <c r="R250" s="196">
        <f>Q250*H250</f>
        <v>0</v>
      </c>
      <c r="S250" s="196">
        <v>0</v>
      </c>
      <c r="T250" s="197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8" t="s">
        <v>189</v>
      </c>
      <c r="AT250" s="198" t="s">
        <v>185</v>
      </c>
      <c r="AU250" s="198" t="s">
        <v>87</v>
      </c>
      <c r="AY250" s="15" t="s">
        <v>183</v>
      </c>
      <c r="BE250" s="199">
        <f>IF(N250="základná",J250,0)</f>
        <v>0</v>
      </c>
      <c r="BF250" s="199">
        <f>IF(N250="znížená",J250,0)</f>
        <v>0</v>
      </c>
      <c r="BG250" s="199">
        <f>IF(N250="zákl. prenesená",J250,0)</f>
        <v>0</v>
      </c>
      <c r="BH250" s="199">
        <f>IF(N250="zníž. prenesená",J250,0)</f>
        <v>0</v>
      </c>
      <c r="BI250" s="199">
        <f>IF(N250="nulová",J250,0)</f>
        <v>0</v>
      </c>
      <c r="BJ250" s="15" t="s">
        <v>87</v>
      </c>
      <c r="BK250" s="199">
        <f>ROUND(I250*H250,2)</f>
        <v>0</v>
      </c>
      <c r="BL250" s="15" t="s">
        <v>189</v>
      </c>
      <c r="BM250" s="198" t="s">
        <v>585</v>
      </c>
    </row>
    <row r="251" s="2" customFormat="1" ht="16.5" customHeight="1">
      <c r="A251" s="34"/>
      <c r="B251" s="185"/>
      <c r="C251" s="186" t="s">
        <v>586</v>
      </c>
      <c r="D251" s="186" t="s">
        <v>185</v>
      </c>
      <c r="E251" s="187" t="s">
        <v>1192</v>
      </c>
      <c r="F251" s="188" t="s">
        <v>1338</v>
      </c>
      <c r="G251" s="189" t="s">
        <v>1187</v>
      </c>
      <c r="H251" s="190">
        <v>56</v>
      </c>
      <c r="I251" s="191"/>
      <c r="J251" s="192">
        <f>ROUND(I251*H251,2)</f>
        <v>0</v>
      </c>
      <c r="K251" s="193"/>
      <c r="L251" s="35"/>
      <c r="M251" s="194" t="s">
        <v>1</v>
      </c>
      <c r="N251" s="195" t="s">
        <v>41</v>
      </c>
      <c r="O251" s="78"/>
      <c r="P251" s="196">
        <f>O251*H251</f>
        <v>0</v>
      </c>
      <c r="Q251" s="196">
        <v>0</v>
      </c>
      <c r="R251" s="196">
        <f>Q251*H251</f>
        <v>0</v>
      </c>
      <c r="S251" s="196">
        <v>0</v>
      </c>
      <c r="T251" s="197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8" t="s">
        <v>189</v>
      </c>
      <c r="AT251" s="198" t="s">
        <v>185</v>
      </c>
      <c r="AU251" s="198" t="s">
        <v>87</v>
      </c>
      <c r="AY251" s="15" t="s">
        <v>183</v>
      </c>
      <c r="BE251" s="199">
        <f>IF(N251="základná",J251,0)</f>
        <v>0</v>
      </c>
      <c r="BF251" s="199">
        <f>IF(N251="znížená",J251,0)</f>
        <v>0</v>
      </c>
      <c r="BG251" s="199">
        <f>IF(N251="zákl. prenesená",J251,0)</f>
        <v>0</v>
      </c>
      <c r="BH251" s="199">
        <f>IF(N251="zníž. prenesená",J251,0)</f>
        <v>0</v>
      </c>
      <c r="BI251" s="199">
        <f>IF(N251="nulová",J251,0)</f>
        <v>0</v>
      </c>
      <c r="BJ251" s="15" t="s">
        <v>87</v>
      </c>
      <c r="BK251" s="199">
        <f>ROUND(I251*H251,2)</f>
        <v>0</v>
      </c>
      <c r="BL251" s="15" t="s">
        <v>189</v>
      </c>
      <c r="BM251" s="198" t="s">
        <v>589</v>
      </c>
    </row>
    <row r="252" s="2" customFormat="1" ht="16.5" customHeight="1">
      <c r="A252" s="34"/>
      <c r="B252" s="185"/>
      <c r="C252" s="186" t="s">
        <v>392</v>
      </c>
      <c r="D252" s="186" t="s">
        <v>185</v>
      </c>
      <c r="E252" s="187" t="s">
        <v>1194</v>
      </c>
      <c r="F252" s="188" t="s">
        <v>1339</v>
      </c>
      <c r="G252" s="189" t="s">
        <v>1187</v>
      </c>
      <c r="H252" s="190">
        <v>1</v>
      </c>
      <c r="I252" s="191"/>
      <c r="J252" s="192">
        <f>ROUND(I252*H252,2)</f>
        <v>0</v>
      </c>
      <c r="K252" s="193"/>
      <c r="L252" s="35"/>
      <c r="M252" s="194" t="s">
        <v>1</v>
      </c>
      <c r="N252" s="195" t="s">
        <v>41</v>
      </c>
      <c r="O252" s="78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8" t="s">
        <v>189</v>
      </c>
      <c r="AT252" s="198" t="s">
        <v>185</v>
      </c>
      <c r="AU252" s="198" t="s">
        <v>87</v>
      </c>
      <c r="AY252" s="15" t="s">
        <v>183</v>
      </c>
      <c r="BE252" s="199">
        <f>IF(N252="základná",J252,0)</f>
        <v>0</v>
      </c>
      <c r="BF252" s="199">
        <f>IF(N252="znížená",J252,0)</f>
        <v>0</v>
      </c>
      <c r="BG252" s="199">
        <f>IF(N252="zákl. prenesená",J252,0)</f>
        <v>0</v>
      </c>
      <c r="BH252" s="199">
        <f>IF(N252="zníž. prenesená",J252,0)</f>
        <v>0</v>
      </c>
      <c r="BI252" s="199">
        <f>IF(N252="nulová",J252,0)</f>
        <v>0</v>
      </c>
      <c r="BJ252" s="15" t="s">
        <v>87</v>
      </c>
      <c r="BK252" s="199">
        <f>ROUND(I252*H252,2)</f>
        <v>0</v>
      </c>
      <c r="BL252" s="15" t="s">
        <v>189</v>
      </c>
      <c r="BM252" s="198" t="s">
        <v>592</v>
      </c>
    </row>
    <row r="253" s="2" customFormat="1" ht="16.5" customHeight="1">
      <c r="A253" s="34"/>
      <c r="B253" s="185"/>
      <c r="C253" s="186" t="s">
        <v>593</v>
      </c>
      <c r="D253" s="186" t="s">
        <v>185</v>
      </c>
      <c r="E253" s="187" t="s">
        <v>1196</v>
      </c>
      <c r="F253" s="188" t="s">
        <v>1340</v>
      </c>
      <c r="G253" s="189" t="s">
        <v>1187</v>
      </c>
      <c r="H253" s="190">
        <v>60</v>
      </c>
      <c r="I253" s="191"/>
      <c r="J253" s="192">
        <f>ROUND(I253*H253,2)</f>
        <v>0</v>
      </c>
      <c r="K253" s="193"/>
      <c r="L253" s="35"/>
      <c r="M253" s="194" t="s">
        <v>1</v>
      </c>
      <c r="N253" s="195" t="s">
        <v>41</v>
      </c>
      <c r="O253" s="78"/>
      <c r="P253" s="196">
        <f>O253*H253</f>
        <v>0</v>
      </c>
      <c r="Q253" s="196">
        <v>0</v>
      </c>
      <c r="R253" s="196">
        <f>Q253*H253</f>
        <v>0</v>
      </c>
      <c r="S253" s="196">
        <v>0</v>
      </c>
      <c r="T253" s="197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8" t="s">
        <v>189</v>
      </c>
      <c r="AT253" s="198" t="s">
        <v>185</v>
      </c>
      <c r="AU253" s="198" t="s">
        <v>87</v>
      </c>
      <c r="AY253" s="15" t="s">
        <v>183</v>
      </c>
      <c r="BE253" s="199">
        <f>IF(N253="základná",J253,0)</f>
        <v>0</v>
      </c>
      <c r="BF253" s="199">
        <f>IF(N253="znížená",J253,0)</f>
        <v>0</v>
      </c>
      <c r="BG253" s="199">
        <f>IF(N253="zákl. prenesená",J253,0)</f>
        <v>0</v>
      </c>
      <c r="BH253" s="199">
        <f>IF(N253="zníž. prenesená",J253,0)</f>
        <v>0</v>
      </c>
      <c r="BI253" s="199">
        <f>IF(N253="nulová",J253,0)</f>
        <v>0</v>
      </c>
      <c r="BJ253" s="15" t="s">
        <v>87</v>
      </c>
      <c r="BK253" s="199">
        <f>ROUND(I253*H253,2)</f>
        <v>0</v>
      </c>
      <c r="BL253" s="15" t="s">
        <v>189</v>
      </c>
      <c r="BM253" s="198" t="s">
        <v>596</v>
      </c>
    </row>
    <row r="254" s="2" customFormat="1" ht="16.5" customHeight="1">
      <c r="A254" s="34"/>
      <c r="B254" s="185"/>
      <c r="C254" s="186" t="s">
        <v>395</v>
      </c>
      <c r="D254" s="186" t="s">
        <v>185</v>
      </c>
      <c r="E254" s="187" t="s">
        <v>1198</v>
      </c>
      <c r="F254" s="188" t="s">
        <v>1341</v>
      </c>
      <c r="G254" s="189" t="s">
        <v>1187</v>
      </c>
      <c r="H254" s="190">
        <v>2</v>
      </c>
      <c r="I254" s="191"/>
      <c r="J254" s="192">
        <f>ROUND(I254*H254,2)</f>
        <v>0</v>
      </c>
      <c r="K254" s="193"/>
      <c r="L254" s="35"/>
      <c r="M254" s="194" t="s">
        <v>1</v>
      </c>
      <c r="N254" s="195" t="s">
        <v>41</v>
      </c>
      <c r="O254" s="78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8" t="s">
        <v>189</v>
      </c>
      <c r="AT254" s="198" t="s">
        <v>185</v>
      </c>
      <c r="AU254" s="198" t="s">
        <v>87</v>
      </c>
      <c r="AY254" s="15" t="s">
        <v>183</v>
      </c>
      <c r="BE254" s="199">
        <f>IF(N254="základná",J254,0)</f>
        <v>0</v>
      </c>
      <c r="BF254" s="199">
        <f>IF(N254="znížená",J254,0)</f>
        <v>0</v>
      </c>
      <c r="BG254" s="199">
        <f>IF(N254="zákl. prenesená",J254,0)</f>
        <v>0</v>
      </c>
      <c r="BH254" s="199">
        <f>IF(N254="zníž. prenesená",J254,0)</f>
        <v>0</v>
      </c>
      <c r="BI254" s="199">
        <f>IF(N254="nulová",J254,0)</f>
        <v>0</v>
      </c>
      <c r="BJ254" s="15" t="s">
        <v>87</v>
      </c>
      <c r="BK254" s="199">
        <f>ROUND(I254*H254,2)</f>
        <v>0</v>
      </c>
      <c r="BL254" s="15" t="s">
        <v>189</v>
      </c>
      <c r="BM254" s="198" t="s">
        <v>599</v>
      </c>
    </row>
    <row r="255" s="2" customFormat="1" ht="16.5" customHeight="1">
      <c r="A255" s="34"/>
      <c r="B255" s="185"/>
      <c r="C255" s="186" t="s">
        <v>600</v>
      </c>
      <c r="D255" s="186" t="s">
        <v>185</v>
      </c>
      <c r="E255" s="187" t="s">
        <v>1200</v>
      </c>
      <c r="F255" s="188" t="s">
        <v>1342</v>
      </c>
      <c r="G255" s="189" t="s">
        <v>1187</v>
      </c>
      <c r="H255" s="190">
        <v>1</v>
      </c>
      <c r="I255" s="191"/>
      <c r="J255" s="192">
        <f>ROUND(I255*H255,2)</f>
        <v>0</v>
      </c>
      <c r="K255" s="193"/>
      <c r="L255" s="35"/>
      <c r="M255" s="194" t="s">
        <v>1</v>
      </c>
      <c r="N255" s="195" t="s">
        <v>41</v>
      </c>
      <c r="O255" s="78"/>
      <c r="P255" s="196">
        <f>O255*H255</f>
        <v>0</v>
      </c>
      <c r="Q255" s="196">
        <v>0</v>
      </c>
      <c r="R255" s="196">
        <f>Q255*H255</f>
        <v>0</v>
      </c>
      <c r="S255" s="196">
        <v>0</v>
      </c>
      <c r="T255" s="197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8" t="s">
        <v>189</v>
      </c>
      <c r="AT255" s="198" t="s">
        <v>185</v>
      </c>
      <c r="AU255" s="198" t="s">
        <v>87</v>
      </c>
      <c r="AY255" s="15" t="s">
        <v>183</v>
      </c>
      <c r="BE255" s="199">
        <f>IF(N255="základná",J255,0)</f>
        <v>0</v>
      </c>
      <c r="BF255" s="199">
        <f>IF(N255="znížená",J255,0)</f>
        <v>0</v>
      </c>
      <c r="BG255" s="199">
        <f>IF(N255="zákl. prenesená",J255,0)</f>
        <v>0</v>
      </c>
      <c r="BH255" s="199">
        <f>IF(N255="zníž. prenesená",J255,0)</f>
        <v>0</v>
      </c>
      <c r="BI255" s="199">
        <f>IF(N255="nulová",J255,0)</f>
        <v>0</v>
      </c>
      <c r="BJ255" s="15" t="s">
        <v>87</v>
      </c>
      <c r="BK255" s="199">
        <f>ROUND(I255*H255,2)</f>
        <v>0</v>
      </c>
      <c r="BL255" s="15" t="s">
        <v>189</v>
      </c>
      <c r="BM255" s="198" t="s">
        <v>603</v>
      </c>
    </row>
    <row r="256" s="2" customFormat="1" ht="21.75" customHeight="1">
      <c r="A256" s="34"/>
      <c r="B256" s="185"/>
      <c r="C256" s="186" t="s">
        <v>399</v>
      </c>
      <c r="D256" s="186" t="s">
        <v>185</v>
      </c>
      <c r="E256" s="187" t="s">
        <v>1202</v>
      </c>
      <c r="F256" s="188" t="s">
        <v>1343</v>
      </c>
      <c r="G256" s="189" t="s">
        <v>1187</v>
      </c>
      <c r="H256" s="190">
        <v>1</v>
      </c>
      <c r="I256" s="191"/>
      <c r="J256" s="192">
        <f>ROUND(I256*H256,2)</f>
        <v>0</v>
      </c>
      <c r="K256" s="193"/>
      <c r="L256" s="35"/>
      <c r="M256" s="194" t="s">
        <v>1</v>
      </c>
      <c r="N256" s="195" t="s">
        <v>41</v>
      </c>
      <c r="O256" s="78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8" t="s">
        <v>189</v>
      </c>
      <c r="AT256" s="198" t="s">
        <v>185</v>
      </c>
      <c r="AU256" s="198" t="s">
        <v>87</v>
      </c>
      <c r="AY256" s="15" t="s">
        <v>183</v>
      </c>
      <c r="BE256" s="199">
        <f>IF(N256="základná",J256,0)</f>
        <v>0</v>
      </c>
      <c r="BF256" s="199">
        <f>IF(N256="znížená",J256,0)</f>
        <v>0</v>
      </c>
      <c r="BG256" s="199">
        <f>IF(N256="zákl. prenesená",J256,0)</f>
        <v>0</v>
      </c>
      <c r="BH256" s="199">
        <f>IF(N256="zníž. prenesená",J256,0)</f>
        <v>0</v>
      </c>
      <c r="BI256" s="199">
        <f>IF(N256="nulová",J256,0)</f>
        <v>0</v>
      </c>
      <c r="BJ256" s="15" t="s">
        <v>87</v>
      </c>
      <c r="BK256" s="199">
        <f>ROUND(I256*H256,2)</f>
        <v>0</v>
      </c>
      <c r="BL256" s="15" t="s">
        <v>189</v>
      </c>
      <c r="BM256" s="198" t="s">
        <v>621</v>
      </c>
    </row>
    <row r="257" s="2" customFormat="1" ht="16.5" customHeight="1">
      <c r="A257" s="34"/>
      <c r="B257" s="185"/>
      <c r="C257" s="186" t="s">
        <v>607</v>
      </c>
      <c r="D257" s="186" t="s">
        <v>185</v>
      </c>
      <c r="E257" s="187" t="s">
        <v>1204</v>
      </c>
      <c r="F257" s="188" t="s">
        <v>1344</v>
      </c>
      <c r="G257" s="189" t="s">
        <v>1187</v>
      </c>
      <c r="H257" s="190">
        <v>1</v>
      </c>
      <c r="I257" s="191"/>
      <c r="J257" s="192">
        <f>ROUND(I257*H257,2)</f>
        <v>0</v>
      </c>
      <c r="K257" s="193"/>
      <c r="L257" s="35"/>
      <c r="M257" s="194" t="s">
        <v>1</v>
      </c>
      <c r="N257" s="195" t="s">
        <v>41</v>
      </c>
      <c r="O257" s="78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8" t="s">
        <v>189</v>
      </c>
      <c r="AT257" s="198" t="s">
        <v>185</v>
      </c>
      <c r="AU257" s="198" t="s">
        <v>87</v>
      </c>
      <c r="AY257" s="15" t="s">
        <v>183</v>
      </c>
      <c r="BE257" s="199">
        <f>IF(N257="základná",J257,0)</f>
        <v>0</v>
      </c>
      <c r="BF257" s="199">
        <f>IF(N257="znížená",J257,0)</f>
        <v>0</v>
      </c>
      <c r="BG257" s="199">
        <f>IF(N257="zákl. prenesená",J257,0)</f>
        <v>0</v>
      </c>
      <c r="BH257" s="199">
        <f>IF(N257="zníž. prenesená",J257,0)</f>
        <v>0</v>
      </c>
      <c r="BI257" s="199">
        <f>IF(N257="nulová",J257,0)</f>
        <v>0</v>
      </c>
      <c r="BJ257" s="15" t="s">
        <v>87</v>
      </c>
      <c r="BK257" s="199">
        <f>ROUND(I257*H257,2)</f>
        <v>0</v>
      </c>
      <c r="BL257" s="15" t="s">
        <v>189</v>
      </c>
      <c r="BM257" s="198" t="s">
        <v>629</v>
      </c>
    </row>
    <row r="258" s="2" customFormat="1" ht="16.5" customHeight="1">
      <c r="A258" s="34"/>
      <c r="B258" s="185"/>
      <c r="C258" s="186" t="s">
        <v>402</v>
      </c>
      <c r="D258" s="186" t="s">
        <v>185</v>
      </c>
      <c r="E258" s="187" t="s">
        <v>1206</v>
      </c>
      <c r="F258" s="188" t="s">
        <v>1345</v>
      </c>
      <c r="G258" s="189" t="s">
        <v>1187</v>
      </c>
      <c r="H258" s="190">
        <v>1</v>
      </c>
      <c r="I258" s="191"/>
      <c r="J258" s="192">
        <f>ROUND(I258*H258,2)</f>
        <v>0</v>
      </c>
      <c r="K258" s="193"/>
      <c r="L258" s="35"/>
      <c r="M258" s="194" t="s">
        <v>1</v>
      </c>
      <c r="N258" s="195" t="s">
        <v>41</v>
      </c>
      <c r="O258" s="78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8" t="s">
        <v>189</v>
      </c>
      <c r="AT258" s="198" t="s">
        <v>185</v>
      </c>
      <c r="AU258" s="198" t="s">
        <v>87</v>
      </c>
      <c r="AY258" s="15" t="s">
        <v>183</v>
      </c>
      <c r="BE258" s="199">
        <f>IF(N258="základná",J258,0)</f>
        <v>0</v>
      </c>
      <c r="BF258" s="199">
        <f>IF(N258="znížená",J258,0)</f>
        <v>0</v>
      </c>
      <c r="BG258" s="199">
        <f>IF(N258="zákl. prenesená",J258,0)</f>
        <v>0</v>
      </c>
      <c r="BH258" s="199">
        <f>IF(N258="zníž. prenesená",J258,0)</f>
        <v>0</v>
      </c>
      <c r="BI258" s="199">
        <f>IF(N258="nulová",J258,0)</f>
        <v>0</v>
      </c>
      <c r="BJ258" s="15" t="s">
        <v>87</v>
      </c>
      <c r="BK258" s="199">
        <f>ROUND(I258*H258,2)</f>
        <v>0</v>
      </c>
      <c r="BL258" s="15" t="s">
        <v>189</v>
      </c>
      <c r="BM258" s="198" t="s">
        <v>632</v>
      </c>
    </row>
    <row r="259" s="2" customFormat="1" ht="24.15" customHeight="1">
      <c r="A259" s="34"/>
      <c r="B259" s="185"/>
      <c r="C259" s="186" t="s">
        <v>614</v>
      </c>
      <c r="D259" s="186" t="s">
        <v>185</v>
      </c>
      <c r="E259" s="187" t="s">
        <v>1208</v>
      </c>
      <c r="F259" s="188" t="s">
        <v>1346</v>
      </c>
      <c r="G259" s="189" t="s">
        <v>1187</v>
      </c>
      <c r="H259" s="190">
        <v>1</v>
      </c>
      <c r="I259" s="191"/>
      <c r="J259" s="192">
        <f>ROUND(I259*H259,2)</f>
        <v>0</v>
      </c>
      <c r="K259" s="193"/>
      <c r="L259" s="35"/>
      <c r="M259" s="194" t="s">
        <v>1</v>
      </c>
      <c r="N259" s="195" t="s">
        <v>41</v>
      </c>
      <c r="O259" s="78"/>
      <c r="P259" s="196">
        <f>O259*H259</f>
        <v>0</v>
      </c>
      <c r="Q259" s="196">
        <v>0</v>
      </c>
      <c r="R259" s="196">
        <f>Q259*H259</f>
        <v>0</v>
      </c>
      <c r="S259" s="196">
        <v>0</v>
      </c>
      <c r="T259" s="197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8" t="s">
        <v>189</v>
      </c>
      <c r="AT259" s="198" t="s">
        <v>185</v>
      </c>
      <c r="AU259" s="198" t="s">
        <v>87</v>
      </c>
      <c r="AY259" s="15" t="s">
        <v>183</v>
      </c>
      <c r="BE259" s="199">
        <f>IF(N259="základná",J259,0)</f>
        <v>0</v>
      </c>
      <c r="BF259" s="199">
        <f>IF(N259="znížená",J259,0)</f>
        <v>0</v>
      </c>
      <c r="BG259" s="199">
        <f>IF(N259="zákl. prenesená",J259,0)</f>
        <v>0</v>
      </c>
      <c r="BH259" s="199">
        <f>IF(N259="zníž. prenesená",J259,0)</f>
        <v>0</v>
      </c>
      <c r="BI259" s="199">
        <f>IF(N259="nulová",J259,0)</f>
        <v>0</v>
      </c>
      <c r="BJ259" s="15" t="s">
        <v>87</v>
      </c>
      <c r="BK259" s="199">
        <f>ROUND(I259*H259,2)</f>
        <v>0</v>
      </c>
      <c r="BL259" s="15" t="s">
        <v>189</v>
      </c>
      <c r="BM259" s="198" t="s">
        <v>636</v>
      </c>
    </row>
    <row r="260" s="2" customFormat="1" ht="16.5" customHeight="1">
      <c r="A260" s="34"/>
      <c r="B260" s="185"/>
      <c r="C260" s="186" t="s">
        <v>406</v>
      </c>
      <c r="D260" s="186" t="s">
        <v>185</v>
      </c>
      <c r="E260" s="187" t="s">
        <v>1210</v>
      </c>
      <c r="F260" s="188" t="s">
        <v>1347</v>
      </c>
      <c r="G260" s="189" t="s">
        <v>1187</v>
      </c>
      <c r="H260" s="190">
        <v>1</v>
      </c>
      <c r="I260" s="191"/>
      <c r="J260" s="192">
        <f>ROUND(I260*H260,2)</f>
        <v>0</v>
      </c>
      <c r="K260" s="193"/>
      <c r="L260" s="35"/>
      <c r="M260" s="194" t="s">
        <v>1</v>
      </c>
      <c r="N260" s="195" t="s">
        <v>41</v>
      </c>
      <c r="O260" s="78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8" t="s">
        <v>189</v>
      </c>
      <c r="AT260" s="198" t="s">
        <v>185</v>
      </c>
      <c r="AU260" s="198" t="s">
        <v>87</v>
      </c>
      <c r="AY260" s="15" t="s">
        <v>183</v>
      </c>
      <c r="BE260" s="199">
        <f>IF(N260="základná",J260,0)</f>
        <v>0</v>
      </c>
      <c r="BF260" s="199">
        <f>IF(N260="znížená",J260,0)</f>
        <v>0</v>
      </c>
      <c r="BG260" s="199">
        <f>IF(N260="zákl. prenesená",J260,0)</f>
        <v>0</v>
      </c>
      <c r="BH260" s="199">
        <f>IF(N260="zníž. prenesená",J260,0)</f>
        <v>0</v>
      </c>
      <c r="BI260" s="199">
        <f>IF(N260="nulová",J260,0)</f>
        <v>0</v>
      </c>
      <c r="BJ260" s="15" t="s">
        <v>87</v>
      </c>
      <c r="BK260" s="199">
        <f>ROUND(I260*H260,2)</f>
        <v>0</v>
      </c>
      <c r="BL260" s="15" t="s">
        <v>189</v>
      </c>
      <c r="BM260" s="198" t="s">
        <v>637</v>
      </c>
    </row>
    <row r="261" s="2" customFormat="1" ht="37.8" customHeight="1">
      <c r="A261" s="34"/>
      <c r="B261" s="185"/>
      <c r="C261" s="186" t="s">
        <v>626</v>
      </c>
      <c r="D261" s="186" t="s">
        <v>185</v>
      </c>
      <c r="E261" s="187" t="s">
        <v>1212</v>
      </c>
      <c r="F261" s="188" t="s">
        <v>1348</v>
      </c>
      <c r="G261" s="189" t="s">
        <v>1187</v>
      </c>
      <c r="H261" s="190">
        <v>1</v>
      </c>
      <c r="I261" s="191"/>
      <c r="J261" s="192">
        <f>ROUND(I261*H261,2)</f>
        <v>0</v>
      </c>
      <c r="K261" s="193"/>
      <c r="L261" s="35"/>
      <c r="M261" s="194" t="s">
        <v>1</v>
      </c>
      <c r="N261" s="195" t="s">
        <v>41</v>
      </c>
      <c r="O261" s="78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8" t="s">
        <v>189</v>
      </c>
      <c r="AT261" s="198" t="s">
        <v>185</v>
      </c>
      <c r="AU261" s="198" t="s">
        <v>87</v>
      </c>
      <c r="AY261" s="15" t="s">
        <v>183</v>
      </c>
      <c r="BE261" s="199">
        <f>IF(N261="základná",J261,0)</f>
        <v>0</v>
      </c>
      <c r="BF261" s="199">
        <f>IF(N261="znížená",J261,0)</f>
        <v>0</v>
      </c>
      <c r="BG261" s="199">
        <f>IF(N261="zákl. prenesená",J261,0)</f>
        <v>0</v>
      </c>
      <c r="BH261" s="199">
        <f>IF(N261="zníž. prenesená",J261,0)</f>
        <v>0</v>
      </c>
      <c r="BI261" s="199">
        <f>IF(N261="nulová",J261,0)</f>
        <v>0</v>
      </c>
      <c r="BJ261" s="15" t="s">
        <v>87</v>
      </c>
      <c r="BK261" s="199">
        <f>ROUND(I261*H261,2)</f>
        <v>0</v>
      </c>
      <c r="BL261" s="15" t="s">
        <v>189</v>
      </c>
      <c r="BM261" s="198" t="s">
        <v>641</v>
      </c>
    </row>
    <row r="262" s="2" customFormat="1" ht="16.5" customHeight="1">
      <c r="A262" s="34"/>
      <c r="B262" s="185"/>
      <c r="C262" s="186" t="s">
        <v>409</v>
      </c>
      <c r="D262" s="186" t="s">
        <v>185</v>
      </c>
      <c r="E262" s="187" t="s">
        <v>1214</v>
      </c>
      <c r="F262" s="188" t="s">
        <v>1349</v>
      </c>
      <c r="G262" s="189" t="s">
        <v>1187</v>
      </c>
      <c r="H262" s="190">
        <v>6</v>
      </c>
      <c r="I262" s="191"/>
      <c r="J262" s="192">
        <f>ROUND(I262*H262,2)</f>
        <v>0</v>
      </c>
      <c r="K262" s="193"/>
      <c r="L262" s="35"/>
      <c r="M262" s="194" t="s">
        <v>1</v>
      </c>
      <c r="N262" s="195" t="s">
        <v>41</v>
      </c>
      <c r="O262" s="78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8" t="s">
        <v>189</v>
      </c>
      <c r="AT262" s="198" t="s">
        <v>185</v>
      </c>
      <c r="AU262" s="198" t="s">
        <v>87</v>
      </c>
      <c r="AY262" s="15" t="s">
        <v>183</v>
      </c>
      <c r="BE262" s="199">
        <f>IF(N262="základná",J262,0)</f>
        <v>0</v>
      </c>
      <c r="BF262" s="199">
        <f>IF(N262="znížená",J262,0)</f>
        <v>0</v>
      </c>
      <c r="BG262" s="199">
        <f>IF(N262="zákl. prenesená",J262,0)</f>
        <v>0</v>
      </c>
      <c r="BH262" s="199">
        <f>IF(N262="zníž. prenesená",J262,0)</f>
        <v>0</v>
      </c>
      <c r="BI262" s="199">
        <f>IF(N262="nulová",J262,0)</f>
        <v>0</v>
      </c>
      <c r="BJ262" s="15" t="s">
        <v>87</v>
      </c>
      <c r="BK262" s="199">
        <f>ROUND(I262*H262,2)</f>
        <v>0</v>
      </c>
      <c r="BL262" s="15" t="s">
        <v>189</v>
      </c>
      <c r="BM262" s="198" t="s">
        <v>644</v>
      </c>
    </row>
    <row r="263" s="2" customFormat="1" ht="55.5" customHeight="1">
      <c r="A263" s="34"/>
      <c r="B263" s="185"/>
      <c r="C263" s="186" t="s">
        <v>633</v>
      </c>
      <c r="D263" s="186" t="s">
        <v>185</v>
      </c>
      <c r="E263" s="187" t="s">
        <v>1216</v>
      </c>
      <c r="F263" s="188" t="s">
        <v>1350</v>
      </c>
      <c r="G263" s="189" t="s">
        <v>1187</v>
      </c>
      <c r="H263" s="190">
        <v>1</v>
      </c>
      <c r="I263" s="191"/>
      <c r="J263" s="192">
        <f>ROUND(I263*H263,2)</f>
        <v>0</v>
      </c>
      <c r="K263" s="193"/>
      <c r="L263" s="35"/>
      <c r="M263" s="194" t="s">
        <v>1</v>
      </c>
      <c r="N263" s="195" t="s">
        <v>41</v>
      </c>
      <c r="O263" s="78"/>
      <c r="P263" s="196">
        <f>O263*H263</f>
        <v>0</v>
      </c>
      <c r="Q263" s="196">
        <v>0</v>
      </c>
      <c r="R263" s="196">
        <f>Q263*H263</f>
        <v>0</v>
      </c>
      <c r="S263" s="196">
        <v>0</v>
      </c>
      <c r="T263" s="197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8" t="s">
        <v>189</v>
      </c>
      <c r="AT263" s="198" t="s">
        <v>185</v>
      </c>
      <c r="AU263" s="198" t="s">
        <v>87</v>
      </c>
      <c r="AY263" s="15" t="s">
        <v>183</v>
      </c>
      <c r="BE263" s="199">
        <f>IF(N263="základná",J263,0)</f>
        <v>0</v>
      </c>
      <c r="BF263" s="199">
        <f>IF(N263="znížená",J263,0)</f>
        <v>0</v>
      </c>
      <c r="BG263" s="199">
        <f>IF(N263="zákl. prenesená",J263,0)</f>
        <v>0</v>
      </c>
      <c r="BH263" s="199">
        <f>IF(N263="zníž. prenesená",J263,0)</f>
        <v>0</v>
      </c>
      <c r="BI263" s="199">
        <f>IF(N263="nulová",J263,0)</f>
        <v>0</v>
      </c>
      <c r="BJ263" s="15" t="s">
        <v>87</v>
      </c>
      <c r="BK263" s="199">
        <f>ROUND(I263*H263,2)</f>
        <v>0</v>
      </c>
      <c r="BL263" s="15" t="s">
        <v>189</v>
      </c>
      <c r="BM263" s="198" t="s">
        <v>648</v>
      </c>
    </row>
    <row r="264" s="2" customFormat="1" ht="16.5" customHeight="1">
      <c r="A264" s="34"/>
      <c r="B264" s="185"/>
      <c r="C264" s="186" t="s">
        <v>413</v>
      </c>
      <c r="D264" s="186" t="s">
        <v>185</v>
      </c>
      <c r="E264" s="187" t="s">
        <v>1218</v>
      </c>
      <c r="F264" s="188" t="s">
        <v>1351</v>
      </c>
      <c r="G264" s="189" t="s">
        <v>1187</v>
      </c>
      <c r="H264" s="190">
        <v>1</v>
      </c>
      <c r="I264" s="191"/>
      <c r="J264" s="192">
        <f>ROUND(I264*H264,2)</f>
        <v>0</v>
      </c>
      <c r="K264" s="193"/>
      <c r="L264" s="35"/>
      <c r="M264" s="194" t="s">
        <v>1</v>
      </c>
      <c r="N264" s="195" t="s">
        <v>41</v>
      </c>
      <c r="O264" s="78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8" t="s">
        <v>189</v>
      </c>
      <c r="AT264" s="198" t="s">
        <v>185</v>
      </c>
      <c r="AU264" s="198" t="s">
        <v>87</v>
      </c>
      <c r="AY264" s="15" t="s">
        <v>183</v>
      </c>
      <c r="BE264" s="199">
        <f>IF(N264="základná",J264,0)</f>
        <v>0</v>
      </c>
      <c r="BF264" s="199">
        <f>IF(N264="znížená",J264,0)</f>
        <v>0</v>
      </c>
      <c r="BG264" s="199">
        <f>IF(N264="zákl. prenesená",J264,0)</f>
        <v>0</v>
      </c>
      <c r="BH264" s="199">
        <f>IF(N264="zníž. prenesená",J264,0)</f>
        <v>0</v>
      </c>
      <c r="BI264" s="199">
        <f>IF(N264="nulová",J264,0)</f>
        <v>0</v>
      </c>
      <c r="BJ264" s="15" t="s">
        <v>87</v>
      </c>
      <c r="BK264" s="199">
        <f>ROUND(I264*H264,2)</f>
        <v>0</v>
      </c>
      <c r="BL264" s="15" t="s">
        <v>189</v>
      </c>
      <c r="BM264" s="198" t="s">
        <v>651</v>
      </c>
    </row>
    <row r="265" s="2" customFormat="1" ht="24.15" customHeight="1">
      <c r="A265" s="34"/>
      <c r="B265" s="185"/>
      <c r="C265" s="186" t="s">
        <v>638</v>
      </c>
      <c r="D265" s="186" t="s">
        <v>185</v>
      </c>
      <c r="E265" s="187" t="s">
        <v>1220</v>
      </c>
      <c r="F265" s="188" t="s">
        <v>1352</v>
      </c>
      <c r="G265" s="189" t="s">
        <v>1187</v>
      </c>
      <c r="H265" s="190">
        <v>1</v>
      </c>
      <c r="I265" s="191"/>
      <c r="J265" s="192">
        <f>ROUND(I265*H265,2)</f>
        <v>0</v>
      </c>
      <c r="K265" s="193"/>
      <c r="L265" s="35"/>
      <c r="M265" s="194" t="s">
        <v>1</v>
      </c>
      <c r="N265" s="195" t="s">
        <v>41</v>
      </c>
      <c r="O265" s="78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8" t="s">
        <v>189</v>
      </c>
      <c r="AT265" s="198" t="s">
        <v>185</v>
      </c>
      <c r="AU265" s="198" t="s">
        <v>87</v>
      </c>
      <c r="AY265" s="15" t="s">
        <v>183</v>
      </c>
      <c r="BE265" s="199">
        <f>IF(N265="základná",J265,0)</f>
        <v>0</v>
      </c>
      <c r="BF265" s="199">
        <f>IF(N265="znížená",J265,0)</f>
        <v>0</v>
      </c>
      <c r="BG265" s="199">
        <f>IF(N265="zákl. prenesená",J265,0)</f>
        <v>0</v>
      </c>
      <c r="BH265" s="199">
        <f>IF(N265="zníž. prenesená",J265,0)</f>
        <v>0</v>
      </c>
      <c r="BI265" s="199">
        <f>IF(N265="nulová",J265,0)</f>
        <v>0</v>
      </c>
      <c r="BJ265" s="15" t="s">
        <v>87</v>
      </c>
      <c r="BK265" s="199">
        <f>ROUND(I265*H265,2)</f>
        <v>0</v>
      </c>
      <c r="BL265" s="15" t="s">
        <v>189</v>
      </c>
      <c r="BM265" s="198" t="s">
        <v>655</v>
      </c>
    </row>
    <row r="266" s="2" customFormat="1" ht="16.5" customHeight="1">
      <c r="A266" s="34"/>
      <c r="B266" s="185"/>
      <c r="C266" s="186" t="s">
        <v>416</v>
      </c>
      <c r="D266" s="186" t="s">
        <v>185</v>
      </c>
      <c r="E266" s="187" t="s">
        <v>1222</v>
      </c>
      <c r="F266" s="188" t="s">
        <v>1353</v>
      </c>
      <c r="G266" s="189" t="s">
        <v>1187</v>
      </c>
      <c r="H266" s="190">
        <v>1</v>
      </c>
      <c r="I266" s="191"/>
      <c r="J266" s="192">
        <f>ROUND(I266*H266,2)</f>
        <v>0</v>
      </c>
      <c r="K266" s="193"/>
      <c r="L266" s="35"/>
      <c r="M266" s="194" t="s">
        <v>1</v>
      </c>
      <c r="N266" s="195" t="s">
        <v>41</v>
      </c>
      <c r="O266" s="78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8" t="s">
        <v>189</v>
      </c>
      <c r="AT266" s="198" t="s">
        <v>185</v>
      </c>
      <c r="AU266" s="198" t="s">
        <v>87</v>
      </c>
      <c r="AY266" s="15" t="s">
        <v>183</v>
      </c>
      <c r="BE266" s="199">
        <f>IF(N266="základná",J266,0)</f>
        <v>0</v>
      </c>
      <c r="BF266" s="199">
        <f>IF(N266="znížená",J266,0)</f>
        <v>0</v>
      </c>
      <c r="BG266" s="199">
        <f>IF(N266="zákl. prenesená",J266,0)</f>
        <v>0</v>
      </c>
      <c r="BH266" s="199">
        <f>IF(N266="zníž. prenesená",J266,0)</f>
        <v>0</v>
      </c>
      <c r="BI266" s="199">
        <f>IF(N266="nulová",J266,0)</f>
        <v>0</v>
      </c>
      <c r="BJ266" s="15" t="s">
        <v>87</v>
      </c>
      <c r="BK266" s="199">
        <f>ROUND(I266*H266,2)</f>
        <v>0</v>
      </c>
      <c r="BL266" s="15" t="s">
        <v>189</v>
      </c>
      <c r="BM266" s="198" t="s">
        <v>656</v>
      </c>
    </row>
    <row r="267" s="2" customFormat="1" ht="16.5" customHeight="1">
      <c r="A267" s="34"/>
      <c r="B267" s="185"/>
      <c r="C267" s="186" t="s">
        <v>645</v>
      </c>
      <c r="D267" s="186" t="s">
        <v>185</v>
      </c>
      <c r="E267" s="187" t="s">
        <v>1225</v>
      </c>
      <c r="F267" s="188" t="s">
        <v>1354</v>
      </c>
      <c r="G267" s="189" t="s">
        <v>1187</v>
      </c>
      <c r="H267" s="190">
        <v>10</v>
      </c>
      <c r="I267" s="191"/>
      <c r="J267" s="192">
        <f>ROUND(I267*H267,2)</f>
        <v>0</v>
      </c>
      <c r="K267" s="193"/>
      <c r="L267" s="35"/>
      <c r="M267" s="194" t="s">
        <v>1</v>
      </c>
      <c r="N267" s="195" t="s">
        <v>41</v>
      </c>
      <c r="O267" s="78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8" t="s">
        <v>189</v>
      </c>
      <c r="AT267" s="198" t="s">
        <v>185</v>
      </c>
      <c r="AU267" s="198" t="s">
        <v>87</v>
      </c>
      <c r="AY267" s="15" t="s">
        <v>183</v>
      </c>
      <c r="BE267" s="199">
        <f>IF(N267="základná",J267,0)</f>
        <v>0</v>
      </c>
      <c r="BF267" s="199">
        <f>IF(N267="znížená",J267,0)</f>
        <v>0</v>
      </c>
      <c r="BG267" s="199">
        <f>IF(N267="zákl. prenesená",J267,0)</f>
        <v>0</v>
      </c>
      <c r="BH267" s="199">
        <f>IF(N267="zníž. prenesená",J267,0)</f>
        <v>0</v>
      </c>
      <c r="BI267" s="199">
        <f>IF(N267="nulová",J267,0)</f>
        <v>0</v>
      </c>
      <c r="BJ267" s="15" t="s">
        <v>87</v>
      </c>
      <c r="BK267" s="199">
        <f>ROUND(I267*H267,2)</f>
        <v>0</v>
      </c>
      <c r="BL267" s="15" t="s">
        <v>189</v>
      </c>
      <c r="BM267" s="198" t="s">
        <v>660</v>
      </c>
    </row>
    <row r="268" s="12" customFormat="1" ht="22.8" customHeight="1">
      <c r="A268" s="12"/>
      <c r="B268" s="172"/>
      <c r="C268" s="12"/>
      <c r="D268" s="173" t="s">
        <v>74</v>
      </c>
      <c r="E268" s="183" t="s">
        <v>1355</v>
      </c>
      <c r="F268" s="183" t="s">
        <v>1356</v>
      </c>
      <c r="G268" s="12"/>
      <c r="H268" s="12"/>
      <c r="I268" s="175"/>
      <c r="J268" s="184">
        <f>BK268</f>
        <v>0</v>
      </c>
      <c r="K268" s="12"/>
      <c r="L268" s="172"/>
      <c r="M268" s="177"/>
      <c r="N268" s="178"/>
      <c r="O268" s="178"/>
      <c r="P268" s="179">
        <f>SUM(P269:P276)</f>
        <v>0</v>
      </c>
      <c r="Q268" s="178"/>
      <c r="R268" s="179">
        <f>SUM(R269:R276)</f>
        <v>0</v>
      </c>
      <c r="S268" s="178"/>
      <c r="T268" s="180">
        <f>SUM(T269:T276)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73" t="s">
        <v>82</v>
      </c>
      <c r="AT268" s="181" t="s">
        <v>74</v>
      </c>
      <c r="AU268" s="181" t="s">
        <v>82</v>
      </c>
      <c r="AY268" s="173" t="s">
        <v>183</v>
      </c>
      <c r="BK268" s="182">
        <f>SUM(BK269:BK276)</f>
        <v>0</v>
      </c>
    </row>
    <row r="269" s="2" customFormat="1" ht="49.05" customHeight="1">
      <c r="A269" s="34"/>
      <c r="B269" s="185"/>
      <c r="C269" s="200" t="s">
        <v>420</v>
      </c>
      <c r="D269" s="200" t="s">
        <v>268</v>
      </c>
      <c r="E269" s="201" t="s">
        <v>1357</v>
      </c>
      <c r="F269" s="202" t="s">
        <v>1358</v>
      </c>
      <c r="G269" s="203" t="s">
        <v>1187</v>
      </c>
      <c r="H269" s="204">
        <v>1</v>
      </c>
      <c r="I269" s="205"/>
      <c r="J269" s="206">
        <f>ROUND(I269*H269,2)</f>
        <v>0</v>
      </c>
      <c r="K269" s="207"/>
      <c r="L269" s="208"/>
      <c r="M269" s="209" t="s">
        <v>1</v>
      </c>
      <c r="N269" s="210" t="s">
        <v>41</v>
      </c>
      <c r="O269" s="78"/>
      <c r="P269" s="196">
        <f>O269*H269</f>
        <v>0</v>
      </c>
      <c r="Q269" s="196">
        <v>0</v>
      </c>
      <c r="R269" s="196">
        <f>Q269*H269</f>
        <v>0</v>
      </c>
      <c r="S269" s="196">
        <v>0</v>
      </c>
      <c r="T269" s="197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8" t="s">
        <v>198</v>
      </c>
      <c r="AT269" s="198" t="s">
        <v>268</v>
      </c>
      <c r="AU269" s="198" t="s">
        <v>87</v>
      </c>
      <c r="AY269" s="15" t="s">
        <v>183</v>
      </c>
      <c r="BE269" s="199">
        <f>IF(N269="základná",J269,0)</f>
        <v>0</v>
      </c>
      <c r="BF269" s="199">
        <f>IF(N269="znížená",J269,0)</f>
        <v>0</v>
      </c>
      <c r="BG269" s="199">
        <f>IF(N269="zákl. prenesená",J269,0)</f>
        <v>0</v>
      </c>
      <c r="BH269" s="199">
        <f>IF(N269="zníž. prenesená",J269,0)</f>
        <v>0</v>
      </c>
      <c r="BI269" s="199">
        <f>IF(N269="nulová",J269,0)</f>
        <v>0</v>
      </c>
      <c r="BJ269" s="15" t="s">
        <v>87</v>
      </c>
      <c r="BK269" s="199">
        <f>ROUND(I269*H269,2)</f>
        <v>0</v>
      </c>
      <c r="BL269" s="15" t="s">
        <v>189</v>
      </c>
      <c r="BM269" s="198" t="s">
        <v>665</v>
      </c>
    </row>
    <row r="270" s="2" customFormat="1" ht="16.5" customHeight="1">
      <c r="A270" s="34"/>
      <c r="B270" s="185"/>
      <c r="C270" s="200" t="s">
        <v>652</v>
      </c>
      <c r="D270" s="200" t="s">
        <v>268</v>
      </c>
      <c r="E270" s="201" t="s">
        <v>1359</v>
      </c>
      <c r="F270" s="202" t="s">
        <v>1360</v>
      </c>
      <c r="G270" s="203" t="s">
        <v>1187</v>
      </c>
      <c r="H270" s="204">
        <v>1</v>
      </c>
      <c r="I270" s="205"/>
      <c r="J270" s="206">
        <f>ROUND(I270*H270,2)</f>
        <v>0</v>
      </c>
      <c r="K270" s="207"/>
      <c r="L270" s="208"/>
      <c r="M270" s="209" t="s">
        <v>1</v>
      </c>
      <c r="N270" s="210" t="s">
        <v>41</v>
      </c>
      <c r="O270" s="78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8" t="s">
        <v>198</v>
      </c>
      <c r="AT270" s="198" t="s">
        <v>268</v>
      </c>
      <c r="AU270" s="198" t="s">
        <v>87</v>
      </c>
      <c r="AY270" s="15" t="s">
        <v>183</v>
      </c>
      <c r="BE270" s="199">
        <f>IF(N270="základná",J270,0)</f>
        <v>0</v>
      </c>
      <c r="BF270" s="199">
        <f>IF(N270="znížená",J270,0)</f>
        <v>0</v>
      </c>
      <c r="BG270" s="199">
        <f>IF(N270="zákl. prenesená",J270,0)</f>
        <v>0</v>
      </c>
      <c r="BH270" s="199">
        <f>IF(N270="zníž. prenesená",J270,0)</f>
        <v>0</v>
      </c>
      <c r="BI270" s="199">
        <f>IF(N270="nulová",J270,0)</f>
        <v>0</v>
      </c>
      <c r="BJ270" s="15" t="s">
        <v>87</v>
      </c>
      <c r="BK270" s="199">
        <f>ROUND(I270*H270,2)</f>
        <v>0</v>
      </c>
      <c r="BL270" s="15" t="s">
        <v>189</v>
      </c>
      <c r="BM270" s="198" t="s">
        <v>669</v>
      </c>
    </row>
    <row r="271" s="2" customFormat="1" ht="62.7" customHeight="1">
      <c r="A271" s="34"/>
      <c r="B271" s="185"/>
      <c r="C271" s="200" t="s">
        <v>423</v>
      </c>
      <c r="D271" s="200" t="s">
        <v>268</v>
      </c>
      <c r="E271" s="201" t="s">
        <v>1361</v>
      </c>
      <c r="F271" s="202" t="s">
        <v>1362</v>
      </c>
      <c r="G271" s="203" t="s">
        <v>1187</v>
      </c>
      <c r="H271" s="204">
        <v>2</v>
      </c>
      <c r="I271" s="205"/>
      <c r="J271" s="206">
        <f>ROUND(I271*H271,2)</f>
        <v>0</v>
      </c>
      <c r="K271" s="207"/>
      <c r="L271" s="208"/>
      <c r="M271" s="209" t="s">
        <v>1</v>
      </c>
      <c r="N271" s="210" t="s">
        <v>41</v>
      </c>
      <c r="O271" s="78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8" t="s">
        <v>198</v>
      </c>
      <c r="AT271" s="198" t="s">
        <v>268</v>
      </c>
      <c r="AU271" s="198" t="s">
        <v>87</v>
      </c>
      <c r="AY271" s="15" t="s">
        <v>183</v>
      </c>
      <c r="BE271" s="199">
        <f>IF(N271="základná",J271,0)</f>
        <v>0</v>
      </c>
      <c r="BF271" s="199">
        <f>IF(N271="znížená",J271,0)</f>
        <v>0</v>
      </c>
      <c r="BG271" s="199">
        <f>IF(N271="zákl. prenesená",J271,0)</f>
        <v>0</v>
      </c>
      <c r="BH271" s="199">
        <f>IF(N271="zníž. prenesená",J271,0)</f>
        <v>0</v>
      </c>
      <c r="BI271" s="199">
        <f>IF(N271="nulová",J271,0)</f>
        <v>0</v>
      </c>
      <c r="BJ271" s="15" t="s">
        <v>87</v>
      </c>
      <c r="BK271" s="199">
        <f>ROUND(I271*H271,2)</f>
        <v>0</v>
      </c>
      <c r="BL271" s="15" t="s">
        <v>189</v>
      </c>
      <c r="BM271" s="198" t="s">
        <v>672</v>
      </c>
    </row>
    <row r="272" s="2" customFormat="1" ht="62.7" customHeight="1">
      <c r="A272" s="34"/>
      <c r="B272" s="185"/>
      <c r="C272" s="200" t="s">
        <v>657</v>
      </c>
      <c r="D272" s="200" t="s">
        <v>268</v>
      </c>
      <c r="E272" s="201" t="s">
        <v>1361</v>
      </c>
      <c r="F272" s="202" t="s">
        <v>1362</v>
      </c>
      <c r="G272" s="203" t="s">
        <v>1187</v>
      </c>
      <c r="H272" s="204">
        <v>11</v>
      </c>
      <c r="I272" s="205"/>
      <c r="J272" s="206">
        <f>ROUND(I272*H272,2)</f>
        <v>0</v>
      </c>
      <c r="K272" s="207"/>
      <c r="L272" s="208"/>
      <c r="M272" s="209" t="s">
        <v>1</v>
      </c>
      <c r="N272" s="210" t="s">
        <v>41</v>
      </c>
      <c r="O272" s="78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8" t="s">
        <v>198</v>
      </c>
      <c r="AT272" s="198" t="s">
        <v>268</v>
      </c>
      <c r="AU272" s="198" t="s">
        <v>87</v>
      </c>
      <c r="AY272" s="15" t="s">
        <v>183</v>
      </c>
      <c r="BE272" s="199">
        <f>IF(N272="základná",J272,0)</f>
        <v>0</v>
      </c>
      <c r="BF272" s="199">
        <f>IF(N272="znížená",J272,0)</f>
        <v>0</v>
      </c>
      <c r="BG272" s="199">
        <f>IF(N272="zákl. prenesená",J272,0)</f>
        <v>0</v>
      </c>
      <c r="BH272" s="199">
        <f>IF(N272="zníž. prenesená",J272,0)</f>
        <v>0</v>
      </c>
      <c r="BI272" s="199">
        <f>IF(N272="nulová",J272,0)</f>
        <v>0</v>
      </c>
      <c r="BJ272" s="15" t="s">
        <v>87</v>
      </c>
      <c r="BK272" s="199">
        <f>ROUND(I272*H272,2)</f>
        <v>0</v>
      </c>
      <c r="BL272" s="15" t="s">
        <v>189</v>
      </c>
      <c r="BM272" s="198" t="s">
        <v>679</v>
      </c>
    </row>
    <row r="273" s="2" customFormat="1" ht="37.8" customHeight="1">
      <c r="A273" s="34"/>
      <c r="B273" s="185"/>
      <c r="C273" s="200" t="s">
        <v>427</v>
      </c>
      <c r="D273" s="200" t="s">
        <v>268</v>
      </c>
      <c r="E273" s="201" t="s">
        <v>1363</v>
      </c>
      <c r="F273" s="202" t="s">
        <v>1364</v>
      </c>
      <c r="G273" s="203" t="s">
        <v>1187</v>
      </c>
      <c r="H273" s="204">
        <v>1</v>
      </c>
      <c r="I273" s="205"/>
      <c r="J273" s="206">
        <f>ROUND(I273*H273,2)</f>
        <v>0</v>
      </c>
      <c r="K273" s="207"/>
      <c r="L273" s="208"/>
      <c r="M273" s="209" t="s">
        <v>1</v>
      </c>
      <c r="N273" s="210" t="s">
        <v>41</v>
      </c>
      <c r="O273" s="78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8" t="s">
        <v>198</v>
      </c>
      <c r="AT273" s="198" t="s">
        <v>268</v>
      </c>
      <c r="AU273" s="198" t="s">
        <v>87</v>
      </c>
      <c r="AY273" s="15" t="s">
        <v>183</v>
      </c>
      <c r="BE273" s="199">
        <f>IF(N273="základná",J273,0)</f>
        <v>0</v>
      </c>
      <c r="BF273" s="199">
        <f>IF(N273="znížená",J273,0)</f>
        <v>0</v>
      </c>
      <c r="BG273" s="199">
        <f>IF(N273="zákl. prenesená",J273,0)</f>
        <v>0</v>
      </c>
      <c r="BH273" s="199">
        <f>IF(N273="zníž. prenesená",J273,0)</f>
        <v>0</v>
      </c>
      <c r="BI273" s="199">
        <f>IF(N273="nulová",J273,0)</f>
        <v>0</v>
      </c>
      <c r="BJ273" s="15" t="s">
        <v>87</v>
      </c>
      <c r="BK273" s="199">
        <f>ROUND(I273*H273,2)</f>
        <v>0</v>
      </c>
      <c r="BL273" s="15" t="s">
        <v>189</v>
      </c>
      <c r="BM273" s="198" t="s">
        <v>682</v>
      </c>
    </row>
    <row r="274" s="2" customFormat="1" ht="21.75" customHeight="1">
      <c r="A274" s="34"/>
      <c r="B274" s="185"/>
      <c r="C274" s="200" t="s">
        <v>666</v>
      </c>
      <c r="D274" s="200" t="s">
        <v>268</v>
      </c>
      <c r="E274" s="201" t="s">
        <v>1365</v>
      </c>
      <c r="F274" s="202" t="s">
        <v>1366</v>
      </c>
      <c r="G274" s="203" t="s">
        <v>1187</v>
      </c>
      <c r="H274" s="204">
        <v>2</v>
      </c>
      <c r="I274" s="205"/>
      <c r="J274" s="206">
        <f>ROUND(I274*H274,2)</f>
        <v>0</v>
      </c>
      <c r="K274" s="207"/>
      <c r="L274" s="208"/>
      <c r="M274" s="209" t="s">
        <v>1</v>
      </c>
      <c r="N274" s="210" t="s">
        <v>41</v>
      </c>
      <c r="O274" s="78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8" t="s">
        <v>198</v>
      </c>
      <c r="AT274" s="198" t="s">
        <v>268</v>
      </c>
      <c r="AU274" s="198" t="s">
        <v>87</v>
      </c>
      <c r="AY274" s="15" t="s">
        <v>183</v>
      </c>
      <c r="BE274" s="199">
        <f>IF(N274="základná",J274,0)</f>
        <v>0</v>
      </c>
      <c r="BF274" s="199">
        <f>IF(N274="znížená",J274,0)</f>
        <v>0</v>
      </c>
      <c r="BG274" s="199">
        <f>IF(N274="zákl. prenesená",J274,0)</f>
        <v>0</v>
      </c>
      <c r="BH274" s="199">
        <f>IF(N274="zníž. prenesená",J274,0)</f>
        <v>0</v>
      </c>
      <c r="BI274" s="199">
        <f>IF(N274="nulová",J274,0)</f>
        <v>0</v>
      </c>
      <c r="BJ274" s="15" t="s">
        <v>87</v>
      </c>
      <c r="BK274" s="199">
        <f>ROUND(I274*H274,2)</f>
        <v>0</v>
      </c>
      <c r="BL274" s="15" t="s">
        <v>189</v>
      </c>
      <c r="BM274" s="198" t="s">
        <v>686</v>
      </c>
    </row>
    <row r="275" s="2" customFormat="1" ht="16.5" customHeight="1">
      <c r="A275" s="34"/>
      <c r="B275" s="185"/>
      <c r="C275" s="200" t="s">
        <v>430</v>
      </c>
      <c r="D275" s="200" t="s">
        <v>268</v>
      </c>
      <c r="E275" s="201" t="s">
        <v>1367</v>
      </c>
      <c r="F275" s="202" t="s">
        <v>1368</v>
      </c>
      <c r="G275" s="203" t="s">
        <v>1187</v>
      </c>
      <c r="H275" s="204">
        <v>1</v>
      </c>
      <c r="I275" s="205"/>
      <c r="J275" s="206">
        <f>ROUND(I275*H275,2)</f>
        <v>0</v>
      </c>
      <c r="K275" s="207"/>
      <c r="L275" s="208"/>
      <c r="M275" s="209" t="s">
        <v>1</v>
      </c>
      <c r="N275" s="210" t="s">
        <v>41</v>
      </c>
      <c r="O275" s="78"/>
      <c r="P275" s="196">
        <f>O275*H275</f>
        <v>0</v>
      </c>
      <c r="Q275" s="196">
        <v>0</v>
      </c>
      <c r="R275" s="196">
        <f>Q275*H275</f>
        <v>0</v>
      </c>
      <c r="S275" s="196">
        <v>0</v>
      </c>
      <c r="T275" s="197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8" t="s">
        <v>198</v>
      </c>
      <c r="AT275" s="198" t="s">
        <v>268</v>
      </c>
      <c r="AU275" s="198" t="s">
        <v>87</v>
      </c>
      <c r="AY275" s="15" t="s">
        <v>183</v>
      </c>
      <c r="BE275" s="199">
        <f>IF(N275="základná",J275,0)</f>
        <v>0</v>
      </c>
      <c r="BF275" s="199">
        <f>IF(N275="znížená",J275,0)</f>
        <v>0</v>
      </c>
      <c r="BG275" s="199">
        <f>IF(N275="zákl. prenesená",J275,0)</f>
        <v>0</v>
      </c>
      <c r="BH275" s="199">
        <f>IF(N275="zníž. prenesená",J275,0)</f>
        <v>0</v>
      </c>
      <c r="BI275" s="199">
        <f>IF(N275="nulová",J275,0)</f>
        <v>0</v>
      </c>
      <c r="BJ275" s="15" t="s">
        <v>87</v>
      </c>
      <c r="BK275" s="199">
        <f>ROUND(I275*H275,2)</f>
        <v>0</v>
      </c>
      <c r="BL275" s="15" t="s">
        <v>189</v>
      </c>
      <c r="BM275" s="198" t="s">
        <v>689</v>
      </c>
    </row>
    <row r="276" s="2" customFormat="1" ht="16.5" customHeight="1">
      <c r="A276" s="34"/>
      <c r="B276" s="185"/>
      <c r="C276" s="200" t="s">
        <v>675</v>
      </c>
      <c r="D276" s="200" t="s">
        <v>268</v>
      </c>
      <c r="E276" s="201" t="s">
        <v>1369</v>
      </c>
      <c r="F276" s="202" t="s">
        <v>1370</v>
      </c>
      <c r="G276" s="203" t="s">
        <v>1187</v>
      </c>
      <c r="H276" s="204">
        <v>1</v>
      </c>
      <c r="I276" s="205"/>
      <c r="J276" s="206">
        <f>ROUND(I276*H276,2)</f>
        <v>0</v>
      </c>
      <c r="K276" s="207"/>
      <c r="L276" s="208"/>
      <c r="M276" s="209" t="s">
        <v>1</v>
      </c>
      <c r="N276" s="210" t="s">
        <v>41</v>
      </c>
      <c r="O276" s="78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8" t="s">
        <v>198</v>
      </c>
      <c r="AT276" s="198" t="s">
        <v>268</v>
      </c>
      <c r="AU276" s="198" t="s">
        <v>87</v>
      </c>
      <c r="AY276" s="15" t="s">
        <v>183</v>
      </c>
      <c r="BE276" s="199">
        <f>IF(N276="základná",J276,0)</f>
        <v>0</v>
      </c>
      <c r="BF276" s="199">
        <f>IF(N276="znížená",J276,0)</f>
        <v>0</v>
      </c>
      <c r="BG276" s="199">
        <f>IF(N276="zákl. prenesená",J276,0)</f>
        <v>0</v>
      </c>
      <c r="BH276" s="199">
        <f>IF(N276="zníž. prenesená",J276,0)</f>
        <v>0</v>
      </c>
      <c r="BI276" s="199">
        <f>IF(N276="nulová",J276,0)</f>
        <v>0</v>
      </c>
      <c r="BJ276" s="15" t="s">
        <v>87</v>
      </c>
      <c r="BK276" s="199">
        <f>ROUND(I276*H276,2)</f>
        <v>0</v>
      </c>
      <c r="BL276" s="15" t="s">
        <v>189</v>
      </c>
      <c r="BM276" s="198" t="s">
        <v>693</v>
      </c>
    </row>
    <row r="277" s="12" customFormat="1" ht="22.8" customHeight="1">
      <c r="A277" s="12"/>
      <c r="B277" s="172"/>
      <c r="C277" s="12"/>
      <c r="D277" s="173" t="s">
        <v>74</v>
      </c>
      <c r="E277" s="183" t="s">
        <v>1371</v>
      </c>
      <c r="F277" s="183" t="s">
        <v>1372</v>
      </c>
      <c r="G277" s="12"/>
      <c r="H277" s="12"/>
      <c r="I277" s="175"/>
      <c r="J277" s="184">
        <f>BK277</f>
        <v>0</v>
      </c>
      <c r="K277" s="12"/>
      <c r="L277" s="172"/>
      <c r="M277" s="177"/>
      <c r="N277" s="178"/>
      <c r="O277" s="178"/>
      <c r="P277" s="179">
        <f>SUM(P278:P286)</f>
        <v>0</v>
      </c>
      <c r="Q277" s="178"/>
      <c r="R277" s="179">
        <f>SUM(R278:R286)</f>
        <v>0</v>
      </c>
      <c r="S277" s="178"/>
      <c r="T277" s="180">
        <f>SUM(T278:T286)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73" t="s">
        <v>82</v>
      </c>
      <c r="AT277" s="181" t="s">
        <v>74</v>
      </c>
      <c r="AU277" s="181" t="s">
        <v>82</v>
      </c>
      <c r="AY277" s="173" t="s">
        <v>183</v>
      </c>
      <c r="BK277" s="182">
        <f>SUM(BK278:BK286)</f>
        <v>0</v>
      </c>
    </row>
    <row r="278" s="2" customFormat="1" ht="24.15" customHeight="1">
      <c r="A278" s="34"/>
      <c r="B278" s="185"/>
      <c r="C278" s="186" t="s">
        <v>434</v>
      </c>
      <c r="D278" s="186" t="s">
        <v>185</v>
      </c>
      <c r="E278" s="187" t="s">
        <v>1227</v>
      </c>
      <c r="F278" s="188" t="s">
        <v>1373</v>
      </c>
      <c r="G278" s="189" t="s">
        <v>1187</v>
      </c>
      <c r="H278" s="190">
        <v>13</v>
      </c>
      <c r="I278" s="191"/>
      <c r="J278" s="192">
        <f>ROUND(I278*H278,2)</f>
        <v>0</v>
      </c>
      <c r="K278" s="193"/>
      <c r="L278" s="35"/>
      <c r="M278" s="194" t="s">
        <v>1</v>
      </c>
      <c r="N278" s="195" t="s">
        <v>41</v>
      </c>
      <c r="O278" s="78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8" t="s">
        <v>189</v>
      </c>
      <c r="AT278" s="198" t="s">
        <v>185</v>
      </c>
      <c r="AU278" s="198" t="s">
        <v>87</v>
      </c>
      <c r="AY278" s="15" t="s">
        <v>183</v>
      </c>
      <c r="BE278" s="199">
        <f>IF(N278="základná",J278,0)</f>
        <v>0</v>
      </c>
      <c r="BF278" s="199">
        <f>IF(N278="znížená",J278,0)</f>
        <v>0</v>
      </c>
      <c r="BG278" s="199">
        <f>IF(N278="zákl. prenesená",J278,0)</f>
        <v>0</v>
      </c>
      <c r="BH278" s="199">
        <f>IF(N278="zníž. prenesená",J278,0)</f>
        <v>0</v>
      </c>
      <c r="BI278" s="199">
        <f>IF(N278="nulová",J278,0)</f>
        <v>0</v>
      </c>
      <c r="BJ278" s="15" t="s">
        <v>87</v>
      </c>
      <c r="BK278" s="199">
        <f>ROUND(I278*H278,2)</f>
        <v>0</v>
      </c>
      <c r="BL278" s="15" t="s">
        <v>189</v>
      </c>
      <c r="BM278" s="198" t="s">
        <v>696</v>
      </c>
    </row>
    <row r="279" s="2" customFormat="1" ht="24.15" customHeight="1">
      <c r="A279" s="34"/>
      <c r="B279" s="185"/>
      <c r="C279" s="186" t="s">
        <v>683</v>
      </c>
      <c r="D279" s="186" t="s">
        <v>185</v>
      </c>
      <c r="E279" s="187" t="s">
        <v>1229</v>
      </c>
      <c r="F279" s="188" t="s">
        <v>1374</v>
      </c>
      <c r="G279" s="189" t="s">
        <v>1187</v>
      </c>
      <c r="H279" s="190">
        <v>2</v>
      </c>
      <c r="I279" s="191"/>
      <c r="J279" s="192">
        <f>ROUND(I279*H279,2)</f>
        <v>0</v>
      </c>
      <c r="K279" s="193"/>
      <c r="L279" s="35"/>
      <c r="M279" s="194" t="s">
        <v>1</v>
      </c>
      <c r="N279" s="195" t="s">
        <v>41</v>
      </c>
      <c r="O279" s="78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8" t="s">
        <v>189</v>
      </c>
      <c r="AT279" s="198" t="s">
        <v>185</v>
      </c>
      <c r="AU279" s="198" t="s">
        <v>87</v>
      </c>
      <c r="AY279" s="15" t="s">
        <v>183</v>
      </c>
      <c r="BE279" s="199">
        <f>IF(N279="základná",J279,0)</f>
        <v>0</v>
      </c>
      <c r="BF279" s="199">
        <f>IF(N279="znížená",J279,0)</f>
        <v>0</v>
      </c>
      <c r="BG279" s="199">
        <f>IF(N279="zákl. prenesená",J279,0)</f>
        <v>0</v>
      </c>
      <c r="BH279" s="199">
        <f>IF(N279="zníž. prenesená",J279,0)</f>
        <v>0</v>
      </c>
      <c r="BI279" s="199">
        <f>IF(N279="nulová",J279,0)</f>
        <v>0</v>
      </c>
      <c r="BJ279" s="15" t="s">
        <v>87</v>
      </c>
      <c r="BK279" s="199">
        <f>ROUND(I279*H279,2)</f>
        <v>0</v>
      </c>
      <c r="BL279" s="15" t="s">
        <v>189</v>
      </c>
      <c r="BM279" s="198" t="s">
        <v>700</v>
      </c>
    </row>
    <row r="280" s="2" customFormat="1" ht="21.75" customHeight="1">
      <c r="A280" s="34"/>
      <c r="B280" s="185"/>
      <c r="C280" s="186" t="s">
        <v>437</v>
      </c>
      <c r="D280" s="186" t="s">
        <v>185</v>
      </c>
      <c r="E280" s="187" t="s">
        <v>1231</v>
      </c>
      <c r="F280" s="188" t="s">
        <v>1375</v>
      </c>
      <c r="G280" s="189" t="s">
        <v>1187</v>
      </c>
      <c r="H280" s="190">
        <v>3</v>
      </c>
      <c r="I280" s="191"/>
      <c r="J280" s="192">
        <f>ROUND(I280*H280,2)</f>
        <v>0</v>
      </c>
      <c r="K280" s="193"/>
      <c r="L280" s="35"/>
      <c r="M280" s="194" t="s">
        <v>1</v>
      </c>
      <c r="N280" s="195" t="s">
        <v>41</v>
      </c>
      <c r="O280" s="78"/>
      <c r="P280" s="196">
        <f>O280*H280</f>
        <v>0</v>
      </c>
      <c r="Q280" s="196">
        <v>0</v>
      </c>
      <c r="R280" s="196">
        <f>Q280*H280</f>
        <v>0</v>
      </c>
      <c r="S280" s="196">
        <v>0</v>
      </c>
      <c r="T280" s="197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8" t="s">
        <v>189</v>
      </c>
      <c r="AT280" s="198" t="s">
        <v>185</v>
      </c>
      <c r="AU280" s="198" t="s">
        <v>87</v>
      </c>
      <c r="AY280" s="15" t="s">
        <v>183</v>
      </c>
      <c r="BE280" s="199">
        <f>IF(N280="základná",J280,0)</f>
        <v>0</v>
      </c>
      <c r="BF280" s="199">
        <f>IF(N280="znížená",J280,0)</f>
        <v>0</v>
      </c>
      <c r="BG280" s="199">
        <f>IF(N280="zákl. prenesená",J280,0)</f>
        <v>0</v>
      </c>
      <c r="BH280" s="199">
        <f>IF(N280="zníž. prenesená",J280,0)</f>
        <v>0</v>
      </c>
      <c r="BI280" s="199">
        <f>IF(N280="nulová",J280,0)</f>
        <v>0</v>
      </c>
      <c r="BJ280" s="15" t="s">
        <v>87</v>
      </c>
      <c r="BK280" s="199">
        <f>ROUND(I280*H280,2)</f>
        <v>0</v>
      </c>
      <c r="BL280" s="15" t="s">
        <v>189</v>
      </c>
      <c r="BM280" s="198" t="s">
        <v>703</v>
      </c>
    </row>
    <row r="281" s="2" customFormat="1" ht="21.75" customHeight="1">
      <c r="A281" s="34"/>
      <c r="B281" s="185"/>
      <c r="C281" s="186" t="s">
        <v>690</v>
      </c>
      <c r="D281" s="186" t="s">
        <v>185</v>
      </c>
      <c r="E281" s="187" t="s">
        <v>1233</v>
      </c>
      <c r="F281" s="188" t="s">
        <v>1376</v>
      </c>
      <c r="G281" s="189" t="s">
        <v>1187</v>
      </c>
      <c r="H281" s="190">
        <v>10</v>
      </c>
      <c r="I281" s="191"/>
      <c r="J281" s="192">
        <f>ROUND(I281*H281,2)</f>
        <v>0</v>
      </c>
      <c r="K281" s="193"/>
      <c r="L281" s="35"/>
      <c r="M281" s="194" t="s">
        <v>1</v>
      </c>
      <c r="N281" s="195" t="s">
        <v>41</v>
      </c>
      <c r="O281" s="78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8" t="s">
        <v>189</v>
      </c>
      <c r="AT281" s="198" t="s">
        <v>185</v>
      </c>
      <c r="AU281" s="198" t="s">
        <v>87</v>
      </c>
      <c r="AY281" s="15" t="s">
        <v>183</v>
      </c>
      <c r="BE281" s="199">
        <f>IF(N281="základná",J281,0)</f>
        <v>0</v>
      </c>
      <c r="BF281" s="199">
        <f>IF(N281="znížená",J281,0)</f>
        <v>0</v>
      </c>
      <c r="BG281" s="199">
        <f>IF(N281="zákl. prenesená",J281,0)</f>
        <v>0</v>
      </c>
      <c r="BH281" s="199">
        <f>IF(N281="zníž. prenesená",J281,0)</f>
        <v>0</v>
      </c>
      <c r="BI281" s="199">
        <f>IF(N281="nulová",J281,0)</f>
        <v>0</v>
      </c>
      <c r="BJ281" s="15" t="s">
        <v>87</v>
      </c>
      <c r="BK281" s="199">
        <f>ROUND(I281*H281,2)</f>
        <v>0</v>
      </c>
      <c r="BL281" s="15" t="s">
        <v>189</v>
      </c>
      <c r="BM281" s="198" t="s">
        <v>707</v>
      </c>
    </row>
    <row r="282" s="2" customFormat="1" ht="24.15" customHeight="1">
      <c r="A282" s="34"/>
      <c r="B282" s="185"/>
      <c r="C282" s="186" t="s">
        <v>441</v>
      </c>
      <c r="D282" s="186" t="s">
        <v>185</v>
      </c>
      <c r="E282" s="187" t="s">
        <v>1235</v>
      </c>
      <c r="F282" s="188" t="s">
        <v>1377</v>
      </c>
      <c r="G282" s="189" t="s">
        <v>1187</v>
      </c>
      <c r="H282" s="190">
        <v>1</v>
      </c>
      <c r="I282" s="191"/>
      <c r="J282" s="192">
        <f>ROUND(I282*H282,2)</f>
        <v>0</v>
      </c>
      <c r="K282" s="193"/>
      <c r="L282" s="35"/>
      <c r="M282" s="194" t="s">
        <v>1</v>
      </c>
      <c r="N282" s="195" t="s">
        <v>41</v>
      </c>
      <c r="O282" s="78"/>
      <c r="P282" s="196">
        <f>O282*H282</f>
        <v>0</v>
      </c>
      <c r="Q282" s="196">
        <v>0</v>
      </c>
      <c r="R282" s="196">
        <f>Q282*H282</f>
        <v>0</v>
      </c>
      <c r="S282" s="196">
        <v>0</v>
      </c>
      <c r="T282" s="197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8" t="s">
        <v>189</v>
      </c>
      <c r="AT282" s="198" t="s">
        <v>185</v>
      </c>
      <c r="AU282" s="198" t="s">
        <v>87</v>
      </c>
      <c r="AY282" s="15" t="s">
        <v>183</v>
      </c>
      <c r="BE282" s="199">
        <f>IF(N282="základná",J282,0)</f>
        <v>0</v>
      </c>
      <c r="BF282" s="199">
        <f>IF(N282="znížená",J282,0)</f>
        <v>0</v>
      </c>
      <c r="BG282" s="199">
        <f>IF(N282="zákl. prenesená",J282,0)</f>
        <v>0</v>
      </c>
      <c r="BH282" s="199">
        <f>IF(N282="zníž. prenesená",J282,0)</f>
        <v>0</v>
      </c>
      <c r="BI282" s="199">
        <f>IF(N282="nulová",J282,0)</f>
        <v>0</v>
      </c>
      <c r="BJ282" s="15" t="s">
        <v>87</v>
      </c>
      <c r="BK282" s="199">
        <f>ROUND(I282*H282,2)</f>
        <v>0</v>
      </c>
      <c r="BL282" s="15" t="s">
        <v>189</v>
      </c>
      <c r="BM282" s="198" t="s">
        <v>710</v>
      </c>
    </row>
    <row r="283" s="2" customFormat="1" ht="24.15" customHeight="1">
      <c r="A283" s="34"/>
      <c r="B283" s="185"/>
      <c r="C283" s="186" t="s">
        <v>697</v>
      </c>
      <c r="D283" s="186" t="s">
        <v>185</v>
      </c>
      <c r="E283" s="187" t="s">
        <v>1237</v>
      </c>
      <c r="F283" s="188" t="s">
        <v>1378</v>
      </c>
      <c r="G283" s="189" t="s">
        <v>1187</v>
      </c>
      <c r="H283" s="190">
        <v>1</v>
      </c>
      <c r="I283" s="191"/>
      <c r="J283" s="192">
        <f>ROUND(I283*H283,2)</f>
        <v>0</v>
      </c>
      <c r="K283" s="193"/>
      <c r="L283" s="35"/>
      <c r="M283" s="194" t="s">
        <v>1</v>
      </c>
      <c r="N283" s="195" t="s">
        <v>41</v>
      </c>
      <c r="O283" s="78"/>
      <c r="P283" s="196">
        <f>O283*H283</f>
        <v>0</v>
      </c>
      <c r="Q283" s="196">
        <v>0</v>
      </c>
      <c r="R283" s="196">
        <f>Q283*H283</f>
        <v>0</v>
      </c>
      <c r="S283" s="196">
        <v>0</v>
      </c>
      <c r="T283" s="197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8" t="s">
        <v>189</v>
      </c>
      <c r="AT283" s="198" t="s">
        <v>185</v>
      </c>
      <c r="AU283" s="198" t="s">
        <v>87</v>
      </c>
      <c r="AY283" s="15" t="s">
        <v>183</v>
      </c>
      <c r="BE283" s="199">
        <f>IF(N283="základná",J283,0)</f>
        <v>0</v>
      </c>
      <c r="BF283" s="199">
        <f>IF(N283="znížená",J283,0)</f>
        <v>0</v>
      </c>
      <c r="BG283" s="199">
        <f>IF(N283="zákl. prenesená",J283,0)</f>
        <v>0</v>
      </c>
      <c r="BH283" s="199">
        <f>IF(N283="zníž. prenesená",J283,0)</f>
        <v>0</v>
      </c>
      <c r="BI283" s="199">
        <f>IF(N283="nulová",J283,0)</f>
        <v>0</v>
      </c>
      <c r="BJ283" s="15" t="s">
        <v>87</v>
      </c>
      <c r="BK283" s="199">
        <f>ROUND(I283*H283,2)</f>
        <v>0</v>
      </c>
      <c r="BL283" s="15" t="s">
        <v>189</v>
      </c>
      <c r="BM283" s="198" t="s">
        <v>716</v>
      </c>
    </row>
    <row r="284" s="2" customFormat="1" ht="16.5" customHeight="1">
      <c r="A284" s="34"/>
      <c r="B284" s="185"/>
      <c r="C284" s="186" t="s">
        <v>444</v>
      </c>
      <c r="D284" s="186" t="s">
        <v>185</v>
      </c>
      <c r="E284" s="187" t="s">
        <v>1239</v>
      </c>
      <c r="F284" s="188" t="s">
        <v>1379</v>
      </c>
      <c r="G284" s="189" t="s">
        <v>1187</v>
      </c>
      <c r="H284" s="190">
        <v>13</v>
      </c>
      <c r="I284" s="191"/>
      <c r="J284" s="192">
        <f>ROUND(I284*H284,2)</f>
        <v>0</v>
      </c>
      <c r="K284" s="193"/>
      <c r="L284" s="35"/>
      <c r="M284" s="194" t="s">
        <v>1</v>
      </c>
      <c r="N284" s="195" t="s">
        <v>41</v>
      </c>
      <c r="O284" s="78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8" t="s">
        <v>189</v>
      </c>
      <c r="AT284" s="198" t="s">
        <v>185</v>
      </c>
      <c r="AU284" s="198" t="s">
        <v>87</v>
      </c>
      <c r="AY284" s="15" t="s">
        <v>183</v>
      </c>
      <c r="BE284" s="199">
        <f>IF(N284="základná",J284,0)</f>
        <v>0</v>
      </c>
      <c r="BF284" s="199">
        <f>IF(N284="znížená",J284,0)</f>
        <v>0</v>
      </c>
      <c r="BG284" s="199">
        <f>IF(N284="zákl. prenesená",J284,0)</f>
        <v>0</v>
      </c>
      <c r="BH284" s="199">
        <f>IF(N284="zníž. prenesená",J284,0)</f>
        <v>0</v>
      </c>
      <c r="BI284" s="199">
        <f>IF(N284="nulová",J284,0)</f>
        <v>0</v>
      </c>
      <c r="BJ284" s="15" t="s">
        <v>87</v>
      </c>
      <c r="BK284" s="199">
        <f>ROUND(I284*H284,2)</f>
        <v>0</v>
      </c>
      <c r="BL284" s="15" t="s">
        <v>189</v>
      </c>
      <c r="BM284" s="198" t="s">
        <v>719</v>
      </c>
    </row>
    <row r="285" s="2" customFormat="1" ht="37.8" customHeight="1">
      <c r="A285" s="34"/>
      <c r="B285" s="185"/>
      <c r="C285" s="186" t="s">
        <v>704</v>
      </c>
      <c r="D285" s="186" t="s">
        <v>185</v>
      </c>
      <c r="E285" s="187" t="s">
        <v>1241</v>
      </c>
      <c r="F285" s="188" t="s">
        <v>1380</v>
      </c>
      <c r="G285" s="189" t="s">
        <v>1187</v>
      </c>
      <c r="H285" s="190">
        <v>1</v>
      </c>
      <c r="I285" s="191"/>
      <c r="J285" s="192">
        <f>ROUND(I285*H285,2)</f>
        <v>0</v>
      </c>
      <c r="K285" s="193"/>
      <c r="L285" s="35"/>
      <c r="M285" s="194" t="s">
        <v>1</v>
      </c>
      <c r="N285" s="195" t="s">
        <v>41</v>
      </c>
      <c r="O285" s="78"/>
      <c r="P285" s="196">
        <f>O285*H285</f>
        <v>0</v>
      </c>
      <c r="Q285" s="196">
        <v>0</v>
      </c>
      <c r="R285" s="196">
        <f>Q285*H285</f>
        <v>0</v>
      </c>
      <c r="S285" s="196">
        <v>0</v>
      </c>
      <c r="T285" s="197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8" t="s">
        <v>189</v>
      </c>
      <c r="AT285" s="198" t="s">
        <v>185</v>
      </c>
      <c r="AU285" s="198" t="s">
        <v>87</v>
      </c>
      <c r="AY285" s="15" t="s">
        <v>183</v>
      </c>
      <c r="BE285" s="199">
        <f>IF(N285="základná",J285,0)</f>
        <v>0</v>
      </c>
      <c r="BF285" s="199">
        <f>IF(N285="znížená",J285,0)</f>
        <v>0</v>
      </c>
      <c r="BG285" s="199">
        <f>IF(N285="zákl. prenesená",J285,0)</f>
        <v>0</v>
      </c>
      <c r="BH285" s="199">
        <f>IF(N285="zníž. prenesená",J285,0)</f>
        <v>0</v>
      </c>
      <c r="BI285" s="199">
        <f>IF(N285="nulová",J285,0)</f>
        <v>0</v>
      </c>
      <c r="BJ285" s="15" t="s">
        <v>87</v>
      </c>
      <c r="BK285" s="199">
        <f>ROUND(I285*H285,2)</f>
        <v>0</v>
      </c>
      <c r="BL285" s="15" t="s">
        <v>189</v>
      </c>
      <c r="BM285" s="198" t="s">
        <v>723</v>
      </c>
    </row>
    <row r="286" s="2" customFormat="1" ht="24.15" customHeight="1">
      <c r="A286" s="34"/>
      <c r="B286" s="185"/>
      <c r="C286" s="186" t="s">
        <v>448</v>
      </c>
      <c r="D286" s="186" t="s">
        <v>185</v>
      </c>
      <c r="E286" s="187" t="s">
        <v>1243</v>
      </c>
      <c r="F286" s="188" t="s">
        <v>1381</v>
      </c>
      <c r="G286" s="189" t="s">
        <v>1187</v>
      </c>
      <c r="H286" s="190">
        <v>1</v>
      </c>
      <c r="I286" s="191"/>
      <c r="J286" s="192">
        <f>ROUND(I286*H286,2)</f>
        <v>0</v>
      </c>
      <c r="K286" s="193"/>
      <c r="L286" s="35"/>
      <c r="M286" s="194" t="s">
        <v>1</v>
      </c>
      <c r="N286" s="195" t="s">
        <v>41</v>
      </c>
      <c r="O286" s="78"/>
      <c r="P286" s="196">
        <f>O286*H286</f>
        <v>0</v>
      </c>
      <c r="Q286" s="196">
        <v>0</v>
      </c>
      <c r="R286" s="196">
        <f>Q286*H286</f>
        <v>0</v>
      </c>
      <c r="S286" s="196">
        <v>0</v>
      </c>
      <c r="T286" s="197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8" t="s">
        <v>189</v>
      </c>
      <c r="AT286" s="198" t="s">
        <v>185</v>
      </c>
      <c r="AU286" s="198" t="s">
        <v>87</v>
      </c>
      <c r="AY286" s="15" t="s">
        <v>183</v>
      </c>
      <c r="BE286" s="199">
        <f>IF(N286="základná",J286,0)</f>
        <v>0</v>
      </c>
      <c r="BF286" s="199">
        <f>IF(N286="znížená",J286,0)</f>
        <v>0</v>
      </c>
      <c r="BG286" s="199">
        <f>IF(N286="zákl. prenesená",J286,0)</f>
        <v>0</v>
      </c>
      <c r="BH286" s="199">
        <f>IF(N286="zníž. prenesená",J286,0)</f>
        <v>0</v>
      </c>
      <c r="BI286" s="199">
        <f>IF(N286="nulová",J286,0)</f>
        <v>0</v>
      </c>
      <c r="BJ286" s="15" t="s">
        <v>87</v>
      </c>
      <c r="BK286" s="199">
        <f>ROUND(I286*H286,2)</f>
        <v>0</v>
      </c>
      <c r="BL286" s="15" t="s">
        <v>189</v>
      </c>
      <c r="BM286" s="198" t="s">
        <v>726</v>
      </c>
    </row>
    <row r="287" s="12" customFormat="1" ht="22.8" customHeight="1">
      <c r="A287" s="12"/>
      <c r="B287" s="172"/>
      <c r="C287" s="12"/>
      <c r="D287" s="173" t="s">
        <v>74</v>
      </c>
      <c r="E287" s="183" t="s">
        <v>1382</v>
      </c>
      <c r="F287" s="183" t="s">
        <v>1383</v>
      </c>
      <c r="G287" s="12"/>
      <c r="H287" s="12"/>
      <c r="I287" s="175"/>
      <c r="J287" s="184">
        <f>BK287</f>
        <v>0</v>
      </c>
      <c r="K287" s="12"/>
      <c r="L287" s="172"/>
      <c r="M287" s="177"/>
      <c r="N287" s="178"/>
      <c r="O287" s="178"/>
      <c r="P287" s="179">
        <f>SUM(P288:P305)</f>
        <v>0</v>
      </c>
      <c r="Q287" s="178"/>
      <c r="R287" s="179">
        <f>SUM(R288:R305)</f>
        <v>0</v>
      </c>
      <c r="S287" s="178"/>
      <c r="T287" s="180">
        <f>SUM(T288:T305)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73" t="s">
        <v>82</v>
      </c>
      <c r="AT287" s="181" t="s">
        <v>74</v>
      </c>
      <c r="AU287" s="181" t="s">
        <v>82</v>
      </c>
      <c r="AY287" s="173" t="s">
        <v>183</v>
      </c>
      <c r="BK287" s="182">
        <f>SUM(BK288:BK305)</f>
        <v>0</v>
      </c>
    </row>
    <row r="288" s="2" customFormat="1" ht="16.5" customHeight="1">
      <c r="A288" s="34"/>
      <c r="B288" s="185"/>
      <c r="C288" s="200" t="s">
        <v>713</v>
      </c>
      <c r="D288" s="200" t="s">
        <v>268</v>
      </c>
      <c r="E288" s="201" t="s">
        <v>1384</v>
      </c>
      <c r="F288" s="202" t="s">
        <v>1385</v>
      </c>
      <c r="G288" s="203" t="s">
        <v>268</v>
      </c>
      <c r="H288" s="204">
        <v>43</v>
      </c>
      <c r="I288" s="205"/>
      <c r="J288" s="206">
        <f>ROUND(I288*H288,2)</f>
        <v>0</v>
      </c>
      <c r="K288" s="207"/>
      <c r="L288" s="208"/>
      <c r="M288" s="209" t="s">
        <v>1</v>
      </c>
      <c r="N288" s="210" t="s">
        <v>41</v>
      </c>
      <c r="O288" s="78"/>
      <c r="P288" s="196">
        <f>O288*H288</f>
        <v>0</v>
      </c>
      <c r="Q288" s="196">
        <v>0</v>
      </c>
      <c r="R288" s="196">
        <f>Q288*H288</f>
        <v>0</v>
      </c>
      <c r="S288" s="196">
        <v>0</v>
      </c>
      <c r="T288" s="197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8" t="s">
        <v>198</v>
      </c>
      <c r="AT288" s="198" t="s">
        <v>268</v>
      </c>
      <c r="AU288" s="198" t="s">
        <v>87</v>
      </c>
      <c r="AY288" s="15" t="s">
        <v>183</v>
      </c>
      <c r="BE288" s="199">
        <f>IF(N288="základná",J288,0)</f>
        <v>0</v>
      </c>
      <c r="BF288" s="199">
        <f>IF(N288="znížená",J288,0)</f>
        <v>0</v>
      </c>
      <c r="BG288" s="199">
        <f>IF(N288="zákl. prenesená",J288,0)</f>
        <v>0</v>
      </c>
      <c r="BH288" s="199">
        <f>IF(N288="zníž. prenesená",J288,0)</f>
        <v>0</v>
      </c>
      <c r="BI288" s="199">
        <f>IF(N288="nulová",J288,0)</f>
        <v>0</v>
      </c>
      <c r="BJ288" s="15" t="s">
        <v>87</v>
      </c>
      <c r="BK288" s="199">
        <f>ROUND(I288*H288,2)</f>
        <v>0</v>
      </c>
      <c r="BL288" s="15" t="s">
        <v>189</v>
      </c>
      <c r="BM288" s="198" t="s">
        <v>730</v>
      </c>
    </row>
    <row r="289" s="2" customFormat="1" ht="24.15" customHeight="1">
      <c r="A289" s="34"/>
      <c r="B289" s="185"/>
      <c r="C289" s="200" t="s">
        <v>451</v>
      </c>
      <c r="D289" s="200" t="s">
        <v>268</v>
      </c>
      <c r="E289" s="201" t="s">
        <v>1386</v>
      </c>
      <c r="F289" s="202" t="s">
        <v>1387</v>
      </c>
      <c r="G289" s="203" t="s">
        <v>1187</v>
      </c>
      <c r="H289" s="204">
        <v>4</v>
      </c>
      <c r="I289" s="205"/>
      <c r="J289" s="206">
        <f>ROUND(I289*H289,2)</f>
        <v>0</v>
      </c>
      <c r="K289" s="207"/>
      <c r="L289" s="208"/>
      <c r="M289" s="209" t="s">
        <v>1</v>
      </c>
      <c r="N289" s="210" t="s">
        <v>41</v>
      </c>
      <c r="O289" s="78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8" t="s">
        <v>198</v>
      </c>
      <c r="AT289" s="198" t="s">
        <v>268</v>
      </c>
      <c r="AU289" s="198" t="s">
        <v>87</v>
      </c>
      <c r="AY289" s="15" t="s">
        <v>183</v>
      </c>
      <c r="BE289" s="199">
        <f>IF(N289="základná",J289,0)</f>
        <v>0</v>
      </c>
      <c r="BF289" s="199">
        <f>IF(N289="znížená",J289,0)</f>
        <v>0</v>
      </c>
      <c r="BG289" s="199">
        <f>IF(N289="zákl. prenesená",J289,0)</f>
        <v>0</v>
      </c>
      <c r="BH289" s="199">
        <f>IF(N289="zníž. prenesená",J289,0)</f>
        <v>0</v>
      </c>
      <c r="BI289" s="199">
        <f>IF(N289="nulová",J289,0)</f>
        <v>0</v>
      </c>
      <c r="BJ289" s="15" t="s">
        <v>87</v>
      </c>
      <c r="BK289" s="199">
        <f>ROUND(I289*H289,2)</f>
        <v>0</v>
      </c>
      <c r="BL289" s="15" t="s">
        <v>189</v>
      </c>
      <c r="BM289" s="198" t="s">
        <v>733</v>
      </c>
    </row>
    <row r="290" s="2" customFormat="1" ht="16.5" customHeight="1">
      <c r="A290" s="34"/>
      <c r="B290" s="185"/>
      <c r="C290" s="200" t="s">
        <v>720</v>
      </c>
      <c r="D290" s="200" t="s">
        <v>268</v>
      </c>
      <c r="E290" s="201" t="s">
        <v>1388</v>
      </c>
      <c r="F290" s="202" t="s">
        <v>1389</v>
      </c>
      <c r="G290" s="203" t="s">
        <v>1187</v>
      </c>
      <c r="H290" s="204">
        <v>40</v>
      </c>
      <c r="I290" s="205"/>
      <c r="J290" s="206">
        <f>ROUND(I290*H290,2)</f>
        <v>0</v>
      </c>
      <c r="K290" s="207"/>
      <c r="L290" s="208"/>
      <c r="M290" s="209" t="s">
        <v>1</v>
      </c>
      <c r="N290" s="210" t="s">
        <v>41</v>
      </c>
      <c r="O290" s="78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8" t="s">
        <v>198</v>
      </c>
      <c r="AT290" s="198" t="s">
        <v>268</v>
      </c>
      <c r="AU290" s="198" t="s">
        <v>87</v>
      </c>
      <c r="AY290" s="15" t="s">
        <v>183</v>
      </c>
      <c r="BE290" s="199">
        <f>IF(N290="základná",J290,0)</f>
        <v>0</v>
      </c>
      <c r="BF290" s="199">
        <f>IF(N290="znížená",J290,0)</f>
        <v>0</v>
      </c>
      <c r="BG290" s="199">
        <f>IF(N290="zákl. prenesená",J290,0)</f>
        <v>0</v>
      </c>
      <c r="BH290" s="199">
        <f>IF(N290="zníž. prenesená",J290,0)</f>
        <v>0</v>
      </c>
      <c r="BI290" s="199">
        <f>IF(N290="nulová",J290,0)</f>
        <v>0</v>
      </c>
      <c r="BJ290" s="15" t="s">
        <v>87</v>
      </c>
      <c r="BK290" s="199">
        <f>ROUND(I290*H290,2)</f>
        <v>0</v>
      </c>
      <c r="BL290" s="15" t="s">
        <v>189</v>
      </c>
      <c r="BM290" s="198" t="s">
        <v>737</v>
      </c>
    </row>
    <row r="291" s="2" customFormat="1" ht="16.5" customHeight="1">
      <c r="A291" s="34"/>
      <c r="B291" s="185"/>
      <c r="C291" s="200" t="s">
        <v>455</v>
      </c>
      <c r="D291" s="200" t="s">
        <v>268</v>
      </c>
      <c r="E291" s="201" t="s">
        <v>1390</v>
      </c>
      <c r="F291" s="202" t="s">
        <v>1391</v>
      </c>
      <c r="G291" s="203" t="s">
        <v>1187</v>
      </c>
      <c r="H291" s="204">
        <v>40</v>
      </c>
      <c r="I291" s="205"/>
      <c r="J291" s="206">
        <f>ROUND(I291*H291,2)</f>
        <v>0</v>
      </c>
      <c r="K291" s="207"/>
      <c r="L291" s="208"/>
      <c r="M291" s="209" t="s">
        <v>1</v>
      </c>
      <c r="N291" s="210" t="s">
        <v>41</v>
      </c>
      <c r="O291" s="78"/>
      <c r="P291" s="196">
        <f>O291*H291</f>
        <v>0</v>
      </c>
      <c r="Q291" s="196">
        <v>0</v>
      </c>
      <c r="R291" s="196">
        <f>Q291*H291</f>
        <v>0</v>
      </c>
      <c r="S291" s="196">
        <v>0</v>
      </c>
      <c r="T291" s="197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8" t="s">
        <v>198</v>
      </c>
      <c r="AT291" s="198" t="s">
        <v>268</v>
      </c>
      <c r="AU291" s="198" t="s">
        <v>87</v>
      </c>
      <c r="AY291" s="15" t="s">
        <v>183</v>
      </c>
      <c r="BE291" s="199">
        <f>IF(N291="základná",J291,0)</f>
        <v>0</v>
      </c>
      <c r="BF291" s="199">
        <f>IF(N291="znížená",J291,0)</f>
        <v>0</v>
      </c>
      <c r="BG291" s="199">
        <f>IF(N291="zákl. prenesená",J291,0)</f>
        <v>0</v>
      </c>
      <c r="BH291" s="199">
        <f>IF(N291="zníž. prenesená",J291,0)</f>
        <v>0</v>
      </c>
      <c r="BI291" s="199">
        <f>IF(N291="nulová",J291,0)</f>
        <v>0</v>
      </c>
      <c r="BJ291" s="15" t="s">
        <v>87</v>
      </c>
      <c r="BK291" s="199">
        <f>ROUND(I291*H291,2)</f>
        <v>0</v>
      </c>
      <c r="BL291" s="15" t="s">
        <v>189</v>
      </c>
      <c r="BM291" s="198" t="s">
        <v>740</v>
      </c>
    </row>
    <row r="292" s="2" customFormat="1" ht="21.75" customHeight="1">
      <c r="A292" s="34"/>
      <c r="B292" s="185"/>
      <c r="C292" s="200" t="s">
        <v>727</v>
      </c>
      <c r="D292" s="200" t="s">
        <v>268</v>
      </c>
      <c r="E292" s="201" t="s">
        <v>1392</v>
      </c>
      <c r="F292" s="202" t="s">
        <v>1393</v>
      </c>
      <c r="G292" s="203" t="s">
        <v>1187</v>
      </c>
      <c r="H292" s="204">
        <v>6</v>
      </c>
      <c r="I292" s="205"/>
      <c r="J292" s="206">
        <f>ROUND(I292*H292,2)</f>
        <v>0</v>
      </c>
      <c r="K292" s="207"/>
      <c r="L292" s="208"/>
      <c r="M292" s="209" t="s">
        <v>1</v>
      </c>
      <c r="N292" s="210" t="s">
        <v>41</v>
      </c>
      <c r="O292" s="78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8" t="s">
        <v>198</v>
      </c>
      <c r="AT292" s="198" t="s">
        <v>268</v>
      </c>
      <c r="AU292" s="198" t="s">
        <v>87</v>
      </c>
      <c r="AY292" s="15" t="s">
        <v>183</v>
      </c>
      <c r="BE292" s="199">
        <f>IF(N292="základná",J292,0)</f>
        <v>0</v>
      </c>
      <c r="BF292" s="199">
        <f>IF(N292="znížená",J292,0)</f>
        <v>0</v>
      </c>
      <c r="BG292" s="199">
        <f>IF(N292="zákl. prenesená",J292,0)</f>
        <v>0</v>
      </c>
      <c r="BH292" s="199">
        <f>IF(N292="zníž. prenesená",J292,0)</f>
        <v>0</v>
      </c>
      <c r="BI292" s="199">
        <f>IF(N292="nulová",J292,0)</f>
        <v>0</v>
      </c>
      <c r="BJ292" s="15" t="s">
        <v>87</v>
      </c>
      <c r="BK292" s="199">
        <f>ROUND(I292*H292,2)</f>
        <v>0</v>
      </c>
      <c r="BL292" s="15" t="s">
        <v>189</v>
      </c>
      <c r="BM292" s="198" t="s">
        <v>744</v>
      </c>
    </row>
    <row r="293" s="2" customFormat="1" ht="16.5" customHeight="1">
      <c r="A293" s="34"/>
      <c r="B293" s="185"/>
      <c r="C293" s="200" t="s">
        <v>458</v>
      </c>
      <c r="D293" s="200" t="s">
        <v>268</v>
      </c>
      <c r="E293" s="201" t="s">
        <v>1394</v>
      </c>
      <c r="F293" s="202" t="s">
        <v>1395</v>
      </c>
      <c r="G293" s="203" t="s">
        <v>1187</v>
      </c>
      <c r="H293" s="204">
        <v>20</v>
      </c>
      <c r="I293" s="205"/>
      <c r="J293" s="206">
        <f>ROUND(I293*H293,2)</f>
        <v>0</v>
      </c>
      <c r="K293" s="207"/>
      <c r="L293" s="208"/>
      <c r="M293" s="209" t="s">
        <v>1</v>
      </c>
      <c r="N293" s="210" t="s">
        <v>41</v>
      </c>
      <c r="O293" s="78"/>
      <c r="P293" s="196">
        <f>O293*H293</f>
        <v>0</v>
      </c>
      <c r="Q293" s="196">
        <v>0</v>
      </c>
      <c r="R293" s="196">
        <f>Q293*H293</f>
        <v>0</v>
      </c>
      <c r="S293" s="196">
        <v>0</v>
      </c>
      <c r="T293" s="197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8" t="s">
        <v>198</v>
      </c>
      <c r="AT293" s="198" t="s">
        <v>268</v>
      </c>
      <c r="AU293" s="198" t="s">
        <v>87</v>
      </c>
      <c r="AY293" s="15" t="s">
        <v>183</v>
      </c>
      <c r="BE293" s="199">
        <f>IF(N293="základná",J293,0)</f>
        <v>0</v>
      </c>
      <c r="BF293" s="199">
        <f>IF(N293="znížená",J293,0)</f>
        <v>0</v>
      </c>
      <c r="BG293" s="199">
        <f>IF(N293="zákl. prenesená",J293,0)</f>
        <v>0</v>
      </c>
      <c r="BH293" s="199">
        <f>IF(N293="zníž. prenesená",J293,0)</f>
        <v>0</v>
      </c>
      <c r="BI293" s="199">
        <f>IF(N293="nulová",J293,0)</f>
        <v>0</v>
      </c>
      <c r="BJ293" s="15" t="s">
        <v>87</v>
      </c>
      <c r="BK293" s="199">
        <f>ROUND(I293*H293,2)</f>
        <v>0</v>
      </c>
      <c r="BL293" s="15" t="s">
        <v>189</v>
      </c>
      <c r="BM293" s="198" t="s">
        <v>747</v>
      </c>
    </row>
    <row r="294" s="2" customFormat="1" ht="16.5" customHeight="1">
      <c r="A294" s="34"/>
      <c r="B294" s="185"/>
      <c r="C294" s="200" t="s">
        <v>734</v>
      </c>
      <c r="D294" s="200" t="s">
        <v>268</v>
      </c>
      <c r="E294" s="201" t="s">
        <v>1396</v>
      </c>
      <c r="F294" s="202" t="s">
        <v>1397</v>
      </c>
      <c r="G294" s="203" t="s">
        <v>1187</v>
      </c>
      <c r="H294" s="204">
        <v>1</v>
      </c>
      <c r="I294" s="205"/>
      <c r="J294" s="206">
        <f>ROUND(I294*H294,2)</f>
        <v>0</v>
      </c>
      <c r="K294" s="207"/>
      <c r="L294" s="208"/>
      <c r="M294" s="209" t="s">
        <v>1</v>
      </c>
      <c r="N294" s="210" t="s">
        <v>41</v>
      </c>
      <c r="O294" s="78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8" t="s">
        <v>198</v>
      </c>
      <c r="AT294" s="198" t="s">
        <v>268</v>
      </c>
      <c r="AU294" s="198" t="s">
        <v>87</v>
      </c>
      <c r="AY294" s="15" t="s">
        <v>183</v>
      </c>
      <c r="BE294" s="199">
        <f>IF(N294="základná",J294,0)</f>
        <v>0</v>
      </c>
      <c r="BF294" s="199">
        <f>IF(N294="znížená",J294,0)</f>
        <v>0</v>
      </c>
      <c r="BG294" s="199">
        <f>IF(N294="zákl. prenesená",J294,0)</f>
        <v>0</v>
      </c>
      <c r="BH294" s="199">
        <f>IF(N294="zníž. prenesená",J294,0)</f>
        <v>0</v>
      </c>
      <c r="BI294" s="199">
        <f>IF(N294="nulová",J294,0)</f>
        <v>0</v>
      </c>
      <c r="BJ294" s="15" t="s">
        <v>87</v>
      </c>
      <c r="BK294" s="199">
        <f>ROUND(I294*H294,2)</f>
        <v>0</v>
      </c>
      <c r="BL294" s="15" t="s">
        <v>189</v>
      </c>
      <c r="BM294" s="198" t="s">
        <v>753</v>
      </c>
    </row>
    <row r="295" s="2" customFormat="1" ht="16.5" customHeight="1">
      <c r="A295" s="34"/>
      <c r="B295" s="185"/>
      <c r="C295" s="200" t="s">
        <v>462</v>
      </c>
      <c r="D295" s="200" t="s">
        <v>268</v>
      </c>
      <c r="E295" s="201" t="s">
        <v>1398</v>
      </c>
      <c r="F295" s="202" t="s">
        <v>1399</v>
      </c>
      <c r="G295" s="203" t="s">
        <v>1187</v>
      </c>
      <c r="H295" s="204">
        <v>20</v>
      </c>
      <c r="I295" s="205"/>
      <c r="J295" s="206">
        <f>ROUND(I295*H295,2)</f>
        <v>0</v>
      </c>
      <c r="K295" s="207"/>
      <c r="L295" s="208"/>
      <c r="M295" s="209" t="s">
        <v>1</v>
      </c>
      <c r="N295" s="210" t="s">
        <v>41</v>
      </c>
      <c r="O295" s="78"/>
      <c r="P295" s="196">
        <f>O295*H295</f>
        <v>0</v>
      </c>
      <c r="Q295" s="196">
        <v>0</v>
      </c>
      <c r="R295" s="196">
        <f>Q295*H295</f>
        <v>0</v>
      </c>
      <c r="S295" s="196">
        <v>0</v>
      </c>
      <c r="T295" s="197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8" t="s">
        <v>198</v>
      </c>
      <c r="AT295" s="198" t="s">
        <v>268</v>
      </c>
      <c r="AU295" s="198" t="s">
        <v>87</v>
      </c>
      <c r="AY295" s="15" t="s">
        <v>183</v>
      </c>
      <c r="BE295" s="199">
        <f>IF(N295="základná",J295,0)</f>
        <v>0</v>
      </c>
      <c r="BF295" s="199">
        <f>IF(N295="znížená",J295,0)</f>
        <v>0</v>
      </c>
      <c r="BG295" s="199">
        <f>IF(N295="zákl. prenesená",J295,0)</f>
        <v>0</v>
      </c>
      <c r="BH295" s="199">
        <f>IF(N295="zníž. prenesená",J295,0)</f>
        <v>0</v>
      </c>
      <c r="BI295" s="199">
        <f>IF(N295="nulová",J295,0)</f>
        <v>0</v>
      </c>
      <c r="BJ295" s="15" t="s">
        <v>87</v>
      </c>
      <c r="BK295" s="199">
        <f>ROUND(I295*H295,2)</f>
        <v>0</v>
      </c>
      <c r="BL295" s="15" t="s">
        <v>189</v>
      </c>
      <c r="BM295" s="198" t="s">
        <v>756</v>
      </c>
    </row>
    <row r="296" s="2" customFormat="1" ht="24.15" customHeight="1">
      <c r="A296" s="34"/>
      <c r="B296" s="185"/>
      <c r="C296" s="200" t="s">
        <v>741</v>
      </c>
      <c r="D296" s="200" t="s">
        <v>268</v>
      </c>
      <c r="E296" s="201" t="s">
        <v>1400</v>
      </c>
      <c r="F296" s="202" t="s">
        <v>1401</v>
      </c>
      <c r="G296" s="203" t="s">
        <v>268</v>
      </c>
      <c r="H296" s="204">
        <v>15</v>
      </c>
      <c r="I296" s="205"/>
      <c r="J296" s="206">
        <f>ROUND(I296*H296,2)</f>
        <v>0</v>
      </c>
      <c r="K296" s="207"/>
      <c r="L296" s="208"/>
      <c r="M296" s="209" t="s">
        <v>1</v>
      </c>
      <c r="N296" s="210" t="s">
        <v>41</v>
      </c>
      <c r="O296" s="78"/>
      <c r="P296" s="196">
        <f>O296*H296</f>
        <v>0</v>
      </c>
      <c r="Q296" s="196">
        <v>0</v>
      </c>
      <c r="R296" s="196">
        <f>Q296*H296</f>
        <v>0</v>
      </c>
      <c r="S296" s="196">
        <v>0</v>
      </c>
      <c r="T296" s="197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8" t="s">
        <v>198</v>
      </c>
      <c r="AT296" s="198" t="s">
        <v>268</v>
      </c>
      <c r="AU296" s="198" t="s">
        <v>87</v>
      </c>
      <c r="AY296" s="15" t="s">
        <v>183</v>
      </c>
      <c r="BE296" s="199">
        <f>IF(N296="základná",J296,0)</f>
        <v>0</v>
      </c>
      <c r="BF296" s="199">
        <f>IF(N296="znížená",J296,0)</f>
        <v>0</v>
      </c>
      <c r="BG296" s="199">
        <f>IF(N296="zákl. prenesená",J296,0)</f>
        <v>0</v>
      </c>
      <c r="BH296" s="199">
        <f>IF(N296="zníž. prenesená",J296,0)</f>
        <v>0</v>
      </c>
      <c r="BI296" s="199">
        <f>IF(N296="nulová",J296,0)</f>
        <v>0</v>
      </c>
      <c r="BJ296" s="15" t="s">
        <v>87</v>
      </c>
      <c r="BK296" s="199">
        <f>ROUND(I296*H296,2)</f>
        <v>0</v>
      </c>
      <c r="BL296" s="15" t="s">
        <v>189</v>
      </c>
      <c r="BM296" s="198" t="s">
        <v>760</v>
      </c>
    </row>
    <row r="297" s="2" customFormat="1" ht="24.15" customHeight="1">
      <c r="A297" s="34"/>
      <c r="B297" s="185"/>
      <c r="C297" s="200" t="s">
        <v>465</v>
      </c>
      <c r="D297" s="200" t="s">
        <v>268</v>
      </c>
      <c r="E297" s="201" t="s">
        <v>1402</v>
      </c>
      <c r="F297" s="202" t="s">
        <v>1403</v>
      </c>
      <c r="G297" s="203" t="s">
        <v>268</v>
      </c>
      <c r="H297" s="204">
        <v>50</v>
      </c>
      <c r="I297" s="205"/>
      <c r="J297" s="206">
        <f>ROUND(I297*H297,2)</f>
        <v>0</v>
      </c>
      <c r="K297" s="207"/>
      <c r="L297" s="208"/>
      <c r="M297" s="209" t="s">
        <v>1</v>
      </c>
      <c r="N297" s="210" t="s">
        <v>41</v>
      </c>
      <c r="O297" s="78"/>
      <c r="P297" s="196">
        <f>O297*H297</f>
        <v>0</v>
      </c>
      <c r="Q297" s="196">
        <v>0</v>
      </c>
      <c r="R297" s="196">
        <f>Q297*H297</f>
        <v>0</v>
      </c>
      <c r="S297" s="196">
        <v>0</v>
      </c>
      <c r="T297" s="197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8" t="s">
        <v>198</v>
      </c>
      <c r="AT297" s="198" t="s">
        <v>268</v>
      </c>
      <c r="AU297" s="198" t="s">
        <v>87</v>
      </c>
      <c r="AY297" s="15" t="s">
        <v>183</v>
      </c>
      <c r="BE297" s="199">
        <f>IF(N297="základná",J297,0)</f>
        <v>0</v>
      </c>
      <c r="BF297" s="199">
        <f>IF(N297="znížená",J297,0)</f>
        <v>0</v>
      </c>
      <c r="BG297" s="199">
        <f>IF(N297="zákl. prenesená",J297,0)</f>
        <v>0</v>
      </c>
      <c r="BH297" s="199">
        <f>IF(N297="zníž. prenesená",J297,0)</f>
        <v>0</v>
      </c>
      <c r="BI297" s="199">
        <f>IF(N297="nulová",J297,0)</f>
        <v>0</v>
      </c>
      <c r="BJ297" s="15" t="s">
        <v>87</v>
      </c>
      <c r="BK297" s="199">
        <f>ROUND(I297*H297,2)</f>
        <v>0</v>
      </c>
      <c r="BL297" s="15" t="s">
        <v>189</v>
      </c>
      <c r="BM297" s="198" t="s">
        <v>763</v>
      </c>
    </row>
    <row r="298" s="2" customFormat="1" ht="24.15" customHeight="1">
      <c r="A298" s="34"/>
      <c r="B298" s="185"/>
      <c r="C298" s="200" t="s">
        <v>750</v>
      </c>
      <c r="D298" s="200" t="s">
        <v>268</v>
      </c>
      <c r="E298" s="201" t="s">
        <v>1404</v>
      </c>
      <c r="F298" s="202" t="s">
        <v>1405</v>
      </c>
      <c r="G298" s="203" t="s">
        <v>268</v>
      </c>
      <c r="H298" s="204">
        <v>30</v>
      </c>
      <c r="I298" s="205"/>
      <c r="J298" s="206">
        <f>ROUND(I298*H298,2)</f>
        <v>0</v>
      </c>
      <c r="K298" s="207"/>
      <c r="L298" s="208"/>
      <c r="M298" s="209" t="s">
        <v>1</v>
      </c>
      <c r="N298" s="210" t="s">
        <v>41</v>
      </c>
      <c r="O298" s="78"/>
      <c r="P298" s="196">
        <f>O298*H298</f>
        <v>0</v>
      </c>
      <c r="Q298" s="196">
        <v>0</v>
      </c>
      <c r="R298" s="196">
        <f>Q298*H298</f>
        <v>0</v>
      </c>
      <c r="S298" s="196">
        <v>0</v>
      </c>
      <c r="T298" s="197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8" t="s">
        <v>198</v>
      </c>
      <c r="AT298" s="198" t="s">
        <v>268</v>
      </c>
      <c r="AU298" s="198" t="s">
        <v>87</v>
      </c>
      <c r="AY298" s="15" t="s">
        <v>183</v>
      </c>
      <c r="BE298" s="199">
        <f>IF(N298="základná",J298,0)</f>
        <v>0</v>
      </c>
      <c r="BF298" s="199">
        <f>IF(N298="znížená",J298,0)</f>
        <v>0</v>
      </c>
      <c r="BG298" s="199">
        <f>IF(N298="zákl. prenesená",J298,0)</f>
        <v>0</v>
      </c>
      <c r="BH298" s="199">
        <f>IF(N298="zníž. prenesená",J298,0)</f>
        <v>0</v>
      </c>
      <c r="BI298" s="199">
        <f>IF(N298="nulová",J298,0)</f>
        <v>0</v>
      </c>
      <c r="BJ298" s="15" t="s">
        <v>87</v>
      </c>
      <c r="BK298" s="199">
        <f>ROUND(I298*H298,2)</f>
        <v>0</v>
      </c>
      <c r="BL298" s="15" t="s">
        <v>189</v>
      </c>
      <c r="BM298" s="198" t="s">
        <v>767</v>
      </c>
    </row>
    <row r="299" s="2" customFormat="1" ht="16.5" customHeight="1">
      <c r="A299" s="34"/>
      <c r="B299" s="185"/>
      <c r="C299" s="200" t="s">
        <v>470</v>
      </c>
      <c r="D299" s="200" t="s">
        <v>268</v>
      </c>
      <c r="E299" s="201" t="s">
        <v>1406</v>
      </c>
      <c r="F299" s="202" t="s">
        <v>1407</v>
      </c>
      <c r="G299" s="203" t="s">
        <v>1187</v>
      </c>
      <c r="H299" s="204">
        <v>30</v>
      </c>
      <c r="I299" s="205"/>
      <c r="J299" s="206">
        <f>ROUND(I299*H299,2)</f>
        <v>0</v>
      </c>
      <c r="K299" s="207"/>
      <c r="L299" s="208"/>
      <c r="M299" s="209" t="s">
        <v>1</v>
      </c>
      <c r="N299" s="210" t="s">
        <v>41</v>
      </c>
      <c r="O299" s="78"/>
      <c r="P299" s="196">
        <f>O299*H299</f>
        <v>0</v>
      </c>
      <c r="Q299" s="196">
        <v>0</v>
      </c>
      <c r="R299" s="196">
        <f>Q299*H299</f>
        <v>0</v>
      </c>
      <c r="S299" s="196">
        <v>0</v>
      </c>
      <c r="T299" s="197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8" t="s">
        <v>198</v>
      </c>
      <c r="AT299" s="198" t="s">
        <v>268</v>
      </c>
      <c r="AU299" s="198" t="s">
        <v>87</v>
      </c>
      <c r="AY299" s="15" t="s">
        <v>183</v>
      </c>
      <c r="BE299" s="199">
        <f>IF(N299="základná",J299,0)</f>
        <v>0</v>
      </c>
      <c r="BF299" s="199">
        <f>IF(N299="znížená",J299,0)</f>
        <v>0</v>
      </c>
      <c r="BG299" s="199">
        <f>IF(N299="zákl. prenesená",J299,0)</f>
        <v>0</v>
      </c>
      <c r="BH299" s="199">
        <f>IF(N299="zníž. prenesená",J299,0)</f>
        <v>0</v>
      </c>
      <c r="BI299" s="199">
        <f>IF(N299="nulová",J299,0)</f>
        <v>0</v>
      </c>
      <c r="BJ299" s="15" t="s">
        <v>87</v>
      </c>
      <c r="BK299" s="199">
        <f>ROUND(I299*H299,2)</f>
        <v>0</v>
      </c>
      <c r="BL299" s="15" t="s">
        <v>189</v>
      </c>
      <c r="BM299" s="198" t="s">
        <v>770</v>
      </c>
    </row>
    <row r="300" s="2" customFormat="1" ht="16.5" customHeight="1">
      <c r="A300" s="34"/>
      <c r="B300" s="185"/>
      <c r="C300" s="200" t="s">
        <v>757</v>
      </c>
      <c r="D300" s="200" t="s">
        <v>268</v>
      </c>
      <c r="E300" s="201" t="s">
        <v>1408</v>
      </c>
      <c r="F300" s="202" t="s">
        <v>1409</v>
      </c>
      <c r="G300" s="203" t="s">
        <v>1187</v>
      </c>
      <c r="H300" s="204">
        <v>20</v>
      </c>
      <c r="I300" s="205"/>
      <c r="J300" s="206">
        <f>ROUND(I300*H300,2)</f>
        <v>0</v>
      </c>
      <c r="K300" s="207"/>
      <c r="L300" s="208"/>
      <c r="M300" s="209" t="s">
        <v>1</v>
      </c>
      <c r="N300" s="210" t="s">
        <v>41</v>
      </c>
      <c r="O300" s="78"/>
      <c r="P300" s="196">
        <f>O300*H300</f>
        <v>0</v>
      </c>
      <c r="Q300" s="196">
        <v>0</v>
      </c>
      <c r="R300" s="196">
        <f>Q300*H300</f>
        <v>0</v>
      </c>
      <c r="S300" s="196">
        <v>0</v>
      </c>
      <c r="T300" s="197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8" t="s">
        <v>198</v>
      </c>
      <c r="AT300" s="198" t="s">
        <v>268</v>
      </c>
      <c r="AU300" s="198" t="s">
        <v>87</v>
      </c>
      <c r="AY300" s="15" t="s">
        <v>183</v>
      </c>
      <c r="BE300" s="199">
        <f>IF(N300="základná",J300,0)</f>
        <v>0</v>
      </c>
      <c r="BF300" s="199">
        <f>IF(N300="znížená",J300,0)</f>
        <v>0</v>
      </c>
      <c r="BG300" s="199">
        <f>IF(N300="zákl. prenesená",J300,0)</f>
        <v>0</v>
      </c>
      <c r="BH300" s="199">
        <f>IF(N300="zníž. prenesená",J300,0)</f>
        <v>0</v>
      </c>
      <c r="BI300" s="199">
        <f>IF(N300="nulová",J300,0)</f>
        <v>0</v>
      </c>
      <c r="BJ300" s="15" t="s">
        <v>87</v>
      </c>
      <c r="BK300" s="199">
        <f>ROUND(I300*H300,2)</f>
        <v>0</v>
      </c>
      <c r="BL300" s="15" t="s">
        <v>189</v>
      </c>
      <c r="BM300" s="198" t="s">
        <v>774</v>
      </c>
    </row>
    <row r="301" s="2" customFormat="1" ht="16.5" customHeight="1">
      <c r="A301" s="34"/>
      <c r="B301" s="185"/>
      <c r="C301" s="200" t="s">
        <v>473</v>
      </c>
      <c r="D301" s="200" t="s">
        <v>268</v>
      </c>
      <c r="E301" s="201" t="s">
        <v>1410</v>
      </c>
      <c r="F301" s="202" t="s">
        <v>1411</v>
      </c>
      <c r="G301" s="203" t="s">
        <v>1187</v>
      </c>
      <c r="H301" s="204">
        <v>300</v>
      </c>
      <c r="I301" s="205"/>
      <c r="J301" s="206">
        <f>ROUND(I301*H301,2)</f>
        <v>0</v>
      </c>
      <c r="K301" s="207"/>
      <c r="L301" s="208"/>
      <c r="M301" s="209" t="s">
        <v>1</v>
      </c>
      <c r="N301" s="210" t="s">
        <v>41</v>
      </c>
      <c r="O301" s="78"/>
      <c r="P301" s="196">
        <f>O301*H301</f>
        <v>0</v>
      </c>
      <c r="Q301" s="196">
        <v>0</v>
      </c>
      <c r="R301" s="196">
        <f>Q301*H301</f>
        <v>0</v>
      </c>
      <c r="S301" s="196">
        <v>0</v>
      </c>
      <c r="T301" s="197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8" t="s">
        <v>198</v>
      </c>
      <c r="AT301" s="198" t="s">
        <v>268</v>
      </c>
      <c r="AU301" s="198" t="s">
        <v>87</v>
      </c>
      <c r="AY301" s="15" t="s">
        <v>183</v>
      </c>
      <c r="BE301" s="199">
        <f>IF(N301="základná",J301,0)</f>
        <v>0</v>
      </c>
      <c r="BF301" s="199">
        <f>IF(N301="znížená",J301,0)</f>
        <v>0</v>
      </c>
      <c r="BG301" s="199">
        <f>IF(N301="zákl. prenesená",J301,0)</f>
        <v>0</v>
      </c>
      <c r="BH301" s="199">
        <f>IF(N301="zníž. prenesená",J301,0)</f>
        <v>0</v>
      </c>
      <c r="BI301" s="199">
        <f>IF(N301="nulová",J301,0)</f>
        <v>0</v>
      </c>
      <c r="BJ301" s="15" t="s">
        <v>87</v>
      </c>
      <c r="BK301" s="199">
        <f>ROUND(I301*H301,2)</f>
        <v>0</v>
      </c>
      <c r="BL301" s="15" t="s">
        <v>189</v>
      </c>
      <c r="BM301" s="198" t="s">
        <v>779</v>
      </c>
    </row>
    <row r="302" s="2" customFormat="1" ht="21.75" customHeight="1">
      <c r="A302" s="34"/>
      <c r="B302" s="185"/>
      <c r="C302" s="200" t="s">
        <v>764</v>
      </c>
      <c r="D302" s="200" t="s">
        <v>268</v>
      </c>
      <c r="E302" s="201" t="s">
        <v>1412</v>
      </c>
      <c r="F302" s="202" t="s">
        <v>1413</v>
      </c>
      <c r="G302" s="203" t="s">
        <v>1187</v>
      </c>
      <c r="H302" s="204">
        <v>14</v>
      </c>
      <c r="I302" s="205"/>
      <c r="J302" s="206">
        <f>ROUND(I302*H302,2)</f>
        <v>0</v>
      </c>
      <c r="K302" s="207"/>
      <c r="L302" s="208"/>
      <c r="M302" s="209" t="s">
        <v>1</v>
      </c>
      <c r="N302" s="210" t="s">
        <v>41</v>
      </c>
      <c r="O302" s="78"/>
      <c r="P302" s="196">
        <f>O302*H302</f>
        <v>0</v>
      </c>
      <c r="Q302" s="196">
        <v>0</v>
      </c>
      <c r="R302" s="196">
        <f>Q302*H302</f>
        <v>0</v>
      </c>
      <c r="S302" s="196">
        <v>0</v>
      </c>
      <c r="T302" s="197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8" t="s">
        <v>198</v>
      </c>
      <c r="AT302" s="198" t="s">
        <v>268</v>
      </c>
      <c r="AU302" s="198" t="s">
        <v>87</v>
      </c>
      <c r="AY302" s="15" t="s">
        <v>183</v>
      </c>
      <c r="BE302" s="199">
        <f>IF(N302="základná",J302,0)</f>
        <v>0</v>
      </c>
      <c r="BF302" s="199">
        <f>IF(N302="znížená",J302,0)</f>
        <v>0</v>
      </c>
      <c r="BG302" s="199">
        <f>IF(N302="zákl. prenesená",J302,0)</f>
        <v>0</v>
      </c>
      <c r="BH302" s="199">
        <f>IF(N302="zníž. prenesená",J302,0)</f>
        <v>0</v>
      </c>
      <c r="BI302" s="199">
        <f>IF(N302="nulová",J302,0)</f>
        <v>0</v>
      </c>
      <c r="BJ302" s="15" t="s">
        <v>87</v>
      </c>
      <c r="BK302" s="199">
        <f>ROUND(I302*H302,2)</f>
        <v>0</v>
      </c>
      <c r="BL302" s="15" t="s">
        <v>189</v>
      </c>
      <c r="BM302" s="198" t="s">
        <v>783</v>
      </c>
    </row>
    <row r="303" s="2" customFormat="1" ht="16.5" customHeight="1">
      <c r="A303" s="34"/>
      <c r="B303" s="185"/>
      <c r="C303" s="200" t="s">
        <v>477</v>
      </c>
      <c r="D303" s="200" t="s">
        <v>268</v>
      </c>
      <c r="E303" s="201" t="s">
        <v>1414</v>
      </c>
      <c r="F303" s="202" t="s">
        <v>1415</v>
      </c>
      <c r="G303" s="203" t="s">
        <v>268</v>
      </c>
      <c r="H303" s="204">
        <v>1692</v>
      </c>
      <c r="I303" s="205"/>
      <c r="J303" s="206">
        <f>ROUND(I303*H303,2)</f>
        <v>0</v>
      </c>
      <c r="K303" s="207"/>
      <c r="L303" s="208"/>
      <c r="M303" s="209" t="s">
        <v>1</v>
      </c>
      <c r="N303" s="210" t="s">
        <v>41</v>
      </c>
      <c r="O303" s="78"/>
      <c r="P303" s="196">
        <f>O303*H303</f>
        <v>0</v>
      </c>
      <c r="Q303" s="196">
        <v>0</v>
      </c>
      <c r="R303" s="196">
        <f>Q303*H303</f>
        <v>0</v>
      </c>
      <c r="S303" s="196">
        <v>0</v>
      </c>
      <c r="T303" s="197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8" t="s">
        <v>198</v>
      </c>
      <c r="AT303" s="198" t="s">
        <v>268</v>
      </c>
      <c r="AU303" s="198" t="s">
        <v>87</v>
      </c>
      <c r="AY303" s="15" t="s">
        <v>183</v>
      </c>
      <c r="BE303" s="199">
        <f>IF(N303="základná",J303,0)</f>
        <v>0</v>
      </c>
      <c r="BF303" s="199">
        <f>IF(N303="znížená",J303,0)</f>
        <v>0</v>
      </c>
      <c r="BG303" s="199">
        <f>IF(N303="zákl. prenesená",J303,0)</f>
        <v>0</v>
      </c>
      <c r="BH303" s="199">
        <f>IF(N303="zníž. prenesená",J303,0)</f>
        <v>0</v>
      </c>
      <c r="BI303" s="199">
        <f>IF(N303="nulová",J303,0)</f>
        <v>0</v>
      </c>
      <c r="BJ303" s="15" t="s">
        <v>87</v>
      </c>
      <c r="BK303" s="199">
        <f>ROUND(I303*H303,2)</f>
        <v>0</v>
      </c>
      <c r="BL303" s="15" t="s">
        <v>189</v>
      </c>
      <c r="BM303" s="198" t="s">
        <v>786</v>
      </c>
    </row>
    <row r="304" s="2" customFormat="1" ht="24.15" customHeight="1">
      <c r="A304" s="34"/>
      <c r="B304" s="185"/>
      <c r="C304" s="200" t="s">
        <v>771</v>
      </c>
      <c r="D304" s="200" t="s">
        <v>268</v>
      </c>
      <c r="E304" s="201" t="s">
        <v>1416</v>
      </c>
      <c r="F304" s="202" t="s">
        <v>1417</v>
      </c>
      <c r="G304" s="203" t="s">
        <v>1187</v>
      </c>
      <c r="H304" s="204">
        <v>24</v>
      </c>
      <c r="I304" s="205"/>
      <c r="J304" s="206">
        <f>ROUND(I304*H304,2)</f>
        <v>0</v>
      </c>
      <c r="K304" s="207"/>
      <c r="L304" s="208"/>
      <c r="M304" s="209" t="s">
        <v>1</v>
      </c>
      <c r="N304" s="210" t="s">
        <v>41</v>
      </c>
      <c r="O304" s="78"/>
      <c r="P304" s="196">
        <f>O304*H304</f>
        <v>0</v>
      </c>
      <c r="Q304" s="196">
        <v>0</v>
      </c>
      <c r="R304" s="196">
        <f>Q304*H304</f>
        <v>0</v>
      </c>
      <c r="S304" s="196">
        <v>0</v>
      </c>
      <c r="T304" s="197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8" t="s">
        <v>198</v>
      </c>
      <c r="AT304" s="198" t="s">
        <v>268</v>
      </c>
      <c r="AU304" s="198" t="s">
        <v>87</v>
      </c>
      <c r="AY304" s="15" t="s">
        <v>183</v>
      </c>
      <c r="BE304" s="199">
        <f>IF(N304="základná",J304,0)</f>
        <v>0</v>
      </c>
      <c r="BF304" s="199">
        <f>IF(N304="znížená",J304,0)</f>
        <v>0</v>
      </c>
      <c r="BG304" s="199">
        <f>IF(N304="zákl. prenesená",J304,0)</f>
        <v>0</v>
      </c>
      <c r="BH304" s="199">
        <f>IF(N304="zníž. prenesená",J304,0)</f>
        <v>0</v>
      </c>
      <c r="BI304" s="199">
        <f>IF(N304="nulová",J304,0)</f>
        <v>0</v>
      </c>
      <c r="BJ304" s="15" t="s">
        <v>87</v>
      </c>
      <c r="BK304" s="199">
        <f>ROUND(I304*H304,2)</f>
        <v>0</v>
      </c>
      <c r="BL304" s="15" t="s">
        <v>189</v>
      </c>
      <c r="BM304" s="198" t="s">
        <v>790</v>
      </c>
    </row>
    <row r="305" s="2" customFormat="1" ht="16.5" customHeight="1">
      <c r="A305" s="34"/>
      <c r="B305" s="185"/>
      <c r="C305" s="200" t="s">
        <v>480</v>
      </c>
      <c r="D305" s="200" t="s">
        <v>268</v>
      </c>
      <c r="E305" s="201" t="s">
        <v>1418</v>
      </c>
      <c r="F305" s="202" t="s">
        <v>1419</v>
      </c>
      <c r="G305" s="203" t="s">
        <v>1187</v>
      </c>
      <c r="H305" s="204">
        <v>48</v>
      </c>
      <c r="I305" s="205"/>
      <c r="J305" s="206">
        <f>ROUND(I305*H305,2)</f>
        <v>0</v>
      </c>
      <c r="K305" s="207"/>
      <c r="L305" s="208"/>
      <c r="M305" s="209" t="s">
        <v>1</v>
      </c>
      <c r="N305" s="210" t="s">
        <v>41</v>
      </c>
      <c r="O305" s="78"/>
      <c r="P305" s="196">
        <f>O305*H305</f>
        <v>0</v>
      </c>
      <c r="Q305" s="196">
        <v>0</v>
      </c>
      <c r="R305" s="196">
        <f>Q305*H305</f>
        <v>0</v>
      </c>
      <c r="S305" s="196">
        <v>0</v>
      </c>
      <c r="T305" s="197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8" t="s">
        <v>198</v>
      </c>
      <c r="AT305" s="198" t="s">
        <v>268</v>
      </c>
      <c r="AU305" s="198" t="s">
        <v>87</v>
      </c>
      <c r="AY305" s="15" t="s">
        <v>183</v>
      </c>
      <c r="BE305" s="199">
        <f>IF(N305="základná",J305,0)</f>
        <v>0</v>
      </c>
      <c r="BF305" s="199">
        <f>IF(N305="znížená",J305,0)</f>
        <v>0</v>
      </c>
      <c r="BG305" s="199">
        <f>IF(N305="zákl. prenesená",J305,0)</f>
        <v>0</v>
      </c>
      <c r="BH305" s="199">
        <f>IF(N305="zníž. prenesená",J305,0)</f>
        <v>0</v>
      </c>
      <c r="BI305" s="199">
        <f>IF(N305="nulová",J305,0)</f>
        <v>0</v>
      </c>
      <c r="BJ305" s="15" t="s">
        <v>87</v>
      </c>
      <c r="BK305" s="199">
        <f>ROUND(I305*H305,2)</f>
        <v>0</v>
      </c>
      <c r="BL305" s="15" t="s">
        <v>189</v>
      </c>
      <c r="BM305" s="198" t="s">
        <v>793</v>
      </c>
    </row>
    <row r="306" s="12" customFormat="1" ht="22.8" customHeight="1">
      <c r="A306" s="12"/>
      <c r="B306" s="172"/>
      <c r="C306" s="12"/>
      <c r="D306" s="173" t="s">
        <v>74</v>
      </c>
      <c r="E306" s="183" t="s">
        <v>1420</v>
      </c>
      <c r="F306" s="183" t="s">
        <v>1421</v>
      </c>
      <c r="G306" s="12"/>
      <c r="H306" s="12"/>
      <c r="I306" s="175"/>
      <c r="J306" s="184">
        <f>BK306</f>
        <v>0</v>
      </c>
      <c r="K306" s="12"/>
      <c r="L306" s="172"/>
      <c r="M306" s="177"/>
      <c r="N306" s="178"/>
      <c r="O306" s="178"/>
      <c r="P306" s="179">
        <f>SUM(P307:P324)</f>
        <v>0</v>
      </c>
      <c r="Q306" s="178"/>
      <c r="R306" s="179">
        <f>SUM(R307:R324)</f>
        <v>0</v>
      </c>
      <c r="S306" s="178"/>
      <c r="T306" s="180">
        <f>SUM(T307:T324)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73" t="s">
        <v>82</v>
      </c>
      <c r="AT306" s="181" t="s">
        <v>74</v>
      </c>
      <c r="AU306" s="181" t="s">
        <v>82</v>
      </c>
      <c r="AY306" s="173" t="s">
        <v>183</v>
      </c>
      <c r="BK306" s="182">
        <f>SUM(BK307:BK324)</f>
        <v>0</v>
      </c>
    </row>
    <row r="307" s="2" customFormat="1" ht="24.15" customHeight="1">
      <c r="A307" s="34"/>
      <c r="B307" s="185"/>
      <c r="C307" s="186" t="s">
        <v>780</v>
      </c>
      <c r="D307" s="186" t="s">
        <v>185</v>
      </c>
      <c r="E307" s="187" t="s">
        <v>1245</v>
      </c>
      <c r="F307" s="188" t="s">
        <v>1422</v>
      </c>
      <c r="G307" s="189" t="s">
        <v>268</v>
      </c>
      <c r="H307" s="190">
        <v>15</v>
      </c>
      <c r="I307" s="191"/>
      <c r="J307" s="192">
        <f>ROUND(I307*H307,2)</f>
        <v>0</v>
      </c>
      <c r="K307" s="193"/>
      <c r="L307" s="35"/>
      <c r="M307" s="194" t="s">
        <v>1</v>
      </c>
      <c r="N307" s="195" t="s">
        <v>41</v>
      </c>
      <c r="O307" s="78"/>
      <c r="P307" s="196">
        <f>O307*H307</f>
        <v>0</v>
      </c>
      <c r="Q307" s="196">
        <v>0</v>
      </c>
      <c r="R307" s="196">
        <f>Q307*H307</f>
        <v>0</v>
      </c>
      <c r="S307" s="196">
        <v>0</v>
      </c>
      <c r="T307" s="197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8" t="s">
        <v>189</v>
      </c>
      <c r="AT307" s="198" t="s">
        <v>185</v>
      </c>
      <c r="AU307" s="198" t="s">
        <v>87</v>
      </c>
      <c r="AY307" s="15" t="s">
        <v>183</v>
      </c>
      <c r="BE307" s="199">
        <f>IF(N307="základná",J307,0)</f>
        <v>0</v>
      </c>
      <c r="BF307" s="199">
        <f>IF(N307="znížená",J307,0)</f>
        <v>0</v>
      </c>
      <c r="BG307" s="199">
        <f>IF(N307="zákl. prenesená",J307,0)</f>
        <v>0</v>
      </c>
      <c r="BH307" s="199">
        <f>IF(N307="zníž. prenesená",J307,0)</f>
        <v>0</v>
      </c>
      <c r="BI307" s="199">
        <f>IF(N307="nulová",J307,0)</f>
        <v>0</v>
      </c>
      <c r="BJ307" s="15" t="s">
        <v>87</v>
      </c>
      <c r="BK307" s="199">
        <f>ROUND(I307*H307,2)</f>
        <v>0</v>
      </c>
      <c r="BL307" s="15" t="s">
        <v>189</v>
      </c>
      <c r="BM307" s="198" t="s">
        <v>797</v>
      </c>
    </row>
    <row r="308" s="2" customFormat="1" ht="24.15" customHeight="1">
      <c r="A308" s="34"/>
      <c r="B308" s="185"/>
      <c r="C308" s="186" t="s">
        <v>484</v>
      </c>
      <c r="D308" s="186" t="s">
        <v>185</v>
      </c>
      <c r="E308" s="187" t="s">
        <v>1248</v>
      </c>
      <c r="F308" s="188" t="s">
        <v>1423</v>
      </c>
      <c r="G308" s="189" t="s">
        <v>268</v>
      </c>
      <c r="H308" s="190">
        <v>50</v>
      </c>
      <c r="I308" s="191"/>
      <c r="J308" s="192">
        <f>ROUND(I308*H308,2)</f>
        <v>0</v>
      </c>
      <c r="K308" s="193"/>
      <c r="L308" s="35"/>
      <c r="M308" s="194" t="s">
        <v>1</v>
      </c>
      <c r="N308" s="195" t="s">
        <v>41</v>
      </c>
      <c r="O308" s="78"/>
      <c r="P308" s="196">
        <f>O308*H308</f>
        <v>0</v>
      </c>
      <c r="Q308" s="196">
        <v>0</v>
      </c>
      <c r="R308" s="196">
        <f>Q308*H308</f>
        <v>0</v>
      </c>
      <c r="S308" s="196">
        <v>0</v>
      </c>
      <c r="T308" s="197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8" t="s">
        <v>189</v>
      </c>
      <c r="AT308" s="198" t="s">
        <v>185</v>
      </c>
      <c r="AU308" s="198" t="s">
        <v>87</v>
      </c>
      <c r="AY308" s="15" t="s">
        <v>183</v>
      </c>
      <c r="BE308" s="199">
        <f>IF(N308="základná",J308,0)</f>
        <v>0</v>
      </c>
      <c r="BF308" s="199">
        <f>IF(N308="znížená",J308,0)</f>
        <v>0</v>
      </c>
      <c r="BG308" s="199">
        <f>IF(N308="zákl. prenesená",J308,0)</f>
        <v>0</v>
      </c>
      <c r="BH308" s="199">
        <f>IF(N308="zníž. prenesená",J308,0)</f>
        <v>0</v>
      </c>
      <c r="BI308" s="199">
        <f>IF(N308="nulová",J308,0)</f>
        <v>0</v>
      </c>
      <c r="BJ308" s="15" t="s">
        <v>87</v>
      </c>
      <c r="BK308" s="199">
        <f>ROUND(I308*H308,2)</f>
        <v>0</v>
      </c>
      <c r="BL308" s="15" t="s">
        <v>189</v>
      </c>
      <c r="BM308" s="198" t="s">
        <v>800</v>
      </c>
    </row>
    <row r="309" s="2" customFormat="1" ht="24.15" customHeight="1">
      <c r="A309" s="34"/>
      <c r="B309" s="185"/>
      <c r="C309" s="186" t="s">
        <v>787</v>
      </c>
      <c r="D309" s="186" t="s">
        <v>185</v>
      </c>
      <c r="E309" s="187" t="s">
        <v>1250</v>
      </c>
      <c r="F309" s="188" t="s">
        <v>1424</v>
      </c>
      <c r="G309" s="189" t="s">
        <v>268</v>
      </c>
      <c r="H309" s="190">
        <v>30</v>
      </c>
      <c r="I309" s="191"/>
      <c r="J309" s="192">
        <f>ROUND(I309*H309,2)</f>
        <v>0</v>
      </c>
      <c r="K309" s="193"/>
      <c r="L309" s="35"/>
      <c r="M309" s="194" t="s">
        <v>1</v>
      </c>
      <c r="N309" s="195" t="s">
        <v>41</v>
      </c>
      <c r="O309" s="78"/>
      <c r="P309" s="196">
        <f>O309*H309</f>
        <v>0</v>
      </c>
      <c r="Q309" s="196">
        <v>0</v>
      </c>
      <c r="R309" s="196">
        <f>Q309*H309</f>
        <v>0</v>
      </c>
      <c r="S309" s="196">
        <v>0</v>
      </c>
      <c r="T309" s="197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8" t="s">
        <v>189</v>
      </c>
      <c r="AT309" s="198" t="s">
        <v>185</v>
      </c>
      <c r="AU309" s="198" t="s">
        <v>87</v>
      </c>
      <c r="AY309" s="15" t="s">
        <v>183</v>
      </c>
      <c r="BE309" s="199">
        <f>IF(N309="základná",J309,0)</f>
        <v>0</v>
      </c>
      <c r="BF309" s="199">
        <f>IF(N309="znížená",J309,0)</f>
        <v>0</v>
      </c>
      <c r="BG309" s="199">
        <f>IF(N309="zákl. prenesená",J309,0)</f>
        <v>0</v>
      </c>
      <c r="BH309" s="199">
        <f>IF(N309="zníž. prenesená",J309,0)</f>
        <v>0</v>
      </c>
      <c r="BI309" s="199">
        <f>IF(N309="nulová",J309,0)</f>
        <v>0</v>
      </c>
      <c r="BJ309" s="15" t="s">
        <v>87</v>
      </c>
      <c r="BK309" s="199">
        <f>ROUND(I309*H309,2)</f>
        <v>0</v>
      </c>
      <c r="BL309" s="15" t="s">
        <v>189</v>
      </c>
      <c r="BM309" s="198" t="s">
        <v>804</v>
      </c>
    </row>
    <row r="310" s="2" customFormat="1" ht="24.15" customHeight="1">
      <c r="A310" s="34"/>
      <c r="B310" s="185"/>
      <c r="C310" s="186" t="s">
        <v>487</v>
      </c>
      <c r="D310" s="186" t="s">
        <v>185</v>
      </c>
      <c r="E310" s="187" t="s">
        <v>1252</v>
      </c>
      <c r="F310" s="188" t="s">
        <v>1425</v>
      </c>
      <c r="G310" s="189" t="s">
        <v>268</v>
      </c>
      <c r="H310" s="190">
        <v>43</v>
      </c>
      <c r="I310" s="191"/>
      <c r="J310" s="192">
        <f>ROUND(I310*H310,2)</f>
        <v>0</v>
      </c>
      <c r="K310" s="193"/>
      <c r="L310" s="35"/>
      <c r="M310" s="194" t="s">
        <v>1</v>
      </c>
      <c r="N310" s="195" t="s">
        <v>41</v>
      </c>
      <c r="O310" s="78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8" t="s">
        <v>189</v>
      </c>
      <c r="AT310" s="198" t="s">
        <v>185</v>
      </c>
      <c r="AU310" s="198" t="s">
        <v>87</v>
      </c>
      <c r="AY310" s="15" t="s">
        <v>183</v>
      </c>
      <c r="BE310" s="199">
        <f>IF(N310="základná",J310,0)</f>
        <v>0</v>
      </c>
      <c r="BF310" s="199">
        <f>IF(N310="znížená",J310,0)</f>
        <v>0</v>
      </c>
      <c r="BG310" s="199">
        <f>IF(N310="zákl. prenesená",J310,0)</f>
        <v>0</v>
      </c>
      <c r="BH310" s="199">
        <f>IF(N310="zníž. prenesená",J310,0)</f>
        <v>0</v>
      </c>
      <c r="BI310" s="199">
        <f>IF(N310="nulová",J310,0)</f>
        <v>0</v>
      </c>
      <c r="BJ310" s="15" t="s">
        <v>87</v>
      </c>
      <c r="BK310" s="199">
        <f>ROUND(I310*H310,2)</f>
        <v>0</v>
      </c>
      <c r="BL310" s="15" t="s">
        <v>189</v>
      </c>
      <c r="BM310" s="198" t="s">
        <v>807</v>
      </c>
    </row>
    <row r="311" s="2" customFormat="1" ht="33" customHeight="1">
      <c r="A311" s="34"/>
      <c r="B311" s="185"/>
      <c r="C311" s="186" t="s">
        <v>794</v>
      </c>
      <c r="D311" s="186" t="s">
        <v>185</v>
      </c>
      <c r="E311" s="187" t="s">
        <v>1254</v>
      </c>
      <c r="F311" s="188" t="s">
        <v>1426</v>
      </c>
      <c r="G311" s="189" t="s">
        <v>268</v>
      </c>
      <c r="H311" s="190">
        <v>85</v>
      </c>
      <c r="I311" s="191"/>
      <c r="J311" s="192">
        <f>ROUND(I311*H311,2)</f>
        <v>0</v>
      </c>
      <c r="K311" s="193"/>
      <c r="L311" s="35"/>
      <c r="M311" s="194" t="s">
        <v>1</v>
      </c>
      <c r="N311" s="195" t="s">
        <v>41</v>
      </c>
      <c r="O311" s="78"/>
      <c r="P311" s="196">
        <f>O311*H311</f>
        <v>0</v>
      </c>
      <c r="Q311" s="196">
        <v>0</v>
      </c>
      <c r="R311" s="196">
        <f>Q311*H311</f>
        <v>0</v>
      </c>
      <c r="S311" s="196">
        <v>0</v>
      </c>
      <c r="T311" s="197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8" t="s">
        <v>189</v>
      </c>
      <c r="AT311" s="198" t="s">
        <v>185</v>
      </c>
      <c r="AU311" s="198" t="s">
        <v>87</v>
      </c>
      <c r="AY311" s="15" t="s">
        <v>183</v>
      </c>
      <c r="BE311" s="199">
        <f>IF(N311="základná",J311,0)</f>
        <v>0</v>
      </c>
      <c r="BF311" s="199">
        <f>IF(N311="znížená",J311,0)</f>
        <v>0</v>
      </c>
      <c r="BG311" s="199">
        <f>IF(N311="zákl. prenesená",J311,0)</f>
        <v>0</v>
      </c>
      <c r="BH311" s="199">
        <f>IF(N311="zníž. prenesená",J311,0)</f>
        <v>0</v>
      </c>
      <c r="BI311" s="199">
        <f>IF(N311="nulová",J311,0)</f>
        <v>0</v>
      </c>
      <c r="BJ311" s="15" t="s">
        <v>87</v>
      </c>
      <c r="BK311" s="199">
        <f>ROUND(I311*H311,2)</f>
        <v>0</v>
      </c>
      <c r="BL311" s="15" t="s">
        <v>189</v>
      </c>
      <c r="BM311" s="198" t="s">
        <v>811</v>
      </c>
    </row>
    <row r="312" s="2" customFormat="1" ht="24.15" customHeight="1">
      <c r="A312" s="34"/>
      <c r="B312" s="185"/>
      <c r="C312" s="186" t="s">
        <v>491</v>
      </c>
      <c r="D312" s="186" t="s">
        <v>185</v>
      </c>
      <c r="E312" s="187" t="s">
        <v>1256</v>
      </c>
      <c r="F312" s="188" t="s">
        <v>1427</v>
      </c>
      <c r="G312" s="189" t="s">
        <v>268</v>
      </c>
      <c r="H312" s="190">
        <v>40</v>
      </c>
      <c r="I312" s="191"/>
      <c r="J312" s="192">
        <f>ROUND(I312*H312,2)</f>
        <v>0</v>
      </c>
      <c r="K312" s="193"/>
      <c r="L312" s="35"/>
      <c r="M312" s="194" t="s">
        <v>1</v>
      </c>
      <c r="N312" s="195" t="s">
        <v>41</v>
      </c>
      <c r="O312" s="78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8" t="s">
        <v>189</v>
      </c>
      <c r="AT312" s="198" t="s">
        <v>185</v>
      </c>
      <c r="AU312" s="198" t="s">
        <v>87</v>
      </c>
      <c r="AY312" s="15" t="s">
        <v>183</v>
      </c>
      <c r="BE312" s="199">
        <f>IF(N312="základná",J312,0)</f>
        <v>0</v>
      </c>
      <c r="BF312" s="199">
        <f>IF(N312="znížená",J312,0)</f>
        <v>0</v>
      </c>
      <c r="BG312" s="199">
        <f>IF(N312="zákl. prenesená",J312,0)</f>
        <v>0</v>
      </c>
      <c r="BH312" s="199">
        <f>IF(N312="zníž. prenesená",J312,0)</f>
        <v>0</v>
      </c>
      <c r="BI312" s="199">
        <f>IF(N312="nulová",J312,0)</f>
        <v>0</v>
      </c>
      <c r="BJ312" s="15" t="s">
        <v>87</v>
      </c>
      <c r="BK312" s="199">
        <f>ROUND(I312*H312,2)</f>
        <v>0</v>
      </c>
      <c r="BL312" s="15" t="s">
        <v>189</v>
      </c>
      <c r="BM312" s="198" t="s">
        <v>814</v>
      </c>
    </row>
    <row r="313" s="2" customFormat="1" ht="24.15" customHeight="1">
      <c r="A313" s="34"/>
      <c r="B313" s="185"/>
      <c r="C313" s="186" t="s">
        <v>801</v>
      </c>
      <c r="D313" s="186" t="s">
        <v>185</v>
      </c>
      <c r="E313" s="187" t="s">
        <v>1258</v>
      </c>
      <c r="F313" s="188" t="s">
        <v>1428</v>
      </c>
      <c r="G313" s="189" t="s">
        <v>1187</v>
      </c>
      <c r="H313" s="190">
        <v>300</v>
      </c>
      <c r="I313" s="191"/>
      <c r="J313" s="192">
        <f>ROUND(I313*H313,2)</f>
        <v>0</v>
      </c>
      <c r="K313" s="193"/>
      <c r="L313" s="35"/>
      <c r="M313" s="194" t="s">
        <v>1</v>
      </c>
      <c r="N313" s="195" t="s">
        <v>41</v>
      </c>
      <c r="O313" s="78"/>
      <c r="P313" s="196">
        <f>O313*H313</f>
        <v>0</v>
      </c>
      <c r="Q313" s="196">
        <v>0</v>
      </c>
      <c r="R313" s="196">
        <f>Q313*H313</f>
        <v>0</v>
      </c>
      <c r="S313" s="196">
        <v>0</v>
      </c>
      <c r="T313" s="197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8" t="s">
        <v>189</v>
      </c>
      <c r="AT313" s="198" t="s">
        <v>185</v>
      </c>
      <c r="AU313" s="198" t="s">
        <v>87</v>
      </c>
      <c r="AY313" s="15" t="s">
        <v>183</v>
      </c>
      <c r="BE313" s="199">
        <f>IF(N313="základná",J313,0)</f>
        <v>0</v>
      </c>
      <c r="BF313" s="199">
        <f>IF(N313="znížená",J313,0)</f>
        <v>0</v>
      </c>
      <c r="BG313" s="199">
        <f>IF(N313="zákl. prenesená",J313,0)</f>
        <v>0</v>
      </c>
      <c r="BH313" s="199">
        <f>IF(N313="zníž. prenesená",J313,0)</f>
        <v>0</v>
      </c>
      <c r="BI313" s="199">
        <f>IF(N313="nulová",J313,0)</f>
        <v>0</v>
      </c>
      <c r="BJ313" s="15" t="s">
        <v>87</v>
      </c>
      <c r="BK313" s="199">
        <f>ROUND(I313*H313,2)</f>
        <v>0</v>
      </c>
      <c r="BL313" s="15" t="s">
        <v>189</v>
      </c>
      <c r="BM313" s="198" t="s">
        <v>818</v>
      </c>
    </row>
    <row r="314" s="2" customFormat="1" ht="16.5" customHeight="1">
      <c r="A314" s="34"/>
      <c r="B314" s="185"/>
      <c r="C314" s="186" t="s">
        <v>494</v>
      </c>
      <c r="D314" s="186" t="s">
        <v>185</v>
      </c>
      <c r="E314" s="187" t="s">
        <v>1260</v>
      </c>
      <c r="F314" s="188" t="s">
        <v>1429</v>
      </c>
      <c r="G314" s="189" t="s">
        <v>1187</v>
      </c>
      <c r="H314" s="190">
        <v>14</v>
      </c>
      <c r="I314" s="191"/>
      <c r="J314" s="192">
        <f>ROUND(I314*H314,2)</f>
        <v>0</v>
      </c>
      <c r="K314" s="193"/>
      <c r="L314" s="35"/>
      <c r="M314" s="194" t="s">
        <v>1</v>
      </c>
      <c r="N314" s="195" t="s">
        <v>41</v>
      </c>
      <c r="O314" s="78"/>
      <c r="P314" s="196">
        <f>O314*H314</f>
        <v>0</v>
      </c>
      <c r="Q314" s="196">
        <v>0</v>
      </c>
      <c r="R314" s="196">
        <f>Q314*H314</f>
        <v>0</v>
      </c>
      <c r="S314" s="196">
        <v>0</v>
      </c>
      <c r="T314" s="197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8" t="s">
        <v>189</v>
      </c>
      <c r="AT314" s="198" t="s">
        <v>185</v>
      </c>
      <c r="AU314" s="198" t="s">
        <v>87</v>
      </c>
      <c r="AY314" s="15" t="s">
        <v>183</v>
      </c>
      <c r="BE314" s="199">
        <f>IF(N314="základná",J314,0)</f>
        <v>0</v>
      </c>
      <c r="BF314" s="199">
        <f>IF(N314="znížená",J314,0)</f>
        <v>0</v>
      </c>
      <c r="BG314" s="199">
        <f>IF(N314="zákl. prenesená",J314,0)</f>
        <v>0</v>
      </c>
      <c r="BH314" s="199">
        <f>IF(N314="zníž. prenesená",J314,0)</f>
        <v>0</v>
      </c>
      <c r="BI314" s="199">
        <f>IF(N314="nulová",J314,0)</f>
        <v>0</v>
      </c>
      <c r="BJ314" s="15" t="s">
        <v>87</v>
      </c>
      <c r="BK314" s="199">
        <f>ROUND(I314*H314,2)</f>
        <v>0</v>
      </c>
      <c r="BL314" s="15" t="s">
        <v>189</v>
      </c>
      <c r="BM314" s="198" t="s">
        <v>821</v>
      </c>
    </row>
    <row r="315" s="2" customFormat="1" ht="16.5" customHeight="1">
      <c r="A315" s="34"/>
      <c r="B315" s="185"/>
      <c r="C315" s="186" t="s">
        <v>808</v>
      </c>
      <c r="D315" s="186" t="s">
        <v>185</v>
      </c>
      <c r="E315" s="187" t="s">
        <v>1262</v>
      </c>
      <c r="F315" s="188" t="s">
        <v>1430</v>
      </c>
      <c r="G315" s="189" t="s">
        <v>1187</v>
      </c>
      <c r="H315" s="190">
        <v>14</v>
      </c>
      <c r="I315" s="191"/>
      <c r="J315" s="192">
        <f>ROUND(I315*H315,2)</f>
        <v>0</v>
      </c>
      <c r="K315" s="193"/>
      <c r="L315" s="35"/>
      <c r="M315" s="194" t="s">
        <v>1</v>
      </c>
      <c r="N315" s="195" t="s">
        <v>41</v>
      </c>
      <c r="O315" s="78"/>
      <c r="P315" s="196">
        <f>O315*H315</f>
        <v>0</v>
      </c>
      <c r="Q315" s="196">
        <v>0</v>
      </c>
      <c r="R315" s="196">
        <f>Q315*H315</f>
        <v>0</v>
      </c>
      <c r="S315" s="196">
        <v>0</v>
      </c>
      <c r="T315" s="197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8" t="s">
        <v>189</v>
      </c>
      <c r="AT315" s="198" t="s">
        <v>185</v>
      </c>
      <c r="AU315" s="198" t="s">
        <v>87</v>
      </c>
      <c r="AY315" s="15" t="s">
        <v>183</v>
      </c>
      <c r="BE315" s="199">
        <f>IF(N315="základná",J315,0)</f>
        <v>0</v>
      </c>
      <c r="BF315" s="199">
        <f>IF(N315="znížená",J315,0)</f>
        <v>0</v>
      </c>
      <c r="BG315" s="199">
        <f>IF(N315="zákl. prenesená",J315,0)</f>
        <v>0</v>
      </c>
      <c r="BH315" s="199">
        <f>IF(N315="zníž. prenesená",J315,0)</f>
        <v>0</v>
      </c>
      <c r="BI315" s="199">
        <f>IF(N315="nulová",J315,0)</f>
        <v>0</v>
      </c>
      <c r="BJ315" s="15" t="s">
        <v>87</v>
      </c>
      <c r="BK315" s="199">
        <f>ROUND(I315*H315,2)</f>
        <v>0</v>
      </c>
      <c r="BL315" s="15" t="s">
        <v>189</v>
      </c>
      <c r="BM315" s="198" t="s">
        <v>825</v>
      </c>
    </row>
    <row r="316" s="2" customFormat="1" ht="24.15" customHeight="1">
      <c r="A316" s="34"/>
      <c r="B316" s="185"/>
      <c r="C316" s="186" t="s">
        <v>498</v>
      </c>
      <c r="D316" s="186" t="s">
        <v>185</v>
      </c>
      <c r="E316" s="187" t="s">
        <v>1264</v>
      </c>
      <c r="F316" s="188" t="s">
        <v>1431</v>
      </c>
      <c r="G316" s="189" t="s">
        <v>1187</v>
      </c>
      <c r="H316" s="190">
        <v>20</v>
      </c>
      <c r="I316" s="191"/>
      <c r="J316" s="192">
        <f>ROUND(I316*H316,2)</f>
        <v>0</v>
      </c>
      <c r="K316" s="193"/>
      <c r="L316" s="35"/>
      <c r="M316" s="194" t="s">
        <v>1</v>
      </c>
      <c r="N316" s="195" t="s">
        <v>41</v>
      </c>
      <c r="O316" s="78"/>
      <c r="P316" s="196">
        <f>O316*H316</f>
        <v>0</v>
      </c>
      <c r="Q316" s="196">
        <v>0</v>
      </c>
      <c r="R316" s="196">
        <f>Q316*H316</f>
        <v>0</v>
      </c>
      <c r="S316" s="196">
        <v>0</v>
      </c>
      <c r="T316" s="197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8" t="s">
        <v>189</v>
      </c>
      <c r="AT316" s="198" t="s">
        <v>185</v>
      </c>
      <c r="AU316" s="198" t="s">
        <v>87</v>
      </c>
      <c r="AY316" s="15" t="s">
        <v>183</v>
      </c>
      <c r="BE316" s="199">
        <f>IF(N316="základná",J316,0)</f>
        <v>0</v>
      </c>
      <c r="BF316" s="199">
        <f>IF(N316="znížená",J316,0)</f>
        <v>0</v>
      </c>
      <c r="BG316" s="199">
        <f>IF(N316="zákl. prenesená",J316,0)</f>
        <v>0</v>
      </c>
      <c r="BH316" s="199">
        <f>IF(N316="zníž. prenesená",J316,0)</f>
        <v>0</v>
      </c>
      <c r="BI316" s="199">
        <f>IF(N316="nulová",J316,0)</f>
        <v>0</v>
      </c>
      <c r="BJ316" s="15" t="s">
        <v>87</v>
      </c>
      <c r="BK316" s="199">
        <f>ROUND(I316*H316,2)</f>
        <v>0</v>
      </c>
      <c r="BL316" s="15" t="s">
        <v>189</v>
      </c>
      <c r="BM316" s="198" t="s">
        <v>828</v>
      </c>
    </row>
    <row r="317" s="2" customFormat="1" ht="16.5" customHeight="1">
      <c r="A317" s="34"/>
      <c r="B317" s="185"/>
      <c r="C317" s="186" t="s">
        <v>815</v>
      </c>
      <c r="D317" s="186" t="s">
        <v>185</v>
      </c>
      <c r="E317" s="187" t="s">
        <v>1266</v>
      </c>
      <c r="F317" s="188" t="s">
        <v>1432</v>
      </c>
      <c r="G317" s="189" t="s">
        <v>268</v>
      </c>
      <c r="H317" s="190">
        <v>250</v>
      </c>
      <c r="I317" s="191"/>
      <c r="J317" s="192">
        <f>ROUND(I317*H317,2)</f>
        <v>0</v>
      </c>
      <c r="K317" s="193"/>
      <c r="L317" s="35"/>
      <c r="M317" s="194" t="s">
        <v>1</v>
      </c>
      <c r="N317" s="195" t="s">
        <v>41</v>
      </c>
      <c r="O317" s="78"/>
      <c r="P317" s="196">
        <f>O317*H317</f>
        <v>0</v>
      </c>
      <c r="Q317" s="196">
        <v>0</v>
      </c>
      <c r="R317" s="196">
        <f>Q317*H317</f>
        <v>0</v>
      </c>
      <c r="S317" s="196">
        <v>0</v>
      </c>
      <c r="T317" s="197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8" t="s">
        <v>189</v>
      </c>
      <c r="AT317" s="198" t="s">
        <v>185</v>
      </c>
      <c r="AU317" s="198" t="s">
        <v>87</v>
      </c>
      <c r="AY317" s="15" t="s">
        <v>183</v>
      </c>
      <c r="BE317" s="199">
        <f>IF(N317="základná",J317,0)</f>
        <v>0</v>
      </c>
      <c r="BF317" s="199">
        <f>IF(N317="znížená",J317,0)</f>
        <v>0</v>
      </c>
      <c r="BG317" s="199">
        <f>IF(N317="zákl. prenesená",J317,0)</f>
        <v>0</v>
      </c>
      <c r="BH317" s="199">
        <f>IF(N317="zníž. prenesená",J317,0)</f>
        <v>0</v>
      </c>
      <c r="BI317" s="199">
        <f>IF(N317="nulová",J317,0)</f>
        <v>0</v>
      </c>
      <c r="BJ317" s="15" t="s">
        <v>87</v>
      </c>
      <c r="BK317" s="199">
        <f>ROUND(I317*H317,2)</f>
        <v>0</v>
      </c>
      <c r="BL317" s="15" t="s">
        <v>189</v>
      </c>
      <c r="BM317" s="198" t="s">
        <v>832</v>
      </c>
    </row>
    <row r="318" s="2" customFormat="1" ht="16.5" customHeight="1">
      <c r="A318" s="34"/>
      <c r="B318" s="185"/>
      <c r="C318" s="186" t="s">
        <v>501</v>
      </c>
      <c r="D318" s="186" t="s">
        <v>185</v>
      </c>
      <c r="E318" s="187" t="s">
        <v>1268</v>
      </c>
      <c r="F318" s="188" t="s">
        <v>1433</v>
      </c>
      <c r="G318" s="189" t="s">
        <v>1187</v>
      </c>
      <c r="H318" s="190">
        <v>24</v>
      </c>
      <c r="I318" s="191"/>
      <c r="J318" s="192">
        <f>ROUND(I318*H318,2)</f>
        <v>0</v>
      </c>
      <c r="K318" s="193"/>
      <c r="L318" s="35"/>
      <c r="M318" s="194" t="s">
        <v>1</v>
      </c>
      <c r="N318" s="195" t="s">
        <v>41</v>
      </c>
      <c r="O318" s="78"/>
      <c r="P318" s="196">
        <f>O318*H318</f>
        <v>0</v>
      </c>
      <c r="Q318" s="196">
        <v>0</v>
      </c>
      <c r="R318" s="196">
        <f>Q318*H318</f>
        <v>0</v>
      </c>
      <c r="S318" s="196">
        <v>0</v>
      </c>
      <c r="T318" s="197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8" t="s">
        <v>189</v>
      </c>
      <c r="AT318" s="198" t="s">
        <v>185</v>
      </c>
      <c r="AU318" s="198" t="s">
        <v>87</v>
      </c>
      <c r="AY318" s="15" t="s">
        <v>183</v>
      </c>
      <c r="BE318" s="199">
        <f>IF(N318="základná",J318,0)</f>
        <v>0</v>
      </c>
      <c r="BF318" s="199">
        <f>IF(N318="znížená",J318,0)</f>
        <v>0</v>
      </c>
      <c r="BG318" s="199">
        <f>IF(N318="zákl. prenesená",J318,0)</f>
        <v>0</v>
      </c>
      <c r="BH318" s="199">
        <f>IF(N318="zníž. prenesená",J318,0)</f>
        <v>0</v>
      </c>
      <c r="BI318" s="199">
        <f>IF(N318="nulová",J318,0)</f>
        <v>0</v>
      </c>
      <c r="BJ318" s="15" t="s">
        <v>87</v>
      </c>
      <c r="BK318" s="199">
        <f>ROUND(I318*H318,2)</f>
        <v>0</v>
      </c>
      <c r="BL318" s="15" t="s">
        <v>189</v>
      </c>
      <c r="BM318" s="198" t="s">
        <v>835</v>
      </c>
    </row>
    <row r="319" s="2" customFormat="1" ht="16.5" customHeight="1">
      <c r="A319" s="34"/>
      <c r="B319" s="185"/>
      <c r="C319" s="186" t="s">
        <v>822</v>
      </c>
      <c r="D319" s="186" t="s">
        <v>185</v>
      </c>
      <c r="E319" s="187" t="s">
        <v>1270</v>
      </c>
      <c r="F319" s="188" t="s">
        <v>1434</v>
      </c>
      <c r="G319" s="189" t="s">
        <v>1187</v>
      </c>
      <c r="H319" s="190">
        <v>48</v>
      </c>
      <c r="I319" s="191"/>
      <c r="J319" s="192">
        <f>ROUND(I319*H319,2)</f>
        <v>0</v>
      </c>
      <c r="K319" s="193"/>
      <c r="L319" s="35"/>
      <c r="M319" s="194" t="s">
        <v>1</v>
      </c>
      <c r="N319" s="195" t="s">
        <v>41</v>
      </c>
      <c r="O319" s="78"/>
      <c r="P319" s="196">
        <f>O319*H319</f>
        <v>0</v>
      </c>
      <c r="Q319" s="196">
        <v>0</v>
      </c>
      <c r="R319" s="196">
        <f>Q319*H319</f>
        <v>0</v>
      </c>
      <c r="S319" s="196">
        <v>0</v>
      </c>
      <c r="T319" s="197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8" t="s">
        <v>189</v>
      </c>
      <c r="AT319" s="198" t="s">
        <v>185</v>
      </c>
      <c r="AU319" s="198" t="s">
        <v>87</v>
      </c>
      <c r="AY319" s="15" t="s">
        <v>183</v>
      </c>
      <c r="BE319" s="199">
        <f>IF(N319="základná",J319,0)</f>
        <v>0</v>
      </c>
      <c r="BF319" s="199">
        <f>IF(N319="znížená",J319,0)</f>
        <v>0</v>
      </c>
      <c r="BG319" s="199">
        <f>IF(N319="zákl. prenesená",J319,0)</f>
        <v>0</v>
      </c>
      <c r="BH319" s="199">
        <f>IF(N319="zníž. prenesená",J319,0)</f>
        <v>0</v>
      </c>
      <c r="BI319" s="199">
        <f>IF(N319="nulová",J319,0)</f>
        <v>0</v>
      </c>
      <c r="BJ319" s="15" t="s">
        <v>87</v>
      </c>
      <c r="BK319" s="199">
        <f>ROUND(I319*H319,2)</f>
        <v>0</v>
      </c>
      <c r="BL319" s="15" t="s">
        <v>189</v>
      </c>
      <c r="BM319" s="198" t="s">
        <v>839</v>
      </c>
    </row>
    <row r="320" s="2" customFormat="1" ht="24.15" customHeight="1">
      <c r="A320" s="34"/>
      <c r="B320" s="185"/>
      <c r="C320" s="186" t="s">
        <v>505</v>
      </c>
      <c r="D320" s="186" t="s">
        <v>185</v>
      </c>
      <c r="E320" s="187" t="s">
        <v>1272</v>
      </c>
      <c r="F320" s="188" t="s">
        <v>1435</v>
      </c>
      <c r="G320" s="189" t="s">
        <v>268</v>
      </c>
      <c r="H320" s="190">
        <v>1692</v>
      </c>
      <c r="I320" s="191"/>
      <c r="J320" s="192">
        <f>ROUND(I320*H320,2)</f>
        <v>0</v>
      </c>
      <c r="K320" s="193"/>
      <c r="L320" s="35"/>
      <c r="M320" s="194" t="s">
        <v>1</v>
      </c>
      <c r="N320" s="195" t="s">
        <v>41</v>
      </c>
      <c r="O320" s="78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8" t="s">
        <v>189</v>
      </c>
      <c r="AT320" s="198" t="s">
        <v>185</v>
      </c>
      <c r="AU320" s="198" t="s">
        <v>87</v>
      </c>
      <c r="AY320" s="15" t="s">
        <v>183</v>
      </c>
      <c r="BE320" s="199">
        <f>IF(N320="základná",J320,0)</f>
        <v>0</v>
      </c>
      <c r="BF320" s="199">
        <f>IF(N320="znížená",J320,0)</f>
        <v>0</v>
      </c>
      <c r="BG320" s="199">
        <f>IF(N320="zákl. prenesená",J320,0)</f>
        <v>0</v>
      </c>
      <c r="BH320" s="199">
        <f>IF(N320="zníž. prenesená",J320,0)</f>
        <v>0</v>
      </c>
      <c r="BI320" s="199">
        <f>IF(N320="nulová",J320,0)</f>
        <v>0</v>
      </c>
      <c r="BJ320" s="15" t="s">
        <v>87</v>
      </c>
      <c r="BK320" s="199">
        <f>ROUND(I320*H320,2)</f>
        <v>0</v>
      </c>
      <c r="BL320" s="15" t="s">
        <v>189</v>
      </c>
      <c r="BM320" s="198" t="s">
        <v>842</v>
      </c>
    </row>
    <row r="321" s="2" customFormat="1" ht="24.15" customHeight="1">
      <c r="A321" s="34"/>
      <c r="B321" s="185"/>
      <c r="C321" s="186" t="s">
        <v>829</v>
      </c>
      <c r="D321" s="186" t="s">
        <v>185</v>
      </c>
      <c r="E321" s="187" t="s">
        <v>1274</v>
      </c>
      <c r="F321" s="188" t="s">
        <v>1436</v>
      </c>
      <c r="G321" s="189" t="s">
        <v>1187</v>
      </c>
      <c r="H321" s="190">
        <v>12</v>
      </c>
      <c r="I321" s="191"/>
      <c r="J321" s="192">
        <f>ROUND(I321*H321,2)</f>
        <v>0</v>
      </c>
      <c r="K321" s="193"/>
      <c r="L321" s="35"/>
      <c r="M321" s="194" t="s">
        <v>1</v>
      </c>
      <c r="N321" s="195" t="s">
        <v>41</v>
      </c>
      <c r="O321" s="78"/>
      <c r="P321" s="196">
        <f>O321*H321</f>
        <v>0</v>
      </c>
      <c r="Q321" s="196">
        <v>0</v>
      </c>
      <c r="R321" s="196">
        <f>Q321*H321</f>
        <v>0</v>
      </c>
      <c r="S321" s="196">
        <v>0</v>
      </c>
      <c r="T321" s="197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8" t="s">
        <v>189</v>
      </c>
      <c r="AT321" s="198" t="s">
        <v>185</v>
      </c>
      <c r="AU321" s="198" t="s">
        <v>87</v>
      </c>
      <c r="AY321" s="15" t="s">
        <v>183</v>
      </c>
      <c r="BE321" s="199">
        <f>IF(N321="základná",J321,0)</f>
        <v>0</v>
      </c>
      <c r="BF321" s="199">
        <f>IF(N321="znížená",J321,0)</f>
        <v>0</v>
      </c>
      <c r="BG321" s="199">
        <f>IF(N321="zákl. prenesená",J321,0)</f>
        <v>0</v>
      </c>
      <c r="BH321" s="199">
        <f>IF(N321="zníž. prenesená",J321,0)</f>
        <v>0</v>
      </c>
      <c r="BI321" s="199">
        <f>IF(N321="nulová",J321,0)</f>
        <v>0</v>
      </c>
      <c r="BJ321" s="15" t="s">
        <v>87</v>
      </c>
      <c r="BK321" s="199">
        <f>ROUND(I321*H321,2)</f>
        <v>0</v>
      </c>
      <c r="BL321" s="15" t="s">
        <v>189</v>
      </c>
      <c r="BM321" s="198" t="s">
        <v>846</v>
      </c>
    </row>
    <row r="322" s="2" customFormat="1" ht="16.5" customHeight="1">
      <c r="A322" s="34"/>
      <c r="B322" s="185"/>
      <c r="C322" s="186" t="s">
        <v>508</v>
      </c>
      <c r="D322" s="186" t="s">
        <v>185</v>
      </c>
      <c r="E322" s="187" t="s">
        <v>1276</v>
      </c>
      <c r="F322" s="188" t="s">
        <v>1437</v>
      </c>
      <c r="G322" s="189" t="s">
        <v>1187</v>
      </c>
      <c r="H322" s="190">
        <v>24</v>
      </c>
      <c r="I322" s="191"/>
      <c r="J322" s="192">
        <f>ROUND(I322*H322,2)</f>
        <v>0</v>
      </c>
      <c r="K322" s="193"/>
      <c r="L322" s="35"/>
      <c r="M322" s="194" t="s">
        <v>1</v>
      </c>
      <c r="N322" s="195" t="s">
        <v>41</v>
      </c>
      <c r="O322" s="78"/>
      <c r="P322" s="196">
        <f>O322*H322</f>
        <v>0</v>
      </c>
      <c r="Q322" s="196">
        <v>0</v>
      </c>
      <c r="R322" s="196">
        <f>Q322*H322</f>
        <v>0</v>
      </c>
      <c r="S322" s="196">
        <v>0</v>
      </c>
      <c r="T322" s="197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8" t="s">
        <v>189</v>
      </c>
      <c r="AT322" s="198" t="s">
        <v>185</v>
      </c>
      <c r="AU322" s="198" t="s">
        <v>87</v>
      </c>
      <c r="AY322" s="15" t="s">
        <v>183</v>
      </c>
      <c r="BE322" s="199">
        <f>IF(N322="základná",J322,0)</f>
        <v>0</v>
      </c>
      <c r="BF322" s="199">
        <f>IF(N322="znížená",J322,0)</f>
        <v>0</v>
      </c>
      <c r="BG322" s="199">
        <f>IF(N322="zákl. prenesená",J322,0)</f>
        <v>0</v>
      </c>
      <c r="BH322" s="199">
        <f>IF(N322="zníž. prenesená",J322,0)</f>
        <v>0</v>
      </c>
      <c r="BI322" s="199">
        <f>IF(N322="nulová",J322,0)</f>
        <v>0</v>
      </c>
      <c r="BJ322" s="15" t="s">
        <v>87</v>
      </c>
      <c r="BK322" s="199">
        <f>ROUND(I322*H322,2)</f>
        <v>0</v>
      </c>
      <c r="BL322" s="15" t="s">
        <v>189</v>
      </c>
      <c r="BM322" s="198" t="s">
        <v>849</v>
      </c>
    </row>
    <row r="323" s="2" customFormat="1" ht="16.5" customHeight="1">
      <c r="A323" s="34"/>
      <c r="B323" s="185"/>
      <c r="C323" s="186" t="s">
        <v>836</v>
      </c>
      <c r="D323" s="186" t="s">
        <v>185</v>
      </c>
      <c r="E323" s="187" t="s">
        <v>1278</v>
      </c>
      <c r="F323" s="188" t="s">
        <v>1438</v>
      </c>
      <c r="G323" s="189" t="s">
        <v>1187</v>
      </c>
      <c r="H323" s="190">
        <v>1</v>
      </c>
      <c r="I323" s="191"/>
      <c r="J323" s="192">
        <f>ROUND(I323*H323,2)</f>
        <v>0</v>
      </c>
      <c r="K323" s="193"/>
      <c r="L323" s="35"/>
      <c r="M323" s="194" t="s">
        <v>1</v>
      </c>
      <c r="N323" s="195" t="s">
        <v>41</v>
      </c>
      <c r="O323" s="78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8" t="s">
        <v>301</v>
      </c>
      <c r="AT323" s="198" t="s">
        <v>185</v>
      </c>
      <c r="AU323" s="198" t="s">
        <v>87</v>
      </c>
      <c r="AY323" s="15" t="s">
        <v>183</v>
      </c>
      <c r="BE323" s="199">
        <f>IF(N323="základná",J323,0)</f>
        <v>0</v>
      </c>
      <c r="BF323" s="199">
        <f>IF(N323="znížená",J323,0)</f>
        <v>0</v>
      </c>
      <c r="BG323" s="199">
        <f>IF(N323="zákl. prenesená",J323,0)</f>
        <v>0</v>
      </c>
      <c r="BH323" s="199">
        <f>IF(N323="zníž. prenesená",J323,0)</f>
        <v>0</v>
      </c>
      <c r="BI323" s="199">
        <f>IF(N323="nulová",J323,0)</f>
        <v>0</v>
      </c>
      <c r="BJ323" s="15" t="s">
        <v>87</v>
      </c>
      <c r="BK323" s="199">
        <f>ROUND(I323*H323,2)</f>
        <v>0</v>
      </c>
      <c r="BL323" s="15" t="s">
        <v>301</v>
      </c>
      <c r="BM323" s="198" t="s">
        <v>1439</v>
      </c>
    </row>
    <row r="324" s="2" customFormat="1" ht="16.5" customHeight="1">
      <c r="A324" s="34"/>
      <c r="B324" s="185"/>
      <c r="C324" s="186" t="s">
        <v>512</v>
      </c>
      <c r="D324" s="186" t="s">
        <v>185</v>
      </c>
      <c r="E324" s="187" t="s">
        <v>1280</v>
      </c>
      <c r="F324" s="188" t="s">
        <v>1440</v>
      </c>
      <c r="G324" s="189" t="s">
        <v>1187</v>
      </c>
      <c r="H324" s="190">
        <v>1</v>
      </c>
      <c r="I324" s="191"/>
      <c r="J324" s="192">
        <f>ROUND(I324*H324,2)</f>
        <v>0</v>
      </c>
      <c r="K324" s="193"/>
      <c r="L324" s="35"/>
      <c r="M324" s="194" t="s">
        <v>1</v>
      </c>
      <c r="N324" s="195" t="s">
        <v>41</v>
      </c>
      <c r="O324" s="78"/>
      <c r="P324" s="196">
        <f>O324*H324</f>
        <v>0</v>
      </c>
      <c r="Q324" s="196">
        <v>0</v>
      </c>
      <c r="R324" s="196">
        <f>Q324*H324</f>
        <v>0</v>
      </c>
      <c r="S324" s="196">
        <v>0</v>
      </c>
      <c r="T324" s="197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8" t="s">
        <v>301</v>
      </c>
      <c r="AT324" s="198" t="s">
        <v>185</v>
      </c>
      <c r="AU324" s="198" t="s">
        <v>87</v>
      </c>
      <c r="AY324" s="15" t="s">
        <v>183</v>
      </c>
      <c r="BE324" s="199">
        <f>IF(N324="základná",J324,0)</f>
        <v>0</v>
      </c>
      <c r="BF324" s="199">
        <f>IF(N324="znížená",J324,0)</f>
        <v>0</v>
      </c>
      <c r="BG324" s="199">
        <f>IF(N324="zákl. prenesená",J324,0)</f>
        <v>0</v>
      </c>
      <c r="BH324" s="199">
        <f>IF(N324="zníž. prenesená",J324,0)</f>
        <v>0</v>
      </c>
      <c r="BI324" s="199">
        <f>IF(N324="nulová",J324,0)</f>
        <v>0</v>
      </c>
      <c r="BJ324" s="15" t="s">
        <v>87</v>
      </c>
      <c r="BK324" s="199">
        <f>ROUND(I324*H324,2)</f>
        <v>0</v>
      </c>
      <c r="BL324" s="15" t="s">
        <v>301</v>
      </c>
      <c r="BM324" s="198" t="s">
        <v>1441</v>
      </c>
    </row>
    <row r="325" s="12" customFormat="1" ht="22.8" customHeight="1">
      <c r="A325" s="12"/>
      <c r="B325" s="172"/>
      <c r="C325" s="12"/>
      <c r="D325" s="173" t="s">
        <v>74</v>
      </c>
      <c r="E325" s="183" t="s">
        <v>1442</v>
      </c>
      <c r="F325" s="183" t="s">
        <v>1443</v>
      </c>
      <c r="G325" s="12"/>
      <c r="H325" s="12"/>
      <c r="I325" s="175"/>
      <c r="J325" s="184">
        <f>BK325</f>
        <v>0</v>
      </c>
      <c r="K325" s="12"/>
      <c r="L325" s="172"/>
      <c r="M325" s="177"/>
      <c r="N325" s="178"/>
      <c r="O325" s="178"/>
      <c r="P325" s="179">
        <f>SUM(P326:P333)</f>
        <v>0</v>
      </c>
      <c r="Q325" s="178"/>
      <c r="R325" s="179">
        <f>SUM(R326:R333)</f>
        <v>0</v>
      </c>
      <c r="S325" s="178"/>
      <c r="T325" s="180">
        <f>SUM(T326:T333)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73" t="s">
        <v>82</v>
      </c>
      <c r="AT325" s="181" t="s">
        <v>74</v>
      </c>
      <c r="AU325" s="181" t="s">
        <v>82</v>
      </c>
      <c r="AY325" s="173" t="s">
        <v>183</v>
      </c>
      <c r="BK325" s="182">
        <f>SUM(BK326:BK333)</f>
        <v>0</v>
      </c>
    </row>
    <row r="326" s="2" customFormat="1" ht="16.5" customHeight="1">
      <c r="A326" s="34"/>
      <c r="B326" s="185"/>
      <c r="C326" s="186" t="s">
        <v>843</v>
      </c>
      <c r="D326" s="186" t="s">
        <v>185</v>
      </c>
      <c r="E326" s="187" t="s">
        <v>1282</v>
      </c>
      <c r="F326" s="188" t="s">
        <v>1444</v>
      </c>
      <c r="G326" s="189" t="s">
        <v>1445</v>
      </c>
      <c r="H326" s="190">
        <v>20</v>
      </c>
      <c r="I326" s="191"/>
      <c r="J326" s="192">
        <f>ROUND(I326*H326,2)</f>
        <v>0</v>
      </c>
      <c r="K326" s="193"/>
      <c r="L326" s="35"/>
      <c r="M326" s="194" t="s">
        <v>1</v>
      </c>
      <c r="N326" s="195" t="s">
        <v>41</v>
      </c>
      <c r="O326" s="78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8" t="s">
        <v>189</v>
      </c>
      <c r="AT326" s="198" t="s">
        <v>185</v>
      </c>
      <c r="AU326" s="198" t="s">
        <v>87</v>
      </c>
      <c r="AY326" s="15" t="s">
        <v>183</v>
      </c>
      <c r="BE326" s="199">
        <f>IF(N326="základná",J326,0)</f>
        <v>0</v>
      </c>
      <c r="BF326" s="199">
        <f>IF(N326="znížená",J326,0)</f>
        <v>0</v>
      </c>
      <c r="BG326" s="199">
        <f>IF(N326="zákl. prenesená",J326,0)</f>
        <v>0</v>
      </c>
      <c r="BH326" s="199">
        <f>IF(N326="zníž. prenesená",J326,0)</f>
        <v>0</v>
      </c>
      <c r="BI326" s="199">
        <f>IF(N326="nulová",J326,0)</f>
        <v>0</v>
      </c>
      <c r="BJ326" s="15" t="s">
        <v>87</v>
      </c>
      <c r="BK326" s="199">
        <f>ROUND(I326*H326,2)</f>
        <v>0</v>
      </c>
      <c r="BL326" s="15" t="s">
        <v>189</v>
      </c>
      <c r="BM326" s="198" t="s">
        <v>855</v>
      </c>
    </row>
    <row r="327" s="2" customFormat="1" ht="16.5" customHeight="1">
      <c r="A327" s="34"/>
      <c r="B327" s="185"/>
      <c r="C327" s="186" t="s">
        <v>515</v>
      </c>
      <c r="D327" s="186" t="s">
        <v>185</v>
      </c>
      <c r="E327" s="187" t="s">
        <v>1284</v>
      </c>
      <c r="F327" s="188" t="s">
        <v>1446</v>
      </c>
      <c r="G327" s="189" t="s">
        <v>1187</v>
      </c>
      <c r="H327" s="190">
        <v>1</v>
      </c>
      <c r="I327" s="191"/>
      <c r="J327" s="192">
        <f>ROUND(I327*H327,2)</f>
        <v>0</v>
      </c>
      <c r="K327" s="193"/>
      <c r="L327" s="35"/>
      <c r="M327" s="194" t="s">
        <v>1</v>
      </c>
      <c r="N327" s="195" t="s">
        <v>41</v>
      </c>
      <c r="O327" s="78"/>
      <c r="P327" s="196">
        <f>O327*H327</f>
        <v>0</v>
      </c>
      <c r="Q327" s="196">
        <v>0</v>
      </c>
      <c r="R327" s="196">
        <f>Q327*H327</f>
        <v>0</v>
      </c>
      <c r="S327" s="196">
        <v>0</v>
      </c>
      <c r="T327" s="197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8" t="s">
        <v>189</v>
      </c>
      <c r="AT327" s="198" t="s">
        <v>185</v>
      </c>
      <c r="AU327" s="198" t="s">
        <v>87</v>
      </c>
      <c r="AY327" s="15" t="s">
        <v>183</v>
      </c>
      <c r="BE327" s="199">
        <f>IF(N327="základná",J327,0)</f>
        <v>0</v>
      </c>
      <c r="BF327" s="199">
        <f>IF(N327="znížená",J327,0)</f>
        <v>0</v>
      </c>
      <c r="BG327" s="199">
        <f>IF(N327="zákl. prenesená",J327,0)</f>
        <v>0</v>
      </c>
      <c r="BH327" s="199">
        <f>IF(N327="zníž. prenesená",J327,0)</f>
        <v>0</v>
      </c>
      <c r="BI327" s="199">
        <f>IF(N327="nulová",J327,0)</f>
        <v>0</v>
      </c>
      <c r="BJ327" s="15" t="s">
        <v>87</v>
      </c>
      <c r="BK327" s="199">
        <f>ROUND(I327*H327,2)</f>
        <v>0</v>
      </c>
      <c r="BL327" s="15" t="s">
        <v>189</v>
      </c>
      <c r="BM327" s="198" t="s">
        <v>858</v>
      </c>
    </row>
    <row r="328" s="2" customFormat="1" ht="16.5" customHeight="1">
      <c r="A328" s="34"/>
      <c r="B328" s="185"/>
      <c r="C328" s="186" t="s">
        <v>852</v>
      </c>
      <c r="D328" s="186" t="s">
        <v>185</v>
      </c>
      <c r="E328" s="187" t="s">
        <v>1447</v>
      </c>
      <c r="F328" s="188" t="s">
        <v>1448</v>
      </c>
      <c r="G328" s="189" t="s">
        <v>1449</v>
      </c>
      <c r="H328" s="190">
        <v>1</v>
      </c>
      <c r="I328" s="191"/>
      <c r="J328" s="192">
        <f>ROUND(I328*H328,2)</f>
        <v>0</v>
      </c>
      <c r="K328" s="193"/>
      <c r="L328" s="35"/>
      <c r="M328" s="194" t="s">
        <v>1</v>
      </c>
      <c r="N328" s="195" t="s">
        <v>41</v>
      </c>
      <c r="O328" s="78"/>
      <c r="P328" s="196">
        <f>O328*H328</f>
        <v>0</v>
      </c>
      <c r="Q328" s="196">
        <v>0</v>
      </c>
      <c r="R328" s="196">
        <f>Q328*H328</f>
        <v>0</v>
      </c>
      <c r="S328" s="196">
        <v>0</v>
      </c>
      <c r="T328" s="197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8" t="s">
        <v>189</v>
      </c>
      <c r="AT328" s="198" t="s">
        <v>185</v>
      </c>
      <c r="AU328" s="198" t="s">
        <v>87</v>
      </c>
      <c r="AY328" s="15" t="s">
        <v>183</v>
      </c>
      <c r="BE328" s="199">
        <f>IF(N328="základná",J328,0)</f>
        <v>0</v>
      </c>
      <c r="BF328" s="199">
        <f>IF(N328="znížená",J328,0)</f>
        <v>0</v>
      </c>
      <c r="BG328" s="199">
        <f>IF(N328="zákl. prenesená",J328,0)</f>
        <v>0</v>
      </c>
      <c r="BH328" s="199">
        <f>IF(N328="zníž. prenesená",J328,0)</f>
        <v>0</v>
      </c>
      <c r="BI328" s="199">
        <f>IF(N328="nulová",J328,0)</f>
        <v>0</v>
      </c>
      <c r="BJ328" s="15" t="s">
        <v>87</v>
      </c>
      <c r="BK328" s="199">
        <f>ROUND(I328*H328,2)</f>
        <v>0</v>
      </c>
      <c r="BL328" s="15" t="s">
        <v>189</v>
      </c>
      <c r="BM328" s="198" t="s">
        <v>862</v>
      </c>
    </row>
    <row r="329" s="2" customFormat="1" ht="16.5" customHeight="1">
      <c r="A329" s="34"/>
      <c r="B329" s="185"/>
      <c r="C329" s="186" t="s">
        <v>519</v>
      </c>
      <c r="D329" s="186" t="s">
        <v>185</v>
      </c>
      <c r="E329" s="187" t="s">
        <v>1450</v>
      </c>
      <c r="F329" s="188" t="s">
        <v>1451</v>
      </c>
      <c r="G329" s="189" t="s">
        <v>1449</v>
      </c>
      <c r="H329" s="190">
        <v>1</v>
      </c>
      <c r="I329" s="191"/>
      <c r="J329" s="192">
        <f>ROUND(I329*H329,2)</f>
        <v>0</v>
      </c>
      <c r="K329" s="193"/>
      <c r="L329" s="35"/>
      <c r="M329" s="194" t="s">
        <v>1</v>
      </c>
      <c r="N329" s="195" t="s">
        <v>41</v>
      </c>
      <c r="O329" s="78"/>
      <c r="P329" s="196">
        <f>O329*H329</f>
        <v>0</v>
      </c>
      <c r="Q329" s="196">
        <v>0</v>
      </c>
      <c r="R329" s="196">
        <f>Q329*H329</f>
        <v>0</v>
      </c>
      <c r="S329" s="196">
        <v>0</v>
      </c>
      <c r="T329" s="197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8" t="s">
        <v>189</v>
      </c>
      <c r="AT329" s="198" t="s">
        <v>185</v>
      </c>
      <c r="AU329" s="198" t="s">
        <v>87</v>
      </c>
      <c r="AY329" s="15" t="s">
        <v>183</v>
      </c>
      <c r="BE329" s="199">
        <f>IF(N329="základná",J329,0)</f>
        <v>0</v>
      </c>
      <c r="BF329" s="199">
        <f>IF(N329="znížená",J329,0)</f>
        <v>0</v>
      </c>
      <c r="BG329" s="199">
        <f>IF(N329="zákl. prenesená",J329,0)</f>
        <v>0</v>
      </c>
      <c r="BH329" s="199">
        <f>IF(N329="zníž. prenesená",J329,0)</f>
        <v>0</v>
      </c>
      <c r="BI329" s="199">
        <f>IF(N329="nulová",J329,0)</f>
        <v>0</v>
      </c>
      <c r="BJ329" s="15" t="s">
        <v>87</v>
      </c>
      <c r="BK329" s="199">
        <f>ROUND(I329*H329,2)</f>
        <v>0</v>
      </c>
      <c r="BL329" s="15" t="s">
        <v>189</v>
      </c>
      <c r="BM329" s="198" t="s">
        <v>865</v>
      </c>
    </row>
    <row r="330" s="2" customFormat="1" ht="16.5" customHeight="1">
      <c r="A330" s="34"/>
      <c r="B330" s="185"/>
      <c r="C330" s="186" t="s">
        <v>859</v>
      </c>
      <c r="D330" s="186" t="s">
        <v>185</v>
      </c>
      <c r="E330" s="187" t="s">
        <v>1290</v>
      </c>
      <c r="F330" s="188" t="s">
        <v>1452</v>
      </c>
      <c r="G330" s="189" t="s">
        <v>1449</v>
      </c>
      <c r="H330" s="190">
        <v>1</v>
      </c>
      <c r="I330" s="191"/>
      <c r="J330" s="192">
        <f>ROUND(I330*H330,2)</f>
        <v>0</v>
      </c>
      <c r="K330" s="193"/>
      <c r="L330" s="35"/>
      <c r="M330" s="194" t="s">
        <v>1</v>
      </c>
      <c r="N330" s="195" t="s">
        <v>41</v>
      </c>
      <c r="O330" s="78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8" t="s">
        <v>189</v>
      </c>
      <c r="AT330" s="198" t="s">
        <v>185</v>
      </c>
      <c r="AU330" s="198" t="s">
        <v>87</v>
      </c>
      <c r="AY330" s="15" t="s">
        <v>183</v>
      </c>
      <c r="BE330" s="199">
        <f>IF(N330="základná",J330,0)</f>
        <v>0</v>
      </c>
      <c r="BF330" s="199">
        <f>IF(N330="znížená",J330,0)</f>
        <v>0</v>
      </c>
      <c r="BG330" s="199">
        <f>IF(N330="zákl. prenesená",J330,0)</f>
        <v>0</v>
      </c>
      <c r="BH330" s="199">
        <f>IF(N330="zníž. prenesená",J330,0)</f>
        <v>0</v>
      </c>
      <c r="BI330" s="199">
        <f>IF(N330="nulová",J330,0)</f>
        <v>0</v>
      </c>
      <c r="BJ330" s="15" t="s">
        <v>87</v>
      </c>
      <c r="BK330" s="199">
        <f>ROUND(I330*H330,2)</f>
        <v>0</v>
      </c>
      <c r="BL330" s="15" t="s">
        <v>189</v>
      </c>
      <c r="BM330" s="198" t="s">
        <v>869</v>
      </c>
    </row>
    <row r="331" s="2" customFormat="1" ht="16.5" customHeight="1">
      <c r="A331" s="34"/>
      <c r="B331" s="185"/>
      <c r="C331" s="186" t="s">
        <v>522</v>
      </c>
      <c r="D331" s="186" t="s">
        <v>185</v>
      </c>
      <c r="E331" s="187" t="s">
        <v>1288</v>
      </c>
      <c r="F331" s="188" t="s">
        <v>1451</v>
      </c>
      <c r="G331" s="189" t="s">
        <v>1449</v>
      </c>
      <c r="H331" s="190">
        <v>1</v>
      </c>
      <c r="I331" s="191"/>
      <c r="J331" s="192">
        <f>ROUND(I331*H331,2)</f>
        <v>0</v>
      </c>
      <c r="K331" s="193"/>
      <c r="L331" s="35"/>
      <c r="M331" s="194" t="s">
        <v>1</v>
      </c>
      <c r="N331" s="195" t="s">
        <v>41</v>
      </c>
      <c r="O331" s="78"/>
      <c r="P331" s="196">
        <f>O331*H331</f>
        <v>0</v>
      </c>
      <c r="Q331" s="196">
        <v>0</v>
      </c>
      <c r="R331" s="196">
        <f>Q331*H331</f>
        <v>0</v>
      </c>
      <c r="S331" s="196">
        <v>0</v>
      </c>
      <c r="T331" s="197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8" t="s">
        <v>189</v>
      </c>
      <c r="AT331" s="198" t="s">
        <v>185</v>
      </c>
      <c r="AU331" s="198" t="s">
        <v>87</v>
      </c>
      <c r="AY331" s="15" t="s">
        <v>183</v>
      </c>
      <c r="BE331" s="199">
        <f>IF(N331="základná",J331,0)</f>
        <v>0</v>
      </c>
      <c r="BF331" s="199">
        <f>IF(N331="znížená",J331,0)</f>
        <v>0</v>
      </c>
      <c r="BG331" s="199">
        <f>IF(N331="zákl. prenesená",J331,0)</f>
        <v>0</v>
      </c>
      <c r="BH331" s="199">
        <f>IF(N331="zníž. prenesená",J331,0)</f>
        <v>0</v>
      </c>
      <c r="BI331" s="199">
        <f>IF(N331="nulová",J331,0)</f>
        <v>0</v>
      </c>
      <c r="BJ331" s="15" t="s">
        <v>87</v>
      </c>
      <c r="BK331" s="199">
        <f>ROUND(I331*H331,2)</f>
        <v>0</v>
      </c>
      <c r="BL331" s="15" t="s">
        <v>189</v>
      </c>
      <c r="BM331" s="198" t="s">
        <v>872</v>
      </c>
    </row>
    <row r="332" s="2" customFormat="1" ht="16.5" customHeight="1">
      <c r="A332" s="34"/>
      <c r="B332" s="185"/>
      <c r="C332" s="186" t="s">
        <v>866</v>
      </c>
      <c r="D332" s="186" t="s">
        <v>185</v>
      </c>
      <c r="E332" s="187" t="s">
        <v>1286</v>
      </c>
      <c r="F332" s="188" t="s">
        <v>1448</v>
      </c>
      <c r="G332" s="189" t="s">
        <v>1449</v>
      </c>
      <c r="H332" s="190">
        <v>1</v>
      </c>
      <c r="I332" s="191"/>
      <c r="J332" s="192">
        <f>ROUND(I332*H332,2)</f>
        <v>0</v>
      </c>
      <c r="K332" s="193"/>
      <c r="L332" s="35"/>
      <c r="M332" s="194" t="s">
        <v>1</v>
      </c>
      <c r="N332" s="195" t="s">
        <v>41</v>
      </c>
      <c r="O332" s="78"/>
      <c r="P332" s="196">
        <f>O332*H332</f>
        <v>0</v>
      </c>
      <c r="Q332" s="196">
        <v>0</v>
      </c>
      <c r="R332" s="196">
        <f>Q332*H332</f>
        <v>0</v>
      </c>
      <c r="S332" s="196">
        <v>0</v>
      </c>
      <c r="T332" s="197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98" t="s">
        <v>189</v>
      </c>
      <c r="AT332" s="198" t="s">
        <v>185</v>
      </c>
      <c r="AU332" s="198" t="s">
        <v>87</v>
      </c>
      <c r="AY332" s="15" t="s">
        <v>183</v>
      </c>
      <c r="BE332" s="199">
        <f>IF(N332="základná",J332,0)</f>
        <v>0</v>
      </c>
      <c r="BF332" s="199">
        <f>IF(N332="znížená",J332,0)</f>
        <v>0</v>
      </c>
      <c r="BG332" s="199">
        <f>IF(N332="zákl. prenesená",J332,0)</f>
        <v>0</v>
      </c>
      <c r="BH332" s="199">
        <f>IF(N332="zníž. prenesená",J332,0)</f>
        <v>0</v>
      </c>
      <c r="BI332" s="199">
        <f>IF(N332="nulová",J332,0)</f>
        <v>0</v>
      </c>
      <c r="BJ332" s="15" t="s">
        <v>87</v>
      </c>
      <c r="BK332" s="199">
        <f>ROUND(I332*H332,2)</f>
        <v>0</v>
      </c>
      <c r="BL332" s="15" t="s">
        <v>189</v>
      </c>
      <c r="BM332" s="198" t="s">
        <v>876</v>
      </c>
    </row>
    <row r="333" s="2" customFormat="1" ht="16.5" customHeight="1">
      <c r="A333" s="34"/>
      <c r="B333" s="185"/>
      <c r="C333" s="186" t="s">
        <v>526</v>
      </c>
      <c r="D333" s="186" t="s">
        <v>185</v>
      </c>
      <c r="E333" s="187" t="s">
        <v>1292</v>
      </c>
      <c r="F333" s="188" t="s">
        <v>1453</v>
      </c>
      <c r="G333" s="189" t="s">
        <v>1449</v>
      </c>
      <c r="H333" s="190">
        <v>1</v>
      </c>
      <c r="I333" s="191"/>
      <c r="J333" s="192">
        <f>ROUND(I333*H333,2)</f>
        <v>0</v>
      </c>
      <c r="K333" s="193"/>
      <c r="L333" s="35"/>
      <c r="M333" s="194" t="s">
        <v>1</v>
      </c>
      <c r="N333" s="195" t="s">
        <v>41</v>
      </c>
      <c r="O333" s="78"/>
      <c r="P333" s="196">
        <f>O333*H333</f>
        <v>0</v>
      </c>
      <c r="Q333" s="196">
        <v>0</v>
      </c>
      <c r="R333" s="196">
        <f>Q333*H333</f>
        <v>0</v>
      </c>
      <c r="S333" s="196">
        <v>0</v>
      </c>
      <c r="T333" s="197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8" t="s">
        <v>189</v>
      </c>
      <c r="AT333" s="198" t="s">
        <v>185</v>
      </c>
      <c r="AU333" s="198" t="s">
        <v>87</v>
      </c>
      <c r="AY333" s="15" t="s">
        <v>183</v>
      </c>
      <c r="BE333" s="199">
        <f>IF(N333="základná",J333,0)</f>
        <v>0</v>
      </c>
      <c r="BF333" s="199">
        <f>IF(N333="znížená",J333,0)</f>
        <v>0</v>
      </c>
      <c r="BG333" s="199">
        <f>IF(N333="zákl. prenesená",J333,0)</f>
        <v>0</v>
      </c>
      <c r="BH333" s="199">
        <f>IF(N333="zníž. prenesená",J333,0)</f>
        <v>0</v>
      </c>
      <c r="BI333" s="199">
        <f>IF(N333="nulová",J333,0)</f>
        <v>0</v>
      </c>
      <c r="BJ333" s="15" t="s">
        <v>87</v>
      </c>
      <c r="BK333" s="199">
        <f>ROUND(I333*H333,2)</f>
        <v>0</v>
      </c>
      <c r="BL333" s="15" t="s">
        <v>189</v>
      </c>
      <c r="BM333" s="198" t="s">
        <v>879</v>
      </c>
    </row>
    <row r="334" s="12" customFormat="1" ht="22.8" customHeight="1">
      <c r="A334" s="12"/>
      <c r="B334" s="172"/>
      <c r="C334" s="12"/>
      <c r="D334" s="173" t="s">
        <v>74</v>
      </c>
      <c r="E334" s="183" t="s">
        <v>1454</v>
      </c>
      <c r="F334" s="183" t="s">
        <v>1455</v>
      </c>
      <c r="G334" s="12"/>
      <c r="H334" s="12"/>
      <c r="I334" s="175"/>
      <c r="J334" s="184">
        <f>BK334</f>
        <v>0</v>
      </c>
      <c r="K334" s="12"/>
      <c r="L334" s="172"/>
      <c r="M334" s="177"/>
      <c r="N334" s="178"/>
      <c r="O334" s="178"/>
      <c r="P334" s="179">
        <f>SUM(P335:P344)</f>
        <v>0</v>
      </c>
      <c r="Q334" s="178"/>
      <c r="R334" s="179">
        <f>SUM(R335:R344)</f>
        <v>0</v>
      </c>
      <c r="S334" s="178"/>
      <c r="T334" s="180">
        <f>SUM(T335:T344)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73" t="s">
        <v>92</v>
      </c>
      <c r="AT334" s="181" t="s">
        <v>74</v>
      </c>
      <c r="AU334" s="181" t="s">
        <v>82</v>
      </c>
      <c r="AY334" s="173" t="s">
        <v>183</v>
      </c>
      <c r="BK334" s="182">
        <f>SUM(BK335:BK344)</f>
        <v>0</v>
      </c>
    </row>
    <row r="335" s="2" customFormat="1" ht="33" customHeight="1">
      <c r="A335" s="34"/>
      <c r="B335" s="185"/>
      <c r="C335" s="186" t="s">
        <v>873</v>
      </c>
      <c r="D335" s="186" t="s">
        <v>185</v>
      </c>
      <c r="E335" s="187" t="s">
        <v>1456</v>
      </c>
      <c r="F335" s="188" t="s">
        <v>1457</v>
      </c>
      <c r="G335" s="189" t="s">
        <v>268</v>
      </c>
      <c r="H335" s="190">
        <v>75</v>
      </c>
      <c r="I335" s="191"/>
      <c r="J335" s="192">
        <f>ROUND(I335*H335,2)</f>
        <v>0</v>
      </c>
      <c r="K335" s="193"/>
      <c r="L335" s="35"/>
      <c r="M335" s="194" t="s">
        <v>1</v>
      </c>
      <c r="N335" s="195" t="s">
        <v>41</v>
      </c>
      <c r="O335" s="78"/>
      <c r="P335" s="196">
        <f>O335*H335</f>
        <v>0</v>
      </c>
      <c r="Q335" s="196">
        <v>0</v>
      </c>
      <c r="R335" s="196">
        <f>Q335*H335</f>
        <v>0</v>
      </c>
      <c r="S335" s="196">
        <v>0</v>
      </c>
      <c r="T335" s="197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8" t="s">
        <v>301</v>
      </c>
      <c r="AT335" s="198" t="s">
        <v>185</v>
      </c>
      <c r="AU335" s="198" t="s">
        <v>87</v>
      </c>
      <c r="AY335" s="15" t="s">
        <v>183</v>
      </c>
      <c r="BE335" s="199">
        <f>IF(N335="základná",J335,0)</f>
        <v>0</v>
      </c>
      <c r="BF335" s="199">
        <f>IF(N335="znížená",J335,0)</f>
        <v>0</v>
      </c>
      <c r="BG335" s="199">
        <f>IF(N335="zákl. prenesená",J335,0)</f>
        <v>0</v>
      </c>
      <c r="BH335" s="199">
        <f>IF(N335="zníž. prenesená",J335,0)</f>
        <v>0</v>
      </c>
      <c r="BI335" s="199">
        <f>IF(N335="nulová",J335,0)</f>
        <v>0</v>
      </c>
      <c r="BJ335" s="15" t="s">
        <v>87</v>
      </c>
      <c r="BK335" s="199">
        <f>ROUND(I335*H335,2)</f>
        <v>0</v>
      </c>
      <c r="BL335" s="15" t="s">
        <v>301</v>
      </c>
      <c r="BM335" s="198" t="s">
        <v>883</v>
      </c>
    </row>
    <row r="336" s="2" customFormat="1" ht="24.15" customHeight="1">
      <c r="A336" s="34"/>
      <c r="B336" s="185"/>
      <c r="C336" s="186" t="s">
        <v>529</v>
      </c>
      <c r="D336" s="186" t="s">
        <v>185</v>
      </c>
      <c r="E336" s="187" t="s">
        <v>1458</v>
      </c>
      <c r="F336" s="188" t="s">
        <v>1459</v>
      </c>
      <c r="G336" s="189" t="s">
        <v>268</v>
      </c>
      <c r="H336" s="190">
        <v>75</v>
      </c>
      <c r="I336" s="191"/>
      <c r="J336" s="192">
        <f>ROUND(I336*H336,2)</f>
        <v>0</v>
      </c>
      <c r="K336" s="193"/>
      <c r="L336" s="35"/>
      <c r="M336" s="194" t="s">
        <v>1</v>
      </c>
      <c r="N336" s="195" t="s">
        <v>41</v>
      </c>
      <c r="O336" s="78"/>
      <c r="P336" s="196">
        <f>O336*H336</f>
        <v>0</v>
      </c>
      <c r="Q336" s="196">
        <v>0</v>
      </c>
      <c r="R336" s="196">
        <f>Q336*H336</f>
        <v>0</v>
      </c>
      <c r="S336" s="196">
        <v>0</v>
      </c>
      <c r="T336" s="197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8" t="s">
        <v>301</v>
      </c>
      <c r="AT336" s="198" t="s">
        <v>185</v>
      </c>
      <c r="AU336" s="198" t="s">
        <v>87</v>
      </c>
      <c r="AY336" s="15" t="s">
        <v>183</v>
      </c>
      <c r="BE336" s="199">
        <f>IF(N336="základná",J336,0)</f>
        <v>0</v>
      </c>
      <c r="BF336" s="199">
        <f>IF(N336="znížená",J336,0)</f>
        <v>0</v>
      </c>
      <c r="BG336" s="199">
        <f>IF(N336="zákl. prenesená",J336,0)</f>
        <v>0</v>
      </c>
      <c r="BH336" s="199">
        <f>IF(N336="zníž. prenesená",J336,0)</f>
        <v>0</v>
      </c>
      <c r="BI336" s="199">
        <f>IF(N336="nulová",J336,0)</f>
        <v>0</v>
      </c>
      <c r="BJ336" s="15" t="s">
        <v>87</v>
      </c>
      <c r="BK336" s="199">
        <f>ROUND(I336*H336,2)</f>
        <v>0</v>
      </c>
      <c r="BL336" s="15" t="s">
        <v>301</v>
      </c>
      <c r="BM336" s="198" t="s">
        <v>886</v>
      </c>
    </row>
    <row r="337" s="2" customFormat="1" ht="33" customHeight="1">
      <c r="A337" s="34"/>
      <c r="B337" s="185"/>
      <c r="C337" s="186" t="s">
        <v>880</v>
      </c>
      <c r="D337" s="186" t="s">
        <v>185</v>
      </c>
      <c r="E337" s="187" t="s">
        <v>1460</v>
      </c>
      <c r="F337" s="188" t="s">
        <v>1461</v>
      </c>
      <c r="G337" s="189" t="s">
        <v>268</v>
      </c>
      <c r="H337" s="190">
        <v>75</v>
      </c>
      <c r="I337" s="191"/>
      <c r="J337" s="192">
        <f>ROUND(I337*H337,2)</f>
        <v>0</v>
      </c>
      <c r="K337" s="193"/>
      <c r="L337" s="35"/>
      <c r="M337" s="194" t="s">
        <v>1</v>
      </c>
      <c r="N337" s="195" t="s">
        <v>41</v>
      </c>
      <c r="O337" s="78"/>
      <c r="P337" s="196">
        <f>O337*H337</f>
        <v>0</v>
      </c>
      <c r="Q337" s="196">
        <v>0</v>
      </c>
      <c r="R337" s="196">
        <f>Q337*H337</f>
        <v>0</v>
      </c>
      <c r="S337" s="196">
        <v>0</v>
      </c>
      <c r="T337" s="197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8" t="s">
        <v>301</v>
      </c>
      <c r="AT337" s="198" t="s">
        <v>185</v>
      </c>
      <c r="AU337" s="198" t="s">
        <v>87</v>
      </c>
      <c r="AY337" s="15" t="s">
        <v>183</v>
      </c>
      <c r="BE337" s="199">
        <f>IF(N337="základná",J337,0)</f>
        <v>0</v>
      </c>
      <c r="BF337" s="199">
        <f>IF(N337="znížená",J337,0)</f>
        <v>0</v>
      </c>
      <c r="BG337" s="199">
        <f>IF(N337="zákl. prenesená",J337,0)</f>
        <v>0</v>
      </c>
      <c r="BH337" s="199">
        <f>IF(N337="zníž. prenesená",J337,0)</f>
        <v>0</v>
      </c>
      <c r="BI337" s="199">
        <f>IF(N337="nulová",J337,0)</f>
        <v>0</v>
      </c>
      <c r="BJ337" s="15" t="s">
        <v>87</v>
      </c>
      <c r="BK337" s="199">
        <f>ROUND(I337*H337,2)</f>
        <v>0</v>
      </c>
      <c r="BL337" s="15" t="s">
        <v>301</v>
      </c>
      <c r="BM337" s="198" t="s">
        <v>890</v>
      </c>
    </row>
    <row r="338" s="2" customFormat="1" ht="24.15" customHeight="1">
      <c r="A338" s="34"/>
      <c r="B338" s="185"/>
      <c r="C338" s="186" t="s">
        <v>533</v>
      </c>
      <c r="D338" s="186" t="s">
        <v>185</v>
      </c>
      <c r="E338" s="187" t="s">
        <v>1462</v>
      </c>
      <c r="F338" s="188" t="s">
        <v>1463</v>
      </c>
      <c r="G338" s="189" t="s">
        <v>1464</v>
      </c>
      <c r="H338" s="190">
        <v>35</v>
      </c>
      <c r="I338" s="191"/>
      <c r="J338" s="192">
        <f>ROUND(I338*H338,2)</f>
        <v>0</v>
      </c>
      <c r="K338" s="193"/>
      <c r="L338" s="35"/>
      <c r="M338" s="194" t="s">
        <v>1</v>
      </c>
      <c r="N338" s="195" t="s">
        <v>41</v>
      </c>
      <c r="O338" s="78"/>
      <c r="P338" s="196">
        <f>O338*H338</f>
        <v>0</v>
      </c>
      <c r="Q338" s="196">
        <v>0</v>
      </c>
      <c r="R338" s="196">
        <f>Q338*H338</f>
        <v>0</v>
      </c>
      <c r="S338" s="196">
        <v>0</v>
      </c>
      <c r="T338" s="197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98" t="s">
        <v>301</v>
      </c>
      <c r="AT338" s="198" t="s">
        <v>185</v>
      </c>
      <c r="AU338" s="198" t="s">
        <v>87</v>
      </c>
      <c r="AY338" s="15" t="s">
        <v>183</v>
      </c>
      <c r="BE338" s="199">
        <f>IF(N338="základná",J338,0)</f>
        <v>0</v>
      </c>
      <c r="BF338" s="199">
        <f>IF(N338="znížená",J338,0)</f>
        <v>0</v>
      </c>
      <c r="BG338" s="199">
        <f>IF(N338="zákl. prenesená",J338,0)</f>
        <v>0</v>
      </c>
      <c r="BH338" s="199">
        <f>IF(N338="zníž. prenesená",J338,0)</f>
        <v>0</v>
      </c>
      <c r="BI338" s="199">
        <f>IF(N338="nulová",J338,0)</f>
        <v>0</v>
      </c>
      <c r="BJ338" s="15" t="s">
        <v>87</v>
      </c>
      <c r="BK338" s="199">
        <f>ROUND(I338*H338,2)</f>
        <v>0</v>
      </c>
      <c r="BL338" s="15" t="s">
        <v>301</v>
      </c>
      <c r="BM338" s="198" t="s">
        <v>893</v>
      </c>
    </row>
    <row r="339" s="2" customFormat="1" ht="33" customHeight="1">
      <c r="A339" s="34"/>
      <c r="B339" s="185"/>
      <c r="C339" s="186" t="s">
        <v>887</v>
      </c>
      <c r="D339" s="186" t="s">
        <v>185</v>
      </c>
      <c r="E339" s="187" t="s">
        <v>1465</v>
      </c>
      <c r="F339" s="188" t="s">
        <v>1466</v>
      </c>
      <c r="G339" s="189" t="s">
        <v>1464</v>
      </c>
      <c r="H339" s="190">
        <v>35</v>
      </c>
      <c r="I339" s="191"/>
      <c r="J339" s="192">
        <f>ROUND(I339*H339,2)</f>
        <v>0</v>
      </c>
      <c r="K339" s="193"/>
      <c r="L339" s="35"/>
      <c r="M339" s="194" t="s">
        <v>1</v>
      </c>
      <c r="N339" s="195" t="s">
        <v>41</v>
      </c>
      <c r="O339" s="78"/>
      <c r="P339" s="196">
        <f>O339*H339</f>
        <v>0</v>
      </c>
      <c r="Q339" s="196">
        <v>0</v>
      </c>
      <c r="R339" s="196">
        <f>Q339*H339</f>
        <v>0</v>
      </c>
      <c r="S339" s="196">
        <v>0</v>
      </c>
      <c r="T339" s="197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8" t="s">
        <v>301</v>
      </c>
      <c r="AT339" s="198" t="s">
        <v>185</v>
      </c>
      <c r="AU339" s="198" t="s">
        <v>87</v>
      </c>
      <c r="AY339" s="15" t="s">
        <v>183</v>
      </c>
      <c r="BE339" s="199">
        <f>IF(N339="základná",J339,0)</f>
        <v>0</v>
      </c>
      <c r="BF339" s="199">
        <f>IF(N339="znížená",J339,0)</f>
        <v>0</v>
      </c>
      <c r="BG339" s="199">
        <f>IF(N339="zákl. prenesená",J339,0)</f>
        <v>0</v>
      </c>
      <c r="BH339" s="199">
        <f>IF(N339="zníž. prenesená",J339,0)</f>
        <v>0</v>
      </c>
      <c r="BI339" s="199">
        <f>IF(N339="nulová",J339,0)</f>
        <v>0</v>
      </c>
      <c r="BJ339" s="15" t="s">
        <v>87</v>
      </c>
      <c r="BK339" s="199">
        <f>ROUND(I339*H339,2)</f>
        <v>0</v>
      </c>
      <c r="BL339" s="15" t="s">
        <v>301</v>
      </c>
      <c r="BM339" s="198" t="s">
        <v>897</v>
      </c>
    </row>
    <row r="340" s="2" customFormat="1" ht="24.15" customHeight="1">
      <c r="A340" s="34"/>
      <c r="B340" s="185"/>
      <c r="C340" s="186" t="s">
        <v>536</v>
      </c>
      <c r="D340" s="186" t="s">
        <v>185</v>
      </c>
      <c r="E340" s="187" t="s">
        <v>1467</v>
      </c>
      <c r="F340" s="188" t="s">
        <v>1468</v>
      </c>
      <c r="G340" s="189" t="s">
        <v>268</v>
      </c>
      <c r="H340" s="190">
        <v>75</v>
      </c>
      <c r="I340" s="191"/>
      <c r="J340" s="192">
        <f>ROUND(I340*H340,2)</f>
        <v>0</v>
      </c>
      <c r="K340" s="193"/>
      <c r="L340" s="35"/>
      <c r="M340" s="194" t="s">
        <v>1</v>
      </c>
      <c r="N340" s="195" t="s">
        <v>41</v>
      </c>
      <c r="O340" s="78"/>
      <c r="P340" s="196">
        <f>O340*H340</f>
        <v>0</v>
      </c>
      <c r="Q340" s="196">
        <v>0</v>
      </c>
      <c r="R340" s="196">
        <f>Q340*H340</f>
        <v>0</v>
      </c>
      <c r="S340" s="196">
        <v>0</v>
      </c>
      <c r="T340" s="197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98" t="s">
        <v>301</v>
      </c>
      <c r="AT340" s="198" t="s">
        <v>185</v>
      </c>
      <c r="AU340" s="198" t="s">
        <v>87</v>
      </c>
      <c r="AY340" s="15" t="s">
        <v>183</v>
      </c>
      <c r="BE340" s="199">
        <f>IF(N340="základná",J340,0)</f>
        <v>0</v>
      </c>
      <c r="BF340" s="199">
        <f>IF(N340="znížená",J340,0)</f>
        <v>0</v>
      </c>
      <c r="BG340" s="199">
        <f>IF(N340="zákl. prenesená",J340,0)</f>
        <v>0</v>
      </c>
      <c r="BH340" s="199">
        <f>IF(N340="zníž. prenesená",J340,0)</f>
        <v>0</v>
      </c>
      <c r="BI340" s="199">
        <f>IF(N340="nulová",J340,0)</f>
        <v>0</v>
      </c>
      <c r="BJ340" s="15" t="s">
        <v>87</v>
      </c>
      <c r="BK340" s="199">
        <f>ROUND(I340*H340,2)</f>
        <v>0</v>
      </c>
      <c r="BL340" s="15" t="s">
        <v>301</v>
      </c>
      <c r="BM340" s="198" t="s">
        <v>900</v>
      </c>
    </row>
    <row r="341" s="2" customFormat="1" ht="16.5" customHeight="1">
      <c r="A341" s="34"/>
      <c r="B341" s="185"/>
      <c r="C341" s="186" t="s">
        <v>894</v>
      </c>
      <c r="D341" s="186" t="s">
        <v>185</v>
      </c>
      <c r="E341" s="187" t="s">
        <v>87</v>
      </c>
      <c r="F341" s="188" t="s">
        <v>1469</v>
      </c>
      <c r="G341" s="189" t="s">
        <v>1187</v>
      </c>
      <c r="H341" s="190">
        <v>1</v>
      </c>
      <c r="I341" s="191"/>
      <c r="J341" s="192">
        <f>ROUND(I341*H341,2)</f>
        <v>0</v>
      </c>
      <c r="K341" s="193"/>
      <c r="L341" s="35"/>
      <c r="M341" s="194" t="s">
        <v>1</v>
      </c>
      <c r="N341" s="195" t="s">
        <v>41</v>
      </c>
      <c r="O341" s="78"/>
      <c r="P341" s="196">
        <f>O341*H341</f>
        <v>0</v>
      </c>
      <c r="Q341" s="196">
        <v>0</v>
      </c>
      <c r="R341" s="196">
        <f>Q341*H341</f>
        <v>0</v>
      </c>
      <c r="S341" s="196">
        <v>0</v>
      </c>
      <c r="T341" s="197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8" t="s">
        <v>301</v>
      </c>
      <c r="AT341" s="198" t="s">
        <v>185</v>
      </c>
      <c r="AU341" s="198" t="s">
        <v>87</v>
      </c>
      <c r="AY341" s="15" t="s">
        <v>183</v>
      </c>
      <c r="BE341" s="199">
        <f>IF(N341="základná",J341,0)</f>
        <v>0</v>
      </c>
      <c r="BF341" s="199">
        <f>IF(N341="znížená",J341,0)</f>
        <v>0</v>
      </c>
      <c r="BG341" s="199">
        <f>IF(N341="zákl. prenesená",J341,0)</f>
        <v>0</v>
      </c>
      <c r="BH341" s="199">
        <f>IF(N341="zníž. prenesená",J341,0)</f>
        <v>0</v>
      </c>
      <c r="BI341" s="199">
        <f>IF(N341="nulová",J341,0)</f>
        <v>0</v>
      </c>
      <c r="BJ341" s="15" t="s">
        <v>87</v>
      </c>
      <c r="BK341" s="199">
        <f>ROUND(I341*H341,2)</f>
        <v>0</v>
      </c>
      <c r="BL341" s="15" t="s">
        <v>301</v>
      </c>
      <c r="BM341" s="198" t="s">
        <v>904</v>
      </c>
    </row>
    <row r="342" s="2" customFormat="1" ht="16.5" customHeight="1">
      <c r="A342" s="34"/>
      <c r="B342" s="185"/>
      <c r="C342" s="186" t="s">
        <v>540</v>
      </c>
      <c r="D342" s="186" t="s">
        <v>185</v>
      </c>
      <c r="E342" s="187" t="s">
        <v>1470</v>
      </c>
      <c r="F342" s="188" t="s">
        <v>1471</v>
      </c>
      <c r="G342" s="189" t="s">
        <v>1445</v>
      </c>
      <c r="H342" s="190">
        <v>24</v>
      </c>
      <c r="I342" s="191"/>
      <c r="J342" s="192">
        <f>ROUND(I342*H342,2)</f>
        <v>0</v>
      </c>
      <c r="K342" s="193"/>
      <c r="L342" s="35"/>
      <c r="M342" s="194" t="s">
        <v>1</v>
      </c>
      <c r="N342" s="195" t="s">
        <v>41</v>
      </c>
      <c r="O342" s="78"/>
      <c r="P342" s="196">
        <f>O342*H342</f>
        <v>0</v>
      </c>
      <c r="Q342" s="196">
        <v>0</v>
      </c>
      <c r="R342" s="196">
        <f>Q342*H342</f>
        <v>0</v>
      </c>
      <c r="S342" s="196">
        <v>0</v>
      </c>
      <c r="T342" s="197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8" t="s">
        <v>301</v>
      </c>
      <c r="AT342" s="198" t="s">
        <v>185</v>
      </c>
      <c r="AU342" s="198" t="s">
        <v>87</v>
      </c>
      <c r="AY342" s="15" t="s">
        <v>183</v>
      </c>
      <c r="BE342" s="199">
        <f>IF(N342="základná",J342,0)</f>
        <v>0</v>
      </c>
      <c r="BF342" s="199">
        <f>IF(N342="znížená",J342,0)</f>
        <v>0</v>
      </c>
      <c r="BG342" s="199">
        <f>IF(N342="zákl. prenesená",J342,0)</f>
        <v>0</v>
      </c>
      <c r="BH342" s="199">
        <f>IF(N342="zníž. prenesená",J342,0)</f>
        <v>0</v>
      </c>
      <c r="BI342" s="199">
        <f>IF(N342="nulová",J342,0)</f>
        <v>0</v>
      </c>
      <c r="BJ342" s="15" t="s">
        <v>87</v>
      </c>
      <c r="BK342" s="199">
        <f>ROUND(I342*H342,2)</f>
        <v>0</v>
      </c>
      <c r="BL342" s="15" t="s">
        <v>301</v>
      </c>
      <c r="BM342" s="198" t="s">
        <v>907</v>
      </c>
    </row>
    <row r="343" s="2" customFormat="1" ht="16.5" customHeight="1">
      <c r="A343" s="34"/>
      <c r="B343" s="185"/>
      <c r="C343" s="186" t="s">
        <v>901</v>
      </c>
      <c r="D343" s="186" t="s">
        <v>185</v>
      </c>
      <c r="E343" s="187" t="s">
        <v>1472</v>
      </c>
      <c r="F343" s="188" t="s">
        <v>1473</v>
      </c>
      <c r="G343" s="189" t="s">
        <v>1187</v>
      </c>
      <c r="H343" s="190">
        <v>1</v>
      </c>
      <c r="I343" s="191"/>
      <c r="J343" s="192">
        <f>ROUND(I343*H343,2)</f>
        <v>0</v>
      </c>
      <c r="K343" s="193"/>
      <c r="L343" s="35"/>
      <c r="M343" s="194" t="s">
        <v>1</v>
      </c>
      <c r="N343" s="195" t="s">
        <v>41</v>
      </c>
      <c r="O343" s="78"/>
      <c r="P343" s="196">
        <f>O343*H343</f>
        <v>0</v>
      </c>
      <c r="Q343" s="196">
        <v>0</v>
      </c>
      <c r="R343" s="196">
        <f>Q343*H343</f>
        <v>0</v>
      </c>
      <c r="S343" s="196">
        <v>0</v>
      </c>
      <c r="T343" s="197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8" t="s">
        <v>301</v>
      </c>
      <c r="AT343" s="198" t="s">
        <v>185</v>
      </c>
      <c r="AU343" s="198" t="s">
        <v>87</v>
      </c>
      <c r="AY343" s="15" t="s">
        <v>183</v>
      </c>
      <c r="BE343" s="199">
        <f>IF(N343="základná",J343,0)</f>
        <v>0</v>
      </c>
      <c r="BF343" s="199">
        <f>IF(N343="znížená",J343,0)</f>
        <v>0</v>
      </c>
      <c r="BG343" s="199">
        <f>IF(N343="zákl. prenesená",J343,0)</f>
        <v>0</v>
      </c>
      <c r="BH343" s="199">
        <f>IF(N343="zníž. prenesená",J343,0)</f>
        <v>0</v>
      </c>
      <c r="BI343" s="199">
        <f>IF(N343="nulová",J343,0)</f>
        <v>0</v>
      </c>
      <c r="BJ343" s="15" t="s">
        <v>87</v>
      </c>
      <c r="BK343" s="199">
        <f>ROUND(I343*H343,2)</f>
        <v>0</v>
      </c>
      <c r="BL343" s="15" t="s">
        <v>301</v>
      </c>
      <c r="BM343" s="198" t="s">
        <v>911</v>
      </c>
    </row>
    <row r="344" s="2" customFormat="1" ht="16.5" customHeight="1">
      <c r="A344" s="34"/>
      <c r="B344" s="185"/>
      <c r="C344" s="186" t="s">
        <v>543</v>
      </c>
      <c r="D344" s="186" t="s">
        <v>185</v>
      </c>
      <c r="E344" s="187" t="s">
        <v>1474</v>
      </c>
      <c r="F344" s="188" t="s">
        <v>1475</v>
      </c>
      <c r="G344" s="189" t="s">
        <v>1445</v>
      </c>
      <c r="H344" s="190">
        <v>32</v>
      </c>
      <c r="I344" s="191"/>
      <c r="J344" s="192">
        <f>ROUND(I344*H344,2)</f>
        <v>0</v>
      </c>
      <c r="K344" s="193"/>
      <c r="L344" s="35"/>
      <c r="M344" s="211" t="s">
        <v>1</v>
      </c>
      <c r="N344" s="212" t="s">
        <v>41</v>
      </c>
      <c r="O344" s="213"/>
      <c r="P344" s="214">
        <f>O344*H344</f>
        <v>0</v>
      </c>
      <c r="Q344" s="214">
        <v>0</v>
      </c>
      <c r="R344" s="214">
        <f>Q344*H344</f>
        <v>0</v>
      </c>
      <c r="S344" s="214">
        <v>0</v>
      </c>
      <c r="T344" s="215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8" t="s">
        <v>301</v>
      </c>
      <c r="AT344" s="198" t="s">
        <v>185</v>
      </c>
      <c r="AU344" s="198" t="s">
        <v>87</v>
      </c>
      <c r="AY344" s="15" t="s">
        <v>183</v>
      </c>
      <c r="BE344" s="199">
        <f>IF(N344="základná",J344,0)</f>
        <v>0</v>
      </c>
      <c r="BF344" s="199">
        <f>IF(N344="znížená",J344,0)</f>
        <v>0</v>
      </c>
      <c r="BG344" s="199">
        <f>IF(N344="zákl. prenesená",J344,0)</f>
        <v>0</v>
      </c>
      <c r="BH344" s="199">
        <f>IF(N344="zníž. prenesená",J344,0)</f>
        <v>0</v>
      </c>
      <c r="BI344" s="199">
        <f>IF(N344="nulová",J344,0)</f>
        <v>0</v>
      </c>
      <c r="BJ344" s="15" t="s">
        <v>87</v>
      </c>
      <c r="BK344" s="199">
        <f>ROUND(I344*H344,2)</f>
        <v>0</v>
      </c>
      <c r="BL344" s="15" t="s">
        <v>301</v>
      </c>
      <c r="BM344" s="198" t="s">
        <v>914</v>
      </c>
    </row>
    <row r="345" s="2" customFormat="1" ht="6.96" customHeight="1">
      <c r="A345" s="34"/>
      <c r="B345" s="61"/>
      <c r="C345" s="62"/>
      <c r="D345" s="62"/>
      <c r="E345" s="62"/>
      <c r="F345" s="62"/>
      <c r="G345" s="62"/>
      <c r="H345" s="62"/>
      <c r="I345" s="62"/>
      <c r="J345" s="62"/>
      <c r="K345" s="62"/>
      <c r="L345" s="35"/>
      <c r="M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</row>
  </sheetData>
  <autoFilter ref="C133:K344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20:H120"/>
    <mergeCell ref="E124:H124"/>
    <mergeCell ref="E122:H122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23.25" customHeight="1">
      <c r="B9" s="18"/>
      <c r="E9" s="131" t="s">
        <v>136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138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1476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ROUND(J130,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ROUND((SUM(BE130:BE149)),  2)</f>
        <v>0</v>
      </c>
      <c r="G37" s="138"/>
      <c r="H37" s="138"/>
      <c r="I37" s="139">
        <v>0.20000000000000001</v>
      </c>
      <c r="J37" s="137">
        <f>ROUND(((SUM(BE130:BE149))*I37),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ROUND((SUM(BF130:BF149)),  2)</f>
        <v>0</v>
      </c>
      <c r="G38" s="138"/>
      <c r="H38" s="138"/>
      <c r="I38" s="139">
        <v>0.20000000000000001</v>
      </c>
      <c r="J38" s="137">
        <f>ROUND(((SUM(BF130:BF149))*I38),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ROUND((SUM(BG130:BG149)),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ROUND((SUM(BH130:BH149)),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ROUND((SUM(BI130:BI149)),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23.25" customHeight="1">
      <c r="B87" s="18"/>
      <c r="E87" s="131" t="s">
        <v>136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138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01.04 - VZT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J130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146</v>
      </c>
      <c r="E101" s="155"/>
      <c r="F101" s="155"/>
      <c r="G101" s="155"/>
      <c r="H101" s="155"/>
      <c r="I101" s="155"/>
      <c r="J101" s="156">
        <f>J131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J132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152</v>
      </c>
      <c r="E103" s="159"/>
      <c r="F103" s="159"/>
      <c r="G103" s="159"/>
      <c r="H103" s="159"/>
      <c r="I103" s="159"/>
      <c r="J103" s="160">
        <f>J134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153</v>
      </c>
      <c r="E104" s="159"/>
      <c r="F104" s="159"/>
      <c r="G104" s="159"/>
      <c r="H104" s="159"/>
      <c r="I104" s="159"/>
      <c r="J104" s="160">
        <f>J137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53"/>
      <c r="C105" s="9"/>
      <c r="D105" s="154" t="s">
        <v>154</v>
      </c>
      <c r="E105" s="155"/>
      <c r="F105" s="155"/>
      <c r="G105" s="155"/>
      <c r="H105" s="155"/>
      <c r="I105" s="155"/>
      <c r="J105" s="156">
        <f>J139</f>
        <v>0</v>
      </c>
      <c r="K105" s="9"/>
      <c r="L105" s="15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7"/>
      <c r="C106" s="10"/>
      <c r="D106" s="158" t="s">
        <v>1477</v>
      </c>
      <c r="E106" s="159"/>
      <c r="F106" s="159"/>
      <c r="G106" s="159"/>
      <c r="H106" s="159"/>
      <c r="I106" s="159"/>
      <c r="J106" s="160">
        <f>J140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169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31" t="str">
        <f>E7</f>
        <v>ZARIADENIE OPATROVATEĽSKEJ SLUŽBY A DENNÝ STACIONÁR V OBJEKTE SÚP. Č. 2845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135</v>
      </c>
      <c r="L117" s="18"/>
    </row>
    <row r="118" s="1" customFormat="1" ht="23.25" customHeight="1">
      <c r="B118" s="18"/>
      <c r="E118" s="131" t="s">
        <v>136</v>
      </c>
      <c r="F118" s="1"/>
      <c r="G118" s="1"/>
      <c r="H118" s="1"/>
      <c r="L118" s="18"/>
    </row>
    <row r="119" s="1" customFormat="1" ht="12" customHeight="1">
      <c r="B119" s="18"/>
      <c r="C119" s="28" t="s">
        <v>137</v>
      </c>
      <c r="L119" s="18"/>
    </row>
    <row r="120" s="2" customFormat="1" ht="16.5" customHeight="1">
      <c r="A120" s="34"/>
      <c r="B120" s="35"/>
      <c r="C120" s="34"/>
      <c r="D120" s="34"/>
      <c r="E120" s="132" t="s">
        <v>138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139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8" t="str">
        <f>E13</f>
        <v>01.04 - VZT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19</v>
      </c>
      <c r="D124" s="34"/>
      <c r="E124" s="34"/>
      <c r="F124" s="23" t="str">
        <f>F16</f>
        <v>parc. č. C KN 5066/204, k.ú. Snina</v>
      </c>
      <c r="G124" s="34"/>
      <c r="H124" s="34"/>
      <c r="I124" s="28" t="s">
        <v>21</v>
      </c>
      <c r="J124" s="70" t="str">
        <f>IF(J16="","",J16)</f>
        <v>13. 12. 2021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23</v>
      </c>
      <c r="D126" s="34"/>
      <c r="E126" s="34"/>
      <c r="F126" s="23" t="str">
        <f>E19</f>
        <v>Mesto Snina</v>
      </c>
      <c r="G126" s="34"/>
      <c r="H126" s="34"/>
      <c r="I126" s="28" t="s">
        <v>29</v>
      </c>
      <c r="J126" s="32" t="str">
        <f>E25</f>
        <v>Ing. Róbert Šmajda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5.15" customHeight="1">
      <c r="A127" s="34"/>
      <c r="B127" s="35"/>
      <c r="C127" s="28" t="s">
        <v>27</v>
      </c>
      <c r="D127" s="34"/>
      <c r="E127" s="34"/>
      <c r="F127" s="23" t="str">
        <f>IF(E22="","",E22)</f>
        <v>Vyplň údaj</v>
      </c>
      <c r="G127" s="34"/>
      <c r="H127" s="34"/>
      <c r="I127" s="28" t="s">
        <v>32</v>
      </c>
      <c r="J127" s="32" t="str">
        <f>E28</f>
        <v>Martin Kofira - KM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61"/>
      <c r="B129" s="162"/>
      <c r="C129" s="163" t="s">
        <v>170</v>
      </c>
      <c r="D129" s="164" t="s">
        <v>60</v>
      </c>
      <c r="E129" s="164" t="s">
        <v>56</v>
      </c>
      <c r="F129" s="164" t="s">
        <v>57</v>
      </c>
      <c r="G129" s="164" t="s">
        <v>171</v>
      </c>
      <c r="H129" s="164" t="s">
        <v>172</v>
      </c>
      <c r="I129" s="164" t="s">
        <v>173</v>
      </c>
      <c r="J129" s="165" t="s">
        <v>143</v>
      </c>
      <c r="K129" s="166" t="s">
        <v>174</v>
      </c>
      <c r="L129" s="167"/>
      <c r="M129" s="87" t="s">
        <v>1</v>
      </c>
      <c r="N129" s="88" t="s">
        <v>39</v>
      </c>
      <c r="O129" s="88" t="s">
        <v>175</v>
      </c>
      <c r="P129" s="88" t="s">
        <v>176</v>
      </c>
      <c r="Q129" s="88" t="s">
        <v>177</v>
      </c>
      <c r="R129" s="88" t="s">
        <v>178</v>
      </c>
      <c r="S129" s="88" t="s">
        <v>179</v>
      </c>
      <c r="T129" s="89" t="s">
        <v>180</v>
      </c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</row>
    <row r="130" s="2" customFormat="1" ht="22.8" customHeight="1">
      <c r="A130" s="34"/>
      <c r="B130" s="35"/>
      <c r="C130" s="94" t="s">
        <v>144</v>
      </c>
      <c r="D130" s="34"/>
      <c r="E130" s="34"/>
      <c r="F130" s="34"/>
      <c r="G130" s="34"/>
      <c r="H130" s="34"/>
      <c r="I130" s="34"/>
      <c r="J130" s="168">
        <f>BK130</f>
        <v>0</v>
      </c>
      <c r="K130" s="34"/>
      <c r="L130" s="35"/>
      <c r="M130" s="90"/>
      <c r="N130" s="74"/>
      <c r="O130" s="91"/>
      <c r="P130" s="169">
        <f>P131+P139</f>
        <v>0</v>
      </c>
      <c r="Q130" s="91"/>
      <c r="R130" s="169">
        <f>R131+R139</f>
        <v>0</v>
      </c>
      <c r="S130" s="91"/>
      <c r="T130" s="170">
        <f>T131+T139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74</v>
      </c>
      <c r="AU130" s="15" t="s">
        <v>145</v>
      </c>
      <c r="BK130" s="171">
        <f>BK131+BK139</f>
        <v>0</v>
      </c>
    </row>
    <row r="131" s="12" customFormat="1" ht="25.92" customHeight="1">
      <c r="A131" s="12"/>
      <c r="B131" s="172"/>
      <c r="C131" s="12"/>
      <c r="D131" s="173" t="s">
        <v>74</v>
      </c>
      <c r="E131" s="174" t="s">
        <v>181</v>
      </c>
      <c r="F131" s="174" t="s">
        <v>182</v>
      </c>
      <c r="G131" s="12"/>
      <c r="H131" s="12"/>
      <c r="I131" s="175"/>
      <c r="J131" s="176">
        <f>BK131</f>
        <v>0</v>
      </c>
      <c r="K131" s="12"/>
      <c r="L131" s="172"/>
      <c r="M131" s="177"/>
      <c r="N131" s="178"/>
      <c r="O131" s="178"/>
      <c r="P131" s="179">
        <f>P132+P134+P137</f>
        <v>0</v>
      </c>
      <c r="Q131" s="178"/>
      <c r="R131" s="179">
        <f>R132+R134+R137</f>
        <v>0</v>
      </c>
      <c r="S131" s="178"/>
      <c r="T131" s="180">
        <f>T132+T134+T137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75</v>
      </c>
      <c r="AY131" s="173" t="s">
        <v>183</v>
      </c>
      <c r="BK131" s="182">
        <f>BK132+BK134+BK137</f>
        <v>0</v>
      </c>
    </row>
    <row r="132" s="12" customFormat="1" ht="22.8" customHeight="1">
      <c r="A132" s="12"/>
      <c r="B132" s="172"/>
      <c r="C132" s="12"/>
      <c r="D132" s="173" t="s">
        <v>74</v>
      </c>
      <c r="E132" s="183" t="s">
        <v>92</v>
      </c>
      <c r="F132" s="183" t="s">
        <v>203</v>
      </c>
      <c r="G132" s="12"/>
      <c r="H132" s="12"/>
      <c r="I132" s="175"/>
      <c r="J132" s="184">
        <f>BK132</f>
        <v>0</v>
      </c>
      <c r="K132" s="12"/>
      <c r="L132" s="172"/>
      <c r="M132" s="177"/>
      <c r="N132" s="178"/>
      <c r="O132" s="178"/>
      <c r="P132" s="179">
        <f>P133</f>
        <v>0</v>
      </c>
      <c r="Q132" s="178"/>
      <c r="R132" s="179">
        <f>R133</f>
        <v>0</v>
      </c>
      <c r="S132" s="178"/>
      <c r="T132" s="180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3" t="s">
        <v>82</v>
      </c>
      <c r="AT132" s="181" t="s">
        <v>74</v>
      </c>
      <c r="AU132" s="181" t="s">
        <v>82</v>
      </c>
      <c r="AY132" s="173" t="s">
        <v>183</v>
      </c>
      <c r="BK132" s="182">
        <f>BK133</f>
        <v>0</v>
      </c>
    </row>
    <row r="133" s="2" customFormat="1" ht="16.5" customHeight="1">
      <c r="A133" s="34"/>
      <c r="B133" s="185"/>
      <c r="C133" s="186" t="s">
        <v>82</v>
      </c>
      <c r="D133" s="186" t="s">
        <v>185</v>
      </c>
      <c r="E133" s="187" t="s">
        <v>1478</v>
      </c>
      <c r="F133" s="188" t="s">
        <v>1479</v>
      </c>
      <c r="G133" s="189" t="s">
        <v>238</v>
      </c>
      <c r="H133" s="190">
        <v>12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189</v>
      </c>
      <c r="AT133" s="198" t="s">
        <v>185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189</v>
      </c>
      <c r="BM133" s="198" t="s">
        <v>87</v>
      </c>
    </row>
    <row r="134" s="12" customFormat="1" ht="22.8" customHeight="1">
      <c r="A134" s="12"/>
      <c r="B134" s="172"/>
      <c r="C134" s="12"/>
      <c r="D134" s="173" t="s">
        <v>74</v>
      </c>
      <c r="E134" s="183" t="s">
        <v>215</v>
      </c>
      <c r="F134" s="183" t="s">
        <v>466</v>
      </c>
      <c r="G134" s="12"/>
      <c r="H134" s="12"/>
      <c r="I134" s="175"/>
      <c r="J134" s="184">
        <f>BK134</f>
        <v>0</v>
      </c>
      <c r="K134" s="12"/>
      <c r="L134" s="172"/>
      <c r="M134" s="177"/>
      <c r="N134" s="178"/>
      <c r="O134" s="178"/>
      <c r="P134" s="179">
        <f>SUM(P135:P136)</f>
        <v>0</v>
      </c>
      <c r="Q134" s="178"/>
      <c r="R134" s="179">
        <f>SUM(R135:R136)</f>
        <v>0</v>
      </c>
      <c r="S134" s="178"/>
      <c r="T134" s="18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82</v>
      </c>
      <c r="AY134" s="173" t="s">
        <v>183</v>
      </c>
      <c r="BK134" s="182">
        <f>SUM(BK135:BK136)</f>
        <v>0</v>
      </c>
    </row>
    <row r="135" s="2" customFormat="1" ht="24.15" customHeight="1">
      <c r="A135" s="34"/>
      <c r="B135" s="185"/>
      <c r="C135" s="186" t="s">
        <v>87</v>
      </c>
      <c r="D135" s="186" t="s">
        <v>185</v>
      </c>
      <c r="E135" s="187" t="s">
        <v>531</v>
      </c>
      <c r="F135" s="188" t="s">
        <v>532</v>
      </c>
      <c r="G135" s="189" t="s">
        <v>238</v>
      </c>
      <c r="H135" s="190">
        <v>7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189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189</v>
      </c>
      <c r="BM135" s="198" t="s">
        <v>189</v>
      </c>
    </row>
    <row r="136" s="2" customFormat="1" ht="24.15" customHeight="1">
      <c r="A136" s="34"/>
      <c r="B136" s="185"/>
      <c r="C136" s="186" t="s">
        <v>92</v>
      </c>
      <c r="D136" s="186" t="s">
        <v>185</v>
      </c>
      <c r="E136" s="187" t="s">
        <v>1480</v>
      </c>
      <c r="F136" s="188" t="s">
        <v>1481</v>
      </c>
      <c r="G136" s="189" t="s">
        <v>238</v>
      </c>
      <c r="H136" s="190">
        <v>5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189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189</v>
      </c>
      <c r="BM136" s="198" t="s">
        <v>195</v>
      </c>
    </row>
    <row r="137" s="12" customFormat="1" ht="22.8" customHeight="1">
      <c r="A137" s="12"/>
      <c r="B137" s="172"/>
      <c r="C137" s="12"/>
      <c r="D137" s="173" t="s">
        <v>74</v>
      </c>
      <c r="E137" s="183" t="s">
        <v>537</v>
      </c>
      <c r="F137" s="183" t="s">
        <v>618</v>
      </c>
      <c r="G137" s="12"/>
      <c r="H137" s="12"/>
      <c r="I137" s="175"/>
      <c r="J137" s="184">
        <f>BK137</f>
        <v>0</v>
      </c>
      <c r="K137" s="12"/>
      <c r="L137" s="172"/>
      <c r="M137" s="177"/>
      <c r="N137" s="178"/>
      <c r="O137" s="178"/>
      <c r="P137" s="179">
        <f>P138</f>
        <v>0</v>
      </c>
      <c r="Q137" s="178"/>
      <c r="R137" s="179">
        <f>R138</f>
        <v>0</v>
      </c>
      <c r="S137" s="178"/>
      <c r="T137" s="18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3" t="s">
        <v>82</v>
      </c>
      <c r="AT137" s="181" t="s">
        <v>74</v>
      </c>
      <c r="AU137" s="181" t="s">
        <v>82</v>
      </c>
      <c r="AY137" s="173" t="s">
        <v>183</v>
      </c>
      <c r="BK137" s="182">
        <f>BK138</f>
        <v>0</v>
      </c>
    </row>
    <row r="138" s="2" customFormat="1" ht="24.15" customHeight="1">
      <c r="A138" s="34"/>
      <c r="B138" s="185"/>
      <c r="C138" s="186" t="s">
        <v>189</v>
      </c>
      <c r="D138" s="186" t="s">
        <v>185</v>
      </c>
      <c r="E138" s="187" t="s">
        <v>619</v>
      </c>
      <c r="F138" s="188" t="s">
        <v>620</v>
      </c>
      <c r="G138" s="189" t="s">
        <v>194</v>
      </c>
      <c r="H138" s="190">
        <v>0.372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198</v>
      </c>
    </row>
    <row r="139" s="12" customFormat="1" ht="25.92" customHeight="1">
      <c r="A139" s="12"/>
      <c r="B139" s="172"/>
      <c r="C139" s="12"/>
      <c r="D139" s="173" t="s">
        <v>74</v>
      </c>
      <c r="E139" s="174" t="s">
        <v>622</v>
      </c>
      <c r="F139" s="174" t="s">
        <v>623</v>
      </c>
      <c r="G139" s="12"/>
      <c r="H139" s="12"/>
      <c r="I139" s="175"/>
      <c r="J139" s="176">
        <f>BK139</f>
        <v>0</v>
      </c>
      <c r="K139" s="12"/>
      <c r="L139" s="172"/>
      <c r="M139" s="177"/>
      <c r="N139" s="178"/>
      <c r="O139" s="178"/>
      <c r="P139" s="179">
        <f>P140</f>
        <v>0</v>
      </c>
      <c r="Q139" s="178"/>
      <c r="R139" s="179">
        <f>R140</f>
        <v>0</v>
      </c>
      <c r="S139" s="178"/>
      <c r="T139" s="180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3" t="s">
        <v>87</v>
      </c>
      <c r="AT139" s="181" t="s">
        <v>74</v>
      </c>
      <c r="AU139" s="181" t="s">
        <v>75</v>
      </c>
      <c r="AY139" s="173" t="s">
        <v>183</v>
      </c>
      <c r="BK139" s="182">
        <f>BK140</f>
        <v>0</v>
      </c>
    </row>
    <row r="140" s="12" customFormat="1" ht="22.8" customHeight="1">
      <c r="A140" s="12"/>
      <c r="B140" s="172"/>
      <c r="C140" s="12"/>
      <c r="D140" s="173" t="s">
        <v>74</v>
      </c>
      <c r="E140" s="183" t="s">
        <v>1482</v>
      </c>
      <c r="F140" s="183" t="s">
        <v>1483</v>
      </c>
      <c r="G140" s="12"/>
      <c r="H140" s="12"/>
      <c r="I140" s="175"/>
      <c r="J140" s="184">
        <f>BK140</f>
        <v>0</v>
      </c>
      <c r="K140" s="12"/>
      <c r="L140" s="172"/>
      <c r="M140" s="177"/>
      <c r="N140" s="178"/>
      <c r="O140" s="178"/>
      <c r="P140" s="179">
        <f>SUM(P141:P149)</f>
        <v>0</v>
      </c>
      <c r="Q140" s="178"/>
      <c r="R140" s="179">
        <f>SUM(R141:R149)</f>
        <v>0</v>
      </c>
      <c r="S140" s="178"/>
      <c r="T140" s="180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3" t="s">
        <v>87</v>
      </c>
      <c r="AT140" s="181" t="s">
        <v>74</v>
      </c>
      <c r="AU140" s="181" t="s">
        <v>82</v>
      </c>
      <c r="AY140" s="173" t="s">
        <v>183</v>
      </c>
      <c r="BK140" s="182">
        <f>SUM(BK141:BK149)</f>
        <v>0</v>
      </c>
    </row>
    <row r="141" s="2" customFormat="1" ht="24.15" customHeight="1">
      <c r="A141" s="34"/>
      <c r="B141" s="185"/>
      <c r="C141" s="200" t="s">
        <v>199</v>
      </c>
      <c r="D141" s="200" t="s">
        <v>268</v>
      </c>
      <c r="E141" s="201" t="s">
        <v>1484</v>
      </c>
      <c r="F141" s="202" t="s">
        <v>1485</v>
      </c>
      <c r="G141" s="203" t="s">
        <v>238</v>
      </c>
      <c r="H141" s="204">
        <v>9</v>
      </c>
      <c r="I141" s="205"/>
      <c r="J141" s="206">
        <f>ROUND(I141*H141,2)</f>
        <v>0</v>
      </c>
      <c r="K141" s="207"/>
      <c r="L141" s="208"/>
      <c r="M141" s="209" t="s">
        <v>1</v>
      </c>
      <c r="N141" s="210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242</v>
      </c>
      <c r="AT141" s="198" t="s">
        <v>268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214</v>
      </c>
      <c r="BM141" s="198" t="s">
        <v>202</v>
      </c>
    </row>
    <row r="142" s="2" customFormat="1" ht="24.15" customHeight="1">
      <c r="A142" s="34"/>
      <c r="B142" s="185"/>
      <c r="C142" s="186" t="s">
        <v>195</v>
      </c>
      <c r="D142" s="186" t="s">
        <v>185</v>
      </c>
      <c r="E142" s="187" t="s">
        <v>1486</v>
      </c>
      <c r="F142" s="188" t="s">
        <v>1487</v>
      </c>
      <c r="G142" s="189" t="s">
        <v>238</v>
      </c>
      <c r="H142" s="190">
        <v>9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214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214</v>
      </c>
      <c r="BM142" s="198" t="s">
        <v>206</v>
      </c>
    </row>
    <row r="143" s="2" customFormat="1" ht="16.5" customHeight="1">
      <c r="A143" s="34"/>
      <c r="B143" s="185"/>
      <c r="C143" s="186" t="s">
        <v>207</v>
      </c>
      <c r="D143" s="186" t="s">
        <v>185</v>
      </c>
      <c r="E143" s="187" t="s">
        <v>1488</v>
      </c>
      <c r="F143" s="188" t="s">
        <v>1489</v>
      </c>
      <c r="G143" s="189" t="s">
        <v>297</v>
      </c>
      <c r="H143" s="190">
        <v>17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214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214</v>
      </c>
      <c r="BM143" s="198" t="s">
        <v>210</v>
      </c>
    </row>
    <row r="144" s="2" customFormat="1" ht="16.5" customHeight="1">
      <c r="A144" s="34"/>
      <c r="B144" s="185"/>
      <c r="C144" s="200" t="s">
        <v>198</v>
      </c>
      <c r="D144" s="200" t="s">
        <v>268</v>
      </c>
      <c r="E144" s="201" t="s">
        <v>1490</v>
      </c>
      <c r="F144" s="202" t="s">
        <v>1491</v>
      </c>
      <c r="G144" s="203" t="s">
        <v>297</v>
      </c>
      <c r="H144" s="204">
        <v>17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242</v>
      </c>
      <c r="AT144" s="198" t="s">
        <v>268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214</v>
      </c>
      <c r="BM144" s="198" t="s">
        <v>214</v>
      </c>
    </row>
    <row r="145" s="2" customFormat="1" ht="21.75" customHeight="1">
      <c r="A145" s="34"/>
      <c r="B145" s="185"/>
      <c r="C145" s="186" t="s">
        <v>215</v>
      </c>
      <c r="D145" s="186" t="s">
        <v>185</v>
      </c>
      <c r="E145" s="187" t="s">
        <v>1492</v>
      </c>
      <c r="F145" s="188" t="s">
        <v>1493</v>
      </c>
      <c r="G145" s="189" t="s">
        <v>297</v>
      </c>
      <c r="H145" s="190">
        <v>1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214</v>
      </c>
      <c r="AT145" s="198" t="s">
        <v>185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214</v>
      </c>
      <c r="BM145" s="198" t="s">
        <v>218</v>
      </c>
    </row>
    <row r="146" s="2" customFormat="1" ht="16.5" customHeight="1">
      <c r="A146" s="34"/>
      <c r="B146" s="185"/>
      <c r="C146" s="200" t="s">
        <v>202</v>
      </c>
      <c r="D146" s="200" t="s">
        <v>268</v>
      </c>
      <c r="E146" s="201" t="s">
        <v>1494</v>
      </c>
      <c r="F146" s="202" t="s">
        <v>1495</v>
      </c>
      <c r="G146" s="203" t="s">
        <v>297</v>
      </c>
      <c r="H146" s="204">
        <v>1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242</v>
      </c>
      <c r="AT146" s="198" t="s">
        <v>268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214</v>
      </c>
      <c r="BM146" s="198" t="s">
        <v>7</v>
      </c>
    </row>
    <row r="147" s="2" customFormat="1" ht="21.75" customHeight="1">
      <c r="A147" s="34"/>
      <c r="B147" s="185"/>
      <c r="C147" s="186" t="s">
        <v>221</v>
      </c>
      <c r="D147" s="186" t="s">
        <v>185</v>
      </c>
      <c r="E147" s="187" t="s">
        <v>1496</v>
      </c>
      <c r="F147" s="188" t="s">
        <v>1497</v>
      </c>
      <c r="G147" s="189" t="s">
        <v>238</v>
      </c>
      <c r="H147" s="190">
        <v>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214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214</v>
      </c>
      <c r="BM147" s="198" t="s">
        <v>224</v>
      </c>
    </row>
    <row r="148" s="2" customFormat="1" ht="21.75" customHeight="1">
      <c r="A148" s="34"/>
      <c r="B148" s="185"/>
      <c r="C148" s="200" t="s">
        <v>206</v>
      </c>
      <c r="D148" s="200" t="s">
        <v>268</v>
      </c>
      <c r="E148" s="201" t="s">
        <v>1498</v>
      </c>
      <c r="F148" s="202" t="s">
        <v>1499</v>
      </c>
      <c r="G148" s="203" t="s">
        <v>238</v>
      </c>
      <c r="H148" s="204">
        <v>5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242</v>
      </c>
      <c r="AT148" s="198" t="s">
        <v>268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214</v>
      </c>
      <c r="BM148" s="198" t="s">
        <v>227</v>
      </c>
    </row>
    <row r="149" s="2" customFormat="1" ht="24.15" customHeight="1">
      <c r="A149" s="34"/>
      <c r="B149" s="185"/>
      <c r="C149" s="186" t="s">
        <v>228</v>
      </c>
      <c r="D149" s="186" t="s">
        <v>185</v>
      </c>
      <c r="E149" s="187" t="s">
        <v>1500</v>
      </c>
      <c r="F149" s="188" t="s">
        <v>1501</v>
      </c>
      <c r="G149" s="189" t="s">
        <v>194</v>
      </c>
      <c r="H149" s="190">
        <v>0.82799999999999996</v>
      </c>
      <c r="I149" s="191"/>
      <c r="J149" s="192">
        <f>ROUND(I149*H149,2)</f>
        <v>0</v>
      </c>
      <c r="K149" s="193"/>
      <c r="L149" s="35"/>
      <c r="M149" s="211" t="s">
        <v>1</v>
      </c>
      <c r="N149" s="212" t="s">
        <v>41</v>
      </c>
      <c r="O149" s="213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214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214</v>
      </c>
      <c r="BM149" s="198" t="s">
        <v>231</v>
      </c>
    </row>
    <row r="150" s="2" customFormat="1" ht="6.96" customHeight="1">
      <c r="A150" s="34"/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35"/>
      <c r="M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</sheetData>
  <autoFilter ref="C129:K14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6:H116"/>
    <mergeCell ref="E120:H120"/>
    <mergeCell ref="E118:H118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23.25" customHeight="1">
      <c r="B9" s="18"/>
      <c r="E9" s="131" t="s">
        <v>136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138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1502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ROUND(J132,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ROUND((SUM(BE132:BE247)),  2)</f>
        <v>0</v>
      </c>
      <c r="G37" s="138"/>
      <c r="H37" s="138"/>
      <c r="I37" s="139">
        <v>0.20000000000000001</v>
      </c>
      <c r="J37" s="137">
        <f>ROUND(((SUM(BE132:BE247))*I37),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ROUND((SUM(BF132:BF247)),  2)</f>
        <v>0</v>
      </c>
      <c r="G38" s="138"/>
      <c r="H38" s="138"/>
      <c r="I38" s="139">
        <v>0.20000000000000001</v>
      </c>
      <c r="J38" s="137">
        <f>ROUND(((SUM(BF132:BF247))*I38),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ROUND((SUM(BG132:BG247)),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ROUND((SUM(BH132:BH247)),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ROUND((SUM(BI132:BI247)),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23.25" customHeight="1">
      <c r="B87" s="18"/>
      <c r="E87" s="131" t="s">
        <v>136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138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01.05 - ZTI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J132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1503</v>
      </c>
      <c r="E101" s="155"/>
      <c r="F101" s="155"/>
      <c r="G101" s="155"/>
      <c r="H101" s="155"/>
      <c r="I101" s="155"/>
      <c r="J101" s="156">
        <f>J133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1504</v>
      </c>
      <c r="E102" s="159"/>
      <c r="F102" s="159"/>
      <c r="G102" s="159"/>
      <c r="H102" s="159"/>
      <c r="I102" s="159"/>
      <c r="J102" s="160">
        <f>J134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1505</v>
      </c>
      <c r="E103" s="159"/>
      <c r="F103" s="159"/>
      <c r="G103" s="159"/>
      <c r="H103" s="159"/>
      <c r="I103" s="159"/>
      <c r="J103" s="160">
        <f>J145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3"/>
      <c r="C104" s="9"/>
      <c r="D104" s="154" t="s">
        <v>1506</v>
      </c>
      <c r="E104" s="155"/>
      <c r="F104" s="155"/>
      <c r="G104" s="155"/>
      <c r="H104" s="155"/>
      <c r="I104" s="155"/>
      <c r="J104" s="156">
        <f>J147</f>
        <v>0</v>
      </c>
      <c r="K104" s="9"/>
      <c r="L104" s="15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7"/>
      <c r="C105" s="10"/>
      <c r="D105" s="158" t="s">
        <v>1507</v>
      </c>
      <c r="E105" s="159"/>
      <c r="F105" s="159"/>
      <c r="G105" s="159"/>
      <c r="H105" s="159"/>
      <c r="I105" s="159"/>
      <c r="J105" s="160">
        <f>J148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1508</v>
      </c>
      <c r="E106" s="159"/>
      <c r="F106" s="159"/>
      <c r="G106" s="159"/>
      <c r="H106" s="159"/>
      <c r="I106" s="159"/>
      <c r="J106" s="160">
        <f>J152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1509</v>
      </c>
      <c r="E107" s="159"/>
      <c r="F107" s="159"/>
      <c r="G107" s="159"/>
      <c r="H107" s="159"/>
      <c r="I107" s="159"/>
      <c r="J107" s="160">
        <f>J175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1510</v>
      </c>
      <c r="E108" s="159"/>
      <c r="F108" s="159"/>
      <c r="G108" s="159"/>
      <c r="H108" s="159"/>
      <c r="I108" s="159"/>
      <c r="J108" s="160">
        <f>J208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="2" customFormat="1" ht="6.96" customHeight="1">
      <c r="A114" s="34"/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169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6.25" customHeight="1">
      <c r="A118" s="34"/>
      <c r="B118" s="35"/>
      <c r="C118" s="34"/>
      <c r="D118" s="34"/>
      <c r="E118" s="131" t="str">
        <f>E7</f>
        <v>ZARIADENIE OPATROVATEĽSKEJ SLUŽBY A DENNÝ STACIONÁR V OBJEKTE SÚP. Č. 2845</v>
      </c>
      <c r="F118" s="28"/>
      <c r="G118" s="28"/>
      <c r="H118" s="28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" customFormat="1" ht="12" customHeight="1">
      <c r="B119" s="18"/>
      <c r="C119" s="28" t="s">
        <v>135</v>
      </c>
      <c r="L119" s="18"/>
    </row>
    <row r="120" s="1" customFormat="1" ht="23.25" customHeight="1">
      <c r="B120" s="18"/>
      <c r="E120" s="131" t="s">
        <v>136</v>
      </c>
      <c r="F120" s="1"/>
      <c r="G120" s="1"/>
      <c r="H120" s="1"/>
      <c r="L120" s="18"/>
    </row>
    <row r="121" s="1" customFormat="1" ht="12" customHeight="1">
      <c r="B121" s="18"/>
      <c r="C121" s="28" t="s">
        <v>137</v>
      </c>
      <c r="L121" s="18"/>
    </row>
    <row r="122" s="2" customFormat="1" ht="16.5" customHeight="1">
      <c r="A122" s="34"/>
      <c r="B122" s="35"/>
      <c r="C122" s="34"/>
      <c r="D122" s="34"/>
      <c r="E122" s="132" t="s">
        <v>138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139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68" t="str">
        <f>E13</f>
        <v>01.05 - ZTI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F16</f>
        <v>parc. č. C KN 5066/204, k.ú. Snina</v>
      </c>
      <c r="G126" s="34"/>
      <c r="H126" s="34"/>
      <c r="I126" s="28" t="s">
        <v>21</v>
      </c>
      <c r="J126" s="70" t="str">
        <f>IF(J16="","",J16)</f>
        <v>13. 12. 2021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5.15" customHeight="1">
      <c r="A128" s="34"/>
      <c r="B128" s="35"/>
      <c r="C128" s="28" t="s">
        <v>23</v>
      </c>
      <c r="D128" s="34"/>
      <c r="E128" s="34"/>
      <c r="F128" s="23" t="str">
        <f>E19</f>
        <v>Mesto Snina</v>
      </c>
      <c r="G128" s="34"/>
      <c r="H128" s="34"/>
      <c r="I128" s="28" t="s">
        <v>29</v>
      </c>
      <c r="J128" s="32" t="str">
        <f>E25</f>
        <v>Ing. Róbert Šmajda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27</v>
      </c>
      <c r="D129" s="34"/>
      <c r="E129" s="34"/>
      <c r="F129" s="23" t="str">
        <f>IF(E22="","",E22)</f>
        <v>Vyplň údaj</v>
      </c>
      <c r="G129" s="34"/>
      <c r="H129" s="34"/>
      <c r="I129" s="28" t="s">
        <v>32</v>
      </c>
      <c r="J129" s="32" t="str">
        <f>E28</f>
        <v>Martin Kofira - KM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61"/>
      <c r="B131" s="162"/>
      <c r="C131" s="163" t="s">
        <v>170</v>
      </c>
      <c r="D131" s="164" t="s">
        <v>60</v>
      </c>
      <c r="E131" s="164" t="s">
        <v>56</v>
      </c>
      <c r="F131" s="164" t="s">
        <v>57</v>
      </c>
      <c r="G131" s="164" t="s">
        <v>171</v>
      </c>
      <c r="H131" s="164" t="s">
        <v>172</v>
      </c>
      <c r="I131" s="164" t="s">
        <v>173</v>
      </c>
      <c r="J131" s="165" t="s">
        <v>143</v>
      </c>
      <c r="K131" s="166" t="s">
        <v>174</v>
      </c>
      <c r="L131" s="167"/>
      <c r="M131" s="87" t="s">
        <v>1</v>
      </c>
      <c r="N131" s="88" t="s">
        <v>39</v>
      </c>
      <c r="O131" s="88" t="s">
        <v>175</v>
      </c>
      <c r="P131" s="88" t="s">
        <v>176</v>
      </c>
      <c r="Q131" s="88" t="s">
        <v>177</v>
      </c>
      <c r="R131" s="88" t="s">
        <v>178</v>
      </c>
      <c r="S131" s="88" t="s">
        <v>179</v>
      </c>
      <c r="T131" s="89" t="s">
        <v>180</v>
      </c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</row>
    <row r="132" s="2" customFormat="1" ht="22.8" customHeight="1">
      <c r="A132" s="34"/>
      <c r="B132" s="35"/>
      <c r="C132" s="94" t="s">
        <v>144</v>
      </c>
      <c r="D132" s="34"/>
      <c r="E132" s="34"/>
      <c r="F132" s="34"/>
      <c r="G132" s="34"/>
      <c r="H132" s="34"/>
      <c r="I132" s="34"/>
      <c r="J132" s="168">
        <f>BK132</f>
        <v>0</v>
      </c>
      <c r="K132" s="34"/>
      <c r="L132" s="35"/>
      <c r="M132" s="90"/>
      <c r="N132" s="74"/>
      <c r="O132" s="91"/>
      <c r="P132" s="169">
        <f>P133+P147</f>
        <v>0</v>
      </c>
      <c r="Q132" s="91"/>
      <c r="R132" s="169">
        <f>R133+R147</f>
        <v>14</v>
      </c>
      <c r="S132" s="91"/>
      <c r="T132" s="170">
        <f>T133+T147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74</v>
      </c>
      <c r="AU132" s="15" t="s">
        <v>145</v>
      </c>
      <c r="BK132" s="171">
        <f>BK133+BK147</f>
        <v>0</v>
      </c>
    </row>
    <row r="133" s="12" customFormat="1" ht="25.92" customHeight="1">
      <c r="A133" s="12"/>
      <c r="B133" s="172"/>
      <c r="C133" s="12"/>
      <c r="D133" s="173" t="s">
        <v>74</v>
      </c>
      <c r="E133" s="174" t="s">
        <v>181</v>
      </c>
      <c r="F133" s="174" t="s">
        <v>1511</v>
      </c>
      <c r="G133" s="12"/>
      <c r="H133" s="12"/>
      <c r="I133" s="175"/>
      <c r="J133" s="176">
        <f>BK133</f>
        <v>0</v>
      </c>
      <c r="K133" s="12"/>
      <c r="L133" s="172"/>
      <c r="M133" s="177"/>
      <c r="N133" s="178"/>
      <c r="O133" s="178"/>
      <c r="P133" s="179">
        <f>P134+P145</f>
        <v>0</v>
      </c>
      <c r="Q133" s="178"/>
      <c r="R133" s="179">
        <f>R134+R145</f>
        <v>14</v>
      </c>
      <c r="S133" s="178"/>
      <c r="T133" s="180">
        <f>T134+T145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3" t="s">
        <v>82</v>
      </c>
      <c r="AT133" s="181" t="s">
        <v>74</v>
      </c>
      <c r="AU133" s="181" t="s">
        <v>75</v>
      </c>
      <c r="AY133" s="173" t="s">
        <v>183</v>
      </c>
      <c r="BK133" s="182">
        <f>BK134+BK145</f>
        <v>0</v>
      </c>
    </row>
    <row r="134" s="12" customFormat="1" ht="22.8" customHeight="1">
      <c r="A134" s="12"/>
      <c r="B134" s="172"/>
      <c r="C134" s="12"/>
      <c r="D134" s="173" t="s">
        <v>74</v>
      </c>
      <c r="E134" s="183" t="s">
        <v>82</v>
      </c>
      <c r="F134" s="183" t="s">
        <v>1512</v>
      </c>
      <c r="G134" s="12"/>
      <c r="H134" s="12"/>
      <c r="I134" s="175"/>
      <c r="J134" s="184">
        <f>BK134</f>
        <v>0</v>
      </c>
      <c r="K134" s="12"/>
      <c r="L134" s="172"/>
      <c r="M134" s="177"/>
      <c r="N134" s="178"/>
      <c r="O134" s="178"/>
      <c r="P134" s="179">
        <f>SUM(P135:P144)</f>
        <v>0</v>
      </c>
      <c r="Q134" s="178"/>
      <c r="R134" s="179">
        <f>SUM(R135:R144)</f>
        <v>14</v>
      </c>
      <c r="S134" s="178"/>
      <c r="T134" s="180">
        <f>SUM(T135:T144)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82</v>
      </c>
      <c r="AY134" s="173" t="s">
        <v>183</v>
      </c>
      <c r="BK134" s="182">
        <f>SUM(BK135:BK144)</f>
        <v>0</v>
      </c>
    </row>
    <row r="135" s="2" customFormat="1" ht="24.15" customHeight="1">
      <c r="A135" s="34"/>
      <c r="B135" s="185"/>
      <c r="C135" s="186" t="s">
        <v>82</v>
      </c>
      <c r="D135" s="186" t="s">
        <v>185</v>
      </c>
      <c r="E135" s="187" t="s">
        <v>1513</v>
      </c>
      <c r="F135" s="188" t="s">
        <v>1514</v>
      </c>
      <c r="G135" s="189" t="s">
        <v>1515</v>
      </c>
      <c r="H135" s="190">
        <v>42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189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189</v>
      </c>
      <c r="BM135" s="198" t="s">
        <v>87</v>
      </c>
    </row>
    <row r="136" s="2" customFormat="1" ht="16.5" customHeight="1">
      <c r="A136" s="34"/>
      <c r="B136" s="185"/>
      <c r="C136" s="186" t="s">
        <v>87</v>
      </c>
      <c r="D136" s="186" t="s">
        <v>185</v>
      </c>
      <c r="E136" s="187" t="s">
        <v>1516</v>
      </c>
      <c r="F136" s="188" t="s">
        <v>1517</v>
      </c>
      <c r="G136" s="189" t="s">
        <v>1515</v>
      </c>
      <c r="H136" s="190">
        <v>42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189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189</v>
      </c>
      <c r="BM136" s="198" t="s">
        <v>189</v>
      </c>
    </row>
    <row r="137" s="2" customFormat="1" ht="24.15" customHeight="1">
      <c r="A137" s="34"/>
      <c r="B137" s="185"/>
      <c r="C137" s="186" t="s">
        <v>92</v>
      </c>
      <c r="D137" s="186" t="s">
        <v>185</v>
      </c>
      <c r="E137" s="187" t="s">
        <v>1518</v>
      </c>
      <c r="F137" s="188" t="s">
        <v>1519</v>
      </c>
      <c r="G137" s="189" t="s">
        <v>1515</v>
      </c>
      <c r="H137" s="190">
        <v>20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189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189</v>
      </c>
      <c r="BM137" s="198" t="s">
        <v>195</v>
      </c>
    </row>
    <row r="138" s="2" customFormat="1" ht="16.5" customHeight="1">
      <c r="A138" s="34"/>
      <c r="B138" s="185"/>
      <c r="C138" s="186" t="s">
        <v>189</v>
      </c>
      <c r="D138" s="186" t="s">
        <v>185</v>
      </c>
      <c r="E138" s="187" t="s">
        <v>1520</v>
      </c>
      <c r="F138" s="188" t="s">
        <v>1521</v>
      </c>
      <c r="G138" s="189" t="s">
        <v>1515</v>
      </c>
      <c r="H138" s="190">
        <v>20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198</v>
      </c>
    </row>
    <row r="139" s="2" customFormat="1" ht="33" customHeight="1">
      <c r="A139" s="34"/>
      <c r="B139" s="185"/>
      <c r="C139" s="186" t="s">
        <v>199</v>
      </c>
      <c r="D139" s="186" t="s">
        <v>185</v>
      </c>
      <c r="E139" s="187" t="s">
        <v>1522</v>
      </c>
      <c r="F139" s="188" t="s">
        <v>1523</v>
      </c>
      <c r="G139" s="189" t="s">
        <v>188</v>
      </c>
      <c r="H139" s="190">
        <v>20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1524</v>
      </c>
    </row>
    <row r="140" s="2" customFormat="1" ht="37.8" customHeight="1">
      <c r="A140" s="34"/>
      <c r="B140" s="185"/>
      <c r="C140" s="186" t="s">
        <v>195</v>
      </c>
      <c r="D140" s="186" t="s">
        <v>185</v>
      </c>
      <c r="E140" s="187" t="s">
        <v>1525</v>
      </c>
      <c r="F140" s="188" t="s">
        <v>1526</v>
      </c>
      <c r="G140" s="189" t="s">
        <v>188</v>
      </c>
      <c r="H140" s="190">
        <v>40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1527</v>
      </c>
    </row>
    <row r="141" s="2" customFormat="1" ht="24.15" customHeight="1">
      <c r="A141" s="34"/>
      <c r="B141" s="185"/>
      <c r="C141" s="186" t="s">
        <v>207</v>
      </c>
      <c r="D141" s="186" t="s">
        <v>185</v>
      </c>
      <c r="E141" s="187" t="s">
        <v>1528</v>
      </c>
      <c r="F141" s="188" t="s">
        <v>1529</v>
      </c>
      <c r="G141" s="189" t="s">
        <v>194</v>
      </c>
      <c r="H141" s="190">
        <v>33.399999999999999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1530</v>
      </c>
    </row>
    <row r="142" s="2" customFormat="1" ht="33" customHeight="1">
      <c r="A142" s="34"/>
      <c r="B142" s="185"/>
      <c r="C142" s="186" t="s">
        <v>198</v>
      </c>
      <c r="D142" s="186" t="s">
        <v>185</v>
      </c>
      <c r="E142" s="187" t="s">
        <v>1531</v>
      </c>
      <c r="F142" s="188" t="s">
        <v>1532</v>
      </c>
      <c r="G142" s="189" t="s">
        <v>1515</v>
      </c>
      <c r="H142" s="190">
        <v>22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202</v>
      </c>
    </row>
    <row r="143" s="2" customFormat="1" ht="24.15" customHeight="1">
      <c r="A143" s="34"/>
      <c r="B143" s="185"/>
      <c r="C143" s="186" t="s">
        <v>215</v>
      </c>
      <c r="D143" s="186" t="s">
        <v>185</v>
      </c>
      <c r="E143" s="187" t="s">
        <v>1533</v>
      </c>
      <c r="F143" s="188" t="s">
        <v>1534</v>
      </c>
      <c r="G143" s="189" t="s">
        <v>188</v>
      </c>
      <c r="H143" s="190">
        <v>14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206</v>
      </c>
    </row>
    <row r="144" s="2" customFormat="1" ht="16.5" customHeight="1">
      <c r="A144" s="34"/>
      <c r="B144" s="185"/>
      <c r="C144" s="200" t="s">
        <v>202</v>
      </c>
      <c r="D144" s="200" t="s">
        <v>268</v>
      </c>
      <c r="E144" s="201" t="s">
        <v>1535</v>
      </c>
      <c r="F144" s="202" t="s">
        <v>1536</v>
      </c>
      <c r="G144" s="203" t="s">
        <v>188</v>
      </c>
      <c r="H144" s="204">
        <v>14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1</v>
      </c>
      <c r="R144" s="196">
        <f>Q144*H144</f>
        <v>14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198</v>
      </c>
      <c r="AT144" s="198" t="s">
        <v>268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1537</v>
      </c>
    </row>
    <row r="145" s="12" customFormat="1" ht="22.8" customHeight="1">
      <c r="A145" s="12"/>
      <c r="B145" s="172"/>
      <c r="C145" s="12"/>
      <c r="D145" s="173" t="s">
        <v>74</v>
      </c>
      <c r="E145" s="183" t="s">
        <v>189</v>
      </c>
      <c r="F145" s="183" t="s">
        <v>1538</v>
      </c>
      <c r="G145" s="12"/>
      <c r="H145" s="12"/>
      <c r="I145" s="175"/>
      <c r="J145" s="184">
        <f>BK145</f>
        <v>0</v>
      </c>
      <c r="K145" s="12"/>
      <c r="L145" s="172"/>
      <c r="M145" s="177"/>
      <c r="N145" s="178"/>
      <c r="O145" s="178"/>
      <c r="P145" s="179">
        <f>P146</f>
        <v>0</v>
      </c>
      <c r="Q145" s="178"/>
      <c r="R145" s="179">
        <f>R146</f>
        <v>0</v>
      </c>
      <c r="S145" s="178"/>
      <c r="T145" s="18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3" t="s">
        <v>82</v>
      </c>
      <c r="AT145" s="181" t="s">
        <v>74</v>
      </c>
      <c r="AU145" s="181" t="s">
        <v>82</v>
      </c>
      <c r="AY145" s="173" t="s">
        <v>183</v>
      </c>
      <c r="BK145" s="182">
        <f>BK146</f>
        <v>0</v>
      </c>
    </row>
    <row r="146" s="2" customFormat="1" ht="33" customHeight="1">
      <c r="A146" s="34"/>
      <c r="B146" s="185"/>
      <c r="C146" s="186" t="s">
        <v>221</v>
      </c>
      <c r="D146" s="186" t="s">
        <v>185</v>
      </c>
      <c r="E146" s="187" t="s">
        <v>1539</v>
      </c>
      <c r="F146" s="188" t="s">
        <v>1540</v>
      </c>
      <c r="G146" s="189" t="s">
        <v>1515</v>
      </c>
      <c r="H146" s="190">
        <v>6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189</v>
      </c>
      <c r="AT146" s="198" t="s">
        <v>185</v>
      </c>
      <c r="AU146" s="198" t="s">
        <v>87</v>
      </c>
      <c r="AY146" s="15" t="s">
        <v>183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87</v>
      </c>
      <c r="BK146" s="199">
        <f>ROUND(I146*H146,2)</f>
        <v>0</v>
      </c>
      <c r="BL146" s="15" t="s">
        <v>189</v>
      </c>
      <c r="BM146" s="198" t="s">
        <v>210</v>
      </c>
    </row>
    <row r="147" s="12" customFormat="1" ht="25.92" customHeight="1">
      <c r="A147" s="12"/>
      <c r="B147" s="172"/>
      <c r="C147" s="12"/>
      <c r="D147" s="173" t="s">
        <v>74</v>
      </c>
      <c r="E147" s="174" t="s">
        <v>622</v>
      </c>
      <c r="F147" s="174" t="s">
        <v>1541</v>
      </c>
      <c r="G147" s="12"/>
      <c r="H147" s="12"/>
      <c r="I147" s="175"/>
      <c r="J147" s="176">
        <f>BK147</f>
        <v>0</v>
      </c>
      <c r="K147" s="12"/>
      <c r="L147" s="172"/>
      <c r="M147" s="177"/>
      <c r="N147" s="178"/>
      <c r="O147" s="178"/>
      <c r="P147" s="179">
        <f>P148+P152+P175+P208</f>
        <v>0</v>
      </c>
      <c r="Q147" s="178"/>
      <c r="R147" s="179">
        <f>R148+R152+R175+R208</f>
        <v>0</v>
      </c>
      <c r="S147" s="178"/>
      <c r="T147" s="180">
        <f>T148+T152+T175+T208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73" t="s">
        <v>87</v>
      </c>
      <c r="AT147" s="181" t="s">
        <v>74</v>
      </c>
      <c r="AU147" s="181" t="s">
        <v>75</v>
      </c>
      <c r="AY147" s="173" t="s">
        <v>183</v>
      </c>
      <c r="BK147" s="182">
        <f>BK148+BK152+BK175+BK208</f>
        <v>0</v>
      </c>
    </row>
    <row r="148" s="12" customFormat="1" ht="22.8" customHeight="1">
      <c r="A148" s="12"/>
      <c r="B148" s="172"/>
      <c r="C148" s="12"/>
      <c r="D148" s="173" t="s">
        <v>74</v>
      </c>
      <c r="E148" s="183" t="s">
        <v>1542</v>
      </c>
      <c r="F148" s="183" t="s">
        <v>1543</v>
      </c>
      <c r="G148" s="12"/>
      <c r="H148" s="12"/>
      <c r="I148" s="175"/>
      <c r="J148" s="184">
        <f>BK148</f>
        <v>0</v>
      </c>
      <c r="K148" s="12"/>
      <c r="L148" s="172"/>
      <c r="M148" s="177"/>
      <c r="N148" s="178"/>
      <c r="O148" s="178"/>
      <c r="P148" s="179">
        <f>SUM(P149:P151)</f>
        <v>0</v>
      </c>
      <c r="Q148" s="178"/>
      <c r="R148" s="179">
        <f>SUM(R149:R151)</f>
        <v>0</v>
      </c>
      <c r="S148" s="178"/>
      <c r="T148" s="180">
        <f>SUM(T149:T151)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87</v>
      </c>
      <c r="AT148" s="181" t="s">
        <v>74</v>
      </c>
      <c r="AU148" s="181" t="s">
        <v>82</v>
      </c>
      <c r="AY148" s="173" t="s">
        <v>183</v>
      </c>
      <c r="BK148" s="182">
        <f>SUM(BK149:BK151)</f>
        <v>0</v>
      </c>
    </row>
    <row r="149" s="2" customFormat="1" ht="24.15" customHeight="1">
      <c r="A149" s="34"/>
      <c r="B149" s="185"/>
      <c r="C149" s="186" t="s">
        <v>206</v>
      </c>
      <c r="D149" s="186" t="s">
        <v>185</v>
      </c>
      <c r="E149" s="187" t="s">
        <v>1544</v>
      </c>
      <c r="F149" s="188" t="s">
        <v>1545</v>
      </c>
      <c r="G149" s="189" t="s">
        <v>297</v>
      </c>
      <c r="H149" s="190">
        <v>477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214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214</v>
      </c>
      <c r="BM149" s="198" t="s">
        <v>214</v>
      </c>
    </row>
    <row r="150" s="2" customFormat="1" ht="24.15" customHeight="1">
      <c r="A150" s="34"/>
      <c r="B150" s="185"/>
      <c r="C150" s="200" t="s">
        <v>228</v>
      </c>
      <c r="D150" s="200" t="s">
        <v>268</v>
      </c>
      <c r="E150" s="201" t="s">
        <v>1546</v>
      </c>
      <c r="F150" s="202" t="s">
        <v>1547</v>
      </c>
      <c r="G150" s="203" t="s">
        <v>297</v>
      </c>
      <c r="H150" s="204">
        <v>477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242</v>
      </c>
      <c r="AT150" s="198" t="s">
        <v>268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214</v>
      </c>
      <c r="BM150" s="198" t="s">
        <v>218</v>
      </c>
    </row>
    <row r="151" s="2" customFormat="1" ht="24.15" customHeight="1">
      <c r="A151" s="34"/>
      <c r="B151" s="185"/>
      <c r="C151" s="186" t="s">
        <v>210</v>
      </c>
      <c r="D151" s="186" t="s">
        <v>185</v>
      </c>
      <c r="E151" s="187" t="s">
        <v>1548</v>
      </c>
      <c r="F151" s="188" t="s">
        <v>1549</v>
      </c>
      <c r="G151" s="189" t="s">
        <v>194</v>
      </c>
      <c r="H151" s="190">
        <v>0.20999999999999999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214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214</v>
      </c>
      <c r="BM151" s="198" t="s">
        <v>7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1550</v>
      </c>
      <c r="F152" s="183" t="s">
        <v>1551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SUM(P153:P174)</f>
        <v>0</v>
      </c>
      <c r="Q152" s="178"/>
      <c r="R152" s="179">
        <f>SUM(R153:R174)</f>
        <v>0</v>
      </c>
      <c r="S152" s="178"/>
      <c r="T152" s="180">
        <f>SUM(T153:T174)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87</v>
      </c>
      <c r="AT152" s="181" t="s">
        <v>74</v>
      </c>
      <c r="AU152" s="181" t="s">
        <v>82</v>
      </c>
      <c r="AY152" s="173" t="s">
        <v>183</v>
      </c>
      <c r="BK152" s="182">
        <f>SUM(BK153:BK174)</f>
        <v>0</v>
      </c>
    </row>
    <row r="153" s="2" customFormat="1" ht="21.75" customHeight="1">
      <c r="A153" s="34"/>
      <c r="B153" s="185"/>
      <c r="C153" s="186" t="s">
        <v>235</v>
      </c>
      <c r="D153" s="186" t="s">
        <v>185</v>
      </c>
      <c r="E153" s="187" t="s">
        <v>1552</v>
      </c>
      <c r="F153" s="188" t="s">
        <v>1553</v>
      </c>
      <c r="G153" s="189" t="s">
        <v>297</v>
      </c>
      <c r="H153" s="190">
        <v>25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214</v>
      </c>
      <c r="AT153" s="198" t="s">
        <v>185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214</v>
      </c>
      <c r="BM153" s="198" t="s">
        <v>224</v>
      </c>
    </row>
    <row r="154" s="2" customFormat="1" ht="21.75" customHeight="1">
      <c r="A154" s="34"/>
      <c r="B154" s="185"/>
      <c r="C154" s="186" t="s">
        <v>214</v>
      </c>
      <c r="D154" s="186" t="s">
        <v>185</v>
      </c>
      <c r="E154" s="187" t="s">
        <v>1554</v>
      </c>
      <c r="F154" s="188" t="s">
        <v>1555</v>
      </c>
      <c r="G154" s="189" t="s">
        <v>297</v>
      </c>
      <c r="H154" s="190">
        <v>20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214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214</v>
      </c>
      <c r="BM154" s="198" t="s">
        <v>227</v>
      </c>
    </row>
    <row r="155" s="2" customFormat="1" ht="21.75" customHeight="1">
      <c r="A155" s="34"/>
      <c r="B155" s="185"/>
      <c r="C155" s="186" t="s">
        <v>243</v>
      </c>
      <c r="D155" s="186" t="s">
        <v>185</v>
      </c>
      <c r="E155" s="187" t="s">
        <v>1556</v>
      </c>
      <c r="F155" s="188" t="s">
        <v>1557</v>
      </c>
      <c r="G155" s="189" t="s">
        <v>297</v>
      </c>
      <c r="H155" s="190">
        <v>10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214</v>
      </c>
      <c r="AT155" s="198" t="s">
        <v>185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214</v>
      </c>
      <c r="BM155" s="198" t="s">
        <v>231</v>
      </c>
    </row>
    <row r="156" s="2" customFormat="1" ht="21.75" customHeight="1">
      <c r="A156" s="34"/>
      <c r="B156" s="185"/>
      <c r="C156" s="186" t="s">
        <v>218</v>
      </c>
      <c r="D156" s="186" t="s">
        <v>185</v>
      </c>
      <c r="E156" s="187" t="s">
        <v>1558</v>
      </c>
      <c r="F156" s="188" t="s">
        <v>1559</v>
      </c>
      <c r="G156" s="189" t="s">
        <v>297</v>
      </c>
      <c r="H156" s="190">
        <v>30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214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214</v>
      </c>
      <c r="BM156" s="198" t="s">
        <v>234</v>
      </c>
    </row>
    <row r="157" s="2" customFormat="1" ht="21.75" customHeight="1">
      <c r="A157" s="34"/>
      <c r="B157" s="185"/>
      <c r="C157" s="186" t="s">
        <v>250</v>
      </c>
      <c r="D157" s="186" t="s">
        <v>185</v>
      </c>
      <c r="E157" s="187" t="s">
        <v>1560</v>
      </c>
      <c r="F157" s="188" t="s">
        <v>1561</v>
      </c>
      <c r="G157" s="189" t="s">
        <v>297</v>
      </c>
      <c r="H157" s="190">
        <v>35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214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214</v>
      </c>
      <c r="BM157" s="198" t="s">
        <v>239</v>
      </c>
    </row>
    <row r="158" s="2" customFormat="1" ht="21.75" customHeight="1">
      <c r="A158" s="34"/>
      <c r="B158" s="185"/>
      <c r="C158" s="186" t="s">
        <v>7</v>
      </c>
      <c r="D158" s="186" t="s">
        <v>185</v>
      </c>
      <c r="E158" s="187" t="s">
        <v>1562</v>
      </c>
      <c r="F158" s="188" t="s">
        <v>1563</v>
      </c>
      <c r="G158" s="189" t="s">
        <v>297</v>
      </c>
      <c r="H158" s="190">
        <v>10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214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214</v>
      </c>
      <c r="BM158" s="198" t="s">
        <v>242</v>
      </c>
    </row>
    <row r="159" s="2" customFormat="1" ht="21.75" customHeight="1">
      <c r="A159" s="34"/>
      <c r="B159" s="185"/>
      <c r="C159" s="186" t="s">
        <v>257</v>
      </c>
      <c r="D159" s="186" t="s">
        <v>185</v>
      </c>
      <c r="E159" s="187" t="s">
        <v>1564</v>
      </c>
      <c r="F159" s="188" t="s">
        <v>1565</v>
      </c>
      <c r="G159" s="189" t="s">
        <v>297</v>
      </c>
      <c r="H159" s="190">
        <v>70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214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214</v>
      </c>
      <c r="BM159" s="198" t="s">
        <v>246</v>
      </c>
    </row>
    <row r="160" s="2" customFormat="1" ht="21.75" customHeight="1">
      <c r="A160" s="34"/>
      <c r="B160" s="185"/>
      <c r="C160" s="186" t="s">
        <v>224</v>
      </c>
      <c r="D160" s="186" t="s">
        <v>185</v>
      </c>
      <c r="E160" s="187" t="s">
        <v>1566</v>
      </c>
      <c r="F160" s="188" t="s">
        <v>1567</v>
      </c>
      <c r="G160" s="189" t="s">
        <v>297</v>
      </c>
      <c r="H160" s="190">
        <v>22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214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214</v>
      </c>
      <c r="BM160" s="198" t="s">
        <v>249</v>
      </c>
    </row>
    <row r="161" s="2" customFormat="1" ht="16.5" customHeight="1">
      <c r="A161" s="34"/>
      <c r="B161" s="185"/>
      <c r="C161" s="186" t="s">
        <v>264</v>
      </c>
      <c r="D161" s="186" t="s">
        <v>185</v>
      </c>
      <c r="E161" s="187" t="s">
        <v>1568</v>
      </c>
      <c r="F161" s="188" t="s">
        <v>1569</v>
      </c>
      <c r="G161" s="189" t="s">
        <v>297</v>
      </c>
      <c r="H161" s="190">
        <v>3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214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214</v>
      </c>
      <c r="BM161" s="198" t="s">
        <v>253</v>
      </c>
    </row>
    <row r="162" s="2" customFormat="1" ht="24.15" customHeight="1">
      <c r="A162" s="34"/>
      <c r="B162" s="185"/>
      <c r="C162" s="186" t="s">
        <v>227</v>
      </c>
      <c r="D162" s="186" t="s">
        <v>185</v>
      </c>
      <c r="E162" s="187" t="s">
        <v>1570</v>
      </c>
      <c r="F162" s="188" t="s">
        <v>1571</v>
      </c>
      <c r="G162" s="189" t="s">
        <v>1119</v>
      </c>
      <c r="H162" s="190">
        <v>25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214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214</v>
      </c>
      <c r="BM162" s="198" t="s">
        <v>256</v>
      </c>
    </row>
    <row r="163" s="2" customFormat="1" ht="24.15" customHeight="1">
      <c r="A163" s="34"/>
      <c r="B163" s="185"/>
      <c r="C163" s="186" t="s">
        <v>273</v>
      </c>
      <c r="D163" s="186" t="s">
        <v>185</v>
      </c>
      <c r="E163" s="187" t="s">
        <v>1572</v>
      </c>
      <c r="F163" s="188" t="s">
        <v>1573</v>
      </c>
      <c r="G163" s="189" t="s">
        <v>1119</v>
      </c>
      <c r="H163" s="190">
        <v>7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214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214</v>
      </c>
      <c r="BM163" s="198" t="s">
        <v>260</v>
      </c>
    </row>
    <row r="164" s="2" customFormat="1" ht="24.15" customHeight="1">
      <c r="A164" s="34"/>
      <c r="B164" s="185"/>
      <c r="C164" s="186" t="s">
        <v>231</v>
      </c>
      <c r="D164" s="186" t="s">
        <v>185</v>
      </c>
      <c r="E164" s="187" t="s">
        <v>1574</v>
      </c>
      <c r="F164" s="188" t="s">
        <v>1575</v>
      </c>
      <c r="G164" s="189" t="s">
        <v>1119</v>
      </c>
      <c r="H164" s="190">
        <v>20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214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214</v>
      </c>
      <c r="BM164" s="198" t="s">
        <v>263</v>
      </c>
    </row>
    <row r="165" s="2" customFormat="1" ht="21.75" customHeight="1">
      <c r="A165" s="34"/>
      <c r="B165" s="185"/>
      <c r="C165" s="186" t="s">
        <v>280</v>
      </c>
      <c r="D165" s="186" t="s">
        <v>185</v>
      </c>
      <c r="E165" s="187" t="s">
        <v>1576</v>
      </c>
      <c r="F165" s="188" t="s">
        <v>1577</v>
      </c>
      <c r="G165" s="189" t="s">
        <v>238</v>
      </c>
      <c r="H165" s="190">
        <v>4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214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214</v>
      </c>
      <c r="BM165" s="198" t="s">
        <v>267</v>
      </c>
    </row>
    <row r="166" s="2" customFormat="1" ht="16.5" customHeight="1">
      <c r="A166" s="34"/>
      <c r="B166" s="185"/>
      <c r="C166" s="200" t="s">
        <v>234</v>
      </c>
      <c r="D166" s="200" t="s">
        <v>268</v>
      </c>
      <c r="E166" s="201" t="s">
        <v>1578</v>
      </c>
      <c r="F166" s="202" t="s">
        <v>1579</v>
      </c>
      <c r="G166" s="203" t="s">
        <v>238</v>
      </c>
      <c r="H166" s="204">
        <v>4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242</v>
      </c>
      <c r="AT166" s="198" t="s">
        <v>268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214</v>
      </c>
      <c r="BM166" s="198" t="s">
        <v>272</v>
      </c>
    </row>
    <row r="167" s="2" customFormat="1" ht="24.15" customHeight="1">
      <c r="A167" s="34"/>
      <c r="B167" s="185"/>
      <c r="C167" s="200" t="s">
        <v>287</v>
      </c>
      <c r="D167" s="200" t="s">
        <v>268</v>
      </c>
      <c r="E167" s="201" t="s">
        <v>1580</v>
      </c>
      <c r="F167" s="202" t="s">
        <v>1581</v>
      </c>
      <c r="G167" s="203" t="s">
        <v>238</v>
      </c>
      <c r="H167" s="204">
        <v>3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242</v>
      </c>
      <c r="AT167" s="198" t="s">
        <v>268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214</v>
      </c>
      <c r="BM167" s="198" t="s">
        <v>276</v>
      </c>
    </row>
    <row r="168" s="2" customFormat="1" ht="37.8" customHeight="1">
      <c r="A168" s="34"/>
      <c r="B168" s="185"/>
      <c r="C168" s="200" t="s">
        <v>239</v>
      </c>
      <c r="D168" s="200" t="s">
        <v>268</v>
      </c>
      <c r="E168" s="201" t="s">
        <v>1582</v>
      </c>
      <c r="F168" s="202" t="s">
        <v>1583</v>
      </c>
      <c r="G168" s="203" t="s">
        <v>238</v>
      </c>
      <c r="H168" s="204">
        <v>3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242</v>
      </c>
      <c r="AT168" s="198" t="s">
        <v>268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214</v>
      </c>
      <c r="BM168" s="198" t="s">
        <v>279</v>
      </c>
    </row>
    <row r="169" s="2" customFormat="1" ht="21.75" customHeight="1">
      <c r="A169" s="34"/>
      <c r="B169" s="185"/>
      <c r="C169" s="186" t="s">
        <v>294</v>
      </c>
      <c r="D169" s="186" t="s">
        <v>185</v>
      </c>
      <c r="E169" s="187" t="s">
        <v>1584</v>
      </c>
      <c r="F169" s="188" t="s">
        <v>1585</v>
      </c>
      <c r="G169" s="189" t="s">
        <v>238</v>
      </c>
      <c r="H169" s="190">
        <v>2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214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214</v>
      </c>
      <c r="BM169" s="198" t="s">
        <v>283</v>
      </c>
    </row>
    <row r="170" s="2" customFormat="1" ht="16.5" customHeight="1">
      <c r="A170" s="34"/>
      <c r="B170" s="185"/>
      <c r="C170" s="200" t="s">
        <v>242</v>
      </c>
      <c r="D170" s="200" t="s">
        <v>268</v>
      </c>
      <c r="E170" s="201" t="s">
        <v>1586</v>
      </c>
      <c r="F170" s="202" t="s">
        <v>1587</v>
      </c>
      <c r="G170" s="203" t="s">
        <v>238</v>
      </c>
      <c r="H170" s="204">
        <v>15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242</v>
      </c>
      <c r="AT170" s="198" t="s">
        <v>268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214</v>
      </c>
      <c r="BM170" s="198" t="s">
        <v>286</v>
      </c>
    </row>
    <row r="171" s="2" customFormat="1" ht="16.5" customHeight="1">
      <c r="A171" s="34"/>
      <c r="B171" s="185"/>
      <c r="C171" s="200" t="s">
        <v>302</v>
      </c>
      <c r="D171" s="200" t="s">
        <v>268</v>
      </c>
      <c r="E171" s="201" t="s">
        <v>1588</v>
      </c>
      <c r="F171" s="202" t="s">
        <v>1589</v>
      </c>
      <c r="G171" s="203" t="s">
        <v>238</v>
      </c>
      <c r="H171" s="204">
        <v>5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242</v>
      </c>
      <c r="AT171" s="198" t="s">
        <v>268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214</v>
      </c>
      <c r="BM171" s="198" t="s">
        <v>290</v>
      </c>
    </row>
    <row r="172" s="2" customFormat="1" ht="24.15" customHeight="1">
      <c r="A172" s="34"/>
      <c r="B172" s="185"/>
      <c r="C172" s="186" t="s">
        <v>246</v>
      </c>
      <c r="D172" s="186" t="s">
        <v>185</v>
      </c>
      <c r="E172" s="187" t="s">
        <v>1590</v>
      </c>
      <c r="F172" s="188" t="s">
        <v>1591</v>
      </c>
      <c r="G172" s="189" t="s">
        <v>268</v>
      </c>
      <c r="H172" s="190">
        <v>225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214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214</v>
      </c>
      <c r="BM172" s="198" t="s">
        <v>293</v>
      </c>
    </row>
    <row r="173" s="2" customFormat="1" ht="24.15" customHeight="1">
      <c r="A173" s="34"/>
      <c r="B173" s="185"/>
      <c r="C173" s="186" t="s">
        <v>310</v>
      </c>
      <c r="D173" s="186" t="s">
        <v>185</v>
      </c>
      <c r="E173" s="187" t="s">
        <v>1592</v>
      </c>
      <c r="F173" s="188" t="s">
        <v>1593</v>
      </c>
      <c r="G173" s="189" t="s">
        <v>268</v>
      </c>
      <c r="H173" s="190">
        <v>225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214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214</v>
      </c>
      <c r="BM173" s="198" t="s">
        <v>298</v>
      </c>
    </row>
    <row r="174" s="2" customFormat="1" ht="24.15" customHeight="1">
      <c r="A174" s="34"/>
      <c r="B174" s="185"/>
      <c r="C174" s="186" t="s">
        <v>249</v>
      </c>
      <c r="D174" s="186" t="s">
        <v>185</v>
      </c>
      <c r="E174" s="187" t="s">
        <v>1594</v>
      </c>
      <c r="F174" s="188" t="s">
        <v>1595</v>
      </c>
      <c r="G174" s="189" t="s">
        <v>1596</v>
      </c>
      <c r="H174" s="190">
        <v>2.2320000000000002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214</v>
      </c>
      <c r="AT174" s="198" t="s">
        <v>185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214</v>
      </c>
      <c r="BM174" s="198" t="s">
        <v>301</v>
      </c>
    </row>
    <row r="175" s="12" customFormat="1" ht="22.8" customHeight="1">
      <c r="A175" s="12"/>
      <c r="B175" s="172"/>
      <c r="C175" s="12"/>
      <c r="D175" s="173" t="s">
        <v>74</v>
      </c>
      <c r="E175" s="183" t="s">
        <v>661</v>
      </c>
      <c r="F175" s="183" t="s">
        <v>1597</v>
      </c>
      <c r="G175" s="12"/>
      <c r="H175" s="12"/>
      <c r="I175" s="175"/>
      <c r="J175" s="184">
        <f>BK175</f>
        <v>0</v>
      </c>
      <c r="K175" s="12"/>
      <c r="L175" s="172"/>
      <c r="M175" s="177"/>
      <c r="N175" s="178"/>
      <c r="O175" s="178"/>
      <c r="P175" s="179">
        <f>SUM(P176:P207)</f>
        <v>0</v>
      </c>
      <c r="Q175" s="178"/>
      <c r="R175" s="179">
        <f>SUM(R176:R207)</f>
        <v>0</v>
      </c>
      <c r="S175" s="178"/>
      <c r="T175" s="180">
        <f>SUM(T176:T207)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73" t="s">
        <v>87</v>
      </c>
      <c r="AT175" s="181" t="s">
        <v>74</v>
      </c>
      <c r="AU175" s="181" t="s">
        <v>82</v>
      </c>
      <c r="AY175" s="173" t="s">
        <v>183</v>
      </c>
      <c r="BK175" s="182">
        <f>SUM(BK176:BK207)</f>
        <v>0</v>
      </c>
    </row>
    <row r="176" s="2" customFormat="1" ht="33" customHeight="1">
      <c r="A176" s="34"/>
      <c r="B176" s="185"/>
      <c r="C176" s="186" t="s">
        <v>317</v>
      </c>
      <c r="D176" s="186" t="s">
        <v>185</v>
      </c>
      <c r="E176" s="187" t="s">
        <v>1598</v>
      </c>
      <c r="F176" s="188" t="s">
        <v>1599</v>
      </c>
      <c r="G176" s="189" t="s">
        <v>297</v>
      </c>
      <c r="H176" s="190">
        <v>40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214</v>
      </c>
      <c r="AT176" s="198" t="s">
        <v>185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214</v>
      </c>
      <c r="BM176" s="198" t="s">
        <v>305</v>
      </c>
    </row>
    <row r="177" s="2" customFormat="1" ht="33" customHeight="1">
      <c r="A177" s="34"/>
      <c r="B177" s="185"/>
      <c r="C177" s="186" t="s">
        <v>253</v>
      </c>
      <c r="D177" s="186" t="s">
        <v>185</v>
      </c>
      <c r="E177" s="187" t="s">
        <v>1600</v>
      </c>
      <c r="F177" s="188" t="s">
        <v>1601</v>
      </c>
      <c r="G177" s="189" t="s">
        <v>297</v>
      </c>
      <c r="H177" s="190">
        <v>15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214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214</v>
      </c>
      <c r="BM177" s="198" t="s">
        <v>308</v>
      </c>
    </row>
    <row r="178" s="2" customFormat="1" ht="24.15" customHeight="1">
      <c r="A178" s="34"/>
      <c r="B178" s="185"/>
      <c r="C178" s="186" t="s">
        <v>324</v>
      </c>
      <c r="D178" s="186" t="s">
        <v>185</v>
      </c>
      <c r="E178" s="187" t="s">
        <v>1602</v>
      </c>
      <c r="F178" s="188" t="s">
        <v>1603</v>
      </c>
      <c r="G178" s="189" t="s">
        <v>297</v>
      </c>
      <c r="H178" s="190">
        <v>230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214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214</v>
      </c>
      <c r="BM178" s="198" t="s">
        <v>313</v>
      </c>
    </row>
    <row r="179" s="2" customFormat="1" ht="24.15" customHeight="1">
      <c r="A179" s="34"/>
      <c r="B179" s="185"/>
      <c r="C179" s="186" t="s">
        <v>256</v>
      </c>
      <c r="D179" s="186" t="s">
        <v>185</v>
      </c>
      <c r="E179" s="187" t="s">
        <v>1604</v>
      </c>
      <c r="F179" s="188" t="s">
        <v>1605</v>
      </c>
      <c r="G179" s="189" t="s">
        <v>297</v>
      </c>
      <c r="H179" s="190">
        <v>105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214</v>
      </c>
      <c r="AT179" s="198" t="s">
        <v>185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214</v>
      </c>
      <c r="BM179" s="198" t="s">
        <v>316</v>
      </c>
    </row>
    <row r="180" s="2" customFormat="1" ht="24.15" customHeight="1">
      <c r="A180" s="34"/>
      <c r="B180" s="185"/>
      <c r="C180" s="186" t="s">
        <v>331</v>
      </c>
      <c r="D180" s="186" t="s">
        <v>185</v>
      </c>
      <c r="E180" s="187" t="s">
        <v>1606</v>
      </c>
      <c r="F180" s="188" t="s">
        <v>1607</v>
      </c>
      <c r="G180" s="189" t="s">
        <v>297</v>
      </c>
      <c r="H180" s="190">
        <v>45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214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214</v>
      </c>
      <c r="BM180" s="198" t="s">
        <v>320</v>
      </c>
    </row>
    <row r="181" s="2" customFormat="1" ht="24.15" customHeight="1">
      <c r="A181" s="34"/>
      <c r="B181" s="185"/>
      <c r="C181" s="186" t="s">
        <v>260</v>
      </c>
      <c r="D181" s="186" t="s">
        <v>185</v>
      </c>
      <c r="E181" s="187" t="s">
        <v>1608</v>
      </c>
      <c r="F181" s="188" t="s">
        <v>1609</v>
      </c>
      <c r="G181" s="189" t="s">
        <v>297</v>
      </c>
      <c r="H181" s="190">
        <v>30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214</v>
      </c>
      <c r="AT181" s="198" t="s">
        <v>185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214</v>
      </c>
      <c r="BM181" s="198" t="s">
        <v>323</v>
      </c>
    </row>
    <row r="182" s="2" customFormat="1" ht="24.15" customHeight="1">
      <c r="A182" s="34"/>
      <c r="B182" s="185"/>
      <c r="C182" s="186" t="s">
        <v>338</v>
      </c>
      <c r="D182" s="186" t="s">
        <v>185</v>
      </c>
      <c r="E182" s="187" t="s">
        <v>1610</v>
      </c>
      <c r="F182" s="188" t="s">
        <v>1611</v>
      </c>
      <c r="G182" s="189" t="s">
        <v>297</v>
      </c>
      <c r="H182" s="190">
        <v>12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214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214</v>
      </c>
      <c r="BM182" s="198" t="s">
        <v>327</v>
      </c>
    </row>
    <row r="183" s="2" customFormat="1" ht="24.15" customHeight="1">
      <c r="A183" s="34"/>
      <c r="B183" s="185"/>
      <c r="C183" s="186" t="s">
        <v>263</v>
      </c>
      <c r="D183" s="186" t="s">
        <v>185</v>
      </c>
      <c r="E183" s="187" t="s">
        <v>1612</v>
      </c>
      <c r="F183" s="188" t="s">
        <v>1613</v>
      </c>
      <c r="G183" s="189" t="s">
        <v>238</v>
      </c>
      <c r="H183" s="190">
        <v>54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214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214</v>
      </c>
      <c r="BM183" s="198" t="s">
        <v>330</v>
      </c>
    </row>
    <row r="184" s="2" customFormat="1" ht="16.5" customHeight="1">
      <c r="A184" s="34"/>
      <c r="B184" s="185"/>
      <c r="C184" s="200" t="s">
        <v>345</v>
      </c>
      <c r="D184" s="200" t="s">
        <v>268</v>
      </c>
      <c r="E184" s="201" t="s">
        <v>1614</v>
      </c>
      <c r="F184" s="202" t="s">
        <v>1615</v>
      </c>
      <c r="G184" s="203" t="s">
        <v>238</v>
      </c>
      <c r="H184" s="204">
        <v>54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242</v>
      </c>
      <c r="AT184" s="198" t="s">
        <v>268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214</v>
      </c>
      <c r="BM184" s="198" t="s">
        <v>334</v>
      </c>
    </row>
    <row r="185" s="2" customFormat="1" ht="24.15" customHeight="1">
      <c r="A185" s="34"/>
      <c r="B185" s="185"/>
      <c r="C185" s="186" t="s">
        <v>267</v>
      </c>
      <c r="D185" s="186" t="s">
        <v>185</v>
      </c>
      <c r="E185" s="187" t="s">
        <v>1616</v>
      </c>
      <c r="F185" s="188" t="s">
        <v>1617</v>
      </c>
      <c r="G185" s="189" t="s">
        <v>1618</v>
      </c>
      <c r="H185" s="190">
        <v>10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41</v>
      </c>
      <c r="O185" s="78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214</v>
      </c>
      <c r="AT185" s="198" t="s">
        <v>185</v>
      </c>
      <c r="AU185" s="198" t="s">
        <v>87</v>
      </c>
      <c r="AY185" s="15" t="s">
        <v>183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87</v>
      </c>
      <c r="BK185" s="199">
        <f>ROUND(I185*H185,2)</f>
        <v>0</v>
      </c>
      <c r="BL185" s="15" t="s">
        <v>214</v>
      </c>
      <c r="BM185" s="198" t="s">
        <v>337</v>
      </c>
    </row>
    <row r="186" s="2" customFormat="1" ht="24.15" customHeight="1">
      <c r="A186" s="34"/>
      <c r="B186" s="185"/>
      <c r="C186" s="186" t="s">
        <v>352</v>
      </c>
      <c r="D186" s="186" t="s">
        <v>185</v>
      </c>
      <c r="E186" s="187" t="s">
        <v>1619</v>
      </c>
      <c r="F186" s="188" t="s">
        <v>1620</v>
      </c>
      <c r="G186" s="189" t="s">
        <v>238</v>
      </c>
      <c r="H186" s="190">
        <v>15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214</v>
      </c>
      <c r="AT186" s="198" t="s">
        <v>185</v>
      </c>
      <c r="AU186" s="198" t="s">
        <v>87</v>
      </c>
      <c r="AY186" s="15" t="s">
        <v>183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87</v>
      </c>
      <c r="BK186" s="199">
        <f>ROUND(I186*H186,2)</f>
        <v>0</v>
      </c>
      <c r="BL186" s="15" t="s">
        <v>214</v>
      </c>
      <c r="BM186" s="198" t="s">
        <v>341</v>
      </c>
    </row>
    <row r="187" s="2" customFormat="1" ht="16.5" customHeight="1">
      <c r="A187" s="34"/>
      <c r="B187" s="185"/>
      <c r="C187" s="200" t="s">
        <v>272</v>
      </c>
      <c r="D187" s="200" t="s">
        <v>268</v>
      </c>
      <c r="E187" s="201" t="s">
        <v>1621</v>
      </c>
      <c r="F187" s="202" t="s">
        <v>1622</v>
      </c>
      <c r="G187" s="203" t="s">
        <v>238</v>
      </c>
      <c r="H187" s="204">
        <v>9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242</v>
      </c>
      <c r="AT187" s="198" t="s">
        <v>268</v>
      </c>
      <c r="AU187" s="198" t="s">
        <v>87</v>
      </c>
      <c r="AY187" s="15" t="s">
        <v>183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87</v>
      </c>
      <c r="BK187" s="199">
        <f>ROUND(I187*H187,2)</f>
        <v>0</v>
      </c>
      <c r="BL187" s="15" t="s">
        <v>214</v>
      </c>
      <c r="BM187" s="198" t="s">
        <v>344</v>
      </c>
    </row>
    <row r="188" s="2" customFormat="1" ht="16.5" customHeight="1">
      <c r="A188" s="34"/>
      <c r="B188" s="185"/>
      <c r="C188" s="200" t="s">
        <v>359</v>
      </c>
      <c r="D188" s="200" t="s">
        <v>268</v>
      </c>
      <c r="E188" s="201" t="s">
        <v>1623</v>
      </c>
      <c r="F188" s="202" t="s">
        <v>1624</v>
      </c>
      <c r="G188" s="203" t="s">
        <v>238</v>
      </c>
      <c r="H188" s="204">
        <v>6</v>
      </c>
      <c r="I188" s="205"/>
      <c r="J188" s="206">
        <f>ROUND(I188*H188,2)</f>
        <v>0</v>
      </c>
      <c r="K188" s="207"/>
      <c r="L188" s="208"/>
      <c r="M188" s="209" t="s">
        <v>1</v>
      </c>
      <c r="N188" s="210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242</v>
      </c>
      <c r="AT188" s="198" t="s">
        <v>268</v>
      </c>
      <c r="AU188" s="198" t="s">
        <v>87</v>
      </c>
      <c r="AY188" s="15" t="s">
        <v>183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87</v>
      </c>
      <c r="BK188" s="199">
        <f>ROUND(I188*H188,2)</f>
        <v>0</v>
      </c>
      <c r="BL188" s="15" t="s">
        <v>214</v>
      </c>
      <c r="BM188" s="198" t="s">
        <v>348</v>
      </c>
    </row>
    <row r="189" s="2" customFormat="1" ht="24.15" customHeight="1">
      <c r="A189" s="34"/>
      <c r="B189" s="185"/>
      <c r="C189" s="186" t="s">
        <v>276</v>
      </c>
      <c r="D189" s="186" t="s">
        <v>185</v>
      </c>
      <c r="E189" s="187" t="s">
        <v>1625</v>
      </c>
      <c r="F189" s="188" t="s">
        <v>1626</v>
      </c>
      <c r="G189" s="189" t="s">
        <v>238</v>
      </c>
      <c r="H189" s="190">
        <v>9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214</v>
      </c>
      <c r="AT189" s="198" t="s">
        <v>185</v>
      </c>
      <c r="AU189" s="198" t="s">
        <v>87</v>
      </c>
      <c r="AY189" s="15" t="s">
        <v>183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87</v>
      </c>
      <c r="BK189" s="199">
        <f>ROUND(I189*H189,2)</f>
        <v>0</v>
      </c>
      <c r="BL189" s="15" t="s">
        <v>214</v>
      </c>
      <c r="BM189" s="198" t="s">
        <v>351</v>
      </c>
    </row>
    <row r="190" s="2" customFormat="1" ht="16.5" customHeight="1">
      <c r="A190" s="34"/>
      <c r="B190" s="185"/>
      <c r="C190" s="200" t="s">
        <v>367</v>
      </c>
      <c r="D190" s="200" t="s">
        <v>268</v>
      </c>
      <c r="E190" s="201" t="s">
        <v>1627</v>
      </c>
      <c r="F190" s="202" t="s">
        <v>1628</v>
      </c>
      <c r="G190" s="203" t="s">
        <v>238</v>
      </c>
      <c r="H190" s="204">
        <v>5</v>
      </c>
      <c r="I190" s="205"/>
      <c r="J190" s="206">
        <f>ROUND(I190*H190,2)</f>
        <v>0</v>
      </c>
      <c r="K190" s="207"/>
      <c r="L190" s="208"/>
      <c r="M190" s="209" t="s">
        <v>1</v>
      </c>
      <c r="N190" s="210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242</v>
      </c>
      <c r="AT190" s="198" t="s">
        <v>268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214</v>
      </c>
      <c r="BM190" s="198" t="s">
        <v>355</v>
      </c>
    </row>
    <row r="191" s="2" customFormat="1" ht="16.5" customHeight="1">
      <c r="A191" s="34"/>
      <c r="B191" s="185"/>
      <c r="C191" s="200" t="s">
        <v>279</v>
      </c>
      <c r="D191" s="200" t="s">
        <v>268</v>
      </c>
      <c r="E191" s="201" t="s">
        <v>1629</v>
      </c>
      <c r="F191" s="202" t="s">
        <v>1630</v>
      </c>
      <c r="G191" s="203" t="s">
        <v>238</v>
      </c>
      <c r="H191" s="204">
        <v>4</v>
      </c>
      <c r="I191" s="205"/>
      <c r="J191" s="206">
        <f>ROUND(I191*H191,2)</f>
        <v>0</v>
      </c>
      <c r="K191" s="207"/>
      <c r="L191" s="208"/>
      <c r="M191" s="209" t="s">
        <v>1</v>
      </c>
      <c r="N191" s="210" t="s">
        <v>41</v>
      </c>
      <c r="O191" s="78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242</v>
      </c>
      <c r="AT191" s="198" t="s">
        <v>268</v>
      </c>
      <c r="AU191" s="198" t="s">
        <v>87</v>
      </c>
      <c r="AY191" s="15" t="s">
        <v>183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87</v>
      </c>
      <c r="BK191" s="199">
        <f>ROUND(I191*H191,2)</f>
        <v>0</v>
      </c>
      <c r="BL191" s="15" t="s">
        <v>214</v>
      </c>
      <c r="BM191" s="198" t="s">
        <v>358</v>
      </c>
    </row>
    <row r="192" s="2" customFormat="1" ht="24.15" customHeight="1">
      <c r="A192" s="34"/>
      <c r="B192" s="185"/>
      <c r="C192" s="186" t="s">
        <v>374</v>
      </c>
      <c r="D192" s="186" t="s">
        <v>185</v>
      </c>
      <c r="E192" s="187" t="s">
        <v>1631</v>
      </c>
      <c r="F192" s="188" t="s">
        <v>1632</v>
      </c>
      <c r="G192" s="189" t="s">
        <v>238</v>
      </c>
      <c r="H192" s="190">
        <v>2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214</v>
      </c>
      <c r="AT192" s="198" t="s">
        <v>185</v>
      </c>
      <c r="AU192" s="198" t="s">
        <v>87</v>
      </c>
      <c r="AY192" s="15" t="s">
        <v>183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87</v>
      </c>
      <c r="BK192" s="199">
        <f>ROUND(I192*H192,2)</f>
        <v>0</v>
      </c>
      <c r="BL192" s="15" t="s">
        <v>214</v>
      </c>
      <c r="BM192" s="198" t="s">
        <v>362</v>
      </c>
    </row>
    <row r="193" s="2" customFormat="1" ht="16.5" customHeight="1">
      <c r="A193" s="34"/>
      <c r="B193" s="185"/>
      <c r="C193" s="200" t="s">
        <v>283</v>
      </c>
      <c r="D193" s="200" t="s">
        <v>268</v>
      </c>
      <c r="E193" s="201" t="s">
        <v>1633</v>
      </c>
      <c r="F193" s="202" t="s">
        <v>1634</v>
      </c>
      <c r="G193" s="203" t="s">
        <v>238</v>
      </c>
      <c r="H193" s="204">
        <v>2</v>
      </c>
      <c r="I193" s="205"/>
      <c r="J193" s="206">
        <f>ROUND(I193*H193,2)</f>
        <v>0</v>
      </c>
      <c r="K193" s="207"/>
      <c r="L193" s="208"/>
      <c r="M193" s="209" t="s">
        <v>1</v>
      </c>
      <c r="N193" s="210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242</v>
      </c>
      <c r="AT193" s="198" t="s">
        <v>268</v>
      </c>
      <c r="AU193" s="198" t="s">
        <v>87</v>
      </c>
      <c r="AY193" s="15" t="s">
        <v>183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87</v>
      </c>
      <c r="BK193" s="199">
        <f>ROUND(I193*H193,2)</f>
        <v>0</v>
      </c>
      <c r="BL193" s="15" t="s">
        <v>214</v>
      </c>
      <c r="BM193" s="198" t="s">
        <v>365</v>
      </c>
    </row>
    <row r="194" s="2" customFormat="1" ht="24.15" customHeight="1">
      <c r="A194" s="34"/>
      <c r="B194" s="185"/>
      <c r="C194" s="186" t="s">
        <v>382</v>
      </c>
      <c r="D194" s="186" t="s">
        <v>185</v>
      </c>
      <c r="E194" s="187" t="s">
        <v>1635</v>
      </c>
      <c r="F194" s="188" t="s">
        <v>1636</v>
      </c>
      <c r="G194" s="189" t="s">
        <v>238</v>
      </c>
      <c r="H194" s="190">
        <v>1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41</v>
      </c>
      <c r="O194" s="78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214</v>
      </c>
      <c r="AT194" s="198" t="s">
        <v>185</v>
      </c>
      <c r="AU194" s="198" t="s">
        <v>87</v>
      </c>
      <c r="AY194" s="15" t="s">
        <v>183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87</v>
      </c>
      <c r="BK194" s="199">
        <f>ROUND(I194*H194,2)</f>
        <v>0</v>
      </c>
      <c r="BL194" s="15" t="s">
        <v>214</v>
      </c>
      <c r="BM194" s="198" t="s">
        <v>370</v>
      </c>
    </row>
    <row r="195" s="2" customFormat="1" ht="16.5" customHeight="1">
      <c r="A195" s="34"/>
      <c r="B195" s="185"/>
      <c r="C195" s="200" t="s">
        <v>286</v>
      </c>
      <c r="D195" s="200" t="s">
        <v>268</v>
      </c>
      <c r="E195" s="201" t="s">
        <v>1637</v>
      </c>
      <c r="F195" s="202" t="s">
        <v>1638</v>
      </c>
      <c r="G195" s="203" t="s">
        <v>238</v>
      </c>
      <c r="H195" s="204">
        <v>1</v>
      </c>
      <c r="I195" s="205"/>
      <c r="J195" s="206">
        <f>ROUND(I195*H195,2)</f>
        <v>0</v>
      </c>
      <c r="K195" s="207"/>
      <c r="L195" s="208"/>
      <c r="M195" s="209" t="s">
        <v>1</v>
      </c>
      <c r="N195" s="210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242</v>
      </c>
      <c r="AT195" s="198" t="s">
        <v>268</v>
      </c>
      <c r="AU195" s="198" t="s">
        <v>87</v>
      </c>
      <c r="AY195" s="15" t="s">
        <v>183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87</v>
      </c>
      <c r="BK195" s="199">
        <f>ROUND(I195*H195,2)</f>
        <v>0</v>
      </c>
      <c r="BL195" s="15" t="s">
        <v>214</v>
      </c>
      <c r="BM195" s="198" t="s">
        <v>373</v>
      </c>
    </row>
    <row r="196" s="2" customFormat="1" ht="24.15" customHeight="1">
      <c r="A196" s="34"/>
      <c r="B196" s="185"/>
      <c r="C196" s="186" t="s">
        <v>389</v>
      </c>
      <c r="D196" s="186" t="s">
        <v>185</v>
      </c>
      <c r="E196" s="187" t="s">
        <v>1639</v>
      </c>
      <c r="F196" s="188" t="s">
        <v>1640</v>
      </c>
      <c r="G196" s="189" t="s">
        <v>238</v>
      </c>
      <c r="H196" s="190">
        <v>2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41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214</v>
      </c>
      <c r="AT196" s="198" t="s">
        <v>185</v>
      </c>
      <c r="AU196" s="198" t="s">
        <v>87</v>
      </c>
      <c r="AY196" s="15" t="s">
        <v>183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87</v>
      </c>
      <c r="BK196" s="199">
        <f>ROUND(I196*H196,2)</f>
        <v>0</v>
      </c>
      <c r="BL196" s="15" t="s">
        <v>214</v>
      </c>
      <c r="BM196" s="198" t="s">
        <v>377</v>
      </c>
    </row>
    <row r="197" s="2" customFormat="1" ht="16.5" customHeight="1">
      <c r="A197" s="34"/>
      <c r="B197" s="185"/>
      <c r="C197" s="200" t="s">
        <v>290</v>
      </c>
      <c r="D197" s="200" t="s">
        <v>268</v>
      </c>
      <c r="E197" s="201" t="s">
        <v>1641</v>
      </c>
      <c r="F197" s="202" t="s">
        <v>1642</v>
      </c>
      <c r="G197" s="203" t="s">
        <v>238</v>
      </c>
      <c r="H197" s="204">
        <v>2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242</v>
      </c>
      <c r="AT197" s="198" t="s">
        <v>268</v>
      </c>
      <c r="AU197" s="198" t="s">
        <v>87</v>
      </c>
      <c r="AY197" s="15" t="s">
        <v>183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87</v>
      </c>
      <c r="BK197" s="199">
        <f>ROUND(I197*H197,2)</f>
        <v>0</v>
      </c>
      <c r="BL197" s="15" t="s">
        <v>214</v>
      </c>
      <c r="BM197" s="198" t="s">
        <v>381</v>
      </c>
    </row>
    <row r="198" s="2" customFormat="1" ht="21.75" customHeight="1">
      <c r="A198" s="34"/>
      <c r="B198" s="185"/>
      <c r="C198" s="186" t="s">
        <v>396</v>
      </c>
      <c r="D198" s="186" t="s">
        <v>185</v>
      </c>
      <c r="E198" s="187" t="s">
        <v>1643</v>
      </c>
      <c r="F198" s="188" t="s">
        <v>1644</v>
      </c>
      <c r="G198" s="189" t="s">
        <v>238</v>
      </c>
      <c r="H198" s="190">
        <v>2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214</v>
      </c>
      <c r="AT198" s="198" t="s">
        <v>185</v>
      </c>
      <c r="AU198" s="198" t="s">
        <v>87</v>
      </c>
      <c r="AY198" s="15" t="s">
        <v>183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87</v>
      </c>
      <c r="BK198" s="199">
        <f>ROUND(I198*H198,2)</f>
        <v>0</v>
      </c>
      <c r="BL198" s="15" t="s">
        <v>214</v>
      </c>
      <c r="BM198" s="198" t="s">
        <v>385</v>
      </c>
    </row>
    <row r="199" s="2" customFormat="1" ht="16.5" customHeight="1">
      <c r="A199" s="34"/>
      <c r="B199" s="185"/>
      <c r="C199" s="200" t="s">
        <v>293</v>
      </c>
      <c r="D199" s="200" t="s">
        <v>268</v>
      </c>
      <c r="E199" s="201" t="s">
        <v>1645</v>
      </c>
      <c r="F199" s="202" t="s">
        <v>1646</v>
      </c>
      <c r="G199" s="203" t="s">
        <v>238</v>
      </c>
      <c r="H199" s="204">
        <v>2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242</v>
      </c>
      <c r="AT199" s="198" t="s">
        <v>268</v>
      </c>
      <c r="AU199" s="198" t="s">
        <v>87</v>
      </c>
      <c r="AY199" s="15" t="s">
        <v>183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87</v>
      </c>
      <c r="BK199" s="199">
        <f>ROUND(I199*H199,2)</f>
        <v>0</v>
      </c>
      <c r="BL199" s="15" t="s">
        <v>214</v>
      </c>
      <c r="BM199" s="198" t="s">
        <v>388</v>
      </c>
    </row>
    <row r="200" s="2" customFormat="1" ht="16.5" customHeight="1">
      <c r="A200" s="34"/>
      <c r="B200" s="185"/>
      <c r="C200" s="186" t="s">
        <v>403</v>
      </c>
      <c r="D200" s="186" t="s">
        <v>185</v>
      </c>
      <c r="E200" s="187" t="s">
        <v>1647</v>
      </c>
      <c r="F200" s="188" t="s">
        <v>1648</v>
      </c>
      <c r="G200" s="189" t="s">
        <v>238</v>
      </c>
      <c r="H200" s="190">
        <v>1</v>
      </c>
      <c r="I200" s="191"/>
      <c r="J200" s="192">
        <f>ROUND(I200*H200,2)</f>
        <v>0</v>
      </c>
      <c r="K200" s="193"/>
      <c r="L200" s="35"/>
      <c r="M200" s="194" t="s">
        <v>1</v>
      </c>
      <c r="N200" s="195" t="s">
        <v>41</v>
      </c>
      <c r="O200" s="78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214</v>
      </c>
      <c r="AT200" s="198" t="s">
        <v>185</v>
      </c>
      <c r="AU200" s="198" t="s">
        <v>87</v>
      </c>
      <c r="AY200" s="15" t="s">
        <v>183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87</v>
      </c>
      <c r="BK200" s="199">
        <f>ROUND(I200*H200,2)</f>
        <v>0</v>
      </c>
      <c r="BL200" s="15" t="s">
        <v>214</v>
      </c>
      <c r="BM200" s="198" t="s">
        <v>392</v>
      </c>
    </row>
    <row r="201" s="2" customFormat="1" ht="16.5" customHeight="1">
      <c r="A201" s="34"/>
      <c r="B201" s="185"/>
      <c r="C201" s="200" t="s">
        <v>298</v>
      </c>
      <c r="D201" s="200" t="s">
        <v>268</v>
      </c>
      <c r="E201" s="201" t="s">
        <v>1649</v>
      </c>
      <c r="F201" s="202" t="s">
        <v>1650</v>
      </c>
      <c r="G201" s="203" t="s">
        <v>238</v>
      </c>
      <c r="H201" s="204">
        <v>1</v>
      </c>
      <c r="I201" s="205"/>
      <c r="J201" s="206">
        <f>ROUND(I201*H201,2)</f>
        <v>0</v>
      </c>
      <c r="K201" s="207"/>
      <c r="L201" s="208"/>
      <c r="M201" s="209" t="s">
        <v>1</v>
      </c>
      <c r="N201" s="210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242</v>
      </c>
      <c r="AT201" s="198" t="s">
        <v>268</v>
      </c>
      <c r="AU201" s="198" t="s">
        <v>87</v>
      </c>
      <c r="AY201" s="15" t="s">
        <v>183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87</v>
      </c>
      <c r="BK201" s="199">
        <f>ROUND(I201*H201,2)</f>
        <v>0</v>
      </c>
      <c r="BL201" s="15" t="s">
        <v>214</v>
      </c>
      <c r="BM201" s="198" t="s">
        <v>395</v>
      </c>
    </row>
    <row r="202" s="2" customFormat="1" ht="24.15" customHeight="1">
      <c r="A202" s="34"/>
      <c r="B202" s="185"/>
      <c r="C202" s="200" t="s">
        <v>410</v>
      </c>
      <c r="D202" s="200" t="s">
        <v>268</v>
      </c>
      <c r="E202" s="201" t="s">
        <v>1651</v>
      </c>
      <c r="F202" s="202" t="s">
        <v>1652</v>
      </c>
      <c r="G202" s="203" t="s">
        <v>238</v>
      </c>
      <c r="H202" s="204">
        <v>1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242</v>
      </c>
      <c r="AT202" s="198" t="s">
        <v>268</v>
      </c>
      <c r="AU202" s="198" t="s">
        <v>87</v>
      </c>
      <c r="AY202" s="15" t="s">
        <v>183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87</v>
      </c>
      <c r="BK202" s="199">
        <f>ROUND(I202*H202,2)</f>
        <v>0</v>
      </c>
      <c r="BL202" s="15" t="s">
        <v>214</v>
      </c>
      <c r="BM202" s="198" t="s">
        <v>399</v>
      </c>
    </row>
    <row r="203" s="2" customFormat="1" ht="33" customHeight="1">
      <c r="A203" s="34"/>
      <c r="B203" s="185"/>
      <c r="C203" s="186" t="s">
        <v>301</v>
      </c>
      <c r="D203" s="186" t="s">
        <v>185</v>
      </c>
      <c r="E203" s="187" t="s">
        <v>1653</v>
      </c>
      <c r="F203" s="188" t="s">
        <v>1654</v>
      </c>
      <c r="G203" s="189" t="s">
        <v>1119</v>
      </c>
      <c r="H203" s="190">
        <v>2</v>
      </c>
      <c r="I203" s="191"/>
      <c r="J203" s="192">
        <f>ROUND(I203*H203,2)</f>
        <v>0</v>
      </c>
      <c r="K203" s="193"/>
      <c r="L203" s="35"/>
      <c r="M203" s="194" t="s">
        <v>1</v>
      </c>
      <c r="N203" s="195" t="s">
        <v>41</v>
      </c>
      <c r="O203" s="78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214</v>
      </c>
      <c r="AT203" s="198" t="s">
        <v>185</v>
      </c>
      <c r="AU203" s="198" t="s">
        <v>87</v>
      </c>
      <c r="AY203" s="15" t="s">
        <v>183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87</v>
      </c>
      <c r="BK203" s="199">
        <f>ROUND(I203*H203,2)</f>
        <v>0</v>
      </c>
      <c r="BL203" s="15" t="s">
        <v>214</v>
      </c>
      <c r="BM203" s="198" t="s">
        <v>402</v>
      </c>
    </row>
    <row r="204" s="2" customFormat="1" ht="16.5" customHeight="1">
      <c r="A204" s="34"/>
      <c r="B204" s="185"/>
      <c r="C204" s="200" t="s">
        <v>417</v>
      </c>
      <c r="D204" s="200" t="s">
        <v>268</v>
      </c>
      <c r="E204" s="201" t="s">
        <v>1655</v>
      </c>
      <c r="F204" s="202" t="s">
        <v>1656</v>
      </c>
      <c r="G204" s="203" t="s">
        <v>238</v>
      </c>
      <c r="H204" s="204">
        <v>12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242</v>
      </c>
      <c r="AT204" s="198" t="s">
        <v>268</v>
      </c>
      <c r="AU204" s="198" t="s">
        <v>87</v>
      </c>
      <c r="AY204" s="15" t="s">
        <v>183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87</v>
      </c>
      <c r="BK204" s="199">
        <f>ROUND(I204*H204,2)</f>
        <v>0</v>
      </c>
      <c r="BL204" s="15" t="s">
        <v>214</v>
      </c>
      <c r="BM204" s="198" t="s">
        <v>406</v>
      </c>
    </row>
    <row r="205" s="2" customFormat="1" ht="16.5" customHeight="1">
      <c r="A205" s="34"/>
      <c r="B205" s="185"/>
      <c r="C205" s="186" t="s">
        <v>305</v>
      </c>
      <c r="D205" s="186" t="s">
        <v>185</v>
      </c>
      <c r="E205" s="187" t="s">
        <v>1657</v>
      </c>
      <c r="F205" s="188" t="s">
        <v>1658</v>
      </c>
      <c r="G205" s="189" t="s">
        <v>297</v>
      </c>
      <c r="H205" s="190">
        <v>477</v>
      </c>
      <c r="I205" s="191"/>
      <c r="J205" s="192">
        <f>ROUND(I205*H205,2)</f>
        <v>0</v>
      </c>
      <c r="K205" s="193"/>
      <c r="L205" s="35"/>
      <c r="M205" s="194" t="s">
        <v>1</v>
      </c>
      <c r="N205" s="195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214</v>
      </c>
      <c r="AT205" s="198" t="s">
        <v>185</v>
      </c>
      <c r="AU205" s="198" t="s">
        <v>87</v>
      </c>
      <c r="AY205" s="15" t="s">
        <v>183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87</v>
      </c>
      <c r="BK205" s="199">
        <f>ROUND(I205*H205,2)</f>
        <v>0</v>
      </c>
      <c r="BL205" s="15" t="s">
        <v>214</v>
      </c>
      <c r="BM205" s="198" t="s">
        <v>409</v>
      </c>
    </row>
    <row r="206" s="2" customFormat="1" ht="24.15" customHeight="1">
      <c r="A206" s="34"/>
      <c r="B206" s="185"/>
      <c r="C206" s="186" t="s">
        <v>424</v>
      </c>
      <c r="D206" s="186" t="s">
        <v>185</v>
      </c>
      <c r="E206" s="187" t="s">
        <v>1659</v>
      </c>
      <c r="F206" s="188" t="s">
        <v>1660</v>
      </c>
      <c r="G206" s="189" t="s">
        <v>297</v>
      </c>
      <c r="H206" s="190">
        <v>477</v>
      </c>
      <c r="I206" s="191"/>
      <c r="J206" s="192">
        <f>ROUND(I206*H206,2)</f>
        <v>0</v>
      </c>
      <c r="K206" s="193"/>
      <c r="L206" s="35"/>
      <c r="M206" s="194" t="s">
        <v>1</v>
      </c>
      <c r="N206" s="195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214</v>
      </c>
      <c r="AT206" s="198" t="s">
        <v>185</v>
      </c>
      <c r="AU206" s="198" t="s">
        <v>87</v>
      </c>
      <c r="AY206" s="15" t="s">
        <v>183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87</v>
      </c>
      <c r="BK206" s="199">
        <f>ROUND(I206*H206,2)</f>
        <v>0</v>
      </c>
      <c r="BL206" s="15" t="s">
        <v>214</v>
      </c>
      <c r="BM206" s="198" t="s">
        <v>413</v>
      </c>
    </row>
    <row r="207" s="2" customFormat="1" ht="24.15" customHeight="1">
      <c r="A207" s="34"/>
      <c r="B207" s="185"/>
      <c r="C207" s="186" t="s">
        <v>308</v>
      </c>
      <c r="D207" s="186" t="s">
        <v>185</v>
      </c>
      <c r="E207" s="187" t="s">
        <v>1661</v>
      </c>
      <c r="F207" s="188" t="s">
        <v>1662</v>
      </c>
      <c r="G207" s="189" t="s">
        <v>194</v>
      </c>
      <c r="H207" s="190">
        <v>1.2030000000000001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214</v>
      </c>
      <c r="AT207" s="198" t="s">
        <v>185</v>
      </c>
      <c r="AU207" s="198" t="s">
        <v>87</v>
      </c>
      <c r="AY207" s="15" t="s">
        <v>183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87</v>
      </c>
      <c r="BK207" s="199">
        <f>ROUND(I207*H207,2)</f>
        <v>0</v>
      </c>
      <c r="BL207" s="15" t="s">
        <v>214</v>
      </c>
      <c r="BM207" s="198" t="s">
        <v>416</v>
      </c>
    </row>
    <row r="208" s="12" customFormat="1" ht="22.8" customHeight="1">
      <c r="A208" s="12"/>
      <c r="B208" s="172"/>
      <c r="C208" s="12"/>
      <c r="D208" s="173" t="s">
        <v>74</v>
      </c>
      <c r="E208" s="183" t="s">
        <v>673</v>
      </c>
      <c r="F208" s="183" t="s">
        <v>1663</v>
      </c>
      <c r="G208" s="12"/>
      <c r="H208" s="12"/>
      <c r="I208" s="175"/>
      <c r="J208" s="184">
        <f>BK208</f>
        <v>0</v>
      </c>
      <c r="K208" s="12"/>
      <c r="L208" s="172"/>
      <c r="M208" s="177"/>
      <c r="N208" s="178"/>
      <c r="O208" s="178"/>
      <c r="P208" s="179">
        <f>SUM(P209:P247)</f>
        <v>0</v>
      </c>
      <c r="Q208" s="178"/>
      <c r="R208" s="179">
        <f>SUM(R209:R247)</f>
        <v>0</v>
      </c>
      <c r="S208" s="178"/>
      <c r="T208" s="180">
        <f>SUM(T209:T247)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73" t="s">
        <v>87</v>
      </c>
      <c r="AT208" s="181" t="s">
        <v>74</v>
      </c>
      <c r="AU208" s="181" t="s">
        <v>82</v>
      </c>
      <c r="AY208" s="173" t="s">
        <v>183</v>
      </c>
      <c r="BK208" s="182">
        <f>SUM(BK209:BK247)</f>
        <v>0</v>
      </c>
    </row>
    <row r="209" s="2" customFormat="1" ht="16.5" customHeight="1">
      <c r="A209" s="34"/>
      <c r="B209" s="185"/>
      <c r="C209" s="186" t="s">
        <v>431</v>
      </c>
      <c r="D209" s="186" t="s">
        <v>185</v>
      </c>
      <c r="E209" s="187" t="s">
        <v>1664</v>
      </c>
      <c r="F209" s="188" t="s">
        <v>1665</v>
      </c>
      <c r="G209" s="189" t="s">
        <v>238</v>
      </c>
      <c r="H209" s="190">
        <v>11</v>
      </c>
      <c r="I209" s="191"/>
      <c r="J209" s="192">
        <f>ROUND(I209*H209,2)</f>
        <v>0</v>
      </c>
      <c r="K209" s="193"/>
      <c r="L209" s="35"/>
      <c r="M209" s="194" t="s">
        <v>1</v>
      </c>
      <c r="N209" s="195" t="s">
        <v>41</v>
      </c>
      <c r="O209" s="78"/>
      <c r="P209" s="196">
        <f>O209*H209</f>
        <v>0</v>
      </c>
      <c r="Q209" s="196">
        <v>0</v>
      </c>
      <c r="R209" s="196">
        <f>Q209*H209</f>
        <v>0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214</v>
      </c>
      <c r="AT209" s="198" t="s">
        <v>185</v>
      </c>
      <c r="AU209" s="198" t="s">
        <v>87</v>
      </c>
      <c r="AY209" s="15" t="s">
        <v>183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87</v>
      </c>
      <c r="BK209" s="199">
        <f>ROUND(I209*H209,2)</f>
        <v>0</v>
      </c>
      <c r="BL209" s="15" t="s">
        <v>214</v>
      </c>
      <c r="BM209" s="198" t="s">
        <v>420</v>
      </c>
    </row>
    <row r="210" s="2" customFormat="1" ht="16.5" customHeight="1">
      <c r="A210" s="34"/>
      <c r="B210" s="185"/>
      <c r="C210" s="200" t="s">
        <v>313</v>
      </c>
      <c r="D210" s="200" t="s">
        <v>268</v>
      </c>
      <c r="E210" s="201" t="s">
        <v>1666</v>
      </c>
      <c r="F210" s="202" t="s">
        <v>1667</v>
      </c>
      <c r="G210" s="203" t="s">
        <v>238</v>
      </c>
      <c r="H210" s="204">
        <v>11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242</v>
      </c>
      <c r="AT210" s="198" t="s">
        <v>268</v>
      </c>
      <c r="AU210" s="198" t="s">
        <v>87</v>
      </c>
      <c r="AY210" s="15" t="s">
        <v>183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87</v>
      </c>
      <c r="BK210" s="199">
        <f>ROUND(I210*H210,2)</f>
        <v>0</v>
      </c>
      <c r="BL210" s="15" t="s">
        <v>214</v>
      </c>
      <c r="BM210" s="198" t="s">
        <v>423</v>
      </c>
    </row>
    <row r="211" s="2" customFormat="1" ht="21.75" customHeight="1">
      <c r="A211" s="34"/>
      <c r="B211" s="185"/>
      <c r="C211" s="186" t="s">
        <v>438</v>
      </c>
      <c r="D211" s="186" t="s">
        <v>185</v>
      </c>
      <c r="E211" s="187" t="s">
        <v>1668</v>
      </c>
      <c r="F211" s="188" t="s">
        <v>1669</v>
      </c>
      <c r="G211" s="189" t="s">
        <v>238</v>
      </c>
      <c r="H211" s="190">
        <v>11</v>
      </c>
      <c r="I211" s="191"/>
      <c r="J211" s="192">
        <f>ROUND(I211*H211,2)</f>
        <v>0</v>
      </c>
      <c r="K211" s="193"/>
      <c r="L211" s="35"/>
      <c r="M211" s="194" t="s">
        <v>1</v>
      </c>
      <c r="N211" s="195" t="s">
        <v>41</v>
      </c>
      <c r="O211" s="78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214</v>
      </c>
      <c r="AT211" s="198" t="s">
        <v>185</v>
      </c>
      <c r="AU211" s="198" t="s">
        <v>87</v>
      </c>
      <c r="AY211" s="15" t="s">
        <v>183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87</v>
      </c>
      <c r="BK211" s="199">
        <f>ROUND(I211*H211,2)</f>
        <v>0</v>
      </c>
      <c r="BL211" s="15" t="s">
        <v>214</v>
      </c>
      <c r="BM211" s="198" t="s">
        <v>427</v>
      </c>
    </row>
    <row r="212" s="2" customFormat="1" ht="16.5" customHeight="1">
      <c r="A212" s="34"/>
      <c r="B212" s="185"/>
      <c r="C212" s="200" t="s">
        <v>316</v>
      </c>
      <c r="D212" s="200" t="s">
        <v>268</v>
      </c>
      <c r="E212" s="201" t="s">
        <v>1670</v>
      </c>
      <c r="F212" s="202" t="s">
        <v>1671</v>
      </c>
      <c r="G212" s="203" t="s">
        <v>238</v>
      </c>
      <c r="H212" s="204">
        <v>11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242</v>
      </c>
      <c r="AT212" s="198" t="s">
        <v>268</v>
      </c>
      <c r="AU212" s="198" t="s">
        <v>87</v>
      </c>
      <c r="AY212" s="15" t="s">
        <v>183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87</v>
      </c>
      <c r="BK212" s="199">
        <f>ROUND(I212*H212,2)</f>
        <v>0</v>
      </c>
      <c r="BL212" s="15" t="s">
        <v>214</v>
      </c>
      <c r="BM212" s="198" t="s">
        <v>430</v>
      </c>
    </row>
    <row r="213" s="2" customFormat="1" ht="33" customHeight="1">
      <c r="A213" s="34"/>
      <c r="B213" s="185"/>
      <c r="C213" s="186" t="s">
        <v>445</v>
      </c>
      <c r="D213" s="186" t="s">
        <v>185</v>
      </c>
      <c r="E213" s="187" t="s">
        <v>1672</v>
      </c>
      <c r="F213" s="188" t="s">
        <v>1673</v>
      </c>
      <c r="G213" s="189" t="s">
        <v>678</v>
      </c>
      <c r="H213" s="190">
        <v>11</v>
      </c>
      <c r="I213" s="191"/>
      <c r="J213" s="192">
        <f>ROUND(I213*H213,2)</f>
        <v>0</v>
      </c>
      <c r="K213" s="193"/>
      <c r="L213" s="35"/>
      <c r="M213" s="194" t="s">
        <v>1</v>
      </c>
      <c r="N213" s="195" t="s">
        <v>41</v>
      </c>
      <c r="O213" s="78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214</v>
      </c>
      <c r="AT213" s="198" t="s">
        <v>185</v>
      </c>
      <c r="AU213" s="198" t="s">
        <v>87</v>
      </c>
      <c r="AY213" s="15" t="s">
        <v>183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87</v>
      </c>
      <c r="BK213" s="199">
        <f>ROUND(I213*H213,2)</f>
        <v>0</v>
      </c>
      <c r="BL213" s="15" t="s">
        <v>214</v>
      </c>
      <c r="BM213" s="198" t="s">
        <v>434</v>
      </c>
    </row>
    <row r="214" s="2" customFormat="1" ht="24.15" customHeight="1">
      <c r="A214" s="34"/>
      <c r="B214" s="185"/>
      <c r="C214" s="200" t="s">
        <v>320</v>
      </c>
      <c r="D214" s="200" t="s">
        <v>268</v>
      </c>
      <c r="E214" s="201" t="s">
        <v>1674</v>
      </c>
      <c r="F214" s="202" t="s">
        <v>1675</v>
      </c>
      <c r="G214" s="203" t="s">
        <v>238</v>
      </c>
      <c r="H214" s="204">
        <v>4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242</v>
      </c>
      <c r="AT214" s="198" t="s">
        <v>268</v>
      </c>
      <c r="AU214" s="198" t="s">
        <v>87</v>
      </c>
      <c r="AY214" s="15" t="s">
        <v>183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87</v>
      </c>
      <c r="BK214" s="199">
        <f>ROUND(I214*H214,2)</f>
        <v>0</v>
      </c>
      <c r="BL214" s="15" t="s">
        <v>214</v>
      </c>
      <c r="BM214" s="198" t="s">
        <v>437</v>
      </c>
    </row>
    <row r="215" s="2" customFormat="1" ht="24.15" customHeight="1">
      <c r="A215" s="34"/>
      <c r="B215" s="185"/>
      <c r="C215" s="200" t="s">
        <v>452</v>
      </c>
      <c r="D215" s="200" t="s">
        <v>268</v>
      </c>
      <c r="E215" s="201" t="s">
        <v>1676</v>
      </c>
      <c r="F215" s="202" t="s">
        <v>1677</v>
      </c>
      <c r="G215" s="203" t="s">
        <v>238</v>
      </c>
      <c r="H215" s="204">
        <v>7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242</v>
      </c>
      <c r="AT215" s="198" t="s">
        <v>268</v>
      </c>
      <c r="AU215" s="198" t="s">
        <v>87</v>
      </c>
      <c r="AY215" s="15" t="s">
        <v>183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87</v>
      </c>
      <c r="BK215" s="199">
        <f>ROUND(I215*H215,2)</f>
        <v>0</v>
      </c>
      <c r="BL215" s="15" t="s">
        <v>214</v>
      </c>
      <c r="BM215" s="198" t="s">
        <v>441</v>
      </c>
    </row>
    <row r="216" s="2" customFormat="1" ht="24.15" customHeight="1">
      <c r="A216" s="34"/>
      <c r="B216" s="185"/>
      <c r="C216" s="186" t="s">
        <v>323</v>
      </c>
      <c r="D216" s="186" t="s">
        <v>185</v>
      </c>
      <c r="E216" s="187" t="s">
        <v>1678</v>
      </c>
      <c r="F216" s="188" t="s">
        <v>1679</v>
      </c>
      <c r="G216" s="189" t="s">
        <v>678</v>
      </c>
      <c r="H216" s="190">
        <v>2</v>
      </c>
      <c r="I216" s="191"/>
      <c r="J216" s="192">
        <f>ROUND(I216*H216,2)</f>
        <v>0</v>
      </c>
      <c r="K216" s="193"/>
      <c r="L216" s="35"/>
      <c r="M216" s="194" t="s">
        <v>1</v>
      </c>
      <c r="N216" s="195" t="s">
        <v>41</v>
      </c>
      <c r="O216" s="78"/>
      <c r="P216" s="196">
        <f>O216*H216</f>
        <v>0</v>
      </c>
      <c r="Q216" s="196">
        <v>0</v>
      </c>
      <c r="R216" s="196">
        <f>Q216*H216</f>
        <v>0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214</v>
      </c>
      <c r="AT216" s="198" t="s">
        <v>185</v>
      </c>
      <c r="AU216" s="198" t="s">
        <v>87</v>
      </c>
      <c r="AY216" s="15" t="s">
        <v>183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87</v>
      </c>
      <c r="BK216" s="199">
        <f>ROUND(I216*H216,2)</f>
        <v>0</v>
      </c>
      <c r="BL216" s="15" t="s">
        <v>214</v>
      </c>
      <c r="BM216" s="198" t="s">
        <v>444</v>
      </c>
    </row>
    <row r="217" s="2" customFormat="1" ht="33" customHeight="1">
      <c r="A217" s="34"/>
      <c r="B217" s="185"/>
      <c r="C217" s="200" t="s">
        <v>459</v>
      </c>
      <c r="D217" s="200" t="s">
        <v>268</v>
      </c>
      <c r="E217" s="201" t="s">
        <v>1680</v>
      </c>
      <c r="F217" s="202" t="s">
        <v>1681</v>
      </c>
      <c r="G217" s="203" t="s">
        <v>238</v>
      </c>
      <c r="H217" s="204">
        <v>2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242</v>
      </c>
      <c r="AT217" s="198" t="s">
        <v>268</v>
      </c>
      <c r="AU217" s="198" t="s">
        <v>87</v>
      </c>
      <c r="AY217" s="15" t="s">
        <v>183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87</v>
      </c>
      <c r="BK217" s="199">
        <f>ROUND(I217*H217,2)</f>
        <v>0</v>
      </c>
      <c r="BL217" s="15" t="s">
        <v>214</v>
      </c>
      <c r="BM217" s="198" t="s">
        <v>448</v>
      </c>
    </row>
    <row r="218" s="2" customFormat="1" ht="24.15" customHeight="1">
      <c r="A218" s="34"/>
      <c r="B218" s="185"/>
      <c r="C218" s="186" t="s">
        <v>327</v>
      </c>
      <c r="D218" s="186" t="s">
        <v>185</v>
      </c>
      <c r="E218" s="187" t="s">
        <v>1682</v>
      </c>
      <c r="F218" s="188" t="s">
        <v>1683</v>
      </c>
      <c r="G218" s="189" t="s">
        <v>1684</v>
      </c>
      <c r="H218" s="190">
        <v>3</v>
      </c>
      <c r="I218" s="191"/>
      <c r="J218" s="192">
        <f>ROUND(I218*H218,2)</f>
        <v>0</v>
      </c>
      <c r="K218" s="193"/>
      <c r="L218" s="35"/>
      <c r="M218" s="194" t="s">
        <v>1</v>
      </c>
      <c r="N218" s="195" t="s">
        <v>41</v>
      </c>
      <c r="O218" s="78"/>
      <c r="P218" s="196">
        <f>O218*H218</f>
        <v>0</v>
      </c>
      <c r="Q218" s="196">
        <v>0</v>
      </c>
      <c r="R218" s="196">
        <f>Q218*H218</f>
        <v>0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214</v>
      </c>
      <c r="AT218" s="198" t="s">
        <v>185</v>
      </c>
      <c r="AU218" s="198" t="s">
        <v>87</v>
      </c>
      <c r="AY218" s="15" t="s">
        <v>183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87</v>
      </c>
      <c r="BK218" s="199">
        <f>ROUND(I218*H218,2)</f>
        <v>0</v>
      </c>
      <c r="BL218" s="15" t="s">
        <v>214</v>
      </c>
      <c r="BM218" s="198" t="s">
        <v>451</v>
      </c>
    </row>
    <row r="219" s="2" customFormat="1" ht="16.5" customHeight="1">
      <c r="A219" s="34"/>
      <c r="B219" s="185"/>
      <c r="C219" s="200" t="s">
        <v>467</v>
      </c>
      <c r="D219" s="200" t="s">
        <v>268</v>
      </c>
      <c r="E219" s="201" t="s">
        <v>1685</v>
      </c>
      <c r="F219" s="202" t="s">
        <v>1686</v>
      </c>
      <c r="G219" s="203" t="s">
        <v>238</v>
      </c>
      <c r="H219" s="204">
        <v>3</v>
      </c>
      <c r="I219" s="205"/>
      <c r="J219" s="206">
        <f>ROUND(I219*H219,2)</f>
        <v>0</v>
      </c>
      <c r="K219" s="207"/>
      <c r="L219" s="208"/>
      <c r="M219" s="209" t="s">
        <v>1</v>
      </c>
      <c r="N219" s="210" t="s">
        <v>41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242</v>
      </c>
      <c r="AT219" s="198" t="s">
        <v>268</v>
      </c>
      <c r="AU219" s="198" t="s">
        <v>87</v>
      </c>
      <c r="AY219" s="15" t="s">
        <v>183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87</v>
      </c>
      <c r="BK219" s="199">
        <f>ROUND(I219*H219,2)</f>
        <v>0</v>
      </c>
      <c r="BL219" s="15" t="s">
        <v>214</v>
      </c>
      <c r="BM219" s="198" t="s">
        <v>455</v>
      </c>
    </row>
    <row r="220" s="2" customFormat="1" ht="16.5" customHeight="1">
      <c r="A220" s="34"/>
      <c r="B220" s="185"/>
      <c r="C220" s="186" t="s">
        <v>330</v>
      </c>
      <c r="D220" s="186" t="s">
        <v>185</v>
      </c>
      <c r="E220" s="187" t="s">
        <v>1687</v>
      </c>
      <c r="F220" s="188" t="s">
        <v>1688</v>
      </c>
      <c r="G220" s="189" t="s">
        <v>1684</v>
      </c>
      <c r="H220" s="190">
        <v>5</v>
      </c>
      <c r="I220" s="191"/>
      <c r="J220" s="192">
        <f>ROUND(I220*H220,2)</f>
        <v>0</v>
      </c>
      <c r="K220" s="193"/>
      <c r="L220" s="35"/>
      <c r="M220" s="194" t="s">
        <v>1</v>
      </c>
      <c r="N220" s="195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214</v>
      </c>
      <c r="AT220" s="198" t="s">
        <v>185</v>
      </c>
      <c r="AU220" s="198" t="s">
        <v>87</v>
      </c>
      <c r="AY220" s="15" t="s">
        <v>183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87</v>
      </c>
      <c r="BK220" s="199">
        <f>ROUND(I220*H220,2)</f>
        <v>0</v>
      </c>
      <c r="BL220" s="15" t="s">
        <v>214</v>
      </c>
      <c r="BM220" s="198" t="s">
        <v>458</v>
      </c>
    </row>
    <row r="221" s="2" customFormat="1" ht="24.15" customHeight="1">
      <c r="A221" s="34"/>
      <c r="B221" s="185"/>
      <c r="C221" s="200" t="s">
        <v>474</v>
      </c>
      <c r="D221" s="200" t="s">
        <v>268</v>
      </c>
      <c r="E221" s="201" t="s">
        <v>1689</v>
      </c>
      <c r="F221" s="202" t="s">
        <v>1690</v>
      </c>
      <c r="G221" s="203" t="s">
        <v>238</v>
      </c>
      <c r="H221" s="204">
        <v>5</v>
      </c>
      <c r="I221" s="205"/>
      <c r="J221" s="206">
        <f>ROUND(I221*H221,2)</f>
        <v>0</v>
      </c>
      <c r="K221" s="207"/>
      <c r="L221" s="208"/>
      <c r="M221" s="209" t="s">
        <v>1</v>
      </c>
      <c r="N221" s="210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242</v>
      </c>
      <c r="AT221" s="198" t="s">
        <v>268</v>
      </c>
      <c r="AU221" s="198" t="s">
        <v>87</v>
      </c>
      <c r="AY221" s="15" t="s">
        <v>183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87</v>
      </c>
      <c r="BK221" s="199">
        <f>ROUND(I221*H221,2)</f>
        <v>0</v>
      </c>
      <c r="BL221" s="15" t="s">
        <v>214</v>
      </c>
      <c r="BM221" s="198" t="s">
        <v>462</v>
      </c>
    </row>
    <row r="222" s="2" customFormat="1" ht="24.15" customHeight="1">
      <c r="A222" s="34"/>
      <c r="B222" s="185"/>
      <c r="C222" s="186" t="s">
        <v>334</v>
      </c>
      <c r="D222" s="186" t="s">
        <v>185</v>
      </c>
      <c r="E222" s="187" t="s">
        <v>1691</v>
      </c>
      <c r="F222" s="188" t="s">
        <v>1692</v>
      </c>
      <c r="G222" s="189" t="s">
        <v>1449</v>
      </c>
      <c r="H222" s="190">
        <v>2</v>
      </c>
      <c r="I222" s="191"/>
      <c r="J222" s="192">
        <f>ROUND(I222*H222,2)</f>
        <v>0</v>
      </c>
      <c r="K222" s="193"/>
      <c r="L222" s="35"/>
      <c r="M222" s="194" t="s">
        <v>1</v>
      </c>
      <c r="N222" s="195" t="s">
        <v>41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214</v>
      </c>
      <c r="AT222" s="198" t="s">
        <v>185</v>
      </c>
      <c r="AU222" s="198" t="s">
        <v>87</v>
      </c>
      <c r="AY222" s="15" t="s">
        <v>183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87</v>
      </c>
      <c r="BK222" s="199">
        <f>ROUND(I222*H222,2)</f>
        <v>0</v>
      </c>
      <c r="BL222" s="15" t="s">
        <v>214</v>
      </c>
      <c r="BM222" s="198" t="s">
        <v>465</v>
      </c>
    </row>
    <row r="223" s="2" customFormat="1" ht="16.5" customHeight="1">
      <c r="A223" s="34"/>
      <c r="B223" s="185"/>
      <c r="C223" s="200" t="s">
        <v>481</v>
      </c>
      <c r="D223" s="200" t="s">
        <v>268</v>
      </c>
      <c r="E223" s="201" t="s">
        <v>1693</v>
      </c>
      <c r="F223" s="202" t="s">
        <v>1694</v>
      </c>
      <c r="G223" s="203" t="s">
        <v>1695</v>
      </c>
      <c r="H223" s="204">
        <v>2</v>
      </c>
      <c r="I223" s="205"/>
      <c r="J223" s="206">
        <f>ROUND(I223*H223,2)</f>
        <v>0</v>
      </c>
      <c r="K223" s="207"/>
      <c r="L223" s="208"/>
      <c r="M223" s="209" t="s">
        <v>1</v>
      </c>
      <c r="N223" s="210" t="s">
        <v>41</v>
      </c>
      <c r="O223" s="78"/>
      <c r="P223" s="196">
        <f>O223*H223</f>
        <v>0</v>
      </c>
      <c r="Q223" s="196">
        <v>0</v>
      </c>
      <c r="R223" s="196">
        <f>Q223*H223</f>
        <v>0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242</v>
      </c>
      <c r="AT223" s="198" t="s">
        <v>268</v>
      </c>
      <c r="AU223" s="198" t="s">
        <v>87</v>
      </c>
      <c r="AY223" s="15" t="s">
        <v>183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87</v>
      </c>
      <c r="BK223" s="199">
        <f>ROUND(I223*H223,2)</f>
        <v>0</v>
      </c>
      <c r="BL223" s="15" t="s">
        <v>214</v>
      </c>
      <c r="BM223" s="198" t="s">
        <v>470</v>
      </c>
    </row>
    <row r="224" s="2" customFormat="1" ht="33" customHeight="1">
      <c r="A224" s="34"/>
      <c r="B224" s="185"/>
      <c r="C224" s="186" t="s">
        <v>337</v>
      </c>
      <c r="D224" s="186" t="s">
        <v>185</v>
      </c>
      <c r="E224" s="187" t="s">
        <v>1696</v>
      </c>
      <c r="F224" s="188" t="s">
        <v>1697</v>
      </c>
      <c r="G224" s="189" t="s">
        <v>1449</v>
      </c>
      <c r="H224" s="190">
        <v>24</v>
      </c>
      <c r="I224" s="191"/>
      <c r="J224" s="192">
        <f>ROUND(I224*H224,2)</f>
        <v>0</v>
      </c>
      <c r="K224" s="193"/>
      <c r="L224" s="35"/>
      <c r="M224" s="194" t="s">
        <v>1</v>
      </c>
      <c r="N224" s="195" t="s">
        <v>41</v>
      </c>
      <c r="O224" s="78"/>
      <c r="P224" s="196">
        <f>O224*H224</f>
        <v>0</v>
      </c>
      <c r="Q224" s="196">
        <v>0</v>
      </c>
      <c r="R224" s="196">
        <f>Q224*H224</f>
        <v>0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214</v>
      </c>
      <c r="AT224" s="198" t="s">
        <v>185</v>
      </c>
      <c r="AU224" s="198" t="s">
        <v>87</v>
      </c>
      <c r="AY224" s="15" t="s">
        <v>183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87</v>
      </c>
      <c r="BK224" s="199">
        <f>ROUND(I224*H224,2)</f>
        <v>0</v>
      </c>
      <c r="BL224" s="15" t="s">
        <v>214</v>
      </c>
      <c r="BM224" s="198" t="s">
        <v>473</v>
      </c>
    </row>
    <row r="225" s="2" customFormat="1" ht="24.15" customHeight="1">
      <c r="A225" s="34"/>
      <c r="B225" s="185"/>
      <c r="C225" s="200" t="s">
        <v>488</v>
      </c>
      <c r="D225" s="200" t="s">
        <v>268</v>
      </c>
      <c r="E225" s="201" t="s">
        <v>1698</v>
      </c>
      <c r="F225" s="202" t="s">
        <v>1699</v>
      </c>
      <c r="G225" s="203" t="s">
        <v>238</v>
      </c>
      <c r="H225" s="204">
        <v>18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6">
        <f>O225*H225</f>
        <v>0</v>
      </c>
      <c r="Q225" s="196">
        <v>0</v>
      </c>
      <c r="R225" s="196">
        <f>Q225*H225</f>
        <v>0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242</v>
      </c>
      <c r="AT225" s="198" t="s">
        <v>268</v>
      </c>
      <c r="AU225" s="198" t="s">
        <v>87</v>
      </c>
      <c r="AY225" s="15" t="s">
        <v>183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87</v>
      </c>
      <c r="BK225" s="199">
        <f>ROUND(I225*H225,2)</f>
        <v>0</v>
      </c>
      <c r="BL225" s="15" t="s">
        <v>214</v>
      </c>
      <c r="BM225" s="198" t="s">
        <v>477</v>
      </c>
    </row>
    <row r="226" s="2" customFormat="1" ht="24.15" customHeight="1">
      <c r="A226" s="34"/>
      <c r="B226" s="185"/>
      <c r="C226" s="200" t="s">
        <v>341</v>
      </c>
      <c r="D226" s="200" t="s">
        <v>268</v>
      </c>
      <c r="E226" s="201" t="s">
        <v>1700</v>
      </c>
      <c r="F226" s="202" t="s">
        <v>1701</v>
      </c>
      <c r="G226" s="203" t="s">
        <v>238</v>
      </c>
      <c r="H226" s="204">
        <v>6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242</v>
      </c>
      <c r="AT226" s="198" t="s">
        <v>268</v>
      </c>
      <c r="AU226" s="198" t="s">
        <v>87</v>
      </c>
      <c r="AY226" s="15" t="s">
        <v>183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87</v>
      </c>
      <c r="BK226" s="199">
        <f>ROUND(I226*H226,2)</f>
        <v>0</v>
      </c>
      <c r="BL226" s="15" t="s">
        <v>214</v>
      </c>
      <c r="BM226" s="198" t="s">
        <v>480</v>
      </c>
    </row>
    <row r="227" s="2" customFormat="1" ht="16.5" customHeight="1">
      <c r="A227" s="34"/>
      <c r="B227" s="185"/>
      <c r="C227" s="186" t="s">
        <v>495</v>
      </c>
      <c r="D227" s="186" t="s">
        <v>185</v>
      </c>
      <c r="E227" s="187" t="s">
        <v>1702</v>
      </c>
      <c r="F227" s="188" t="s">
        <v>1703</v>
      </c>
      <c r="G227" s="189" t="s">
        <v>1119</v>
      </c>
      <c r="H227" s="190">
        <v>27</v>
      </c>
      <c r="I227" s="191"/>
      <c r="J227" s="192">
        <f>ROUND(I227*H227,2)</f>
        <v>0</v>
      </c>
      <c r="K227" s="193"/>
      <c r="L227" s="35"/>
      <c r="M227" s="194" t="s">
        <v>1</v>
      </c>
      <c r="N227" s="195" t="s">
        <v>41</v>
      </c>
      <c r="O227" s="78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214</v>
      </c>
      <c r="AT227" s="198" t="s">
        <v>185</v>
      </c>
      <c r="AU227" s="198" t="s">
        <v>87</v>
      </c>
      <c r="AY227" s="15" t="s">
        <v>183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87</v>
      </c>
      <c r="BK227" s="199">
        <f>ROUND(I227*H227,2)</f>
        <v>0</v>
      </c>
      <c r="BL227" s="15" t="s">
        <v>214</v>
      </c>
      <c r="BM227" s="198" t="s">
        <v>484</v>
      </c>
    </row>
    <row r="228" s="2" customFormat="1" ht="16.5" customHeight="1">
      <c r="A228" s="34"/>
      <c r="B228" s="185"/>
      <c r="C228" s="200" t="s">
        <v>344</v>
      </c>
      <c r="D228" s="200" t="s">
        <v>268</v>
      </c>
      <c r="E228" s="201" t="s">
        <v>1704</v>
      </c>
      <c r="F228" s="202" t="s">
        <v>1705</v>
      </c>
      <c r="G228" s="203" t="s">
        <v>238</v>
      </c>
      <c r="H228" s="204">
        <v>24</v>
      </c>
      <c r="I228" s="205"/>
      <c r="J228" s="206">
        <f>ROUND(I228*H228,2)</f>
        <v>0</v>
      </c>
      <c r="K228" s="207"/>
      <c r="L228" s="208"/>
      <c r="M228" s="209" t="s">
        <v>1</v>
      </c>
      <c r="N228" s="210" t="s">
        <v>41</v>
      </c>
      <c r="O228" s="78"/>
      <c r="P228" s="196">
        <f>O228*H228</f>
        <v>0</v>
      </c>
      <c r="Q228" s="196">
        <v>0</v>
      </c>
      <c r="R228" s="196">
        <f>Q228*H228</f>
        <v>0</v>
      </c>
      <c r="S228" s="196">
        <v>0</v>
      </c>
      <c r="T228" s="197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242</v>
      </c>
      <c r="AT228" s="198" t="s">
        <v>268</v>
      </c>
      <c r="AU228" s="198" t="s">
        <v>87</v>
      </c>
      <c r="AY228" s="15" t="s">
        <v>183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87</v>
      </c>
      <c r="BK228" s="199">
        <f>ROUND(I228*H228,2)</f>
        <v>0</v>
      </c>
      <c r="BL228" s="15" t="s">
        <v>214</v>
      </c>
      <c r="BM228" s="198" t="s">
        <v>487</v>
      </c>
    </row>
    <row r="229" s="2" customFormat="1" ht="16.5" customHeight="1">
      <c r="A229" s="34"/>
      <c r="B229" s="185"/>
      <c r="C229" s="200" t="s">
        <v>502</v>
      </c>
      <c r="D229" s="200" t="s">
        <v>268</v>
      </c>
      <c r="E229" s="201" t="s">
        <v>1706</v>
      </c>
      <c r="F229" s="202" t="s">
        <v>1707</v>
      </c>
      <c r="G229" s="203" t="s">
        <v>238</v>
      </c>
      <c r="H229" s="204">
        <v>3</v>
      </c>
      <c r="I229" s="205"/>
      <c r="J229" s="206">
        <f>ROUND(I229*H229,2)</f>
        <v>0</v>
      </c>
      <c r="K229" s="207"/>
      <c r="L229" s="208"/>
      <c r="M229" s="209" t="s">
        <v>1</v>
      </c>
      <c r="N229" s="210" t="s">
        <v>41</v>
      </c>
      <c r="O229" s="78"/>
      <c r="P229" s="196">
        <f>O229*H229</f>
        <v>0</v>
      </c>
      <c r="Q229" s="196">
        <v>0</v>
      </c>
      <c r="R229" s="196">
        <f>Q229*H229</f>
        <v>0</v>
      </c>
      <c r="S229" s="196">
        <v>0</v>
      </c>
      <c r="T229" s="197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242</v>
      </c>
      <c r="AT229" s="198" t="s">
        <v>268</v>
      </c>
      <c r="AU229" s="198" t="s">
        <v>87</v>
      </c>
      <c r="AY229" s="15" t="s">
        <v>183</v>
      </c>
      <c r="BE229" s="199">
        <f>IF(N229="základná",J229,0)</f>
        <v>0</v>
      </c>
      <c r="BF229" s="199">
        <f>IF(N229="znížená",J229,0)</f>
        <v>0</v>
      </c>
      <c r="BG229" s="199">
        <f>IF(N229="zákl. prenesená",J229,0)</f>
        <v>0</v>
      </c>
      <c r="BH229" s="199">
        <f>IF(N229="zníž. prenesená",J229,0)</f>
        <v>0</v>
      </c>
      <c r="BI229" s="199">
        <f>IF(N229="nulová",J229,0)</f>
        <v>0</v>
      </c>
      <c r="BJ229" s="15" t="s">
        <v>87</v>
      </c>
      <c r="BK229" s="199">
        <f>ROUND(I229*H229,2)</f>
        <v>0</v>
      </c>
      <c r="BL229" s="15" t="s">
        <v>214</v>
      </c>
      <c r="BM229" s="198" t="s">
        <v>491</v>
      </c>
    </row>
    <row r="230" s="2" customFormat="1" ht="24.15" customHeight="1">
      <c r="A230" s="34"/>
      <c r="B230" s="185"/>
      <c r="C230" s="186" t="s">
        <v>348</v>
      </c>
      <c r="D230" s="186" t="s">
        <v>185</v>
      </c>
      <c r="E230" s="187" t="s">
        <v>1708</v>
      </c>
      <c r="F230" s="188" t="s">
        <v>1709</v>
      </c>
      <c r="G230" s="189" t="s">
        <v>238</v>
      </c>
      <c r="H230" s="190">
        <v>2</v>
      </c>
      <c r="I230" s="191"/>
      <c r="J230" s="192">
        <f>ROUND(I230*H230,2)</f>
        <v>0</v>
      </c>
      <c r="K230" s="193"/>
      <c r="L230" s="35"/>
      <c r="M230" s="194" t="s">
        <v>1</v>
      </c>
      <c r="N230" s="195" t="s">
        <v>41</v>
      </c>
      <c r="O230" s="78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214</v>
      </c>
      <c r="AT230" s="198" t="s">
        <v>185</v>
      </c>
      <c r="AU230" s="198" t="s">
        <v>87</v>
      </c>
      <c r="AY230" s="15" t="s">
        <v>183</v>
      </c>
      <c r="BE230" s="199">
        <f>IF(N230="základná",J230,0)</f>
        <v>0</v>
      </c>
      <c r="BF230" s="199">
        <f>IF(N230="znížená",J230,0)</f>
        <v>0</v>
      </c>
      <c r="BG230" s="199">
        <f>IF(N230="zákl. prenesená",J230,0)</f>
        <v>0</v>
      </c>
      <c r="BH230" s="199">
        <f>IF(N230="zníž. prenesená",J230,0)</f>
        <v>0</v>
      </c>
      <c r="BI230" s="199">
        <f>IF(N230="nulová",J230,0)</f>
        <v>0</v>
      </c>
      <c r="BJ230" s="15" t="s">
        <v>87</v>
      </c>
      <c r="BK230" s="199">
        <f>ROUND(I230*H230,2)</f>
        <v>0</v>
      </c>
      <c r="BL230" s="15" t="s">
        <v>214</v>
      </c>
      <c r="BM230" s="198" t="s">
        <v>494</v>
      </c>
    </row>
    <row r="231" s="2" customFormat="1" ht="21.75" customHeight="1">
      <c r="A231" s="34"/>
      <c r="B231" s="185"/>
      <c r="C231" s="200" t="s">
        <v>509</v>
      </c>
      <c r="D231" s="200" t="s">
        <v>268</v>
      </c>
      <c r="E231" s="201" t="s">
        <v>1710</v>
      </c>
      <c r="F231" s="202" t="s">
        <v>1711</v>
      </c>
      <c r="G231" s="203" t="s">
        <v>238</v>
      </c>
      <c r="H231" s="204">
        <v>2</v>
      </c>
      <c r="I231" s="205"/>
      <c r="J231" s="206">
        <f>ROUND(I231*H231,2)</f>
        <v>0</v>
      </c>
      <c r="K231" s="207"/>
      <c r="L231" s="208"/>
      <c r="M231" s="209" t="s">
        <v>1</v>
      </c>
      <c r="N231" s="210" t="s">
        <v>41</v>
      </c>
      <c r="O231" s="78"/>
      <c r="P231" s="196">
        <f>O231*H231</f>
        <v>0</v>
      </c>
      <c r="Q231" s="196">
        <v>0</v>
      </c>
      <c r="R231" s="196">
        <f>Q231*H231</f>
        <v>0</v>
      </c>
      <c r="S231" s="196">
        <v>0</v>
      </c>
      <c r="T231" s="197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242</v>
      </c>
      <c r="AT231" s="198" t="s">
        <v>268</v>
      </c>
      <c r="AU231" s="198" t="s">
        <v>87</v>
      </c>
      <c r="AY231" s="15" t="s">
        <v>183</v>
      </c>
      <c r="BE231" s="199">
        <f>IF(N231="základná",J231,0)</f>
        <v>0</v>
      </c>
      <c r="BF231" s="199">
        <f>IF(N231="znížená",J231,0)</f>
        <v>0</v>
      </c>
      <c r="BG231" s="199">
        <f>IF(N231="zákl. prenesená",J231,0)</f>
        <v>0</v>
      </c>
      <c r="BH231" s="199">
        <f>IF(N231="zníž. prenesená",J231,0)</f>
        <v>0</v>
      </c>
      <c r="BI231" s="199">
        <f>IF(N231="nulová",J231,0)</f>
        <v>0</v>
      </c>
      <c r="BJ231" s="15" t="s">
        <v>87</v>
      </c>
      <c r="BK231" s="199">
        <f>ROUND(I231*H231,2)</f>
        <v>0</v>
      </c>
      <c r="BL231" s="15" t="s">
        <v>214</v>
      </c>
      <c r="BM231" s="198" t="s">
        <v>498</v>
      </c>
    </row>
    <row r="232" s="2" customFormat="1" ht="24.15" customHeight="1">
      <c r="A232" s="34"/>
      <c r="B232" s="185"/>
      <c r="C232" s="186" t="s">
        <v>351</v>
      </c>
      <c r="D232" s="186" t="s">
        <v>185</v>
      </c>
      <c r="E232" s="187" t="s">
        <v>1712</v>
      </c>
      <c r="F232" s="188" t="s">
        <v>1713</v>
      </c>
      <c r="G232" s="189" t="s">
        <v>1119</v>
      </c>
      <c r="H232" s="190">
        <v>5</v>
      </c>
      <c r="I232" s="191"/>
      <c r="J232" s="192">
        <f>ROUND(I232*H232,2)</f>
        <v>0</v>
      </c>
      <c r="K232" s="193"/>
      <c r="L232" s="35"/>
      <c r="M232" s="194" t="s">
        <v>1</v>
      </c>
      <c r="N232" s="195" t="s">
        <v>41</v>
      </c>
      <c r="O232" s="78"/>
      <c r="P232" s="196">
        <f>O232*H232</f>
        <v>0</v>
      </c>
      <c r="Q232" s="196">
        <v>0</v>
      </c>
      <c r="R232" s="196">
        <f>Q232*H232</f>
        <v>0</v>
      </c>
      <c r="S232" s="196">
        <v>0</v>
      </c>
      <c r="T232" s="197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8" t="s">
        <v>214</v>
      </c>
      <c r="AT232" s="198" t="s">
        <v>185</v>
      </c>
      <c r="AU232" s="198" t="s">
        <v>87</v>
      </c>
      <c r="AY232" s="15" t="s">
        <v>183</v>
      </c>
      <c r="BE232" s="199">
        <f>IF(N232="základná",J232,0)</f>
        <v>0</v>
      </c>
      <c r="BF232" s="199">
        <f>IF(N232="znížená",J232,0)</f>
        <v>0</v>
      </c>
      <c r="BG232" s="199">
        <f>IF(N232="zákl. prenesená",J232,0)</f>
        <v>0</v>
      </c>
      <c r="BH232" s="199">
        <f>IF(N232="zníž. prenesená",J232,0)</f>
        <v>0</v>
      </c>
      <c r="BI232" s="199">
        <f>IF(N232="nulová",J232,0)</f>
        <v>0</v>
      </c>
      <c r="BJ232" s="15" t="s">
        <v>87</v>
      </c>
      <c r="BK232" s="199">
        <f>ROUND(I232*H232,2)</f>
        <v>0</v>
      </c>
      <c r="BL232" s="15" t="s">
        <v>214</v>
      </c>
      <c r="BM232" s="198" t="s">
        <v>501</v>
      </c>
    </row>
    <row r="233" s="2" customFormat="1" ht="21.75" customHeight="1">
      <c r="A233" s="34"/>
      <c r="B233" s="185"/>
      <c r="C233" s="200" t="s">
        <v>516</v>
      </c>
      <c r="D233" s="200" t="s">
        <v>268</v>
      </c>
      <c r="E233" s="201" t="s">
        <v>1714</v>
      </c>
      <c r="F233" s="202" t="s">
        <v>1715</v>
      </c>
      <c r="G233" s="203" t="s">
        <v>238</v>
      </c>
      <c r="H233" s="204">
        <v>5</v>
      </c>
      <c r="I233" s="205"/>
      <c r="J233" s="206">
        <f>ROUND(I233*H233,2)</f>
        <v>0</v>
      </c>
      <c r="K233" s="207"/>
      <c r="L233" s="208"/>
      <c r="M233" s="209" t="s">
        <v>1</v>
      </c>
      <c r="N233" s="210" t="s">
        <v>41</v>
      </c>
      <c r="O233" s="78"/>
      <c r="P233" s="196">
        <f>O233*H233</f>
        <v>0</v>
      </c>
      <c r="Q233" s="196">
        <v>0</v>
      </c>
      <c r="R233" s="196">
        <f>Q233*H233</f>
        <v>0</v>
      </c>
      <c r="S233" s="196">
        <v>0</v>
      </c>
      <c r="T233" s="197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242</v>
      </c>
      <c r="AT233" s="198" t="s">
        <v>268</v>
      </c>
      <c r="AU233" s="198" t="s">
        <v>87</v>
      </c>
      <c r="AY233" s="15" t="s">
        <v>183</v>
      </c>
      <c r="BE233" s="199">
        <f>IF(N233="základná",J233,0)</f>
        <v>0</v>
      </c>
      <c r="BF233" s="199">
        <f>IF(N233="znížená",J233,0)</f>
        <v>0</v>
      </c>
      <c r="BG233" s="199">
        <f>IF(N233="zákl. prenesená",J233,0)</f>
        <v>0</v>
      </c>
      <c r="BH233" s="199">
        <f>IF(N233="zníž. prenesená",J233,0)</f>
        <v>0</v>
      </c>
      <c r="BI233" s="199">
        <f>IF(N233="nulová",J233,0)</f>
        <v>0</v>
      </c>
      <c r="BJ233" s="15" t="s">
        <v>87</v>
      </c>
      <c r="BK233" s="199">
        <f>ROUND(I233*H233,2)</f>
        <v>0</v>
      </c>
      <c r="BL233" s="15" t="s">
        <v>214</v>
      </c>
      <c r="BM233" s="198" t="s">
        <v>505</v>
      </c>
    </row>
    <row r="234" s="2" customFormat="1" ht="16.5" customHeight="1">
      <c r="A234" s="34"/>
      <c r="B234" s="185"/>
      <c r="C234" s="186" t="s">
        <v>355</v>
      </c>
      <c r="D234" s="186" t="s">
        <v>185</v>
      </c>
      <c r="E234" s="187" t="s">
        <v>1716</v>
      </c>
      <c r="F234" s="188" t="s">
        <v>1717</v>
      </c>
      <c r="G234" s="189" t="s">
        <v>238</v>
      </c>
      <c r="H234" s="190">
        <v>5</v>
      </c>
      <c r="I234" s="191"/>
      <c r="J234" s="192">
        <f>ROUND(I234*H234,2)</f>
        <v>0</v>
      </c>
      <c r="K234" s="193"/>
      <c r="L234" s="35"/>
      <c r="M234" s="194" t="s">
        <v>1</v>
      </c>
      <c r="N234" s="195" t="s">
        <v>41</v>
      </c>
      <c r="O234" s="78"/>
      <c r="P234" s="196">
        <f>O234*H234</f>
        <v>0</v>
      </c>
      <c r="Q234" s="196">
        <v>0</v>
      </c>
      <c r="R234" s="196">
        <f>Q234*H234</f>
        <v>0</v>
      </c>
      <c r="S234" s="196">
        <v>0</v>
      </c>
      <c r="T234" s="197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214</v>
      </c>
      <c r="AT234" s="198" t="s">
        <v>185</v>
      </c>
      <c r="AU234" s="198" t="s">
        <v>87</v>
      </c>
      <c r="AY234" s="15" t="s">
        <v>183</v>
      </c>
      <c r="BE234" s="199">
        <f>IF(N234="základná",J234,0)</f>
        <v>0</v>
      </c>
      <c r="BF234" s="199">
        <f>IF(N234="znížená",J234,0)</f>
        <v>0</v>
      </c>
      <c r="BG234" s="199">
        <f>IF(N234="zákl. prenesená",J234,0)</f>
        <v>0</v>
      </c>
      <c r="BH234" s="199">
        <f>IF(N234="zníž. prenesená",J234,0)</f>
        <v>0</v>
      </c>
      <c r="BI234" s="199">
        <f>IF(N234="nulová",J234,0)</f>
        <v>0</v>
      </c>
      <c r="BJ234" s="15" t="s">
        <v>87</v>
      </c>
      <c r="BK234" s="199">
        <f>ROUND(I234*H234,2)</f>
        <v>0</v>
      </c>
      <c r="BL234" s="15" t="s">
        <v>214</v>
      </c>
      <c r="BM234" s="198" t="s">
        <v>508</v>
      </c>
    </row>
    <row r="235" s="2" customFormat="1" ht="24.15" customHeight="1">
      <c r="A235" s="34"/>
      <c r="B235" s="185"/>
      <c r="C235" s="200" t="s">
        <v>523</v>
      </c>
      <c r="D235" s="200" t="s">
        <v>268</v>
      </c>
      <c r="E235" s="201" t="s">
        <v>1718</v>
      </c>
      <c r="F235" s="202" t="s">
        <v>1719</v>
      </c>
      <c r="G235" s="203" t="s">
        <v>238</v>
      </c>
      <c r="H235" s="204">
        <v>5</v>
      </c>
      <c r="I235" s="205"/>
      <c r="J235" s="206">
        <f>ROUND(I235*H235,2)</f>
        <v>0</v>
      </c>
      <c r="K235" s="207"/>
      <c r="L235" s="208"/>
      <c r="M235" s="209" t="s">
        <v>1</v>
      </c>
      <c r="N235" s="210" t="s">
        <v>41</v>
      </c>
      <c r="O235" s="78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242</v>
      </c>
      <c r="AT235" s="198" t="s">
        <v>268</v>
      </c>
      <c r="AU235" s="198" t="s">
        <v>87</v>
      </c>
      <c r="AY235" s="15" t="s">
        <v>183</v>
      </c>
      <c r="BE235" s="199">
        <f>IF(N235="základná",J235,0)</f>
        <v>0</v>
      </c>
      <c r="BF235" s="199">
        <f>IF(N235="znížená",J235,0)</f>
        <v>0</v>
      </c>
      <c r="BG235" s="199">
        <f>IF(N235="zákl. prenesená",J235,0)</f>
        <v>0</v>
      </c>
      <c r="BH235" s="199">
        <f>IF(N235="zníž. prenesená",J235,0)</f>
        <v>0</v>
      </c>
      <c r="BI235" s="199">
        <f>IF(N235="nulová",J235,0)</f>
        <v>0</v>
      </c>
      <c r="BJ235" s="15" t="s">
        <v>87</v>
      </c>
      <c r="BK235" s="199">
        <f>ROUND(I235*H235,2)</f>
        <v>0</v>
      </c>
      <c r="BL235" s="15" t="s">
        <v>214</v>
      </c>
      <c r="BM235" s="198" t="s">
        <v>512</v>
      </c>
    </row>
    <row r="236" s="2" customFormat="1" ht="24.15" customHeight="1">
      <c r="A236" s="34"/>
      <c r="B236" s="185"/>
      <c r="C236" s="186" t="s">
        <v>358</v>
      </c>
      <c r="D236" s="186" t="s">
        <v>185</v>
      </c>
      <c r="E236" s="187" t="s">
        <v>1720</v>
      </c>
      <c r="F236" s="188" t="s">
        <v>1721</v>
      </c>
      <c r="G236" s="189" t="s">
        <v>238</v>
      </c>
      <c r="H236" s="190">
        <v>18</v>
      </c>
      <c r="I236" s="191"/>
      <c r="J236" s="192">
        <f>ROUND(I236*H236,2)</f>
        <v>0</v>
      </c>
      <c r="K236" s="193"/>
      <c r="L236" s="35"/>
      <c r="M236" s="194" t="s">
        <v>1</v>
      </c>
      <c r="N236" s="195" t="s">
        <v>41</v>
      </c>
      <c r="O236" s="78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8" t="s">
        <v>214</v>
      </c>
      <c r="AT236" s="198" t="s">
        <v>185</v>
      </c>
      <c r="AU236" s="198" t="s">
        <v>87</v>
      </c>
      <c r="AY236" s="15" t="s">
        <v>183</v>
      </c>
      <c r="BE236" s="199">
        <f>IF(N236="základná",J236,0)</f>
        <v>0</v>
      </c>
      <c r="BF236" s="199">
        <f>IF(N236="znížená",J236,0)</f>
        <v>0</v>
      </c>
      <c r="BG236" s="199">
        <f>IF(N236="zákl. prenesená",J236,0)</f>
        <v>0</v>
      </c>
      <c r="BH236" s="199">
        <f>IF(N236="zníž. prenesená",J236,0)</f>
        <v>0</v>
      </c>
      <c r="BI236" s="199">
        <f>IF(N236="nulová",J236,0)</f>
        <v>0</v>
      </c>
      <c r="BJ236" s="15" t="s">
        <v>87</v>
      </c>
      <c r="BK236" s="199">
        <f>ROUND(I236*H236,2)</f>
        <v>0</v>
      </c>
      <c r="BL236" s="15" t="s">
        <v>214</v>
      </c>
      <c r="BM236" s="198" t="s">
        <v>515</v>
      </c>
    </row>
    <row r="237" s="2" customFormat="1" ht="21.75" customHeight="1">
      <c r="A237" s="34"/>
      <c r="B237" s="185"/>
      <c r="C237" s="200" t="s">
        <v>530</v>
      </c>
      <c r="D237" s="200" t="s">
        <v>268</v>
      </c>
      <c r="E237" s="201" t="s">
        <v>1722</v>
      </c>
      <c r="F237" s="202" t="s">
        <v>1723</v>
      </c>
      <c r="G237" s="203" t="s">
        <v>238</v>
      </c>
      <c r="H237" s="204">
        <v>18</v>
      </c>
      <c r="I237" s="205"/>
      <c r="J237" s="206">
        <f>ROUND(I237*H237,2)</f>
        <v>0</v>
      </c>
      <c r="K237" s="207"/>
      <c r="L237" s="208"/>
      <c r="M237" s="209" t="s">
        <v>1</v>
      </c>
      <c r="N237" s="210" t="s">
        <v>41</v>
      </c>
      <c r="O237" s="78"/>
      <c r="P237" s="196">
        <f>O237*H237</f>
        <v>0</v>
      </c>
      <c r="Q237" s="196">
        <v>0</v>
      </c>
      <c r="R237" s="196">
        <f>Q237*H237</f>
        <v>0</v>
      </c>
      <c r="S237" s="196">
        <v>0</v>
      </c>
      <c r="T237" s="197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8" t="s">
        <v>242</v>
      </c>
      <c r="AT237" s="198" t="s">
        <v>268</v>
      </c>
      <c r="AU237" s="198" t="s">
        <v>87</v>
      </c>
      <c r="AY237" s="15" t="s">
        <v>183</v>
      </c>
      <c r="BE237" s="199">
        <f>IF(N237="základná",J237,0)</f>
        <v>0</v>
      </c>
      <c r="BF237" s="199">
        <f>IF(N237="znížená",J237,0)</f>
        <v>0</v>
      </c>
      <c r="BG237" s="199">
        <f>IF(N237="zákl. prenesená",J237,0)</f>
        <v>0</v>
      </c>
      <c r="BH237" s="199">
        <f>IF(N237="zníž. prenesená",J237,0)</f>
        <v>0</v>
      </c>
      <c r="BI237" s="199">
        <f>IF(N237="nulová",J237,0)</f>
        <v>0</v>
      </c>
      <c r="BJ237" s="15" t="s">
        <v>87</v>
      </c>
      <c r="BK237" s="199">
        <f>ROUND(I237*H237,2)</f>
        <v>0</v>
      </c>
      <c r="BL237" s="15" t="s">
        <v>214</v>
      </c>
      <c r="BM237" s="198" t="s">
        <v>519</v>
      </c>
    </row>
    <row r="238" s="2" customFormat="1" ht="24.15" customHeight="1">
      <c r="A238" s="34"/>
      <c r="B238" s="185"/>
      <c r="C238" s="186" t="s">
        <v>362</v>
      </c>
      <c r="D238" s="186" t="s">
        <v>185</v>
      </c>
      <c r="E238" s="187" t="s">
        <v>1724</v>
      </c>
      <c r="F238" s="188" t="s">
        <v>1725</v>
      </c>
      <c r="G238" s="189" t="s">
        <v>238</v>
      </c>
      <c r="H238" s="190">
        <v>4</v>
      </c>
      <c r="I238" s="191"/>
      <c r="J238" s="192">
        <f>ROUND(I238*H238,2)</f>
        <v>0</v>
      </c>
      <c r="K238" s="193"/>
      <c r="L238" s="35"/>
      <c r="M238" s="194" t="s">
        <v>1</v>
      </c>
      <c r="N238" s="195" t="s">
        <v>41</v>
      </c>
      <c r="O238" s="78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214</v>
      </c>
      <c r="AT238" s="198" t="s">
        <v>185</v>
      </c>
      <c r="AU238" s="198" t="s">
        <v>87</v>
      </c>
      <c r="AY238" s="15" t="s">
        <v>183</v>
      </c>
      <c r="BE238" s="199">
        <f>IF(N238="základná",J238,0)</f>
        <v>0</v>
      </c>
      <c r="BF238" s="199">
        <f>IF(N238="znížená",J238,0)</f>
        <v>0</v>
      </c>
      <c r="BG238" s="199">
        <f>IF(N238="zákl. prenesená",J238,0)</f>
        <v>0</v>
      </c>
      <c r="BH238" s="199">
        <f>IF(N238="zníž. prenesená",J238,0)</f>
        <v>0</v>
      </c>
      <c r="BI238" s="199">
        <f>IF(N238="nulová",J238,0)</f>
        <v>0</v>
      </c>
      <c r="BJ238" s="15" t="s">
        <v>87</v>
      </c>
      <c r="BK238" s="199">
        <f>ROUND(I238*H238,2)</f>
        <v>0</v>
      </c>
      <c r="BL238" s="15" t="s">
        <v>214</v>
      </c>
      <c r="BM238" s="198" t="s">
        <v>522</v>
      </c>
    </row>
    <row r="239" s="2" customFormat="1" ht="16.5" customHeight="1">
      <c r="A239" s="34"/>
      <c r="B239" s="185"/>
      <c r="C239" s="200" t="s">
        <v>537</v>
      </c>
      <c r="D239" s="200" t="s">
        <v>268</v>
      </c>
      <c r="E239" s="201" t="s">
        <v>1726</v>
      </c>
      <c r="F239" s="202" t="s">
        <v>1727</v>
      </c>
      <c r="G239" s="203" t="s">
        <v>238</v>
      </c>
      <c r="H239" s="204">
        <v>6</v>
      </c>
      <c r="I239" s="205"/>
      <c r="J239" s="206">
        <f>ROUND(I239*H239,2)</f>
        <v>0</v>
      </c>
      <c r="K239" s="207"/>
      <c r="L239" s="208"/>
      <c r="M239" s="209" t="s">
        <v>1</v>
      </c>
      <c r="N239" s="210" t="s">
        <v>41</v>
      </c>
      <c r="O239" s="78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242</v>
      </c>
      <c r="AT239" s="198" t="s">
        <v>268</v>
      </c>
      <c r="AU239" s="198" t="s">
        <v>87</v>
      </c>
      <c r="AY239" s="15" t="s">
        <v>183</v>
      </c>
      <c r="BE239" s="199">
        <f>IF(N239="základná",J239,0)</f>
        <v>0</v>
      </c>
      <c r="BF239" s="199">
        <f>IF(N239="znížená",J239,0)</f>
        <v>0</v>
      </c>
      <c r="BG239" s="199">
        <f>IF(N239="zákl. prenesená",J239,0)</f>
        <v>0</v>
      </c>
      <c r="BH239" s="199">
        <f>IF(N239="zníž. prenesená",J239,0)</f>
        <v>0</v>
      </c>
      <c r="BI239" s="199">
        <f>IF(N239="nulová",J239,0)</f>
        <v>0</v>
      </c>
      <c r="BJ239" s="15" t="s">
        <v>87</v>
      </c>
      <c r="BK239" s="199">
        <f>ROUND(I239*H239,2)</f>
        <v>0</v>
      </c>
      <c r="BL239" s="15" t="s">
        <v>214</v>
      </c>
      <c r="BM239" s="198" t="s">
        <v>526</v>
      </c>
    </row>
    <row r="240" s="2" customFormat="1" ht="24.15" customHeight="1">
      <c r="A240" s="34"/>
      <c r="B240" s="185"/>
      <c r="C240" s="186" t="s">
        <v>365</v>
      </c>
      <c r="D240" s="186" t="s">
        <v>185</v>
      </c>
      <c r="E240" s="187" t="s">
        <v>1728</v>
      </c>
      <c r="F240" s="188" t="s">
        <v>1729</v>
      </c>
      <c r="G240" s="189" t="s">
        <v>238</v>
      </c>
      <c r="H240" s="190">
        <v>3</v>
      </c>
      <c r="I240" s="191"/>
      <c r="J240" s="192">
        <f>ROUND(I240*H240,2)</f>
        <v>0</v>
      </c>
      <c r="K240" s="193"/>
      <c r="L240" s="35"/>
      <c r="M240" s="194" t="s">
        <v>1</v>
      </c>
      <c r="N240" s="195" t="s">
        <v>41</v>
      </c>
      <c r="O240" s="78"/>
      <c r="P240" s="196">
        <f>O240*H240</f>
        <v>0</v>
      </c>
      <c r="Q240" s="196">
        <v>0</v>
      </c>
      <c r="R240" s="196">
        <f>Q240*H240</f>
        <v>0</v>
      </c>
      <c r="S240" s="196">
        <v>0</v>
      </c>
      <c r="T240" s="197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214</v>
      </c>
      <c r="AT240" s="198" t="s">
        <v>185</v>
      </c>
      <c r="AU240" s="198" t="s">
        <v>87</v>
      </c>
      <c r="AY240" s="15" t="s">
        <v>183</v>
      </c>
      <c r="BE240" s="199">
        <f>IF(N240="základná",J240,0)</f>
        <v>0</v>
      </c>
      <c r="BF240" s="199">
        <f>IF(N240="znížená",J240,0)</f>
        <v>0</v>
      </c>
      <c r="BG240" s="199">
        <f>IF(N240="zákl. prenesená",J240,0)</f>
        <v>0</v>
      </c>
      <c r="BH240" s="199">
        <f>IF(N240="zníž. prenesená",J240,0)</f>
        <v>0</v>
      </c>
      <c r="BI240" s="199">
        <f>IF(N240="nulová",J240,0)</f>
        <v>0</v>
      </c>
      <c r="BJ240" s="15" t="s">
        <v>87</v>
      </c>
      <c r="BK240" s="199">
        <f>ROUND(I240*H240,2)</f>
        <v>0</v>
      </c>
      <c r="BL240" s="15" t="s">
        <v>214</v>
      </c>
      <c r="BM240" s="198" t="s">
        <v>529</v>
      </c>
    </row>
    <row r="241" s="2" customFormat="1" ht="16.5" customHeight="1">
      <c r="A241" s="34"/>
      <c r="B241" s="185"/>
      <c r="C241" s="200" t="s">
        <v>544</v>
      </c>
      <c r="D241" s="200" t="s">
        <v>268</v>
      </c>
      <c r="E241" s="201" t="s">
        <v>1730</v>
      </c>
      <c r="F241" s="202" t="s">
        <v>1731</v>
      </c>
      <c r="G241" s="203" t="s">
        <v>238</v>
      </c>
      <c r="H241" s="204">
        <v>1</v>
      </c>
      <c r="I241" s="205"/>
      <c r="J241" s="206">
        <f>ROUND(I241*H241,2)</f>
        <v>0</v>
      </c>
      <c r="K241" s="207"/>
      <c r="L241" s="208"/>
      <c r="M241" s="209" t="s">
        <v>1</v>
      </c>
      <c r="N241" s="210" t="s">
        <v>41</v>
      </c>
      <c r="O241" s="78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242</v>
      </c>
      <c r="AT241" s="198" t="s">
        <v>268</v>
      </c>
      <c r="AU241" s="198" t="s">
        <v>87</v>
      </c>
      <c r="AY241" s="15" t="s">
        <v>183</v>
      </c>
      <c r="BE241" s="199">
        <f>IF(N241="základná",J241,0)</f>
        <v>0</v>
      </c>
      <c r="BF241" s="199">
        <f>IF(N241="znížená",J241,0)</f>
        <v>0</v>
      </c>
      <c r="BG241" s="199">
        <f>IF(N241="zákl. prenesená",J241,0)</f>
        <v>0</v>
      </c>
      <c r="BH241" s="199">
        <f>IF(N241="zníž. prenesená",J241,0)</f>
        <v>0</v>
      </c>
      <c r="BI241" s="199">
        <f>IF(N241="nulová",J241,0)</f>
        <v>0</v>
      </c>
      <c r="BJ241" s="15" t="s">
        <v>87</v>
      </c>
      <c r="BK241" s="199">
        <f>ROUND(I241*H241,2)</f>
        <v>0</v>
      </c>
      <c r="BL241" s="15" t="s">
        <v>214</v>
      </c>
      <c r="BM241" s="198" t="s">
        <v>533</v>
      </c>
    </row>
    <row r="242" s="2" customFormat="1" ht="21.75" customHeight="1">
      <c r="A242" s="34"/>
      <c r="B242" s="185"/>
      <c r="C242" s="186" t="s">
        <v>370</v>
      </c>
      <c r="D242" s="186" t="s">
        <v>185</v>
      </c>
      <c r="E242" s="187" t="s">
        <v>1732</v>
      </c>
      <c r="F242" s="188" t="s">
        <v>1733</v>
      </c>
      <c r="G242" s="189" t="s">
        <v>1119</v>
      </c>
      <c r="H242" s="190">
        <v>4</v>
      </c>
      <c r="I242" s="191"/>
      <c r="J242" s="192">
        <f>ROUND(I242*H242,2)</f>
        <v>0</v>
      </c>
      <c r="K242" s="193"/>
      <c r="L242" s="35"/>
      <c r="M242" s="194" t="s">
        <v>1</v>
      </c>
      <c r="N242" s="195" t="s">
        <v>41</v>
      </c>
      <c r="O242" s="78"/>
      <c r="P242" s="196">
        <f>O242*H242</f>
        <v>0</v>
      </c>
      <c r="Q242" s="196">
        <v>0</v>
      </c>
      <c r="R242" s="196">
        <f>Q242*H242</f>
        <v>0</v>
      </c>
      <c r="S242" s="196">
        <v>0</v>
      </c>
      <c r="T242" s="197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8" t="s">
        <v>214</v>
      </c>
      <c r="AT242" s="198" t="s">
        <v>185</v>
      </c>
      <c r="AU242" s="198" t="s">
        <v>87</v>
      </c>
      <c r="AY242" s="15" t="s">
        <v>183</v>
      </c>
      <c r="BE242" s="199">
        <f>IF(N242="základná",J242,0)</f>
        <v>0</v>
      </c>
      <c r="BF242" s="199">
        <f>IF(N242="znížená",J242,0)</f>
        <v>0</v>
      </c>
      <c r="BG242" s="199">
        <f>IF(N242="zákl. prenesená",J242,0)</f>
        <v>0</v>
      </c>
      <c r="BH242" s="199">
        <f>IF(N242="zníž. prenesená",J242,0)</f>
        <v>0</v>
      </c>
      <c r="BI242" s="199">
        <f>IF(N242="nulová",J242,0)</f>
        <v>0</v>
      </c>
      <c r="BJ242" s="15" t="s">
        <v>87</v>
      </c>
      <c r="BK242" s="199">
        <f>ROUND(I242*H242,2)</f>
        <v>0</v>
      </c>
      <c r="BL242" s="15" t="s">
        <v>214</v>
      </c>
      <c r="BM242" s="198" t="s">
        <v>536</v>
      </c>
    </row>
    <row r="243" s="2" customFormat="1" ht="16.5" customHeight="1">
      <c r="A243" s="34"/>
      <c r="B243" s="185"/>
      <c r="C243" s="200" t="s">
        <v>551</v>
      </c>
      <c r="D243" s="200" t="s">
        <v>268</v>
      </c>
      <c r="E243" s="201" t="s">
        <v>1734</v>
      </c>
      <c r="F243" s="202" t="s">
        <v>1735</v>
      </c>
      <c r="G243" s="203" t="s">
        <v>238</v>
      </c>
      <c r="H243" s="204">
        <v>2</v>
      </c>
      <c r="I243" s="205"/>
      <c r="J243" s="206">
        <f>ROUND(I243*H243,2)</f>
        <v>0</v>
      </c>
      <c r="K243" s="207"/>
      <c r="L243" s="208"/>
      <c r="M243" s="209" t="s">
        <v>1</v>
      </c>
      <c r="N243" s="210" t="s">
        <v>41</v>
      </c>
      <c r="O243" s="78"/>
      <c r="P243" s="196">
        <f>O243*H243</f>
        <v>0</v>
      </c>
      <c r="Q243" s="196">
        <v>0</v>
      </c>
      <c r="R243" s="196">
        <f>Q243*H243</f>
        <v>0</v>
      </c>
      <c r="S243" s="196">
        <v>0</v>
      </c>
      <c r="T243" s="197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8" t="s">
        <v>242</v>
      </c>
      <c r="AT243" s="198" t="s">
        <v>268</v>
      </c>
      <c r="AU243" s="198" t="s">
        <v>87</v>
      </c>
      <c r="AY243" s="15" t="s">
        <v>183</v>
      </c>
      <c r="BE243" s="199">
        <f>IF(N243="základná",J243,0)</f>
        <v>0</v>
      </c>
      <c r="BF243" s="199">
        <f>IF(N243="znížená",J243,0)</f>
        <v>0</v>
      </c>
      <c r="BG243" s="199">
        <f>IF(N243="zákl. prenesená",J243,0)</f>
        <v>0</v>
      </c>
      <c r="BH243" s="199">
        <f>IF(N243="zníž. prenesená",J243,0)</f>
        <v>0</v>
      </c>
      <c r="BI243" s="199">
        <f>IF(N243="nulová",J243,0)</f>
        <v>0</v>
      </c>
      <c r="BJ243" s="15" t="s">
        <v>87</v>
      </c>
      <c r="BK243" s="199">
        <f>ROUND(I243*H243,2)</f>
        <v>0</v>
      </c>
      <c r="BL243" s="15" t="s">
        <v>214</v>
      </c>
      <c r="BM243" s="198" t="s">
        <v>540</v>
      </c>
    </row>
    <row r="244" s="2" customFormat="1" ht="21.75" customHeight="1">
      <c r="A244" s="34"/>
      <c r="B244" s="185"/>
      <c r="C244" s="200" t="s">
        <v>373</v>
      </c>
      <c r="D244" s="200" t="s">
        <v>268</v>
      </c>
      <c r="E244" s="201" t="s">
        <v>1736</v>
      </c>
      <c r="F244" s="202" t="s">
        <v>1737</v>
      </c>
      <c r="G244" s="203" t="s">
        <v>238</v>
      </c>
      <c r="H244" s="204">
        <v>2</v>
      </c>
      <c r="I244" s="205"/>
      <c r="J244" s="206">
        <f>ROUND(I244*H244,2)</f>
        <v>0</v>
      </c>
      <c r="K244" s="207"/>
      <c r="L244" s="208"/>
      <c r="M244" s="209" t="s">
        <v>1</v>
      </c>
      <c r="N244" s="210" t="s">
        <v>41</v>
      </c>
      <c r="O244" s="78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242</v>
      </c>
      <c r="AT244" s="198" t="s">
        <v>268</v>
      </c>
      <c r="AU244" s="198" t="s">
        <v>87</v>
      </c>
      <c r="AY244" s="15" t="s">
        <v>183</v>
      </c>
      <c r="BE244" s="199">
        <f>IF(N244="základná",J244,0)</f>
        <v>0</v>
      </c>
      <c r="BF244" s="199">
        <f>IF(N244="znížená",J244,0)</f>
        <v>0</v>
      </c>
      <c r="BG244" s="199">
        <f>IF(N244="zákl. prenesená",J244,0)</f>
        <v>0</v>
      </c>
      <c r="BH244" s="199">
        <f>IF(N244="zníž. prenesená",J244,0)</f>
        <v>0</v>
      </c>
      <c r="BI244" s="199">
        <f>IF(N244="nulová",J244,0)</f>
        <v>0</v>
      </c>
      <c r="BJ244" s="15" t="s">
        <v>87</v>
      </c>
      <c r="BK244" s="199">
        <f>ROUND(I244*H244,2)</f>
        <v>0</v>
      </c>
      <c r="BL244" s="15" t="s">
        <v>214</v>
      </c>
      <c r="BM244" s="198" t="s">
        <v>543</v>
      </c>
    </row>
    <row r="245" s="2" customFormat="1" ht="24.15" customHeight="1">
      <c r="A245" s="34"/>
      <c r="B245" s="185"/>
      <c r="C245" s="186" t="s">
        <v>558</v>
      </c>
      <c r="D245" s="186" t="s">
        <v>185</v>
      </c>
      <c r="E245" s="187" t="s">
        <v>1738</v>
      </c>
      <c r="F245" s="188" t="s">
        <v>1739</v>
      </c>
      <c r="G245" s="189" t="s">
        <v>238</v>
      </c>
      <c r="H245" s="190">
        <v>2</v>
      </c>
      <c r="I245" s="191"/>
      <c r="J245" s="192">
        <f>ROUND(I245*H245,2)</f>
        <v>0</v>
      </c>
      <c r="K245" s="193"/>
      <c r="L245" s="35"/>
      <c r="M245" s="194" t="s">
        <v>1</v>
      </c>
      <c r="N245" s="195" t="s">
        <v>41</v>
      </c>
      <c r="O245" s="78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214</v>
      </c>
      <c r="AT245" s="198" t="s">
        <v>185</v>
      </c>
      <c r="AU245" s="198" t="s">
        <v>87</v>
      </c>
      <c r="AY245" s="15" t="s">
        <v>183</v>
      </c>
      <c r="BE245" s="199">
        <f>IF(N245="základná",J245,0)</f>
        <v>0</v>
      </c>
      <c r="BF245" s="199">
        <f>IF(N245="znížená",J245,0)</f>
        <v>0</v>
      </c>
      <c r="BG245" s="199">
        <f>IF(N245="zákl. prenesená",J245,0)</f>
        <v>0</v>
      </c>
      <c r="BH245" s="199">
        <f>IF(N245="zníž. prenesená",J245,0)</f>
        <v>0</v>
      </c>
      <c r="BI245" s="199">
        <f>IF(N245="nulová",J245,0)</f>
        <v>0</v>
      </c>
      <c r="BJ245" s="15" t="s">
        <v>87</v>
      </c>
      <c r="BK245" s="199">
        <f>ROUND(I245*H245,2)</f>
        <v>0</v>
      </c>
      <c r="BL245" s="15" t="s">
        <v>214</v>
      </c>
      <c r="BM245" s="198" t="s">
        <v>547</v>
      </c>
    </row>
    <row r="246" s="2" customFormat="1" ht="16.5" customHeight="1">
      <c r="A246" s="34"/>
      <c r="B246" s="185"/>
      <c r="C246" s="200" t="s">
        <v>377</v>
      </c>
      <c r="D246" s="200" t="s">
        <v>268</v>
      </c>
      <c r="E246" s="201" t="s">
        <v>1740</v>
      </c>
      <c r="F246" s="202" t="s">
        <v>1741</v>
      </c>
      <c r="G246" s="203" t="s">
        <v>238</v>
      </c>
      <c r="H246" s="204">
        <v>2</v>
      </c>
      <c r="I246" s="205"/>
      <c r="J246" s="206">
        <f>ROUND(I246*H246,2)</f>
        <v>0</v>
      </c>
      <c r="K246" s="207"/>
      <c r="L246" s="208"/>
      <c r="M246" s="209" t="s">
        <v>1</v>
      </c>
      <c r="N246" s="210" t="s">
        <v>41</v>
      </c>
      <c r="O246" s="78"/>
      <c r="P246" s="196">
        <f>O246*H246</f>
        <v>0</v>
      </c>
      <c r="Q246" s="196">
        <v>0</v>
      </c>
      <c r="R246" s="196">
        <f>Q246*H246</f>
        <v>0</v>
      </c>
      <c r="S246" s="196">
        <v>0</v>
      </c>
      <c r="T246" s="197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242</v>
      </c>
      <c r="AT246" s="198" t="s">
        <v>268</v>
      </c>
      <c r="AU246" s="198" t="s">
        <v>87</v>
      </c>
      <c r="AY246" s="15" t="s">
        <v>183</v>
      </c>
      <c r="BE246" s="199">
        <f>IF(N246="základná",J246,0)</f>
        <v>0</v>
      </c>
      <c r="BF246" s="199">
        <f>IF(N246="znížená",J246,0)</f>
        <v>0</v>
      </c>
      <c r="BG246" s="199">
        <f>IF(N246="zákl. prenesená",J246,0)</f>
        <v>0</v>
      </c>
      <c r="BH246" s="199">
        <f>IF(N246="zníž. prenesená",J246,0)</f>
        <v>0</v>
      </c>
      <c r="BI246" s="199">
        <f>IF(N246="nulová",J246,0)</f>
        <v>0</v>
      </c>
      <c r="BJ246" s="15" t="s">
        <v>87</v>
      </c>
      <c r="BK246" s="199">
        <f>ROUND(I246*H246,2)</f>
        <v>0</v>
      </c>
      <c r="BL246" s="15" t="s">
        <v>214</v>
      </c>
      <c r="BM246" s="198" t="s">
        <v>550</v>
      </c>
    </row>
    <row r="247" s="2" customFormat="1" ht="24.15" customHeight="1">
      <c r="A247" s="34"/>
      <c r="B247" s="185"/>
      <c r="C247" s="186" t="s">
        <v>565</v>
      </c>
      <c r="D247" s="186" t="s">
        <v>185</v>
      </c>
      <c r="E247" s="187" t="s">
        <v>1742</v>
      </c>
      <c r="F247" s="188" t="s">
        <v>1743</v>
      </c>
      <c r="G247" s="189" t="s">
        <v>194</v>
      </c>
      <c r="H247" s="190">
        <v>0.97999999999999998</v>
      </c>
      <c r="I247" s="191"/>
      <c r="J247" s="192">
        <f>ROUND(I247*H247,2)</f>
        <v>0</v>
      </c>
      <c r="K247" s="193"/>
      <c r="L247" s="35"/>
      <c r="M247" s="211" t="s">
        <v>1</v>
      </c>
      <c r="N247" s="212" t="s">
        <v>41</v>
      </c>
      <c r="O247" s="213"/>
      <c r="P247" s="214">
        <f>O247*H247</f>
        <v>0</v>
      </c>
      <c r="Q247" s="214">
        <v>0</v>
      </c>
      <c r="R247" s="214">
        <f>Q247*H247</f>
        <v>0</v>
      </c>
      <c r="S247" s="214">
        <v>0</v>
      </c>
      <c r="T247" s="215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8" t="s">
        <v>214</v>
      </c>
      <c r="AT247" s="198" t="s">
        <v>185</v>
      </c>
      <c r="AU247" s="198" t="s">
        <v>87</v>
      </c>
      <c r="AY247" s="15" t="s">
        <v>183</v>
      </c>
      <c r="BE247" s="199">
        <f>IF(N247="základná",J247,0)</f>
        <v>0</v>
      </c>
      <c r="BF247" s="199">
        <f>IF(N247="znížená",J247,0)</f>
        <v>0</v>
      </c>
      <c r="BG247" s="199">
        <f>IF(N247="zákl. prenesená",J247,0)</f>
        <v>0</v>
      </c>
      <c r="BH247" s="199">
        <f>IF(N247="zníž. prenesená",J247,0)</f>
        <v>0</v>
      </c>
      <c r="BI247" s="199">
        <f>IF(N247="nulová",J247,0)</f>
        <v>0</v>
      </c>
      <c r="BJ247" s="15" t="s">
        <v>87</v>
      </c>
      <c r="BK247" s="199">
        <f>ROUND(I247*H247,2)</f>
        <v>0</v>
      </c>
      <c r="BL247" s="15" t="s">
        <v>214</v>
      </c>
      <c r="BM247" s="198" t="s">
        <v>554</v>
      </c>
    </row>
    <row r="248" s="2" customFormat="1" ht="6.96" customHeight="1">
      <c r="A248" s="34"/>
      <c r="B248" s="61"/>
      <c r="C248" s="62"/>
      <c r="D248" s="62"/>
      <c r="E248" s="62"/>
      <c r="F248" s="62"/>
      <c r="G248" s="62"/>
      <c r="H248" s="62"/>
      <c r="I248" s="62"/>
      <c r="J248" s="62"/>
      <c r="K248" s="62"/>
      <c r="L248" s="35"/>
      <c r="M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</row>
  </sheetData>
  <autoFilter ref="C131:K247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8:H118"/>
    <mergeCell ref="E122:H122"/>
    <mergeCell ref="E120:H120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>
      <c r="B8" s="18"/>
      <c r="D8" s="28" t="s">
        <v>135</v>
      </c>
      <c r="L8" s="18"/>
    </row>
    <row r="9" s="1" customFormat="1" ht="23.25" customHeight="1">
      <c r="B9" s="18"/>
      <c r="E9" s="131" t="s">
        <v>136</v>
      </c>
      <c r="F9" s="1"/>
      <c r="G9" s="1"/>
      <c r="H9" s="1"/>
      <c r="L9" s="18"/>
    </row>
    <row r="10" s="1" customFormat="1" ht="12" customHeight="1">
      <c r="B10" s="18"/>
      <c r="D10" s="28" t="s">
        <v>137</v>
      </c>
      <c r="L10" s="18"/>
    </row>
    <row r="11" s="2" customFormat="1" ht="16.5" customHeight="1">
      <c r="A11" s="34"/>
      <c r="B11" s="35"/>
      <c r="C11" s="34"/>
      <c r="D11" s="34"/>
      <c r="E11" s="132" t="s">
        <v>138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139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1744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106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13. 12. 2021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33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34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3"/>
      <c r="B31" s="134"/>
      <c r="C31" s="133"/>
      <c r="D31" s="133"/>
      <c r="E31" s="32" t="s">
        <v>1</v>
      </c>
      <c r="F31" s="32"/>
      <c r="G31" s="32"/>
      <c r="H31" s="32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6" t="s">
        <v>35</v>
      </c>
      <c r="E34" s="34"/>
      <c r="F34" s="34"/>
      <c r="G34" s="34"/>
      <c r="H34" s="34"/>
      <c r="I34" s="34"/>
      <c r="J34" s="97">
        <f>ROUND(J126,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41" t="s">
        <v>40</v>
      </c>
      <c r="F37" s="137">
        <f>ROUND((SUM(BE126:BE129)),  2)</f>
        <v>0</v>
      </c>
      <c r="G37" s="138"/>
      <c r="H37" s="138"/>
      <c r="I37" s="139">
        <v>0.20000000000000001</v>
      </c>
      <c r="J37" s="137">
        <f>ROUND(((SUM(BE126:BE129))*I37),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ROUND((SUM(BF126:BF129)),  2)</f>
        <v>0</v>
      </c>
      <c r="G38" s="138"/>
      <c r="H38" s="138"/>
      <c r="I38" s="139">
        <v>0.20000000000000001</v>
      </c>
      <c r="J38" s="137">
        <f>ROUND(((SUM(BF126:BF129))*I38),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ROUND((SUM(BG126:BG129)),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ROUND((SUM(BH126:BH129)),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ROUND((SUM(BI126:BI129)),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1" customFormat="1" ht="23.25" customHeight="1">
      <c r="B87" s="18"/>
      <c r="E87" s="131" t="s">
        <v>136</v>
      </c>
      <c r="F87" s="1"/>
      <c r="G87" s="1"/>
      <c r="H87" s="1"/>
      <c r="L87" s="18"/>
    </row>
    <row r="88" s="1" customFormat="1" ht="12" customHeight="1">
      <c r="B88" s="18"/>
      <c r="C88" s="28" t="s">
        <v>137</v>
      </c>
      <c r="L88" s="18"/>
    </row>
    <row r="89" s="2" customFormat="1" ht="16.5" customHeight="1">
      <c r="A89" s="34"/>
      <c r="B89" s="35"/>
      <c r="C89" s="34"/>
      <c r="D89" s="34"/>
      <c r="E89" s="132" t="s">
        <v>138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139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01.06 - VÝŤAH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parc. č. C KN 5066/204, k.ú. Snina</v>
      </c>
      <c r="G93" s="34"/>
      <c r="H93" s="34"/>
      <c r="I93" s="28" t="s">
        <v>21</v>
      </c>
      <c r="J93" s="70" t="str">
        <f>IF(J16="","",J16)</f>
        <v>13. 12. 2021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5.15" customHeight="1">
      <c r="A95" s="34"/>
      <c r="B95" s="35"/>
      <c r="C95" s="28" t="s">
        <v>23</v>
      </c>
      <c r="D95" s="34"/>
      <c r="E95" s="34"/>
      <c r="F95" s="23" t="str">
        <f>E19</f>
        <v>Mesto Snina</v>
      </c>
      <c r="G95" s="34"/>
      <c r="H95" s="34"/>
      <c r="I95" s="28" t="s">
        <v>29</v>
      </c>
      <c r="J95" s="32" t="str">
        <f>E25</f>
        <v>Ing. Róbert Šmajda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15.1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Martin Kofira - KM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142</v>
      </c>
      <c r="D98" s="142"/>
      <c r="E98" s="142"/>
      <c r="F98" s="142"/>
      <c r="G98" s="142"/>
      <c r="H98" s="142"/>
      <c r="I98" s="142"/>
      <c r="J98" s="151" t="s">
        <v>143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144</v>
      </c>
      <c r="D100" s="34"/>
      <c r="E100" s="34"/>
      <c r="F100" s="34"/>
      <c r="G100" s="34"/>
      <c r="H100" s="34"/>
      <c r="I100" s="34"/>
      <c r="J100" s="97">
        <f>J126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145</v>
      </c>
    </row>
    <row r="101" s="9" customFormat="1" ht="24.96" customHeight="1">
      <c r="A101" s="9"/>
      <c r="B101" s="153"/>
      <c r="C101" s="9"/>
      <c r="D101" s="154" t="s">
        <v>1100</v>
      </c>
      <c r="E101" s="155"/>
      <c r="F101" s="155"/>
      <c r="G101" s="155"/>
      <c r="H101" s="155"/>
      <c r="I101" s="155"/>
      <c r="J101" s="156">
        <f>J127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1745</v>
      </c>
      <c r="E102" s="159"/>
      <c r="F102" s="159"/>
      <c r="G102" s="159"/>
      <c r="H102" s="159"/>
      <c r="I102" s="159"/>
      <c r="J102" s="160">
        <f>J128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169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6.25" customHeight="1">
      <c r="A112" s="34"/>
      <c r="B112" s="35"/>
      <c r="C112" s="34"/>
      <c r="D112" s="34"/>
      <c r="E112" s="131" t="str">
        <f>E7</f>
        <v>ZARIADENIE OPATROVATEĽSKEJ SLUŽBY A DENNÝ STACIONÁR V OBJEKTE SÚP. Č. 2845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135</v>
      </c>
      <c r="L113" s="18"/>
    </row>
    <row r="114" s="1" customFormat="1" ht="23.25" customHeight="1">
      <c r="B114" s="18"/>
      <c r="E114" s="131" t="s">
        <v>136</v>
      </c>
      <c r="F114" s="1"/>
      <c r="G114" s="1"/>
      <c r="H114" s="1"/>
      <c r="L114" s="18"/>
    </row>
    <row r="115" s="1" customFormat="1" ht="12" customHeight="1">
      <c r="B115" s="18"/>
      <c r="C115" s="28" t="s">
        <v>137</v>
      </c>
      <c r="L115" s="18"/>
    </row>
    <row r="116" s="2" customFormat="1" ht="16.5" customHeight="1">
      <c r="A116" s="34"/>
      <c r="B116" s="35"/>
      <c r="C116" s="34"/>
      <c r="D116" s="34"/>
      <c r="E116" s="132" t="s">
        <v>138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139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E13</f>
        <v>01.06 - VÝŤAH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F16</f>
        <v>parc. č. C KN 5066/204, k.ú. Snina</v>
      </c>
      <c r="G120" s="34"/>
      <c r="H120" s="34"/>
      <c r="I120" s="28" t="s">
        <v>21</v>
      </c>
      <c r="J120" s="70" t="str">
        <f>IF(J16="","",J16)</f>
        <v>13. 12. 2021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23</v>
      </c>
      <c r="D122" s="34"/>
      <c r="E122" s="34"/>
      <c r="F122" s="23" t="str">
        <f>E19</f>
        <v>Mesto Snina</v>
      </c>
      <c r="G122" s="34"/>
      <c r="H122" s="34"/>
      <c r="I122" s="28" t="s">
        <v>29</v>
      </c>
      <c r="J122" s="32" t="str">
        <f>E25</f>
        <v>Ing. Róbert Šmajda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IF(E22="","",E22)</f>
        <v>Vyplň údaj</v>
      </c>
      <c r="G123" s="34"/>
      <c r="H123" s="34"/>
      <c r="I123" s="28" t="s">
        <v>32</v>
      </c>
      <c r="J123" s="32" t="str">
        <f>E28</f>
        <v>Martin Kofira - KM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1"/>
      <c r="B125" s="162"/>
      <c r="C125" s="163" t="s">
        <v>170</v>
      </c>
      <c r="D125" s="164" t="s">
        <v>60</v>
      </c>
      <c r="E125" s="164" t="s">
        <v>56</v>
      </c>
      <c r="F125" s="164" t="s">
        <v>57</v>
      </c>
      <c r="G125" s="164" t="s">
        <v>171</v>
      </c>
      <c r="H125" s="164" t="s">
        <v>172</v>
      </c>
      <c r="I125" s="164" t="s">
        <v>173</v>
      </c>
      <c r="J125" s="165" t="s">
        <v>143</v>
      </c>
      <c r="K125" s="166" t="s">
        <v>174</v>
      </c>
      <c r="L125" s="167"/>
      <c r="M125" s="87" t="s">
        <v>1</v>
      </c>
      <c r="N125" s="88" t="s">
        <v>39</v>
      </c>
      <c r="O125" s="88" t="s">
        <v>175</v>
      </c>
      <c r="P125" s="88" t="s">
        <v>176</v>
      </c>
      <c r="Q125" s="88" t="s">
        <v>177</v>
      </c>
      <c r="R125" s="88" t="s">
        <v>178</v>
      </c>
      <c r="S125" s="88" t="s">
        <v>179</v>
      </c>
      <c r="T125" s="89" t="s">
        <v>180</v>
      </c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</row>
    <row r="126" s="2" customFormat="1" ht="22.8" customHeight="1">
      <c r="A126" s="34"/>
      <c r="B126" s="35"/>
      <c r="C126" s="94" t="s">
        <v>144</v>
      </c>
      <c r="D126" s="34"/>
      <c r="E126" s="34"/>
      <c r="F126" s="34"/>
      <c r="G126" s="34"/>
      <c r="H126" s="34"/>
      <c r="I126" s="34"/>
      <c r="J126" s="168">
        <f>BK126</f>
        <v>0</v>
      </c>
      <c r="K126" s="34"/>
      <c r="L126" s="35"/>
      <c r="M126" s="90"/>
      <c r="N126" s="74"/>
      <c r="O126" s="91"/>
      <c r="P126" s="169">
        <f>P127</f>
        <v>0</v>
      </c>
      <c r="Q126" s="91"/>
      <c r="R126" s="169">
        <f>R127</f>
        <v>0</v>
      </c>
      <c r="S126" s="91"/>
      <c r="T126" s="170">
        <f>T127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145</v>
      </c>
      <c r="BK126" s="171">
        <f>BK127</f>
        <v>0</v>
      </c>
    </row>
    <row r="127" s="12" customFormat="1" ht="25.92" customHeight="1">
      <c r="A127" s="12"/>
      <c r="B127" s="172"/>
      <c r="C127" s="12"/>
      <c r="D127" s="173" t="s">
        <v>74</v>
      </c>
      <c r="E127" s="174" t="s">
        <v>268</v>
      </c>
      <c r="F127" s="174" t="s">
        <v>1110</v>
      </c>
      <c r="G127" s="12"/>
      <c r="H127" s="12"/>
      <c r="I127" s="175"/>
      <c r="J127" s="176">
        <f>BK127</f>
        <v>0</v>
      </c>
      <c r="K127" s="12"/>
      <c r="L127" s="172"/>
      <c r="M127" s="177"/>
      <c r="N127" s="178"/>
      <c r="O127" s="178"/>
      <c r="P127" s="179">
        <f>P128</f>
        <v>0</v>
      </c>
      <c r="Q127" s="178"/>
      <c r="R127" s="179">
        <f>R128</f>
        <v>0</v>
      </c>
      <c r="S127" s="178"/>
      <c r="T127" s="18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3" t="s">
        <v>92</v>
      </c>
      <c r="AT127" s="181" t="s">
        <v>74</v>
      </c>
      <c r="AU127" s="181" t="s">
        <v>75</v>
      </c>
      <c r="AY127" s="173" t="s">
        <v>183</v>
      </c>
      <c r="BK127" s="182">
        <f>BK128</f>
        <v>0</v>
      </c>
    </row>
    <row r="128" s="12" customFormat="1" ht="22.8" customHeight="1">
      <c r="A128" s="12"/>
      <c r="B128" s="172"/>
      <c r="C128" s="12"/>
      <c r="D128" s="173" t="s">
        <v>74</v>
      </c>
      <c r="E128" s="183" t="s">
        <v>1746</v>
      </c>
      <c r="F128" s="183" t="s">
        <v>1747</v>
      </c>
      <c r="G128" s="12"/>
      <c r="H128" s="12"/>
      <c r="I128" s="175"/>
      <c r="J128" s="184">
        <f>BK128</f>
        <v>0</v>
      </c>
      <c r="K128" s="12"/>
      <c r="L128" s="172"/>
      <c r="M128" s="177"/>
      <c r="N128" s="178"/>
      <c r="O128" s="178"/>
      <c r="P128" s="179">
        <f>P129</f>
        <v>0</v>
      </c>
      <c r="Q128" s="178"/>
      <c r="R128" s="179">
        <f>R129</f>
        <v>0</v>
      </c>
      <c r="S128" s="178"/>
      <c r="T128" s="18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3" t="s">
        <v>92</v>
      </c>
      <c r="AT128" s="181" t="s">
        <v>74</v>
      </c>
      <c r="AU128" s="181" t="s">
        <v>82</v>
      </c>
      <c r="AY128" s="173" t="s">
        <v>183</v>
      </c>
      <c r="BK128" s="182">
        <f>BK129</f>
        <v>0</v>
      </c>
    </row>
    <row r="129" s="2" customFormat="1" ht="44.25" customHeight="1">
      <c r="A129" s="34"/>
      <c r="B129" s="185"/>
      <c r="C129" s="186" t="s">
        <v>82</v>
      </c>
      <c r="D129" s="186" t="s">
        <v>185</v>
      </c>
      <c r="E129" s="187" t="s">
        <v>1748</v>
      </c>
      <c r="F129" s="188" t="s">
        <v>1749</v>
      </c>
      <c r="G129" s="189" t="s">
        <v>238</v>
      </c>
      <c r="H129" s="190">
        <v>1</v>
      </c>
      <c r="I129" s="191"/>
      <c r="J129" s="192">
        <f>ROUND(I129*H129,2)</f>
        <v>0</v>
      </c>
      <c r="K129" s="193"/>
      <c r="L129" s="35"/>
      <c r="M129" s="211" t="s">
        <v>1</v>
      </c>
      <c r="N129" s="212" t="s">
        <v>41</v>
      </c>
      <c r="O129" s="213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8" t="s">
        <v>301</v>
      </c>
      <c r="AT129" s="198" t="s">
        <v>185</v>
      </c>
      <c r="AU129" s="198" t="s">
        <v>87</v>
      </c>
      <c r="AY129" s="15" t="s">
        <v>183</v>
      </c>
      <c r="BE129" s="199">
        <f>IF(N129="základná",J129,0)</f>
        <v>0</v>
      </c>
      <c r="BF129" s="199">
        <f>IF(N129="znížená",J129,0)</f>
        <v>0</v>
      </c>
      <c r="BG129" s="199">
        <f>IF(N129="zákl. prenesená",J129,0)</f>
        <v>0</v>
      </c>
      <c r="BH129" s="199">
        <f>IF(N129="zníž. prenesená",J129,0)</f>
        <v>0</v>
      </c>
      <c r="BI129" s="199">
        <f>IF(N129="nulová",J129,0)</f>
        <v>0</v>
      </c>
      <c r="BJ129" s="15" t="s">
        <v>87</v>
      </c>
      <c r="BK129" s="199">
        <f>ROUND(I129*H129,2)</f>
        <v>0</v>
      </c>
      <c r="BL129" s="15" t="s">
        <v>301</v>
      </c>
      <c r="BM129" s="198" t="s">
        <v>1750</v>
      </c>
    </row>
    <row r="130" s="2" customFormat="1" ht="6.96" customHeight="1">
      <c r="A130" s="34"/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35"/>
      <c r="M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</sheetData>
  <autoFilter ref="C125:K12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2:H112"/>
    <mergeCell ref="E116:H116"/>
    <mergeCell ref="E114:H114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1751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ROUND((SUM(BE129:BE191)),  2)</f>
        <v>0</v>
      </c>
      <c r="G35" s="138"/>
      <c r="H35" s="138"/>
      <c r="I35" s="139">
        <v>0.20000000000000001</v>
      </c>
      <c r="J35" s="137">
        <f>ROUND(((SUM(BE129:BE191))*I35),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ROUND((SUM(BF129:BF191)),  2)</f>
        <v>0</v>
      </c>
      <c r="G36" s="138"/>
      <c r="H36" s="138"/>
      <c r="I36" s="139">
        <v>0.20000000000000001</v>
      </c>
      <c r="J36" s="137">
        <f>ROUND(((SUM(BF129:BF191))*I36),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ROUND((SUM(BG129:BG191)),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ROUND((SUM(BH129:BH191)),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ROUND((SUM(BI129:BI191)),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02 - SO 02 - KANALIZAČNÁ PRÍPOJKA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1503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1504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1505</v>
      </c>
      <c r="E101" s="159"/>
      <c r="F101" s="159"/>
      <c r="G101" s="159"/>
      <c r="H101" s="159"/>
      <c r="I101" s="159"/>
      <c r="J101" s="160">
        <f>J146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1752</v>
      </c>
      <c r="E102" s="159"/>
      <c r="F102" s="159"/>
      <c r="G102" s="159"/>
      <c r="H102" s="159"/>
      <c r="I102" s="159"/>
      <c r="J102" s="160">
        <f>J149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1753</v>
      </c>
      <c r="E103" s="159"/>
      <c r="F103" s="159"/>
      <c r="G103" s="159"/>
      <c r="H103" s="159"/>
      <c r="I103" s="159"/>
      <c r="J103" s="160">
        <f>J153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152</v>
      </c>
      <c r="E104" s="159"/>
      <c r="F104" s="159"/>
      <c r="G104" s="159"/>
      <c r="H104" s="159"/>
      <c r="I104" s="159"/>
      <c r="J104" s="160">
        <f>J179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1754</v>
      </c>
      <c r="E105" s="159"/>
      <c r="F105" s="159"/>
      <c r="G105" s="159"/>
      <c r="H105" s="159"/>
      <c r="I105" s="159"/>
      <c r="J105" s="160">
        <f>J186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3"/>
      <c r="C106" s="9"/>
      <c r="D106" s="154" t="s">
        <v>1506</v>
      </c>
      <c r="E106" s="155"/>
      <c r="F106" s="155"/>
      <c r="G106" s="155"/>
      <c r="H106" s="155"/>
      <c r="I106" s="155"/>
      <c r="J106" s="156">
        <f>J188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7"/>
      <c r="C107" s="10"/>
      <c r="D107" s="158" t="s">
        <v>1508</v>
      </c>
      <c r="E107" s="159"/>
      <c r="F107" s="159"/>
      <c r="G107" s="159"/>
      <c r="H107" s="159"/>
      <c r="I107" s="159"/>
      <c r="J107" s="160">
        <f>J189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169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ZARIADENIE OPATROVATEĽSKEJ SLUŽBY A DENNÝ STACIONÁR V OBJEKTE SÚP. Č. 2845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135</v>
      </c>
      <c r="L118" s="18"/>
    </row>
    <row r="119" s="2" customFormat="1" ht="23.25" customHeight="1">
      <c r="A119" s="34"/>
      <c r="B119" s="35"/>
      <c r="C119" s="34"/>
      <c r="D119" s="34"/>
      <c r="E119" s="131" t="s">
        <v>136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137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02 - SO 02 - KANALIZAČNÁ PRÍPOJKA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parc. č. C KN 5066/204, k.ú. Snina</v>
      </c>
      <c r="G123" s="34"/>
      <c r="H123" s="34"/>
      <c r="I123" s="28" t="s">
        <v>21</v>
      </c>
      <c r="J123" s="70" t="str">
        <f>IF(J14="","",J14)</f>
        <v>13. 12. 2021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Mesto Snina</v>
      </c>
      <c r="G125" s="34"/>
      <c r="H125" s="34"/>
      <c r="I125" s="28" t="s">
        <v>29</v>
      </c>
      <c r="J125" s="32" t="str">
        <f>E23</f>
        <v>Ing. Róbert Šmajda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Martin Kofira - KM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170</v>
      </c>
      <c r="D128" s="164" t="s">
        <v>60</v>
      </c>
      <c r="E128" s="164" t="s">
        <v>56</v>
      </c>
      <c r="F128" s="164" t="s">
        <v>57</v>
      </c>
      <c r="G128" s="164" t="s">
        <v>171</v>
      </c>
      <c r="H128" s="164" t="s">
        <v>172</v>
      </c>
      <c r="I128" s="164" t="s">
        <v>173</v>
      </c>
      <c r="J128" s="165" t="s">
        <v>143</v>
      </c>
      <c r="K128" s="166" t="s">
        <v>174</v>
      </c>
      <c r="L128" s="167"/>
      <c r="M128" s="87" t="s">
        <v>1</v>
      </c>
      <c r="N128" s="88" t="s">
        <v>39</v>
      </c>
      <c r="O128" s="88" t="s">
        <v>175</v>
      </c>
      <c r="P128" s="88" t="s">
        <v>176</v>
      </c>
      <c r="Q128" s="88" t="s">
        <v>177</v>
      </c>
      <c r="R128" s="88" t="s">
        <v>178</v>
      </c>
      <c r="S128" s="88" t="s">
        <v>179</v>
      </c>
      <c r="T128" s="89" t="s">
        <v>180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144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P130+P188</f>
        <v>0</v>
      </c>
      <c r="Q129" s="91"/>
      <c r="R129" s="169">
        <f>R130+R188</f>
        <v>50</v>
      </c>
      <c r="S129" s="91"/>
      <c r="T129" s="170">
        <f>T130+T188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145</v>
      </c>
      <c r="BK129" s="171">
        <f>BK130+BK188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181</v>
      </c>
      <c r="F130" s="174" t="s">
        <v>1511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P131+P146+P149+P153+P179+P186</f>
        <v>0</v>
      </c>
      <c r="Q130" s="178"/>
      <c r="R130" s="179">
        <f>R131+R146+R149+R153+R179+R186</f>
        <v>50</v>
      </c>
      <c r="S130" s="178"/>
      <c r="T130" s="180">
        <f>T131+T146+T149+T153+T179+T186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183</v>
      </c>
      <c r="BK130" s="182">
        <f>BK131+BK146+BK149+BK153+BK179+BK186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82</v>
      </c>
      <c r="F131" s="183" t="s">
        <v>1512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SUM(P132:P145)</f>
        <v>0</v>
      </c>
      <c r="Q131" s="178"/>
      <c r="R131" s="179">
        <f>SUM(R132:R145)</f>
        <v>50</v>
      </c>
      <c r="S131" s="178"/>
      <c r="T131" s="180">
        <f>SUM(T132:T145)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183</v>
      </c>
      <c r="BK131" s="182">
        <f>SUM(BK132:BK145)</f>
        <v>0</v>
      </c>
    </row>
    <row r="132" s="2" customFormat="1" ht="33" customHeight="1">
      <c r="A132" s="34"/>
      <c r="B132" s="185"/>
      <c r="C132" s="186" t="s">
        <v>82</v>
      </c>
      <c r="D132" s="186" t="s">
        <v>185</v>
      </c>
      <c r="E132" s="187" t="s">
        <v>1755</v>
      </c>
      <c r="F132" s="188" t="s">
        <v>1756</v>
      </c>
      <c r="G132" s="189" t="s">
        <v>1464</v>
      </c>
      <c r="H132" s="190">
        <v>15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189</v>
      </c>
      <c r="AT132" s="198" t="s">
        <v>185</v>
      </c>
      <c r="AU132" s="198" t="s">
        <v>87</v>
      </c>
      <c r="AY132" s="15" t="s">
        <v>183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87</v>
      </c>
      <c r="BK132" s="199">
        <f>ROUND(I132*H132,2)</f>
        <v>0</v>
      </c>
      <c r="BL132" s="15" t="s">
        <v>189</v>
      </c>
      <c r="BM132" s="198" t="s">
        <v>87</v>
      </c>
    </row>
    <row r="133" s="2" customFormat="1" ht="24.15" customHeight="1">
      <c r="A133" s="34"/>
      <c r="B133" s="185"/>
      <c r="C133" s="186" t="s">
        <v>87</v>
      </c>
      <c r="D133" s="186" t="s">
        <v>185</v>
      </c>
      <c r="E133" s="187" t="s">
        <v>1757</v>
      </c>
      <c r="F133" s="188" t="s">
        <v>1758</v>
      </c>
      <c r="G133" s="189" t="s">
        <v>213</v>
      </c>
      <c r="H133" s="190">
        <v>15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189</v>
      </c>
      <c r="AT133" s="198" t="s">
        <v>185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189</v>
      </c>
      <c r="BM133" s="198" t="s">
        <v>189</v>
      </c>
    </row>
    <row r="134" s="2" customFormat="1" ht="33" customHeight="1">
      <c r="A134" s="34"/>
      <c r="B134" s="185"/>
      <c r="C134" s="186" t="s">
        <v>92</v>
      </c>
      <c r="D134" s="186" t="s">
        <v>185</v>
      </c>
      <c r="E134" s="187" t="s">
        <v>1759</v>
      </c>
      <c r="F134" s="188" t="s">
        <v>1760</v>
      </c>
      <c r="G134" s="189" t="s">
        <v>213</v>
      </c>
      <c r="H134" s="190">
        <v>15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189</v>
      </c>
      <c r="AT134" s="198" t="s">
        <v>185</v>
      </c>
      <c r="AU134" s="198" t="s">
        <v>87</v>
      </c>
      <c r="AY134" s="15" t="s">
        <v>183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87</v>
      </c>
      <c r="BK134" s="199">
        <f>ROUND(I134*H134,2)</f>
        <v>0</v>
      </c>
      <c r="BL134" s="15" t="s">
        <v>189</v>
      </c>
      <c r="BM134" s="198" t="s">
        <v>195</v>
      </c>
    </row>
    <row r="135" s="2" customFormat="1" ht="24.15" customHeight="1">
      <c r="A135" s="34"/>
      <c r="B135" s="185"/>
      <c r="C135" s="186" t="s">
        <v>189</v>
      </c>
      <c r="D135" s="186" t="s">
        <v>185</v>
      </c>
      <c r="E135" s="187" t="s">
        <v>1761</v>
      </c>
      <c r="F135" s="188" t="s">
        <v>1762</v>
      </c>
      <c r="G135" s="189" t="s">
        <v>188</v>
      </c>
      <c r="H135" s="190">
        <v>196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189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189</v>
      </c>
      <c r="BM135" s="198" t="s">
        <v>198</v>
      </c>
    </row>
    <row r="136" s="2" customFormat="1" ht="16.5" customHeight="1">
      <c r="A136" s="34"/>
      <c r="B136" s="185"/>
      <c r="C136" s="186" t="s">
        <v>199</v>
      </c>
      <c r="D136" s="186" t="s">
        <v>185</v>
      </c>
      <c r="E136" s="187" t="s">
        <v>1516</v>
      </c>
      <c r="F136" s="188" t="s">
        <v>1517</v>
      </c>
      <c r="G136" s="189" t="s">
        <v>188</v>
      </c>
      <c r="H136" s="190">
        <v>196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189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189</v>
      </c>
      <c r="BM136" s="198" t="s">
        <v>202</v>
      </c>
    </row>
    <row r="137" s="2" customFormat="1" ht="24.15" customHeight="1">
      <c r="A137" s="34"/>
      <c r="B137" s="185"/>
      <c r="C137" s="186" t="s">
        <v>195</v>
      </c>
      <c r="D137" s="186" t="s">
        <v>185</v>
      </c>
      <c r="E137" s="187" t="s">
        <v>1763</v>
      </c>
      <c r="F137" s="188" t="s">
        <v>1764</v>
      </c>
      <c r="G137" s="189" t="s">
        <v>213</v>
      </c>
      <c r="H137" s="190">
        <v>392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189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189</v>
      </c>
      <c r="BM137" s="198" t="s">
        <v>206</v>
      </c>
    </row>
    <row r="138" s="2" customFormat="1" ht="24.15" customHeight="1">
      <c r="A138" s="34"/>
      <c r="B138" s="185"/>
      <c r="C138" s="186" t="s">
        <v>207</v>
      </c>
      <c r="D138" s="186" t="s">
        <v>185</v>
      </c>
      <c r="E138" s="187" t="s">
        <v>1765</v>
      </c>
      <c r="F138" s="188" t="s">
        <v>1766</v>
      </c>
      <c r="G138" s="189" t="s">
        <v>213</v>
      </c>
      <c r="H138" s="190">
        <v>392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210</v>
      </c>
    </row>
    <row r="139" s="2" customFormat="1" ht="21.75" customHeight="1">
      <c r="A139" s="34"/>
      <c r="B139" s="185"/>
      <c r="C139" s="186" t="s">
        <v>198</v>
      </c>
      <c r="D139" s="186" t="s">
        <v>185</v>
      </c>
      <c r="E139" s="187" t="s">
        <v>1522</v>
      </c>
      <c r="F139" s="188" t="s">
        <v>1767</v>
      </c>
      <c r="G139" s="189" t="s">
        <v>188</v>
      </c>
      <c r="H139" s="190">
        <v>64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214</v>
      </c>
    </row>
    <row r="140" s="2" customFormat="1" ht="37.8" customHeight="1">
      <c r="A140" s="34"/>
      <c r="B140" s="185"/>
      <c r="C140" s="186" t="s">
        <v>215</v>
      </c>
      <c r="D140" s="186" t="s">
        <v>185</v>
      </c>
      <c r="E140" s="187" t="s">
        <v>1525</v>
      </c>
      <c r="F140" s="188" t="s">
        <v>1526</v>
      </c>
      <c r="G140" s="189" t="s">
        <v>188</v>
      </c>
      <c r="H140" s="190">
        <v>128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1768</v>
      </c>
    </row>
    <row r="141" s="2" customFormat="1" ht="21.75" customHeight="1">
      <c r="A141" s="34"/>
      <c r="B141" s="185"/>
      <c r="C141" s="186" t="s">
        <v>202</v>
      </c>
      <c r="D141" s="186" t="s">
        <v>185</v>
      </c>
      <c r="E141" s="187" t="s">
        <v>1769</v>
      </c>
      <c r="F141" s="188" t="s">
        <v>1770</v>
      </c>
      <c r="G141" s="189" t="s">
        <v>188</v>
      </c>
      <c r="H141" s="190">
        <v>64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218</v>
      </c>
    </row>
    <row r="142" s="2" customFormat="1" ht="24.15" customHeight="1">
      <c r="A142" s="34"/>
      <c r="B142" s="185"/>
      <c r="C142" s="186" t="s">
        <v>221</v>
      </c>
      <c r="D142" s="186" t="s">
        <v>185</v>
      </c>
      <c r="E142" s="187" t="s">
        <v>1528</v>
      </c>
      <c r="F142" s="188" t="s">
        <v>1529</v>
      </c>
      <c r="G142" s="189" t="s">
        <v>194</v>
      </c>
      <c r="H142" s="190">
        <v>106.88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1771</v>
      </c>
    </row>
    <row r="143" s="2" customFormat="1" ht="33" customHeight="1">
      <c r="A143" s="34"/>
      <c r="B143" s="185"/>
      <c r="C143" s="186" t="s">
        <v>206</v>
      </c>
      <c r="D143" s="186" t="s">
        <v>185</v>
      </c>
      <c r="E143" s="187" t="s">
        <v>1772</v>
      </c>
      <c r="F143" s="188" t="s">
        <v>1773</v>
      </c>
      <c r="G143" s="189" t="s">
        <v>188</v>
      </c>
      <c r="H143" s="190">
        <v>132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7</v>
      </c>
    </row>
    <row r="144" s="2" customFormat="1" ht="24.15" customHeight="1">
      <c r="A144" s="34"/>
      <c r="B144" s="185"/>
      <c r="C144" s="186" t="s">
        <v>228</v>
      </c>
      <c r="D144" s="186" t="s">
        <v>185</v>
      </c>
      <c r="E144" s="187" t="s">
        <v>1533</v>
      </c>
      <c r="F144" s="188" t="s">
        <v>1534</v>
      </c>
      <c r="G144" s="189" t="s">
        <v>188</v>
      </c>
      <c r="H144" s="190">
        <v>50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224</v>
      </c>
    </row>
    <row r="145" s="2" customFormat="1" ht="16.5" customHeight="1">
      <c r="A145" s="34"/>
      <c r="B145" s="185"/>
      <c r="C145" s="200" t="s">
        <v>210</v>
      </c>
      <c r="D145" s="200" t="s">
        <v>268</v>
      </c>
      <c r="E145" s="201" t="s">
        <v>1535</v>
      </c>
      <c r="F145" s="202" t="s">
        <v>1536</v>
      </c>
      <c r="G145" s="203" t="s">
        <v>188</v>
      </c>
      <c r="H145" s="204">
        <v>50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1</v>
      </c>
      <c r="R145" s="196">
        <f>Q145*H145</f>
        <v>50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198</v>
      </c>
      <c r="AT145" s="198" t="s">
        <v>268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1774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189</v>
      </c>
      <c r="F146" s="183" t="s">
        <v>1538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SUM(P147:P148)</f>
        <v>0</v>
      </c>
      <c r="Q146" s="178"/>
      <c r="R146" s="179">
        <f>SUM(R147:R148)</f>
        <v>0</v>
      </c>
      <c r="S146" s="178"/>
      <c r="T146" s="18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82</v>
      </c>
      <c r="AY146" s="173" t="s">
        <v>183</v>
      </c>
      <c r="BK146" s="182">
        <f>SUM(BK147:BK148)</f>
        <v>0</v>
      </c>
    </row>
    <row r="147" s="2" customFormat="1" ht="33" customHeight="1">
      <c r="A147" s="34"/>
      <c r="B147" s="185"/>
      <c r="C147" s="186" t="s">
        <v>235</v>
      </c>
      <c r="D147" s="186" t="s">
        <v>185</v>
      </c>
      <c r="E147" s="187" t="s">
        <v>1539</v>
      </c>
      <c r="F147" s="188" t="s">
        <v>1540</v>
      </c>
      <c r="G147" s="189" t="s">
        <v>1515</v>
      </c>
      <c r="H147" s="190">
        <v>15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189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227</v>
      </c>
    </row>
    <row r="148" s="2" customFormat="1" ht="33" customHeight="1">
      <c r="A148" s="34"/>
      <c r="B148" s="185"/>
      <c r="C148" s="186" t="s">
        <v>214</v>
      </c>
      <c r="D148" s="186" t="s">
        <v>185</v>
      </c>
      <c r="E148" s="187" t="s">
        <v>1775</v>
      </c>
      <c r="F148" s="188" t="s">
        <v>1776</v>
      </c>
      <c r="G148" s="189" t="s">
        <v>1119</v>
      </c>
      <c r="H148" s="190">
        <v>5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189</v>
      </c>
      <c r="AT148" s="198" t="s">
        <v>185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189</v>
      </c>
      <c r="BM148" s="198" t="s">
        <v>231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199</v>
      </c>
      <c r="F149" s="183" t="s">
        <v>1777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SUM(P150:P152)</f>
        <v>0</v>
      </c>
      <c r="Q149" s="178"/>
      <c r="R149" s="179">
        <f>SUM(R150:R152)</f>
        <v>0</v>
      </c>
      <c r="S149" s="178"/>
      <c r="T149" s="180">
        <f>SUM(T150:T152)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1" t="s">
        <v>74</v>
      </c>
      <c r="AU149" s="181" t="s">
        <v>82</v>
      </c>
      <c r="AY149" s="173" t="s">
        <v>183</v>
      </c>
      <c r="BK149" s="182">
        <f>SUM(BK150:BK152)</f>
        <v>0</v>
      </c>
    </row>
    <row r="150" s="2" customFormat="1" ht="33" customHeight="1">
      <c r="A150" s="34"/>
      <c r="B150" s="185"/>
      <c r="C150" s="186" t="s">
        <v>243</v>
      </c>
      <c r="D150" s="186" t="s">
        <v>185</v>
      </c>
      <c r="E150" s="187" t="s">
        <v>1778</v>
      </c>
      <c r="F150" s="188" t="s">
        <v>1779</v>
      </c>
      <c r="G150" s="189" t="s">
        <v>213</v>
      </c>
      <c r="H150" s="190">
        <v>15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189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189</v>
      </c>
      <c r="BM150" s="198" t="s">
        <v>234</v>
      </c>
    </row>
    <row r="151" s="2" customFormat="1" ht="21.75" customHeight="1">
      <c r="A151" s="34"/>
      <c r="B151" s="185"/>
      <c r="C151" s="186" t="s">
        <v>218</v>
      </c>
      <c r="D151" s="186" t="s">
        <v>185</v>
      </c>
      <c r="E151" s="187" t="s">
        <v>1780</v>
      </c>
      <c r="F151" s="188" t="s">
        <v>1781</v>
      </c>
      <c r="G151" s="189" t="s">
        <v>213</v>
      </c>
      <c r="H151" s="190">
        <v>15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189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239</v>
      </c>
    </row>
    <row r="152" s="2" customFormat="1" ht="24.15" customHeight="1">
      <c r="A152" s="34"/>
      <c r="B152" s="185"/>
      <c r="C152" s="186" t="s">
        <v>250</v>
      </c>
      <c r="D152" s="186" t="s">
        <v>185</v>
      </c>
      <c r="E152" s="187" t="s">
        <v>1782</v>
      </c>
      <c r="F152" s="188" t="s">
        <v>1783</v>
      </c>
      <c r="G152" s="189" t="s">
        <v>1464</v>
      </c>
      <c r="H152" s="190">
        <v>15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189</v>
      </c>
      <c r="AT152" s="198" t="s">
        <v>185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189</v>
      </c>
      <c r="BM152" s="198" t="s">
        <v>242</v>
      </c>
    </row>
    <row r="153" s="12" customFormat="1" ht="22.8" customHeight="1">
      <c r="A153" s="12"/>
      <c r="B153" s="172"/>
      <c r="C153" s="12"/>
      <c r="D153" s="173" t="s">
        <v>74</v>
      </c>
      <c r="E153" s="183" t="s">
        <v>198</v>
      </c>
      <c r="F153" s="183" t="s">
        <v>1784</v>
      </c>
      <c r="G153" s="12"/>
      <c r="H153" s="12"/>
      <c r="I153" s="175"/>
      <c r="J153" s="184">
        <f>BK153</f>
        <v>0</v>
      </c>
      <c r="K153" s="12"/>
      <c r="L153" s="172"/>
      <c r="M153" s="177"/>
      <c r="N153" s="178"/>
      <c r="O153" s="178"/>
      <c r="P153" s="179">
        <f>SUM(P154:P178)</f>
        <v>0</v>
      </c>
      <c r="Q153" s="178"/>
      <c r="R153" s="179">
        <f>SUM(R154:R178)</f>
        <v>0</v>
      </c>
      <c r="S153" s="178"/>
      <c r="T153" s="180">
        <f>SUM(T154:T178)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3" t="s">
        <v>82</v>
      </c>
      <c r="AT153" s="181" t="s">
        <v>74</v>
      </c>
      <c r="AU153" s="181" t="s">
        <v>82</v>
      </c>
      <c r="AY153" s="173" t="s">
        <v>183</v>
      </c>
      <c r="BK153" s="182">
        <f>SUM(BK154:BK178)</f>
        <v>0</v>
      </c>
    </row>
    <row r="154" s="2" customFormat="1" ht="24.15" customHeight="1">
      <c r="A154" s="34"/>
      <c r="B154" s="185"/>
      <c r="C154" s="186" t="s">
        <v>7</v>
      </c>
      <c r="D154" s="186" t="s">
        <v>185</v>
      </c>
      <c r="E154" s="187" t="s">
        <v>1785</v>
      </c>
      <c r="F154" s="188" t="s">
        <v>1786</v>
      </c>
      <c r="G154" s="189" t="s">
        <v>297</v>
      </c>
      <c r="H154" s="190">
        <v>39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189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246</v>
      </c>
    </row>
    <row r="155" s="2" customFormat="1" ht="33" customHeight="1">
      <c r="A155" s="34"/>
      <c r="B155" s="185"/>
      <c r="C155" s="200" t="s">
        <v>257</v>
      </c>
      <c r="D155" s="200" t="s">
        <v>268</v>
      </c>
      <c r="E155" s="201" t="s">
        <v>1787</v>
      </c>
      <c r="F155" s="202" t="s">
        <v>1788</v>
      </c>
      <c r="G155" s="203" t="s">
        <v>238</v>
      </c>
      <c r="H155" s="204">
        <v>7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198</v>
      </c>
      <c r="AT155" s="198" t="s">
        <v>268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189</v>
      </c>
      <c r="BM155" s="198" t="s">
        <v>249</v>
      </c>
    </row>
    <row r="156" s="2" customFormat="1" ht="33" customHeight="1">
      <c r="A156" s="34"/>
      <c r="B156" s="185"/>
      <c r="C156" s="200" t="s">
        <v>224</v>
      </c>
      <c r="D156" s="200" t="s">
        <v>268</v>
      </c>
      <c r="E156" s="201" t="s">
        <v>1789</v>
      </c>
      <c r="F156" s="202" t="s">
        <v>1790</v>
      </c>
      <c r="G156" s="203" t="s">
        <v>238</v>
      </c>
      <c r="H156" s="204">
        <v>2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198</v>
      </c>
      <c r="AT156" s="198" t="s">
        <v>268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253</v>
      </c>
    </row>
    <row r="157" s="2" customFormat="1" ht="24.15" customHeight="1">
      <c r="A157" s="34"/>
      <c r="B157" s="185"/>
      <c r="C157" s="186" t="s">
        <v>264</v>
      </c>
      <c r="D157" s="186" t="s">
        <v>185</v>
      </c>
      <c r="E157" s="187" t="s">
        <v>1791</v>
      </c>
      <c r="F157" s="188" t="s">
        <v>1792</v>
      </c>
      <c r="G157" s="189" t="s">
        <v>297</v>
      </c>
      <c r="H157" s="190">
        <v>3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189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256</v>
      </c>
    </row>
    <row r="158" s="2" customFormat="1" ht="33" customHeight="1">
      <c r="A158" s="34"/>
      <c r="B158" s="185"/>
      <c r="C158" s="200" t="s">
        <v>227</v>
      </c>
      <c r="D158" s="200" t="s">
        <v>268</v>
      </c>
      <c r="E158" s="201" t="s">
        <v>1793</v>
      </c>
      <c r="F158" s="202" t="s">
        <v>1794</v>
      </c>
      <c r="G158" s="203" t="s">
        <v>238</v>
      </c>
      <c r="H158" s="204">
        <v>1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198</v>
      </c>
      <c r="AT158" s="198" t="s">
        <v>268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260</v>
      </c>
    </row>
    <row r="159" s="2" customFormat="1" ht="24.15" customHeight="1">
      <c r="A159" s="34"/>
      <c r="B159" s="185"/>
      <c r="C159" s="186" t="s">
        <v>273</v>
      </c>
      <c r="D159" s="186" t="s">
        <v>185</v>
      </c>
      <c r="E159" s="187" t="s">
        <v>1795</v>
      </c>
      <c r="F159" s="188" t="s">
        <v>1796</v>
      </c>
      <c r="G159" s="189" t="s">
        <v>297</v>
      </c>
      <c r="H159" s="190">
        <v>57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263</v>
      </c>
    </row>
    <row r="160" s="2" customFormat="1" ht="24.15" customHeight="1">
      <c r="A160" s="34"/>
      <c r="B160" s="185"/>
      <c r="C160" s="200" t="s">
        <v>231</v>
      </c>
      <c r="D160" s="200" t="s">
        <v>268</v>
      </c>
      <c r="E160" s="201" t="s">
        <v>1797</v>
      </c>
      <c r="F160" s="202" t="s">
        <v>1798</v>
      </c>
      <c r="G160" s="203" t="s">
        <v>238</v>
      </c>
      <c r="H160" s="204">
        <v>11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198</v>
      </c>
      <c r="AT160" s="198" t="s">
        <v>268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267</v>
      </c>
    </row>
    <row r="161" s="2" customFormat="1" ht="33" customHeight="1">
      <c r="A161" s="34"/>
      <c r="B161" s="185"/>
      <c r="C161" s="200" t="s">
        <v>280</v>
      </c>
      <c r="D161" s="200" t="s">
        <v>268</v>
      </c>
      <c r="E161" s="201" t="s">
        <v>1799</v>
      </c>
      <c r="F161" s="202" t="s">
        <v>1800</v>
      </c>
      <c r="G161" s="203" t="s">
        <v>238</v>
      </c>
      <c r="H161" s="204">
        <v>1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198</v>
      </c>
      <c r="AT161" s="198" t="s">
        <v>268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189</v>
      </c>
      <c r="BM161" s="198" t="s">
        <v>272</v>
      </c>
    </row>
    <row r="162" s="2" customFormat="1" ht="16.5" customHeight="1">
      <c r="A162" s="34"/>
      <c r="B162" s="185"/>
      <c r="C162" s="186" t="s">
        <v>234</v>
      </c>
      <c r="D162" s="186" t="s">
        <v>185</v>
      </c>
      <c r="E162" s="187" t="s">
        <v>1801</v>
      </c>
      <c r="F162" s="188" t="s">
        <v>1802</v>
      </c>
      <c r="G162" s="189" t="s">
        <v>238</v>
      </c>
      <c r="H162" s="190">
        <v>4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276</v>
      </c>
    </row>
    <row r="163" s="2" customFormat="1" ht="24.15" customHeight="1">
      <c r="A163" s="34"/>
      <c r="B163" s="185"/>
      <c r="C163" s="200" t="s">
        <v>287</v>
      </c>
      <c r="D163" s="200" t="s">
        <v>268</v>
      </c>
      <c r="E163" s="201" t="s">
        <v>1803</v>
      </c>
      <c r="F163" s="202" t="s">
        <v>1804</v>
      </c>
      <c r="G163" s="203" t="s">
        <v>238</v>
      </c>
      <c r="H163" s="204">
        <v>2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198</v>
      </c>
      <c r="AT163" s="198" t="s">
        <v>268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189</v>
      </c>
      <c r="BM163" s="198" t="s">
        <v>279</v>
      </c>
    </row>
    <row r="164" s="2" customFormat="1" ht="24.15" customHeight="1">
      <c r="A164" s="34"/>
      <c r="B164" s="185"/>
      <c r="C164" s="200" t="s">
        <v>239</v>
      </c>
      <c r="D164" s="200" t="s">
        <v>268</v>
      </c>
      <c r="E164" s="201" t="s">
        <v>1805</v>
      </c>
      <c r="F164" s="202" t="s">
        <v>1806</v>
      </c>
      <c r="G164" s="203" t="s">
        <v>238</v>
      </c>
      <c r="H164" s="204">
        <v>2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198</v>
      </c>
      <c r="AT164" s="198" t="s">
        <v>268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189</v>
      </c>
      <c r="BM164" s="198" t="s">
        <v>283</v>
      </c>
    </row>
    <row r="165" s="2" customFormat="1" ht="24.15" customHeight="1">
      <c r="A165" s="34"/>
      <c r="B165" s="185"/>
      <c r="C165" s="186" t="s">
        <v>294</v>
      </c>
      <c r="D165" s="186" t="s">
        <v>185</v>
      </c>
      <c r="E165" s="187" t="s">
        <v>1807</v>
      </c>
      <c r="F165" s="188" t="s">
        <v>1808</v>
      </c>
      <c r="G165" s="189" t="s">
        <v>1515</v>
      </c>
      <c r="H165" s="190">
        <v>0.25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189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189</v>
      </c>
      <c r="BM165" s="198" t="s">
        <v>286</v>
      </c>
    </row>
    <row r="166" s="2" customFormat="1" ht="24.15" customHeight="1">
      <c r="A166" s="34"/>
      <c r="B166" s="185"/>
      <c r="C166" s="186" t="s">
        <v>242</v>
      </c>
      <c r="D166" s="186" t="s">
        <v>185</v>
      </c>
      <c r="E166" s="187" t="s">
        <v>1809</v>
      </c>
      <c r="F166" s="188" t="s">
        <v>1810</v>
      </c>
      <c r="G166" s="189" t="s">
        <v>1119</v>
      </c>
      <c r="H166" s="190">
        <v>3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189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189</v>
      </c>
      <c r="BM166" s="198" t="s">
        <v>290</v>
      </c>
    </row>
    <row r="167" s="2" customFormat="1" ht="24.15" customHeight="1">
      <c r="A167" s="34"/>
      <c r="B167" s="185"/>
      <c r="C167" s="200" t="s">
        <v>302</v>
      </c>
      <c r="D167" s="200" t="s">
        <v>268</v>
      </c>
      <c r="E167" s="201" t="s">
        <v>1811</v>
      </c>
      <c r="F167" s="202" t="s">
        <v>1812</v>
      </c>
      <c r="G167" s="203" t="s">
        <v>238</v>
      </c>
      <c r="H167" s="204">
        <v>4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198</v>
      </c>
      <c r="AT167" s="198" t="s">
        <v>268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189</v>
      </c>
      <c r="BM167" s="198" t="s">
        <v>293</v>
      </c>
    </row>
    <row r="168" s="2" customFormat="1" ht="24.15" customHeight="1">
      <c r="A168" s="34"/>
      <c r="B168" s="185"/>
      <c r="C168" s="200" t="s">
        <v>246</v>
      </c>
      <c r="D168" s="200" t="s">
        <v>268</v>
      </c>
      <c r="E168" s="201" t="s">
        <v>1813</v>
      </c>
      <c r="F168" s="202" t="s">
        <v>1814</v>
      </c>
      <c r="G168" s="203" t="s">
        <v>238</v>
      </c>
      <c r="H168" s="204">
        <v>3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198</v>
      </c>
      <c r="AT168" s="198" t="s">
        <v>268</v>
      </c>
      <c r="AU168" s="198" t="s">
        <v>87</v>
      </c>
      <c r="AY168" s="15" t="s">
        <v>183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87</v>
      </c>
      <c r="BK168" s="199">
        <f>ROUND(I168*H168,2)</f>
        <v>0</v>
      </c>
      <c r="BL168" s="15" t="s">
        <v>189</v>
      </c>
      <c r="BM168" s="198" t="s">
        <v>298</v>
      </c>
    </row>
    <row r="169" s="2" customFormat="1" ht="24.15" customHeight="1">
      <c r="A169" s="34"/>
      <c r="B169" s="185"/>
      <c r="C169" s="200" t="s">
        <v>310</v>
      </c>
      <c r="D169" s="200" t="s">
        <v>268</v>
      </c>
      <c r="E169" s="201" t="s">
        <v>1815</v>
      </c>
      <c r="F169" s="202" t="s">
        <v>1816</v>
      </c>
      <c r="G169" s="203" t="s">
        <v>238</v>
      </c>
      <c r="H169" s="204">
        <v>3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198</v>
      </c>
      <c r="AT169" s="198" t="s">
        <v>268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189</v>
      </c>
      <c r="BM169" s="198" t="s">
        <v>301</v>
      </c>
    </row>
    <row r="170" s="2" customFormat="1" ht="24.15" customHeight="1">
      <c r="A170" s="34"/>
      <c r="B170" s="185"/>
      <c r="C170" s="200" t="s">
        <v>249</v>
      </c>
      <c r="D170" s="200" t="s">
        <v>268</v>
      </c>
      <c r="E170" s="201" t="s">
        <v>1817</v>
      </c>
      <c r="F170" s="202" t="s">
        <v>1818</v>
      </c>
      <c r="G170" s="203" t="s">
        <v>238</v>
      </c>
      <c r="H170" s="204">
        <v>2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198</v>
      </c>
      <c r="AT170" s="198" t="s">
        <v>268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189</v>
      </c>
      <c r="BM170" s="198" t="s">
        <v>305</v>
      </c>
    </row>
    <row r="171" s="2" customFormat="1" ht="24.15" customHeight="1">
      <c r="A171" s="34"/>
      <c r="B171" s="185"/>
      <c r="C171" s="200" t="s">
        <v>317</v>
      </c>
      <c r="D171" s="200" t="s">
        <v>268</v>
      </c>
      <c r="E171" s="201" t="s">
        <v>1819</v>
      </c>
      <c r="F171" s="202" t="s">
        <v>1820</v>
      </c>
      <c r="G171" s="203" t="s">
        <v>238</v>
      </c>
      <c r="H171" s="204">
        <v>2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198</v>
      </c>
      <c r="AT171" s="198" t="s">
        <v>268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189</v>
      </c>
      <c r="BM171" s="198" t="s">
        <v>308</v>
      </c>
    </row>
    <row r="172" s="2" customFormat="1" ht="24.15" customHeight="1">
      <c r="A172" s="34"/>
      <c r="B172" s="185"/>
      <c r="C172" s="200" t="s">
        <v>253</v>
      </c>
      <c r="D172" s="200" t="s">
        <v>268</v>
      </c>
      <c r="E172" s="201" t="s">
        <v>1821</v>
      </c>
      <c r="F172" s="202" t="s">
        <v>1822</v>
      </c>
      <c r="G172" s="203" t="s">
        <v>238</v>
      </c>
      <c r="H172" s="204">
        <v>5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198</v>
      </c>
      <c r="AT172" s="198" t="s">
        <v>268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189</v>
      </c>
      <c r="BM172" s="198" t="s">
        <v>313</v>
      </c>
    </row>
    <row r="173" s="2" customFormat="1" ht="24.15" customHeight="1">
      <c r="A173" s="34"/>
      <c r="B173" s="185"/>
      <c r="C173" s="186" t="s">
        <v>324</v>
      </c>
      <c r="D173" s="186" t="s">
        <v>185</v>
      </c>
      <c r="E173" s="187" t="s">
        <v>1823</v>
      </c>
      <c r="F173" s="188" t="s">
        <v>1824</v>
      </c>
      <c r="G173" s="189" t="s">
        <v>1119</v>
      </c>
      <c r="H173" s="190">
        <v>3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189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189</v>
      </c>
      <c r="BM173" s="198" t="s">
        <v>316</v>
      </c>
    </row>
    <row r="174" s="2" customFormat="1" ht="16.5" customHeight="1">
      <c r="A174" s="34"/>
      <c r="B174" s="185"/>
      <c r="C174" s="200" t="s">
        <v>256</v>
      </c>
      <c r="D174" s="200" t="s">
        <v>268</v>
      </c>
      <c r="E174" s="201" t="s">
        <v>1825</v>
      </c>
      <c r="F174" s="202" t="s">
        <v>1826</v>
      </c>
      <c r="G174" s="203" t="s">
        <v>1695</v>
      </c>
      <c r="H174" s="204">
        <v>3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198</v>
      </c>
      <c r="AT174" s="198" t="s">
        <v>268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189</v>
      </c>
      <c r="BM174" s="198" t="s">
        <v>320</v>
      </c>
    </row>
    <row r="175" s="2" customFormat="1" ht="37.8" customHeight="1">
      <c r="A175" s="34"/>
      <c r="B175" s="185"/>
      <c r="C175" s="186" t="s">
        <v>331</v>
      </c>
      <c r="D175" s="186" t="s">
        <v>185</v>
      </c>
      <c r="E175" s="187" t="s">
        <v>1827</v>
      </c>
      <c r="F175" s="188" t="s">
        <v>1828</v>
      </c>
      <c r="G175" s="189" t="s">
        <v>238</v>
      </c>
      <c r="H175" s="190">
        <v>2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189</v>
      </c>
      <c r="AT175" s="198" t="s">
        <v>185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189</v>
      </c>
      <c r="BM175" s="198" t="s">
        <v>323</v>
      </c>
    </row>
    <row r="176" s="2" customFormat="1" ht="24.15" customHeight="1">
      <c r="A176" s="34"/>
      <c r="B176" s="185"/>
      <c r="C176" s="200" t="s">
        <v>260</v>
      </c>
      <c r="D176" s="200" t="s">
        <v>268</v>
      </c>
      <c r="E176" s="201" t="s">
        <v>1829</v>
      </c>
      <c r="F176" s="202" t="s">
        <v>1830</v>
      </c>
      <c r="G176" s="203" t="s">
        <v>238</v>
      </c>
      <c r="H176" s="204">
        <v>2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198</v>
      </c>
      <c r="AT176" s="198" t="s">
        <v>268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189</v>
      </c>
      <c r="BM176" s="198" t="s">
        <v>327</v>
      </c>
    </row>
    <row r="177" s="2" customFormat="1" ht="16.5" customHeight="1">
      <c r="A177" s="34"/>
      <c r="B177" s="185"/>
      <c r="C177" s="186" t="s">
        <v>338</v>
      </c>
      <c r="D177" s="186" t="s">
        <v>185</v>
      </c>
      <c r="E177" s="187" t="s">
        <v>1831</v>
      </c>
      <c r="F177" s="188" t="s">
        <v>1832</v>
      </c>
      <c r="G177" s="189" t="s">
        <v>297</v>
      </c>
      <c r="H177" s="190">
        <v>42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189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189</v>
      </c>
      <c r="BM177" s="198" t="s">
        <v>330</v>
      </c>
    </row>
    <row r="178" s="2" customFormat="1" ht="16.5" customHeight="1">
      <c r="A178" s="34"/>
      <c r="B178" s="185"/>
      <c r="C178" s="186" t="s">
        <v>263</v>
      </c>
      <c r="D178" s="186" t="s">
        <v>185</v>
      </c>
      <c r="E178" s="187" t="s">
        <v>1833</v>
      </c>
      <c r="F178" s="188" t="s">
        <v>1834</v>
      </c>
      <c r="G178" s="189" t="s">
        <v>268</v>
      </c>
      <c r="H178" s="190">
        <v>57</v>
      </c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189</v>
      </c>
      <c r="AT178" s="198" t="s">
        <v>185</v>
      </c>
      <c r="AU178" s="198" t="s">
        <v>87</v>
      </c>
      <c r="AY178" s="15" t="s">
        <v>183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87</v>
      </c>
      <c r="BK178" s="199">
        <f>ROUND(I178*H178,2)</f>
        <v>0</v>
      </c>
      <c r="BL178" s="15" t="s">
        <v>189</v>
      </c>
      <c r="BM178" s="198" t="s">
        <v>334</v>
      </c>
    </row>
    <row r="179" s="12" customFormat="1" ht="22.8" customHeight="1">
      <c r="A179" s="12"/>
      <c r="B179" s="172"/>
      <c r="C179" s="12"/>
      <c r="D179" s="173" t="s">
        <v>74</v>
      </c>
      <c r="E179" s="183" t="s">
        <v>215</v>
      </c>
      <c r="F179" s="183" t="s">
        <v>466</v>
      </c>
      <c r="G179" s="12"/>
      <c r="H179" s="12"/>
      <c r="I179" s="175"/>
      <c r="J179" s="184">
        <f>BK179</f>
        <v>0</v>
      </c>
      <c r="K179" s="12"/>
      <c r="L179" s="172"/>
      <c r="M179" s="177"/>
      <c r="N179" s="178"/>
      <c r="O179" s="178"/>
      <c r="P179" s="179">
        <f>SUM(P180:P185)</f>
        <v>0</v>
      </c>
      <c r="Q179" s="178"/>
      <c r="R179" s="179">
        <f>SUM(R180:R185)</f>
        <v>0</v>
      </c>
      <c r="S179" s="178"/>
      <c r="T179" s="180">
        <f>SUM(T180:T185)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3" t="s">
        <v>82</v>
      </c>
      <c r="AT179" s="181" t="s">
        <v>74</v>
      </c>
      <c r="AU179" s="181" t="s">
        <v>82</v>
      </c>
      <c r="AY179" s="173" t="s">
        <v>183</v>
      </c>
      <c r="BK179" s="182">
        <f>SUM(BK180:BK185)</f>
        <v>0</v>
      </c>
    </row>
    <row r="180" s="2" customFormat="1" ht="24.15" customHeight="1">
      <c r="A180" s="34"/>
      <c r="B180" s="185"/>
      <c r="C180" s="186" t="s">
        <v>345</v>
      </c>
      <c r="D180" s="186" t="s">
        <v>185</v>
      </c>
      <c r="E180" s="187" t="s">
        <v>1835</v>
      </c>
      <c r="F180" s="188" t="s">
        <v>1836</v>
      </c>
      <c r="G180" s="189" t="s">
        <v>268</v>
      </c>
      <c r="H180" s="190">
        <v>30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189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189</v>
      </c>
      <c r="BM180" s="198" t="s">
        <v>337</v>
      </c>
    </row>
    <row r="181" s="2" customFormat="1" ht="24.15" customHeight="1">
      <c r="A181" s="34"/>
      <c r="B181" s="185"/>
      <c r="C181" s="186" t="s">
        <v>267</v>
      </c>
      <c r="D181" s="186" t="s">
        <v>185</v>
      </c>
      <c r="E181" s="187" t="s">
        <v>1837</v>
      </c>
      <c r="F181" s="188" t="s">
        <v>1838</v>
      </c>
      <c r="G181" s="189" t="s">
        <v>1596</v>
      </c>
      <c r="H181" s="190">
        <v>16.890000000000001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189</v>
      </c>
      <c r="AT181" s="198" t="s">
        <v>185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189</v>
      </c>
      <c r="BM181" s="198" t="s">
        <v>341</v>
      </c>
    </row>
    <row r="182" s="2" customFormat="1" ht="21.75" customHeight="1">
      <c r="A182" s="34"/>
      <c r="B182" s="185"/>
      <c r="C182" s="186" t="s">
        <v>352</v>
      </c>
      <c r="D182" s="186" t="s">
        <v>185</v>
      </c>
      <c r="E182" s="187" t="s">
        <v>1839</v>
      </c>
      <c r="F182" s="188" t="s">
        <v>1840</v>
      </c>
      <c r="G182" s="189" t="s">
        <v>1596</v>
      </c>
      <c r="H182" s="190">
        <v>287.13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189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189</v>
      </c>
      <c r="BM182" s="198" t="s">
        <v>344</v>
      </c>
    </row>
    <row r="183" s="2" customFormat="1" ht="24.15" customHeight="1">
      <c r="A183" s="34"/>
      <c r="B183" s="185"/>
      <c r="C183" s="186" t="s">
        <v>272</v>
      </c>
      <c r="D183" s="186" t="s">
        <v>185</v>
      </c>
      <c r="E183" s="187" t="s">
        <v>601</v>
      </c>
      <c r="F183" s="188" t="s">
        <v>602</v>
      </c>
      <c r="G183" s="189" t="s">
        <v>194</v>
      </c>
      <c r="H183" s="190">
        <v>3.375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189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189</v>
      </c>
      <c r="BM183" s="198" t="s">
        <v>1841</v>
      </c>
    </row>
    <row r="184" s="2" customFormat="1" ht="33" customHeight="1">
      <c r="A184" s="34"/>
      <c r="B184" s="185"/>
      <c r="C184" s="186" t="s">
        <v>359</v>
      </c>
      <c r="D184" s="186" t="s">
        <v>185</v>
      </c>
      <c r="E184" s="187" t="s">
        <v>1842</v>
      </c>
      <c r="F184" s="188" t="s">
        <v>1843</v>
      </c>
      <c r="G184" s="189" t="s">
        <v>194</v>
      </c>
      <c r="H184" s="190">
        <v>2.7149999999999999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189</v>
      </c>
      <c r="AT184" s="198" t="s">
        <v>185</v>
      </c>
      <c r="AU184" s="198" t="s">
        <v>87</v>
      </c>
      <c r="AY184" s="15" t="s">
        <v>183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87</v>
      </c>
      <c r="BK184" s="199">
        <f>ROUND(I184*H184,2)</f>
        <v>0</v>
      </c>
      <c r="BL184" s="15" t="s">
        <v>189</v>
      </c>
      <c r="BM184" s="198" t="s">
        <v>1844</v>
      </c>
    </row>
    <row r="185" s="2" customFormat="1" ht="21.75" customHeight="1">
      <c r="A185" s="34"/>
      <c r="B185" s="185"/>
      <c r="C185" s="186" t="s">
        <v>276</v>
      </c>
      <c r="D185" s="186" t="s">
        <v>185</v>
      </c>
      <c r="E185" s="187" t="s">
        <v>1845</v>
      </c>
      <c r="F185" s="188" t="s">
        <v>1846</v>
      </c>
      <c r="G185" s="189" t="s">
        <v>194</v>
      </c>
      <c r="H185" s="190">
        <v>18.036000000000001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41</v>
      </c>
      <c r="O185" s="78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189</v>
      </c>
      <c r="AT185" s="198" t="s">
        <v>185</v>
      </c>
      <c r="AU185" s="198" t="s">
        <v>87</v>
      </c>
      <c r="AY185" s="15" t="s">
        <v>183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87</v>
      </c>
      <c r="BK185" s="199">
        <f>ROUND(I185*H185,2)</f>
        <v>0</v>
      </c>
      <c r="BL185" s="15" t="s">
        <v>189</v>
      </c>
      <c r="BM185" s="198" t="s">
        <v>1847</v>
      </c>
    </row>
    <row r="186" s="12" customFormat="1" ht="22.8" customHeight="1">
      <c r="A186" s="12"/>
      <c r="B186" s="172"/>
      <c r="C186" s="12"/>
      <c r="D186" s="173" t="s">
        <v>74</v>
      </c>
      <c r="E186" s="183" t="s">
        <v>537</v>
      </c>
      <c r="F186" s="183" t="s">
        <v>1848</v>
      </c>
      <c r="G186" s="12"/>
      <c r="H186" s="12"/>
      <c r="I186" s="175"/>
      <c r="J186" s="184">
        <f>BK186</f>
        <v>0</v>
      </c>
      <c r="K186" s="12"/>
      <c r="L186" s="172"/>
      <c r="M186" s="177"/>
      <c r="N186" s="178"/>
      <c r="O186" s="178"/>
      <c r="P186" s="179">
        <f>P187</f>
        <v>0</v>
      </c>
      <c r="Q186" s="178"/>
      <c r="R186" s="179">
        <f>R187</f>
        <v>0</v>
      </c>
      <c r="S186" s="178"/>
      <c r="T186" s="180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73" t="s">
        <v>82</v>
      </c>
      <c r="AT186" s="181" t="s">
        <v>74</v>
      </c>
      <c r="AU186" s="181" t="s">
        <v>82</v>
      </c>
      <c r="AY186" s="173" t="s">
        <v>183</v>
      </c>
      <c r="BK186" s="182">
        <f>BK187</f>
        <v>0</v>
      </c>
    </row>
    <row r="187" s="2" customFormat="1" ht="24.15" customHeight="1">
      <c r="A187" s="34"/>
      <c r="B187" s="185"/>
      <c r="C187" s="186" t="s">
        <v>367</v>
      </c>
      <c r="D187" s="186" t="s">
        <v>185</v>
      </c>
      <c r="E187" s="187" t="s">
        <v>1849</v>
      </c>
      <c r="F187" s="188" t="s">
        <v>1850</v>
      </c>
      <c r="G187" s="189" t="s">
        <v>1596</v>
      </c>
      <c r="H187" s="190">
        <v>61.920999999999999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189</v>
      </c>
      <c r="AT187" s="198" t="s">
        <v>185</v>
      </c>
      <c r="AU187" s="198" t="s">
        <v>87</v>
      </c>
      <c r="AY187" s="15" t="s">
        <v>183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87</v>
      </c>
      <c r="BK187" s="199">
        <f>ROUND(I187*H187,2)</f>
        <v>0</v>
      </c>
      <c r="BL187" s="15" t="s">
        <v>189</v>
      </c>
      <c r="BM187" s="198" t="s">
        <v>348</v>
      </c>
    </row>
    <row r="188" s="12" customFormat="1" ht="25.92" customHeight="1">
      <c r="A188" s="12"/>
      <c r="B188" s="172"/>
      <c r="C188" s="12"/>
      <c r="D188" s="173" t="s">
        <v>74</v>
      </c>
      <c r="E188" s="174" t="s">
        <v>622</v>
      </c>
      <c r="F188" s="174" t="s">
        <v>1541</v>
      </c>
      <c r="G188" s="12"/>
      <c r="H188" s="12"/>
      <c r="I188" s="175"/>
      <c r="J188" s="176">
        <f>BK188</f>
        <v>0</v>
      </c>
      <c r="K188" s="12"/>
      <c r="L188" s="172"/>
      <c r="M188" s="177"/>
      <c r="N188" s="178"/>
      <c r="O188" s="178"/>
      <c r="P188" s="179">
        <f>P189</f>
        <v>0</v>
      </c>
      <c r="Q188" s="178"/>
      <c r="R188" s="179">
        <f>R189</f>
        <v>0</v>
      </c>
      <c r="S188" s="178"/>
      <c r="T188" s="180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3" t="s">
        <v>87</v>
      </c>
      <c r="AT188" s="181" t="s">
        <v>74</v>
      </c>
      <c r="AU188" s="181" t="s">
        <v>75</v>
      </c>
      <c r="AY188" s="173" t="s">
        <v>183</v>
      </c>
      <c r="BK188" s="182">
        <f>BK189</f>
        <v>0</v>
      </c>
    </row>
    <row r="189" s="12" customFormat="1" ht="22.8" customHeight="1">
      <c r="A189" s="12"/>
      <c r="B189" s="172"/>
      <c r="C189" s="12"/>
      <c r="D189" s="173" t="s">
        <v>74</v>
      </c>
      <c r="E189" s="183" t="s">
        <v>1550</v>
      </c>
      <c r="F189" s="183" t="s">
        <v>1551</v>
      </c>
      <c r="G189" s="12"/>
      <c r="H189" s="12"/>
      <c r="I189" s="175"/>
      <c r="J189" s="184">
        <f>BK189</f>
        <v>0</v>
      </c>
      <c r="K189" s="12"/>
      <c r="L189" s="172"/>
      <c r="M189" s="177"/>
      <c r="N189" s="178"/>
      <c r="O189" s="178"/>
      <c r="P189" s="179">
        <f>SUM(P190:P191)</f>
        <v>0</v>
      </c>
      <c r="Q189" s="178"/>
      <c r="R189" s="179">
        <f>SUM(R190:R191)</f>
        <v>0</v>
      </c>
      <c r="S189" s="178"/>
      <c r="T189" s="180">
        <f>SUM(T190:T191)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73" t="s">
        <v>87</v>
      </c>
      <c r="AT189" s="181" t="s">
        <v>74</v>
      </c>
      <c r="AU189" s="181" t="s">
        <v>82</v>
      </c>
      <c r="AY189" s="173" t="s">
        <v>183</v>
      </c>
      <c r="BK189" s="182">
        <f>SUM(BK190:BK191)</f>
        <v>0</v>
      </c>
    </row>
    <row r="190" s="2" customFormat="1" ht="24.15" customHeight="1">
      <c r="A190" s="34"/>
      <c r="B190" s="185"/>
      <c r="C190" s="186" t="s">
        <v>279</v>
      </c>
      <c r="D190" s="186" t="s">
        <v>185</v>
      </c>
      <c r="E190" s="187" t="s">
        <v>1851</v>
      </c>
      <c r="F190" s="188" t="s">
        <v>1852</v>
      </c>
      <c r="G190" s="189" t="s">
        <v>238</v>
      </c>
      <c r="H190" s="190">
        <v>4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214</v>
      </c>
      <c r="AT190" s="198" t="s">
        <v>185</v>
      </c>
      <c r="AU190" s="198" t="s">
        <v>87</v>
      </c>
      <c r="AY190" s="15" t="s">
        <v>183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87</v>
      </c>
      <c r="BK190" s="199">
        <f>ROUND(I190*H190,2)</f>
        <v>0</v>
      </c>
      <c r="BL190" s="15" t="s">
        <v>214</v>
      </c>
      <c r="BM190" s="198" t="s">
        <v>351</v>
      </c>
    </row>
    <row r="191" s="2" customFormat="1" ht="24.15" customHeight="1">
      <c r="A191" s="34"/>
      <c r="B191" s="185"/>
      <c r="C191" s="200" t="s">
        <v>374</v>
      </c>
      <c r="D191" s="200" t="s">
        <v>268</v>
      </c>
      <c r="E191" s="201" t="s">
        <v>1580</v>
      </c>
      <c r="F191" s="202" t="s">
        <v>1853</v>
      </c>
      <c r="G191" s="203" t="s">
        <v>238</v>
      </c>
      <c r="H191" s="204">
        <v>4</v>
      </c>
      <c r="I191" s="205"/>
      <c r="J191" s="206">
        <f>ROUND(I191*H191,2)</f>
        <v>0</v>
      </c>
      <c r="K191" s="207"/>
      <c r="L191" s="208"/>
      <c r="M191" s="216" t="s">
        <v>1</v>
      </c>
      <c r="N191" s="217" t="s">
        <v>41</v>
      </c>
      <c r="O191" s="213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242</v>
      </c>
      <c r="AT191" s="198" t="s">
        <v>268</v>
      </c>
      <c r="AU191" s="198" t="s">
        <v>87</v>
      </c>
      <c r="AY191" s="15" t="s">
        <v>183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87</v>
      </c>
      <c r="BK191" s="199">
        <f>ROUND(I191*H191,2)</f>
        <v>0</v>
      </c>
      <c r="BL191" s="15" t="s">
        <v>214</v>
      </c>
      <c r="BM191" s="198" t="s">
        <v>355</v>
      </c>
    </row>
    <row r="192" s="2" customFormat="1" ht="6.96" customHeight="1">
      <c r="A192" s="34"/>
      <c r="B192" s="61"/>
      <c r="C192" s="62"/>
      <c r="D192" s="62"/>
      <c r="E192" s="62"/>
      <c r="F192" s="62"/>
      <c r="G192" s="62"/>
      <c r="H192" s="62"/>
      <c r="I192" s="62"/>
      <c r="J192" s="62"/>
      <c r="K192" s="62"/>
      <c r="L192" s="35"/>
      <c r="M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</row>
  </sheetData>
  <autoFilter ref="C128:K19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1854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ROUND((SUM(BE129:BE183)),  2)</f>
        <v>0</v>
      </c>
      <c r="G35" s="138"/>
      <c r="H35" s="138"/>
      <c r="I35" s="139">
        <v>0.20000000000000001</v>
      </c>
      <c r="J35" s="137">
        <f>ROUND(((SUM(BE129:BE183))*I35),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ROUND((SUM(BF129:BF183)),  2)</f>
        <v>0</v>
      </c>
      <c r="G36" s="138"/>
      <c r="H36" s="138"/>
      <c r="I36" s="139">
        <v>0.20000000000000001</v>
      </c>
      <c r="J36" s="137">
        <f>ROUND(((SUM(BF129:BF183))*I36),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ROUND((SUM(BG129:BG183)),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ROUND((SUM(BH129:BH183)),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ROUND((SUM(BI129:BI183)),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03 - SO 03 - VODOVODNA PRIPOJKA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146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1504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1505</v>
      </c>
      <c r="E101" s="159"/>
      <c r="F101" s="159"/>
      <c r="G101" s="159"/>
      <c r="H101" s="159"/>
      <c r="I101" s="159"/>
      <c r="J101" s="160">
        <f>J146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1753</v>
      </c>
      <c r="E102" s="159"/>
      <c r="F102" s="159"/>
      <c r="G102" s="159"/>
      <c r="H102" s="159"/>
      <c r="I102" s="159"/>
      <c r="J102" s="160">
        <f>J149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1754</v>
      </c>
      <c r="E103" s="159"/>
      <c r="F103" s="159"/>
      <c r="G103" s="159"/>
      <c r="H103" s="159"/>
      <c r="I103" s="159"/>
      <c r="J103" s="160">
        <f>J165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3"/>
      <c r="C104" s="9"/>
      <c r="D104" s="154" t="s">
        <v>154</v>
      </c>
      <c r="E104" s="155"/>
      <c r="F104" s="155"/>
      <c r="G104" s="155"/>
      <c r="H104" s="155"/>
      <c r="I104" s="155"/>
      <c r="J104" s="156">
        <f>J167</f>
        <v>0</v>
      </c>
      <c r="K104" s="9"/>
      <c r="L104" s="15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7"/>
      <c r="C105" s="10"/>
      <c r="D105" s="158" t="s">
        <v>1509</v>
      </c>
      <c r="E105" s="159"/>
      <c r="F105" s="159"/>
      <c r="G105" s="159"/>
      <c r="H105" s="159"/>
      <c r="I105" s="159"/>
      <c r="J105" s="160">
        <f>J168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3"/>
      <c r="C106" s="9"/>
      <c r="D106" s="154" t="s">
        <v>1100</v>
      </c>
      <c r="E106" s="155"/>
      <c r="F106" s="155"/>
      <c r="G106" s="155"/>
      <c r="H106" s="155"/>
      <c r="I106" s="155"/>
      <c r="J106" s="156">
        <f>J178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7"/>
      <c r="C107" s="10"/>
      <c r="D107" s="158" t="s">
        <v>1855</v>
      </c>
      <c r="E107" s="159"/>
      <c r="F107" s="159"/>
      <c r="G107" s="159"/>
      <c r="H107" s="159"/>
      <c r="I107" s="159"/>
      <c r="J107" s="160">
        <f>J179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169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ZARIADENIE OPATROVATEĽSKEJ SLUŽBY A DENNÝ STACIONÁR V OBJEKTE SÚP. Č. 2845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135</v>
      </c>
      <c r="L118" s="18"/>
    </row>
    <row r="119" s="2" customFormat="1" ht="23.25" customHeight="1">
      <c r="A119" s="34"/>
      <c r="B119" s="35"/>
      <c r="C119" s="34"/>
      <c r="D119" s="34"/>
      <c r="E119" s="131" t="s">
        <v>136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137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03 - SO 03 - VODOVODNA PRIPOJKA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parc. č. C KN 5066/204, k.ú. Snina</v>
      </c>
      <c r="G123" s="34"/>
      <c r="H123" s="34"/>
      <c r="I123" s="28" t="s">
        <v>21</v>
      </c>
      <c r="J123" s="70" t="str">
        <f>IF(J14="","",J14)</f>
        <v>13. 12. 2021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Mesto Snina</v>
      </c>
      <c r="G125" s="34"/>
      <c r="H125" s="34"/>
      <c r="I125" s="28" t="s">
        <v>29</v>
      </c>
      <c r="J125" s="32" t="str">
        <f>E23</f>
        <v>Ing. Róbert Šmajda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Martin Kofira - KM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170</v>
      </c>
      <c r="D128" s="164" t="s">
        <v>60</v>
      </c>
      <c r="E128" s="164" t="s">
        <v>56</v>
      </c>
      <c r="F128" s="164" t="s">
        <v>57</v>
      </c>
      <c r="G128" s="164" t="s">
        <v>171</v>
      </c>
      <c r="H128" s="164" t="s">
        <v>172</v>
      </c>
      <c r="I128" s="164" t="s">
        <v>173</v>
      </c>
      <c r="J128" s="165" t="s">
        <v>143</v>
      </c>
      <c r="K128" s="166" t="s">
        <v>174</v>
      </c>
      <c r="L128" s="167"/>
      <c r="M128" s="87" t="s">
        <v>1</v>
      </c>
      <c r="N128" s="88" t="s">
        <v>39</v>
      </c>
      <c r="O128" s="88" t="s">
        <v>175</v>
      </c>
      <c r="P128" s="88" t="s">
        <v>176</v>
      </c>
      <c r="Q128" s="88" t="s">
        <v>177</v>
      </c>
      <c r="R128" s="88" t="s">
        <v>178</v>
      </c>
      <c r="S128" s="88" t="s">
        <v>179</v>
      </c>
      <c r="T128" s="89" t="s">
        <v>180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144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P130+P167+P178</f>
        <v>0</v>
      </c>
      <c r="Q129" s="91"/>
      <c r="R129" s="169">
        <f>R130+R167+R178</f>
        <v>9</v>
      </c>
      <c r="S129" s="91"/>
      <c r="T129" s="170">
        <f>T130+T167+T178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145</v>
      </c>
      <c r="BK129" s="171">
        <f>BK130+BK167+BK178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181</v>
      </c>
      <c r="F130" s="174" t="s">
        <v>182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P131+P146+P149+P165</f>
        <v>0</v>
      </c>
      <c r="Q130" s="178"/>
      <c r="R130" s="179">
        <f>R131+R146+R149+R165</f>
        <v>9</v>
      </c>
      <c r="S130" s="178"/>
      <c r="T130" s="180">
        <f>T131+T146+T149+T165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183</v>
      </c>
      <c r="BK130" s="182">
        <f>BK131+BK146+BK149+BK165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82</v>
      </c>
      <c r="F131" s="183" t="s">
        <v>1512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SUM(P132:P145)</f>
        <v>0</v>
      </c>
      <c r="Q131" s="178"/>
      <c r="R131" s="179">
        <f>SUM(R132:R145)</f>
        <v>9</v>
      </c>
      <c r="S131" s="178"/>
      <c r="T131" s="180">
        <f>SUM(T132:T145)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183</v>
      </c>
      <c r="BK131" s="182">
        <f>SUM(BK132:BK145)</f>
        <v>0</v>
      </c>
    </row>
    <row r="132" s="2" customFormat="1" ht="16.5" customHeight="1">
      <c r="A132" s="34"/>
      <c r="B132" s="185"/>
      <c r="C132" s="186" t="s">
        <v>82</v>
      </c>
      <c r="D132" s="186" t="s">
        <v>185</v>
      </c>
      <c r="E132" s="187" t="s">
        <v>1856</v>
      </c>
      <c r="F132" s="188" t="s">
        <v>1857</v>
      </c>
      <c r="G132" s="189" t="s">
        <v>188</v>
      </c>
      <c r="H132" s="190">
        <v>17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189</v>
      </c>
      <c r="AT132" s="198" t="s">
        <v>185</v>
      </c>
      <c r="AU132" s="198" t="s">
        <v>87</v>
      </c>
      <c r="AY132" s="15" t="s">
        <v>183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87</v>
      </c>
      <c r="BK132" s="199">
        <f>ROUND(I132*H132,2)</f>
        <v>0</v>
      </c>
      <c r="BL132" s="15" t="s">
        <v>189</v>
      </c>
      <c r="BM132" s="198" t="s">
        <v>87</v>
      </c>
    </row>
    <row r="133" s="2" customFormat="1" ht="16.5" customHeight="1">
      <c r="A133" s="34"/>
      <c r="B133" s="185"/>
      <c r="C133" s="186" t="s">
        <v>87</v>
      </c>
      <c r="D133" s="186" t="s">
        <v>185</v>
      </c>
      <c r="E133" s="187" t="s">
        <v>1858</v>
      </c>
      <c r="F133" s="188" t="s">
        <v>1859</v>
      </c>
      <c r="G133" s="189" t="s">
        <v>1515</v>
      </c>
      <c r="H133" s="190">
        <v>17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189</v>
      </c>
      <c r="AT133" s="198" t="s">
        <v>185</v>
      </c>
      <c r="AU133" s="198" t="s">
        <v>87</v>
      </c>
      <c r="AY133" s="15" t="s">
        <v>183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87</v>
      </c>
      <c r="BK133" s="199">
        <f>ROUND(I133*H133,2)</f>
        <v>0</v>
      </c>
      <c r="BL133" s="15" t="s">
        <v>189</v>
      </c>
      <c r="BM133" s="198" t="s">
        <v>189</v>
      </c>
    </row>
    <row r="134" s="2" customFormat="1" ht="16.5" customHeight="1">
      <c r="A134" s="34"/>
      <c r="B134" s="185"/>
      <c r="C134" s="186" t="s">
        <v>92</v>
      </c>
      <c r="D134" s="186" t="s">
        <v>185</v>
      </c>
      <c r="E134" s="187" t="s">
        <v>1513</v>
      </c>
      <c r="F134" s="188" t="s">
        <v>1860</v>
      </c>
      <c r="G134" s="189" t="s">
        <v>188</v>
      </c>
      <c r="H134" s="190">
        <v>34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189</v>
      </c>
      <c r="AT134" s="198" t="s">
        <v>185</v>
      </c>
      <c r="AU134" s="198" t="s">
        <v>87</v>
      </c>
      <c r="AY134" s="15" t="s">
        <v>183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87</v>
      </c>
      <c r="BK134" s="199">
        <f>ROUND(I134*H134,2)</f>
        <v>0</v>
      </c>
      <c r="BL134" s="15" t="s">
        <v>189</v>
      </c>
      <c r="BM134" s="198" t="s">
        <v>195</v>
      </c>
    </row>
    <row r="135" s="2" customFormat="1" ht="16.5" customHeight="1">
      <c r="A135" s="34"/>
      <c r="B135" s="185"/>
      <c r="C135" s="186" t="s">
        <v>189</v>
      </c>
      <c r="D135" s="186" t="s">
        <v>185</v>
      </c>
      <c r="E135" s="187" t="s">
        <v>1516</v>
      </c>
      <c r="F135" s="188" t="s">
        <v>1517</v>
      </c>
      <c r="G135" s="189" t="s">
        <v>188</v>
      </c>
      <c r="H135" s="190">
        <v>34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189</v>
      </c>
      <c r="AT135" s="198" t="s">
        <v>185</v>
      </c>
      <c r="AU135" s="198" t="s">
        <v>87</v>
      </c>
      <c r="AY135" s="15" t="s">
        <v>183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87</v>
      </c>
      <c r="BK135" s="199">
        <f>ROUND(I135*H135,2)</f>
        <v>0</v>
      </c>
      <c r="BL135" s="15" t="s">
        <v>189</v>
      </c>
      <c r="BM135" s="198" t="s">
        <v>198</v>
      </c>
    </row>
    <row r="136" s="2" customFormat="1" ht="24.15" customHeight="1">
      <c r="A136" s="34"/>
      <c r="B136" s="185"/>
      <c r="C136" s="186" t="s">
        <v>199</v>
      </c>
      <c r="D136" s="186" t="s">
        <v>185</v>
      </c>
      <c r="E136" s="187" t="s">
        <v>1861</v>
      </c>
      <c r="F136" s="188" t="s">
        <v>1862</v>
      </c>
      <c r="G136" s="189" t="s">
        <v>297</v>
      </c>
      <c r="H136" s="190">
        <v>7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189</v>
      </c>
      <c r="AT136" s="198" t="s">
        <v>185</v>
      </c>
      <c r="AU136" s="198" t="s">
        <v>87</v>
      </c>
      <c r="AY136" s="15" t="s">
        <v>183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87</v>
      </c>
      <c r="BK136" s="199">
        <f>ROUND(I136*H136,2)</f>
        <v>0</v>
      </c>
      <c r="BL136" s="15" t="s">
        <v>189</v>
      </c>
      <c r="BM136" s="198" t="s">
        <v>202</v>
      </c>
    </row>
    <row r="137" s="2" customFormat="1" ht="24.15" customHeight="1">
      <c r="A137" s="34"/>
      <c r="B137" s="185"/>
      <c r="C137" s="186" t="s">
        <v>195</v>
      </c>
      <c r="D137" s="186" t="s">
        <v>185</v>
      </c>
      <c r="E137" s="187" t="s">
        <v>1763</v>
      </c>
      <c r="F137" s="188" t="s">
        <v>1764</v>
      </c>
      <c r="G137" s="189" t="s">
        <v>213</v>
      </c>
      <c r="H137" s="190">
        <v>84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189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189</v>
      </c>
      <c r="BM137" s="198" t="s">
        <v>206</v>
      </c>
    </row>
    <row r="138" s="2" customFormat="1" ht="24.15" customHeight="1">
      <c r="A138" s="34"/>
      <c r="B138" s="185"/>
      <c r="C138" s="186" t="s">
        <v>207</v>
      </c>
      <c r="D138" s="186" t="s">
        <v>185</v>
      </c>
      <c r="E138" s="187" t="s">
        <v>1765</v>
      </c>
      <c r="F138" s="188" t="s">
        <v>1766</v>
      </c>
      <c r="G138" s="189" t="s">
        <v>213</v>
      </c>
      <c r="H138" s="190">
        <v>84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210</v>
      </c>
    </row>
    <row r="139" s="2" customFormat="1" ht="21.75" customHeight="1">
      <c r="A139" s="34"/>
      <c r="B139" s="185"/>
      <c r="C139" s="186" t="s">
        <v>198</v>
      </c>
      <c r="D139" s="186" t="s">
        <v>185</v>
      </c>
      <c r="E139" s="187" t="s">
        <v>1863</v>
      </c>
      <c r="F139" s="188" t="s">
        <v>1864</v>
      </c>
      <c r="G139" s="189" t="s">
        <v>1515</v>
      </c>
      <c r="H139" s="190">
        <v>20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214</v>
      </c>
    </row>
    <row r="140" s="2" customFormat="1" ht="37.8" customHeight="1">
      <c r="A140" s="34"/>
      <c r="B140" s="185"/>
      <c r="C140" s="186" t="s">
        <v>215</v>
      </c>
      <c r="D140" s="186" t="s">
        <v>185</v>
      </c>
      <c r="E140" s="187" t="s">
        <v>1525</v>
      </c>
      <c r="F140" s="188" t="s">
        <v>1526</v>
      </c>
      <c r="G140" s="189" t="s">
        <v>188</v>
      </c>
      <c r="H140" s="190">
        <v>60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1865</v>
      </c>
    </row>
    <row r="141" s="2" customFormat="1" ht="16.5" customHeight="1">
      <c r="A141" s="34"/>
      <c r="B141" s="185"/>
      <c r="C141" s="186" t="s">
        <v>202</v>
      </c>
      <c r="D141" s="186" t="s">
        <v>185</v>
      </c>
      <c r="E141" s="187" t="s">
        <v>1520</v>
      </c>
      <c r="F141" s="188" t="s">
        <v>1521</v>
      </c>
      <c r="G141" s="189" t="s">
        <v>1515</v>
      </c>
      <c r="H141" s="190">
        <v>20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218</v>
      </c>
    </row>
    <row r="142" s="2" customFormat="1" ht="24.15" customHeight="1">
      <c r="A142" s="34"/>
      <c r="B142" s="185"/>
      <c r="C142" s="186" t="s">
        <v>221</v>
      </c>
      <c r="D142" s="186" t="s">
        <v>185</v>
      </c>
      <c r="E142" s="187" t="s">
        <v>1528</v>
      </c>
      <c r="F142" s="188" t="s">
        <v>1529</v>
      </c>
      <c r="G142" s="189" t="s">
        <v>194</v>
      </c>
      <c r="H142" s="190">
        <v>33.399999999999999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1866</v>
      </c>
    </row>
    <row r="143" s="2" customFormat="1" ht="33" customHeight="1">
      <c r="A143" s="34"/>
      <c r="B143" s="185"/>
      <c r="C143" s="186" t="s">
        <v>206</v>
      </c>
      <c r="D143" s="186" t="s">
        <v>185</v>
      </c>
      <c r="E143" s="187" t="s">
        <v>1531</v>
      </c>
      <c r="F143" s="188" t="s">
        <v>1532</v>
      </c>
      <c r="G143" s="189" t="s">
        <v>1515</v>
      </c>
      <c r="H143" s="190">
        <v>31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7</v>
      </c>
    </row>
    <row r="144" s="2" customFormat="1" ht="24.15" customHeight="1">
      <c r="A144" s="34"/>
      <c r="B144" s="185"/>
      <c r="C144" s="186" t="s">
        <v>228</v>
      </c>
      <c r="D144" s="186" t="s">
        <v>185</v>
      </c>
      <c r="E144" s="187" t="s">
        <v>1533</v>
      </c>
      <c r="F144" s="188" t="s">
        <v>1534</v>
      </c>
      <c r="G144" s="189" t="s">
        <v>188</v>
      </c>
      <c r="H144" s="190">
        <v>9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224</v>
      </c>
    </row>
    <row r="145" s="2" customFormat="1" ht="16.5" customHeight="1">
      <c r="A145" s="34"/>
      <c r="B145" s="185"/>
      <c r="C145" s="200" t="s">
        <v>210</v>
      </c>
      <c r="D145" s="200" t="s">
        <v>268</v>
      </c>
      <c r="E145" s="201" t="s">
        <v>1867</v>
      </c>
      <c r="F145" s="202" t="s">
        <v>1536</v>
      </c>
      <c r="G145" s="203" t="s">
        <v>188</v>
      </c>
      <c r="H145" s="204">
        <v>9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1</v>
      </c>
      <c r="R145" s="196">
        <f>Q145*H145</f>
        <v>9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198</v>
      </c>
      <c r="AT145" s="198" t="s">
        <v>268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1868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189</v>
      </c>
      <c r="F146" s="183" t="s">
        <v>1538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SUM(P147:P148)</f>
        <v>0</v>
      </c>
      <c r="Q146" s="178"/>
      <c r="R146" s="179">
        <f>SUM(R147:R148)</f>
        <v>0</v>
      </c>
      <c r="S146" s="178"/>
      <c r="T146" s="18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82</v>
      </c>
      <c r="AY146" s="173" t="s">
        <v>183</v>
      </c>
      <c r="BK146" s="182">
        <f>SUM(BK147:BK148)</f>
        <v>0</v>
      </c>
    </row>
    <row r="147" s="2" customFormat="1" ht="33" customHeight="1">
      <c r="A147" s="34"/>
      <c r="B147" s="185"/>
      <c r="C147" s="186" t="s">
        <v>235</v>
      </c>
      <c r="D147" s="186" t="s">
        <v>185</v>
      </c>
      <c r="E147" s="187" t="s">
        <v>1539</v>
      </c>
      <c r="F147" s="188" t="s">
        <v>1540</v>
      </c>
      <c r="G147" s="189" t="s">
        <v>1515</v>
      </c>
      <c r="H147" s="190">
        <v>4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189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227</v>
      </c>
    </row>
    <row r="148" s="2" customFormat="1" ht="21.75" customHeight="1">
      <c r="A148" s="34"/>
      <c r="B148" s="185"/>
      <c r="C148" s="186" t="s">
        <v>214</v>
      </c>
      <c r="D148" s="186" t="s">
        <v>185</v>
      </c>
      <c r="E148" s="187" t="s">
        <v>1869</v>
      </c>
      <c r="F148" s="188" t="s">
        <v>1870</v>
      </c>
      <c r="G148" s="189" t="s">
        <v>1515</v>
      </c>
      <c r="H148" s="190">
        <v>0.25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189</v>
      </c>
      <c r="AT148" s="198" t="s">
        <v>185</v>
      </c>
      <c r="AU148" s="198" t="s">
        <v>87</v>
      </c>
      <c r="AY148" s="15" t="s">
        <v>183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87</v>
      </c>
      <c r="BK148" s="199">
        <f>ROUND(I148*H148,2)</f>
        <v>0</v>
      </c>
      <c r="BL148" s="15" t="s">
        <v>189</v>
      </c>
      <c r="BM148" s="198" t="s">
        <v>231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198</v>
      </c>
      <c r="F149" s="183" t="s">
        <v>1784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SUM(P150:P164)</f>
        <v>0</v>
      </c>
      <c r="Q149" s="178"/>
      <c r="R149" s="179">
        <f>SUM(R150:R164)</f>
        <v>0</v>
      </c>
      <c r="S149" s="178"/>
      <c r="T149" s="180">
        <f>SUM(T150:T164)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1" t="s">
        <v>74</v>
      </c>
      <c r="AU149" s="181" t="s">
        <v>82</v>
      </c>
      <c r="AY149" s="173" t="s">
        <v>183</v>
      </c>
      <c r="BK149" s="182">
        <f>SUM(BK150:BK164)</f>
        <v>0</v>
      </c>
    </row>
    <row r="150" s="2" customFormat="1" ht="33" customHeight="1">
      <c r="A150" s="34"/>
      <c r="B150" s="185"/>
      <c r="C150" s="186" t="s">
        <v>243</v>
      </c>
      <c r="D150" s="186" t="s">
        <v>185</v>
      </c>
      <c r="E150" s="187" t="s">
        <v>1871</v>
      </c>
      <c r="F150" s="188" t="s">
        <v>1872</v>
      </c>
      <c r="G150" s="189" t="s">
        <v>297</v>
      </c>
      <c r="H150" s="190">
        <v>28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189</v>
      </c>
      <c r="AT150" s="198" t="s">
        <v>185</v>
      </c>
      <c r="AU150" s="198" t="s">
        <v>87</v>
      </c>
      <c r="AY150" s="15" t="s">
        <v>183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87</v>
      </c>
      <c r="BK150" s="199">
        <f>ROUND(I150*H150,2)</f>
        <v>0</v>
      </c>
      <c r="BL150" s="15" t="s">
        <v>189</v>
      </c>
      <c r="BM150" s="198" t="s">
        <v>234</v>
      </c>
    </row>
    <row r="151" s="2" customFormat="1" ht="24.15" customHeight="1">
      <c r="A151" s="34"/>
      <c r="B151" s="185"/>
      <c r="C151" s="200" t="s">
        <v>218</v>
      </c>
      <c r="D151" s="200" t="s">
        <v>268</v>
      </c>
      <c r="E151" s="201" t="s">
        <v>1873</v>
      </c>
      <c r="F151" s="202" t="s">
        <v>1874</v>
      </c>
      <c r="G151" s="203" t="s">
        <v>297</v>
      </c>
      <c r="H151" s="204">
        <v>28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198</v>
      </c>
      <c r="AT151" s="198" t="s">
        <v>268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239</v>
      </c>
    </row>
    <row r="152" s="2" customFormat="1" ht="24.15" customHeight="1">
      <c r="A152" s="34"/>
      <c r="B152" s="185"/>
      <c r="C152" s="200" t="s">
        <v>250</v>
      </c>
      <c r="D152" s="200" t="s">
        <v>268</v>
      </c>
      <c r="E152" s="201" t="s">
        <v>1875</v>
      </c>
      <c r="F152" s="202" t="s">
        <v>1876</v>
      </c>
      <c r="G152" s="203" t="s">
        <v>238</v>
      </c>
      <c r="H152" s="204">
        <v>1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198</v>
      </c>
      <c r="AT152" s="198" t="s">
        <v>268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189</v>
      </c>
      <c r="BM152" s="198" t="s">
        <v>242</v>
      </c>
    </row>
    <row r="153" s="2" customFormat="1" ht="16.5" customHeight="1">
      <c r="A153" s="34"/>
      <c r="B153" s="185"/>
      <c r="C153" s="200" t="s">
        <v>7</v>
      </c>
      <c r="D153" s="200" t="s">
        <v>268</v>
      </c>
      <c r="E153" s="201" t="s">
        <v>1877</v>
      </c>
      <c r="F153" s="202" t="s">
        <v>1878</v>
      </c>
      <c r="G153" s="203" t="s">
        <v>297</v>
      </c>
      <c r="H153" s="204">
        <v>28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198</v>
      </c>
      <c r="AT153" s="198" t="s">
        <v>268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189</v>
      </c>
      <c r="BM153" s="198" t="s">
        <v>246</v>
      </c>
    </row>
    <row r="154" s="2" customFormat="1" ht="33" customHeight="1">
      <c r="A154" s="34"/>
      <c r="B154" s="185"/>
      <c r="C154" s="186" t="s">
        <v>257</v>
      </c>
      <c r="D154" s="186" t="s">
        <v>185</v>
      </c>
      <c r="E154" s="187" t="s">
        <v>1879</v>
      </c>
      <c r="F154" s="188" t="s">
        <v>1880</v>
      </c>
      <c r="G154" s="189" t="s">
        <v>238</v>
      </c>
      <c r="H154" s="190">
        <v>1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189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249</v>
      </c>
    </row>
    <row r="155" s="2" customFormat="1" ht="24.15" customHeight="1">
      <c r="A155" s="34"/>
      <c r="B155" s="185"/>
      <c r="C155" s="200" t="s">
        <v>224</v>
      </c>
      <c r="D155" s="200" t="s">
        <v>268</v>
      </c>
      <c r="E155" s="201" t="s">
        <v>1881</v>
      </c>
      <c r="F155" s="202" t="s">
        <v>1882</v>
      </c>
      <c r="G155" s="203" t="s">
        <v>238</v>
      </c>
      <c r="H155" s="204">
        <v>1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198</v>
      </c>
      <c r="AT155" s="198" t="s">
        <v>268</v>
      </c>
      <c r="AU155" s="198" t="s">
        <v>87</v>
      </c>
      <c r="AY155" s="15" t="s">
        <v>183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87</v>
      </c>
      <c r="BK155" s="199">
        <f>ROUND(I155*H155,2)</f>
        <v>0</v>
      </c>
      <c r="BL155" s="15" t="s">
        <v>189</v>
      </c>
      <c r="BM155" s="198" t="s">
        <v>253</v>
      </c>
    </row>
    <row r="156" s="2" customFormat="1" ht="21.75" customHeight="1">
      <c r="A156" s="34"/>
      <c r="B156" s="185"/>
      <c r="C156" s="200" t="s">
        <v>264</v>
      </c>
      <c r="D156" s="200" t="s">
        <v>268</v>
      </c>
      <c r="E156" s="201" t="s">
        <v>1883</v>
      </c>
      <c r="F156" s="202" t="s">
        <v>1884</v>
      </c>
      <c r="G156" s="203" t="s">
        <v>1885</v>
      </c>
      <c r="H156" s="204">
        <v>1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198</v>
      </c>
      <c r="AT156" s="198" t="s">
        <v>268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256</v>
      </c>
    </row>
    <row r="157" s="2" customFormat="1" ht="24.15" customHeight="1">
      <c r="A157" s="34"/>
      <c r="B157" s="185"/>
      <c r="C157" s="186" t="s">
        <v>227</v>
      </c>
      <c r="D157" s="186" t="s">
        <v>185</v>
      </c>
      <c r="E157" s="187" t="s">
        <v>1886</v>
      </c>
      <c r="F157" s="188" t="s">
        <v>1887</v>
      </c>
      <c r="G157" s="189" t="s">
        <v>238</v>
      </c>
      <c r="H157" s="190">
        <v>1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189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260</v>
      </c>
    </row>
    <row r="158" s="2" customFormat="1" ht="21.75" customHeight="1">
      <c r="A158" s="34"/>
      <c r="B158" s="185"/>
      <c r="C158" s="200" t="s">
        <v>273</v>
      </c>
      <c r="D158" s="200" t="s">
        <v>268</v>
      </c>
      <c r="E158" s="201" t="s">
        <v>1888</v>
      </c>
      <c r="F158" s="202" t="s">
        <v>1889</v>
      </c>
      <c r="G158" s="203" t="s">
        <v>238</v>
      </c>
      <c r="H158" s="204">
        <v>1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198</v>
      </c>
      <c r="AT158" s="198" t="s">
        <v>268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263</v>
      </c>
    </row>
    <row r="159" s="2" customFormat="1" ht="16.5" customHeight="1">
      <c r="A159" s="34"/>
      <c r="B159" s="185"/>
      <c r="C159" s="186" t="s">
        <v>231</v>
      </c>
      <c r="D159" s="186" t="s">
        <v>185</v>
      </c>
      <c r="E159" s="187" t="s">
        <v>1890</v>
      </c>
      <c r="F159" s="188" t="s">
        <v>1891</v>
      </c>
      <c r="G159" s="189" t="s">
        <v>1119</v>
      </c>
      <c r="H159" s="190">
        <v>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267</v>
      </c>
    </row>
    <row r="160" s="2" customFormat="1" ht="16.5" customHeight="1">
      <c r="A160" s="34"/>
      <c r="B160" s="185"/>
      <c r="C160" s="200" t="s">
        <v>280</v>
      </c>
      <c r="D160" s="200" t="s">
        <v>268</v>
      </c>
      <c r="E160" s="201" t="s">
        <v>1892</v>
      </c>
      <c r="F160" s="202" t="s">
        <v>1893</v>
      </c>
      <c r="G160" s="203" t="s">
        <v>1695</v>
      </c>
      <c r="H160" s="204">
        <v>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198</v>
      </c>
      <c r="AT160" s="198" t="s">
        <v>268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272</v>
      </c>
    </row>
    <row r="161" s="2" customFormat="1" ht="24.15" customHeight="1">
      <c r="A161" s="34"/>
      <c r="B161" s="185"/>
      <c r="C161" s="186" t="s">
        <v>234</v>
      </c>
      <c r="D161" s="186" t="s">
        <v>185</v>
      </c>
      <c r="E161" s="187" t="s">
        <v>1894</v>
      </c>
      <c r="F161" s="188" t="s">
        <v>1895</v>
      </c>
      <c r="G161" s="189" t="s">
        <v>1119</v>
      </c>
      <c r="H161" s="190">
        <v>1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189</v>
      </c>
      <c r="AT161" s="198" t="s">
        <v>185</v>
      </c>
      <c r="AU161" s="198" t="s">
        <v>87</v>
      </c>
      <c r="AY161" s="15" t="s">
        <v>183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87</v>
      </c>
      <c r="BK161" s="199">
        <f>ROUND(I161*H161,2)</f>
        <v>0</v>
      </c>
      <c r="BL161" s="15" t="s">
        <v>189</v>
      </c>
      <c r="BM161" s="198" t="s">
        <v>276</v>
      </c>
    </row>
    <row r="162" s="2" customFormat="1" ht="33" customHeight="1">
      <c r="A162" s="34"/>
      <c r="B162" s="185"/>
      <c r="C162" s="186" t="s">
        <v>287</v>
      </c>
      <c r="D162" s="186" t="s">
        <v>185</v>
      </c>
      <c r="E162" s="187" t="s">
        <v>1896</v>
      </c>
      <c r="F162" s="188" t="s">
        <v>1897</v>
      </c>
      <c r="G162" s="189" t="s">
        <v>238</v>
      </c>
      <c r="H162" s="190">
        <v>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279</v>
      </c>
    </row>
    <row r="163" s="2" customFormat="1" ht="24.15" customHeight="1">
      <c r="A163" s="34"/>
      <c r="B163" s="185"/>
      <c r="C163" s="186" t="s">
        <v>239</v>
      </c>
      <c r="D163" s="186" t="s">
        <v>185</v>
      </c>
      <c r="E163" s="187" t="s">
        <v>1898</v>
      </c>
      <c r="F163" s="188" t="s">
        <v>1899</v>
      </c>
      <c r="G163" s="189" t="s">
        <v>268</v>
      </c>
      <c r="H163" s="190">
        <v>28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189</v>
      </c>
      <c r="AT163" s="198" t="s">
        <v>185</v>
      </c>
      <c r="AU163" s="198" t="s">
        <v>87</v>
      </c>
      <c r="AY163" s="15" t="s">
        <v>183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87</v>
      </c>
      <c r="BK163" s="199">
        <f>ROUND(I163*H163,2)</f>
        <v>0</v>
      </c>
      <c r="BL163" s="15" t="s">
        <v>189</v>
      </c>
      <c r="BM163" s="198" t="s">
        <v>283</v>
      </c>
    </row>
    <row r="164" s="2" customFormat="1" ht="24.15" customHeight="1">
      <c r="A164" s="34"/>
      <c r="B164" s="185"/>
      <c r="C164" s="186" t="s">
        <v>294</v>
      </c>
      <c r="D164" s="186" t="s">
        <v>185</v>
      </c>
      <c r="E164" s="187" t="s">
        <v>1900</v>
      </c>
      <c r="F164" s="188" t="s">
        <v>1901</v>
      </c>
      <c r="G164" s="189" t="s">
        <v>268</v>
      </c>
      <c r="H164" s="190">
        <v>28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189</v>
      </c>
      <c r="AT164" s="198" t="s">
        <v>185</v>
      </c>
      <c r="AU164" s="198" t="s">
        <v>87</v>
      </c>
      <c r="AY164" s="15" t="s">
        <v>183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87</v>
      </c>
      <c r="BK164" s="199">
        <f>ROUND(I164*H164,2)</f>
        <v>0</v>
      </c>
      <c r="BL164" s="15" t="s">
        <v>189</v>
      </c>
      <c r="BM164" s="198" t="s">
        <v>286</v>
      </c>
    </row>
    <row r="165" s="12" customFormat="1" ht="22.8" customHeight="1">
      <c r="A165" s="12"/>
      <c r="B165" s="172"/>
      <c r="C165" s="12"/>
      <c r="D165" s="173" t="s">
        <v>74</v>
      </c>
      <c r="E165" s="183" t="s">
        <v>537</v>
      </c>
      <c r="F165" s="183" t="s">
        <v>1848</v>
      </c>
      <c r="G165" s="12"/>
      <c r="H165" s="12"/>
      <c r="I165" s="175"/>
      <c r="J165" s="184">
        <f>BK165</f>
        <v>0</v>
      </c>
      <c r="K165" s="12"/>
      <c r="L165" s="172"/>
      <c r="M165" s="177"/>
      <c r="N165" s="178"/>
      <c r="O165" s="178"/>
      <c r="P165" s="179">
        <f>P166</f>
        <v>0</v>
      </c>
      <c r="Q165" s="178"/>
      <c r="R165" s="179">
        <f>R166</f>
        <v>0</v>
      </c>
      <c r="S165" s="178"/>
      <c r="T165" s="18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3" t="s">
        <v>82</v>
      </c>
      <c r="AT165" s="181" t="s">
        <v>74</v>
      </c>
      <c r="AU165" s="181" t="s">
        <v>82</v>
      </c>
      <c r="AY165" s="173" t="s">
        <v>183</v>
      </c>
      <c r="BK165" s="182">
        <f>BK166</f>
        <v>0</v>
      </c>
    </row>
    <row r="166" s="2" customFormat="1" ht="24.15" customHeight="1">
      <c r="A166" s="34"/>
      <c r="B166" s="185"/>
      <c r="C166" s="186" t="s">
        <v>242</v>
      </c>
      <c r="D166" s="186" t="s">
        <v>185</v>
      </c>
      <c r="E166" s="187" t="s">
        <v>1849</v>
      </c>
      <c r="F166" s="188" t="s">
        <v>1850</v>
      </c>
      <c r="G166" s="189" t="s">
        <v>1596</v>
      </c>
      <c r="H166" s="190">
        <v>25.530000000000001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189</v>
      </c>
      <c r="AT166" s="198" t="s">
        <v>185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189</v>
      </c>
      <c r="BM166" s="198" t="s">
        <v>290</v>
      </c>
    </row>
    <row r="167" s="12" customFormat="1" ht="25.92" customHeight="1">
      <c r="A167" s="12"/>
      <c r="B167" s="172"/>
      <c r="C167" s="12"/>
      <c r="D167" s="173" t="s">
        <v>74</v>
      </c>
      <c r="E167" s="174" t="s">
        <v>622</v>
      </c>
      <c r="F167" s="174" t="s">
        <v>623</v>
      </c>
      <c r="G167" s="12"/>
      <c r="H167" s="12"/>
      <c r="I167" s="175"/>
      <c r="J167" s="176">
        <f>BK167</f>
        <v>0</v>
      </c>
      <c r="K167" s="12"/>
      <c r="L167" s="172"/>
      <c r="M167" s="177"/>
      <c r="N167" s="178"/>
      <c r="O167" s="178"/>
      <c r="P167" s="179">
        <f>P168</f>
        <v>0</v>
      </c>
      <c r="Q167" s="178"/>
      <c r="R167" s="179">
        <f>R168</f>
        <v>0</v>
      </c>
      <c r="S167" s="178"/>
      <c r="T167" s="180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73" t="s">
        <v>87</v>
      </c>
      <c r="AT167" s="181" t="s">
        <v>74</v>
      </c>
      <c r="AU167" s="181" t="s">
        <v>75</v>
      </c>
      <c r="AY167" s="173" t="s">
        <v>183</v>
      </c>
      <c r="BK167" s="182">
        <f>BK168</f>
        <v>0</v>
      </c>
    </row>
    <row r="168" s="12" customFormat="1" ht="22.8" customHeight="1">
      <c r="A168" s="12"/>
      <c r="B168" s="172"/>
      <c r="C168" s="12"/>
      <c r="D168" s="173" t="s">
        <v>74</v>
      </c>
      <c r="E168" s="183" t="s">
        <v>661</v>
      </c>
      <c r="F168" s="183" t="s">
        <v>1597</v>
      </c>
      <c r="G168" s="12"/>
      <c r="H168" s="12"/>
      <c r="I168" s="175"/>
      <c r="J168" s="184">
        <f>BK168</f>
        <v>0</v>
      </c>
      <c r="K168" s="12"/>
      <c r="L168" s="172"/>
      <c r="M168" s="177"/>
      <c r="N168" s="178"/>
      <c r="O168" s="178"/>
      <c r="P168" s="179">
        <f>SUM(P169:P177)</f>
        <v>0</v>
      </c>
      <c r="Q168" s="178"/>
      <c r="R168" s="179">
        <f>SUM(R169:R177)</f>
        <v>0</v>
      </c>
      <c r="S168" s="178"/>
      <c r="T168" s="180">
        <f>SUM(T169:T177)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73" t="s">
        <v>87</v>
      </c>
      <c r="AT168" s="181" t="s">
        <v>74</v>
      </c>
      <c r="AU168" s="181" t="s">
        <v>82</v>
      </c>
      <c r="AY168" s="173" t="s">
        <v>183</v>
      </c>
      <c r="BK168" s="182">
        <f>SUM(BK169:BK177)</f>
        <v>0</v>
      </c>
    </row>
    <row r="169" s="2" customFormat="1" ht="24.15" customHeight="1">
      <c r="A169" s="34"/>
      <c r="B169" s="185"/>
      <c r="C169" s="186" t="s">
        <v>302</v>
      </c>
      <c r="D169" s="186" t="s">
        <v>185</v>
      </c>
      <c r="E169" s="187" t="s">
        <v>1902</v>
      </c>
      <c r="F169" s="188" t="s">
        <v>1903</v>
      </c>
      <c r="G169" s="189" t="s">
        <v>297</v>
      </c>
      <c r="H169" s="190">
        <v>1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214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214</v>
      </c>
      <c r="BM169" s="198" t="s">
        <v>293</v>
      </c>
    </row>
    <row r="170" s="2" customFormat="1" ht="24.15" customHeight="1">
      <c r="A170" s="34"/>
      <c r="B170" s="185"/>
      <c r="C170" s="200" t="s">
        <v>246</v>
      </c>
      <c r="D170" s="200" t="s">
        <v>268</v>
      </c>
      <c r="E170" s="201" t="s">
        <v>1904</v>
      </c>
      <c r="F170" s="202" t="s">
        <v>1905</v>
      </c>
      <c r="G170" s="203" t="s">
        <v>238</v>
      </c>
      <c r="H170" s="204">
        <v>3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242</v>
      </c>
      <c r="AT170" s="198" t="s">
        <v>268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214</v>
      </c>
      <c r="BM170" s="198" t="s">
        <v>298</v>
      </c>
    </row>
    <row r="171" s="2" customFormat="1" ht="16.5" customHeight="1">
      <c r="A171" s="34"/>
      <c r="B171" s="185"/>
      <c r="C171" s="186" t="s">
        <v>310</v>
      </c>
      <c r="D171" s="186" t="s">
        <v>185</v>
      </c>
      <c r="E171" s="187" t="s">
        <v>1906</v>
      </c>
      <c r="F171" s="188" t="s">
        <v>1907</v>
      </c>
      <c r="G171" s="189" t="s">
        <v>238</v>
      </c>
      <c r="H171" s="190">
        <v>4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214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214</v>
      </c>
      <c r="BM171" s="198" t="s">
        <v>301</v>
      </c>
    </row>
    <row r="172" s="2" customFormat="1" ht="21.75" customHeight="1">
      <c r="A172" s="34"/>
      <c r="B172" s="185"/>
      <c r="C172" s="200" t="s">
        <v>249</v>
      </c>
      <c r="D172" s="200" t="s">
        <v>268</v>
      </c>
      <c r="E172" s="201" t="s">
        <v>1908</v>
      </c>
      <c r="F172" s="202" t="s">
        <v>1909</v>
      </c>
      <c r="G172" s="203" t="s">
        <v>238</v>
      </c>
      <c r="H172" s="204">
        <v>1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242</v>
      </c>
      <c r="AT172" s="198" t="s">
        <v>268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214</v>
      </c>
      <c r="BM172" s="198" t="s">
        <v>305</v>
      </c>
    </row>
    <row r="173" s="2" customFormat="1" ht="21.75" customHeight="1">
      <c r="A173" s="34"/>
      <c r="B173" s="185"/>
      <c r="C173" s="200" t="s">
        <v>317</v>
      </c>
      <c r="D173" s="200" t="s">
        <v>268</v>
      </c>
      <c r="E173" s="201" t="s">
        <v>1910</v>
      </c>
      <c r="F173" s="202" t="s">
        <v>1911</v>
      </c>
      <c r="G173" s="203" t="s">
        <v>238</v>
      </c>
      <c r="H173" s="204">
        <v>2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242</v>
      </c>
      <c r="AT173" s="198" t="s">
        <v>268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214</v>
      </c>
      <c r="BM173" s="198" t="s">
        <v>308</v>
      </c>
    </row>
    <row r="174" s="2" customFormat="1" ht="16.5" customHeight="1">
      <c r="A174" s="34"/>
      <c r="B174" s="185"/>
      <c r="C174" s="200" t="s">
        <v>253</v>
      </c>
      <c r="D174" s="200" t="s">
        <v>268</v>
      </c>
      <c r="E174" s="201" t="s">
        <v>1649</v>
      </c>
      <c r="F174" s="202" t="s">
        <v>1650</v>
      </c>
      <c r="G174" s="203" t="s">
        <v>238</v>
      </c>
      <c r="H174" s="204">
        <v>1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242</v>
      </c>
      <c r="AT174" s="198" t="s">
        <v>268</v>
      </c>
      <c r="AU174" s="198" t="s">
        <v>87</v>
      </c>
      <c r="AY174" s="15" t="s">
        <v>183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87</v>
      </c>
      <c r="BK174" s="199">
        <f>ROUND(I174*H174,2)</f>
        <v>0</v>
      </c>
      <c r="BL174" s="15" t="s">
        <v>214</v>
      </c>
      <c r="BM174" s="198" t="s">
        <v>313</v>
      </c>
    </row>
    <row r="175" s="2" customFormat="1" ht="16.5" customHeight="1">
      <c r="A175" s="34"/>
      <c r="B175" s="185"/>
      <c r="C175" s="200" t="s">
        <v>324</v>
      </c>
      <c r="D175" s="200" t="s">
        <v>268</v>
      </c>
      <c r="E175" s="201" t="s">
        <v>1912</v>
      </c>
      <c r="F175" s="202" t="s">
        <v>1913</v>
      </c>
      <c r="G175" s="203" t="s">
        <v>1695</v>
      </c>
      <c r="H175" s="204">
        <v>1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242</v>
      </c>
      <c r="AT175" s="198" t="s">
        <v>268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214</v>
      </c>
      <c r="BM175" s="198" t="s">
        <v>316</v>
      </c>
    </row>
    <row r="176" s="2" customFormat="1" ht="21.75" customHeight="1">
      <c r="A176" s="34"/>
      <c r="B176" s="185"/>
      <c r="C176" s="186" t="s">
        <v>256</v>
      </c>
      <c r="D176" s="186" t="s">
        <v>185</v>
      </c>
      <c r="E176" s="187" t="s">
        <v>1914</v>
      </c>
      <c r="F176" s="188" t="s">
        <v>1915</v>
      </c>
      <c r="G176" s="189" t="s">
        <v>238</v>
      </c>
      <c r="H176" s="190">
        <v>1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214</v>
      </c>
      <c r="AT176" s="198" t="s">
        <v>185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214</v>
      </c>
      <c r="BM176" s="198" t="s">
        <v>320</v>
      </c>
    </row>
    <row r="177" s="2" customFormat="1" ht="16.5" customHeight="1">
      <c r="A177" s="34"/>
      <c r="B177" s="185"/>
      <c r="C177" s="200" t="s">
        <v>331</v>
      </c>
      <c r="D177" s="200" t="s">
        <v>268</v>
      </c>
      <c r="E177" s="201" t="s">
        <v>1916</v>
      </c>
      <c r="F177" s="202" t="s">
        <v>1917</v>
      </c>
      <c r="G177" s="203" t="s">
        <v>1695</v>
      </c>
      <c r="H177" s="204">
        <v>1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242</v>
      </c>
      <c r="AT177" s="198" t="s">
        <v>268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214</v>
      </c>
      <c r="BM177" s="198" t="s">
        <v>323</v>
      </c>
    </row>
    <row r="178" s="12" customFormat="1" ht="25.92" customHeight="1">
      <c r="A178" s="12"/>
      <c r="B178" s="172"/>
      <c r="C178" s="12"/>
      <c r="D178" s="173" t="s">
        <v>74</v>
      </c>
      <c r="E178" s="174" t="s">
        <v>268</v>
      </c>
      <c r="F178" s="174" t="s">
        <v>1110</v>
      </c>
      <c r="G178" s="12"/>
      <c r="H178" s="12"/>
      <c r="I178" s="175"/>
      <c r="J178" s="176">
        <f>BK178</f>
        <v>0</v>
      </c>
      <c r="K178" s="12"/>
      <c r="L178" s="172"/>
      <c r="M178" s="177"/>
      <c r="N178" s="178"/>
      <c r="O178" s="178"/>
      <c r="P178" s="179">
        <f>P179</f>
        <v>0</v>
      </c>
      <c r="Q178" s="178"/>
      <c r="R178" s="179">
        <f>R179</f>
        <v>0</v>
      </c>
      <c r="S178" s="178"/>
      <c r="T178" s="180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3" t="s">
        <v>92</v>
      </c>
      <c r="AT178" s="181" t="s">
        <v>74</v>
      </c>
      <c r="AU178" s="181" t="s">
        <v>75</v>
      </c>
      <c r="AY178" s="173" t="s">
        <v>183</v>
      </c>
      <c r="BK178" s="182">
        <f>BK179</f>
        <v>0</v>
      </c>
    </row>
    <row r="179" s="12" customFormat="1" ht="22.8" customHeight="1">
      <c r="A179" s="12"/>
      <c r="B179" s="172"/>
      <c r="C179" s="12"/>
      <c r="D179" s="173" t="s">
        <v>74</v>
      </c>
      <c r="E179" s="183" t="s">
        <v>1918</v>
      </c>
      <c r="F179" s="183" t="s">
        <v>1919</v>
      </c>
      <c r="G179" s="12"/>
      <c r="H179" s="12"/>
      <c r="I179" s="175"/>
      <c r="J179" s="184">
        <f>BK179</f>
        <v>0</v>
      </c>
      <c r="K179" s="12"/>
      <c r="L179" s="172"/>
      <c r="M179" s="177"/>
      <c r="N179" s="178"/>
      <c r="O179" s="178"/>
      <c r="P179" s="179">
        <f>SUM(P180:P183)</f>
        <v>0</v>
      </c>
      <c r="Q179" s="178"/>
      <c r="R179" s="179">
        <f>SUM(R180:R183)</f>
        <v>0</v>
      </c>
      <c r="S179" s="178"/>
      <c r="T179" s="180">
        <f>SUM(T180:T183)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3" t="s">
        <v>92</v>
      </c>
      <c r="AT179" s="181" t="s">
        <v>74</v>
      </c>
      <c r="AU179" s="181" t="s">
        <v>82</v>
      </c>
      <c r="AY179" s="173" t="s">
        <v>183</v>
      </c>
      <c r="BK179" s="182">
        <f>SUM(BK180:BK183)</f>
        <v>0</v>
      </c>
    </row>
    <row r="180" s="2" customFormat="1" ht="24.15" customHeight="1">
      <c r="A180" s="34"/>
      <c r="B180" s="185"/>
      <c r="C180" s="186" t="s">
        <v>260</v>
      </c>
      <c r="D180" s="186" t="s">
        <v>185</v>
      </c>
      <c r="E180" s="187" t="s">
        <v>1920</v>
      </c>
      <c r="F180" s="188" t="s">
        <v>1921</v>
      </c>
      <c r="G180" s="189" t="s">
        <v>297</v>
      </c>
      <c r="H180" s="190">
        <v>7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301</v>
      </c>
      <c r="AT180" s="198" t="s">
        <v>185</v>
      </c>
      <c r="AU180" s="198" t="s">
        <v>87</v>
      </c>
      <c r="AY180" s="15" t="s">
        <v>183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87</v>
      </c>
      <c r="BK180" s="199">
        <f>ROUND(I180*H180,2)</f>
        <v>0</v>
      </c>
      <c r="BL180" s="15" t="s">
        <v>301</v>
      </c>
      <c r="BM180" s="198" t="s">
        <v>327</v>
      </c>
    </row>
    <row r="181" s="2" customFormat="1" ht="24.15" customHeight="1">
      <c r="A181" s="34"/>
      <c r="B181" s="185"/>
      <c r="C181" s="200" t="s">
        <v>338</v>
      </c>
      <c r="D181" s="200" t="s">
        <v>268</v>
      </c>
      <c r="E181" s="201" t="s">
        <v>1922</v>
      </c>
      <c r="F181" s="202" t="s">
        <v>1923</v>
      </c>
      <c r="G181" s="203" t="s">
        <v>297</v>
      </c>
      <c r="H181" s="204">
        <v>7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656</v>
      </c>
      <c r="AT181" s="198" t="s">
        <v>268</v>
      </c>
      <c r="AU181" s="198" t="s">
        <v>87</v>
      </c>
      <c r="AY181" s="15" t="s">
        <v>183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87</v>
      </c>
      <c r="BK181" s="199">
        <f>ROUND(I181*H181,2)</f>
        <v>0</v>
      </c>
      <c r="BL181" s="15" t="s">
        <v>301</v>
      </c>
      <c r="BM181" s="198" t="s">
        <v>330</v>
      </c>
    </row>
    <row r="182" s="2" customFormat="1" ht="16.5" customHeight="1">
      <c r="A182" s="34"/>
      <c r="B182" s="185"/>
      <c r="C182" s="200" t="s">
        <v>263</v>
      </c>
      <c r="D182" s="200" t="s">
        <v>268</v>
      </c>
      <c r="E182" s="201" t="s">
        <v>1924</v>
      </c>
      <c r="F182" s="202" t="s">
        <v>1925</v>
      </c>
      <c r="G182" s="203" t="s">
        <v>238</v>
      </c>
      <c r="H182" s="204">
        <v>2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656</v>
      </c>
      <c r="AT182" s="198" t="s">
        <v>268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301</v>
      </c>
      <c r="BM182" s="198" t="s">
        <v>334</v>
      </c>
    </row>
    <row r="183" s="2" customFormat="1" ht="24.15" customHeight="1">
      <c r="A183" s="34"/>
      <c r="B183" s="185"/>
      <c r="C183" s="186" t="s">
        <v>345</v>
      </c>
      <c r="D183" s="186" t="s">
        <v>185</v>
      </c>
      <c r="E183" s="187" t="s">
        <v>1926</v>
      </c>
      <c r="F183" s="188" t="s">
        <v>1927</v>
      </c>
      <c r="G183" s="189" t="s">
        <v>268</v>
      </c>
      <c r="H183" s="190">
        <v>7</v>
      </c>
      <c r="I183" s="191"/>
      <c r="J183" s="192">
        <f>ROUND(I183*H183,2)</f>
        <v>0</v>
      </c>
      <c r="K183" s="193"/>
      <c r="L183" s="35"/>
      <c r="M183" s="211" t="s">
        <v>1</v>
      </c>
      <c r="N183" s="212" t="s">
        <v>41</v>
      </c>
      <c r="O183" s="213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301</v>
      </c>
      <c r="AT183" s="198" t="s">
        <v>185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301</v>
      </c>
      <c r="BM183" s="198" t="s">
        <v>337</v>
      </c>
    </row>
    <row r="184" s="2" customFormat="1" ht="6.96" customHeight="1">
      <c r="A184" s="34"/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35"/>
      <c r="M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</sheetData>
  <autoFilter ref="C128:K18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134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ZARIADENIE OPATROVATEĽSKEJ SLUŽBY A DENNÝ STACIONÁR V OBJEKTE SÚP. Č. 2845</v>
      </c>
      <c r="F7" s="28"/>
      <c r="G7" s="28"/>
      <c r="H7" s="28"/>
      <c r="L7" s="18"/>
    </row>
    <row r="8" s="1" customFormat="1" ht="12" customHeight="1">
      <c r="B8" s="18"/>
      <c r="D8" s="28" t="s">
        <v>135</v>
      </c>
      <c r="L8" s="18"/>
    </row>
    <row r="9" s="2" customFormat="1" ht="23.25" customHeight="1">
      <c r="A9" s="34"/>
      <c r="B9" s="35"/>
      <c r="C9" s="34"/>
      <c r="D9" s="34"/>
      <c r="E9" s="131" t="s">
        <v>136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1928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13. 12. 2021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3"/>
      <c r="B29" s="134"/>
      <c r="C29" s="133"/>
      <c r="D29" s="133"/>
      <c r="E29" s="32" t="s">
        <v>1</v>
      </c>
      <c r="F29" s="32"/>
      <c r="G29" s="32"/>
      <c r="H29" s="32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6" t="s">
        <v>35</v>
      </c>
      <c r="E32" s="34"/>
      <c r="F32" s="34"/>
      <c r="G32" s="34"/>
      <c r="H32" s="34"/>
      <c r="I32" s="34"/>
      <c r="J32" s="97">
        <f>ROUND(J134,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41" t="s">
        <v>40</v>
      </c>
      <c r="F35" s="137">
        <f>ROUND((SUM(BE134:BE183)),  2)</f>
        <v>0</v>
      </c>
      <c r="G35" s="138"/>
      <c r="H35" s="138"/>
      <c r="I35" s="139">
        <v>0.20000000000000001</v>
      </c>
      <c r="J35" s="137">
        <f>ROUND(((SUM(BE134:BE183))*I35),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ROUND((SUM(BF134:BF183)),  2)</f>
        <v>0</v>
      </c>
      <c r="G36" s="138"/>
      <c r="H36" s="138"/>
      <c r="I36" s="139">
        <v>0.20000000000000001</v>
      </c>
      <c r="J36" s="137">
        <f>ROUND(((SUM(BF134:BF183))*I36),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ROUND((SUM(BG134:BG183)),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ROUND((SUM(BH134:BH183)),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ROUND((SUM(BI134:BI183)),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141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ZARIADENIE OPATROVATEĽSKEJ SLUŽBY A DENNÝ STACIONÁR V OBJEKTE SÚP. Č. 2845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135</v>
      </c>
      <c r="L86" s="18"/>
    </row>
    <row r="87" s="2" customFormat="1" ht="23.25" customHeight="1">
      <c r="A87" s="34"/>
      <c r="B87" s="35"/>
      <c r="C87" s="34"/>
      <c r="D87" s="34"/>
      <c r="E87" s="131" t="s">
        <v>136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04 - SO 04 - TEPLOVODNÁ PRÍPOJKA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parc. č. C KN 5066/204, k.ú. Snina</v>
      </c>
      <c r="G91" s="34"/>
      <c r="H91" s="34"/>
      <c r="I91" s="28" t="s">
        <v>21</v>
      </c>
      <c r="J91" s="70" t="str">
        <f>IF(J14="","",J14)</f>
        <v>13. 12. 2021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Snina</v>
      </c>
      <c r="G93" s="34"/>
      <c r="H93" s="34"/>
      <c r="I93" s="28" t="s">
        <v>29</v>
      </c>
      <c r="J93" s="32" t="str">
        <f>E23</f>
        <v>Ing. Róbert Šmajda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Martin Kofira - KM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142</v>
      </c>
      <c r="D96" s="142"/>
      <c r="E96" s="142"/>
      <c r="F96" s="142"/>
      <c r="G96" s="142"/>
      <c r="H96" s="142"/>
      <c r="I96" s="142"/>
      <c r="J96" s="151" t="s">
        <v>143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144</v>
      </c>
      <c r="D98" s="34"/>
      <c r="E98" s="34"/>
      <c r="F98" s="34"/>
      <c r="G98" s="34"/>
      <c r="H98" s="34"/>
      <c r="I98" s="34"/>
      <c r="J98" s="97">
        <f>J134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145</v>
      </c>
    </row>
    <row r="99" s="9" customFormat="1" ht="24.96" customHeight="1">
      <c r="A99" s="9"/>
      <c r="B99" s="153"/>
      <c r="C99" s="9"/>
      <c r="D99" s="154" t="s">
        <v>146</v>
      </c>
      <c r="E99" s="155"/>
      <c r="F99" s="155"/>
      <c r="G99" s="155"/>
      <c r="H99" s="155"/>
      <c r="I99" s="155"/>
      <c r="J99" s="156">
        <f>J135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1504</v>
      </c>
      <c r="E100" s="159"/>
      <c r="F100" s="159"/>
      <c r="G100" s="159"/>
      <c r="H100" s="159"/>
      <c r="I100" s="159"/>
      <c r="J100" s="160">
        <f>J136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148</v>
      </c>
      <c r="E101" s="159"/>
      <c r="F101" s="159"/>
      <c r="G101" s="159"/>
      <c r="H101" s="159"/>
      <c r="I101" s="159"/>
      <c r="J101" s="160">
        <f>J146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1505</v>
      </c>
      <c r="E102" s="159"/>
      <c r="F102" s="159"/>
      <c r="G102" s="159"/>
      <c r="H102" s="159"/>
      <c r="I102" s="159"/>
      <c r="J102" s="160">
        <f>J148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1929</v>
      </c>
      <c r="E103" s="159"/>
      <c r="F103" s="159"/>
      <c r="G103" s="159"/>
      <c r="H103" s="159"/>
      <c r="I103" s="159"/>
      <c r="J103" s="160">
        <f>J150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152</v>
      </c>
      <c r="E104" s="159"/>
      <c r="F104" s="159"/>
      <c r="G104" s="159"/>
      <c r="H104" s="159"/>
      <c r="I104" s="159"/>
      <c r="J104" s="160">
        <f>J155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153</v>
      </c>
      <c r="E105" s="159"/>
      <c r="F105" s="159"/>
      <c r="G105" s="159"/>
      <c r="H105" s="159"/>
      <c r="I105" s="159"/>
      <c r="J105" s="160">
        <f>J161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3"/>
      <c r="C106" s="9"/>
      <c r="D106" s="154" t="s">
        <v>154</v>
      </c>
      <c r="E106" s="155"/>
      <c r="F106" s="155"/>
      <c r="G106" s="155"/>
      <c r="H106" s="155"/>
      <c r="I106" s="155"/>
      <c r="J106" s="156">
        <f>J163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7"/>
      <c r="C107" s="10"/>
      <c r="D107" s="158" t="s">
        <v>1930</v>
      </c>
      <c r="E107" s="159"/>
      <c r="F107" s="159"/>
      <c r="G107" s="159"/>
      <c r="H107" s="159"/>
      <c r="I107" s="159"/>
      <c r="J107" s="160">
        <f>J164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1931</v>
      </c>
      <c r="E108" s="159"/>
      <c r="F108" s="159"/>
      <c r="G108" s="159"/>
      <c r="H108" s="159"/>
      <c r="I108" s="159"/>
      <c r="J108" s="160">
        <f>J168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7"/>
      <c r="C109" s="10"/>
      <c r="D109" s="158" t="s">
        <v>1932</v>
      </c>
      <c r="E109" s="159"/>
      <c r="F109" s="159"/>
      <c r="G109" s="159"/>
      <c r="H109" s="159"/>
      <c r="I109" s="159"/>
      <c r="J109" s="160">
        <f>J174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7"/>
      <c r="C110" s="10"/>
      <c r="D110" s="158" t="s">
        <v>1933</v>
      </c>
      <c r="E110" s="159"/>
      <c r="F110" s="159"/>
      <c r="G110" s="159"/>
      <c r="H110" s="159"/>
      <c r="I110" s="159"/>
      <c r="J110" s="160">
        <f>J178</f>
        <v>0</v>
      </c>
      <c r="K110" s="10"/>
      <c r="L110" s="15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53"/>
      <c r="C111" s="9"/>
      <c r="D111" s="154" t="s">
        <v>1100</v>
      </c>
      <c r="E111" s="155"/>
      <c r="F111" s="155"/>
      <c r="G111" s="155"/>
      <c r="H111" s="155"/>
      <c r="I111" s="155"/>
      <c r="J111" s="156">
        <f>J180</f>
        <v>0</v>
      </c>
      <c r="K111" s="9"/>
      <c r="L111" s="153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57"/>
      <c r="C112" s="10"/>
      <c r="D112" s="158" t="s">
        <v>1934</v>
      </c>
      <c r="E112" s="159"/>
      <c r="F112" s="159"/>
      <c r="G112" s="159"/>
      <c r="H112" s="159"/>
      <c r="I112" s="159"/>
      <c r="J112" s="160">
        <f>J181</f>
        <v>0</v>
      </c>
      <c r="K112" s="10"/>
      <c r="L112" s="15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="2" customFormat="1" ht="6.96" customHeight="1">
      <c r="A118" s="34"/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169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6.25" customHeight="1">
      <c r="A122" s="34"/>
      <c r="B122" s="35"/>
      <c r="C122" s="34"/>
      <c r="D122" s="34"/>
      <c r="E122" s="131" t="str">
        <f>E7</f>
        <v>ZARIADENIE OPATROVATEĽSKEJ SLUŽBY A DENNÝ STACIONÁR V OBJEKTE SÚP. Č. 2845</v>
      </c>
      <c r="F122" s="28"/>
      <c r="G122" s="28"/>
      <c r="H122" s="28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" customFormat="1" ht="12" customHeight="1">
      <c r="B123" s="18"/>
      <c r="C123" s="28" t="s">
        <v>135</v>
      </c>
      <c r="L123" s="18"/>
    </row>
    <row r="124" s="2" customFormat="1" ht="23.25" customHeight="1">
      <c r="A124" s="34"/>
      <c r="B124" s="35"/>
      <c r="C124" s="34"/>
      <c r="D124" s="34"/>
      <c r="E124" s="131" t="s">
        <v>136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137</v>
      </c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6.5" customHeight="1">
      <c r="A126" s="34"/>
      <c r="B126" s="35"/>
      <c r="C126" s="34"/>
      <c r="D126" s="34"/>
      <c r="E126" s="68" t="str">
        <f>E11</f>
        <v>04 - SO 04 - TEPLOVODNÁ PRÍPOJKA</v>
      </c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19</v>
      </c>
      <c r="D128" s="34"/>
      <c r="E128" s="34"/>
      <c r="F128" s="23" t="str">
        <f>F14</f>
        <v>parc. č. C KN 5066/204, k.ú. Snina</v>
      </c>
      <c r="G128" s="34"/>
      <c r="H128" s="34"/>
      <c r="I128" s="28" t="s">
        <v>21</v>
      </c>
      <c r="J128" s="70" t="str">
        <f>IF(J14="","",J14)</f>
        <v>13. 12. 2021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23</v>
      </c>
      <c r="D130" s="34"/>
      <c r="E130" s="34"/>
      <c r="F130" s="23" t="str">
        <f>E17</f>
        <v>Mesto Snina</v>
      </c>
      <c r="G130" s="34"/>
      <c r="H130" s="34"/>
      <c r="I130" s="28" t="s">
        <v>29</v>
      </c>
      <c r="J130" s="32" t="str">
        <f>E23</f>
        <v>Ing. Róbert Šmajda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27</v>
      </c>
      <c r="D131" s="34"/>
      <c r="E131" s="34"/>
      <c r="F131" s="23" t="str">
        <f>IF(E20="","",E20)</f>
        <v>Vyplň údaj</v>
      </c>
      <c r="G131" s="34"/>
      <c r="H131" s="34"/>
      <c r="I131" s="28" t="s">
        <v>32</v>
      </c>
      <c r="J131" s="32" t="str">
        <f>E26</f>
        <v>Martin Kofira - KM</v>
      </c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61"/>
      <c r="B133" s="162"/>
      <c r="C133" s="163" t="s">
        <v>170</v>
      </c>
      <c r="D133" s="164" t="s">
        <v>60</v>
      </c>
      <c r="E133" s="164" t="s">
        <v>56</v>
      </c>
      <c r="F133" s="164" t="s">
        <v>57</v>
      </c>
      <c r="G133" s="164" t="s">
        <v>171</v>
      </c>
      <c r="H133" s="164" t="s">
        <v>172</v>
      </c>
      <c r="I133" s="164" t="s">
        <v>173</v>
      </c>
      <c r="J133" s="165" t="s">
        <v>143</v>
      </c>
      <c r="K133" s="166" t="s">
        <v>174</v>
      </c>
      <c r="L133" s="167"/>
      <c r="M133" s="87" t="s">
        <v>1</v>
      </c>
      <c r="N133" s="88" t="s">
        <v>39</v>
      </c>
      <c r="O133" s="88" t="s">
        <v>175</v>
      </c>
      <c r="P133" s="88" t="s">
        <v>176</v>
      </c>
      <c r="Q133" s="88" t="s">
        <v>177</v>
      </c>
      <c r="R133" s="88" t="s">
        <v>178</v>
      </c>
      <c r="S133" s="88" t="s">
        <v>179</v>
      </c>
      <c r="T133" s="89" t="s">
        <v>180</v>
      </c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</row>
    <row r="134" s="2" customFormat="1" ht="22.8" customHeight="1">
      <c r="A134" s="34"/>
      <c r="B134" s="35"/>
      <c r="C134" s="94" t="s">
        <v>144</v>
      </c>
      <c r="D134" s="34"/>
      <c r="E134" s="34"/>
      <c r="F134" s="34"/>
      <c r="G134" s="34"/>
      <c r="H134" s="34"/>
      <c r="I134" s="34"/>
      <c r="J134" s="168">
        <f>BK134</f>
        <v>0</v>
      </c>
      <c r="K134" s="34"/>
      <c r="L134" s="35"/>
      <c r="M134" s="90"/>
      <c r="N134" s="74"/>
      <c r="O134" s="91"/>
      <c r="P134" s="169">
        <f>P135+P163+P180</f>
        <v>0</v>
      </c>
      <c r="Q134" s="91"/>
      <c r="R134" s="169">
        <f>R135+R163+R180</f>
        <v>1.788924</v>
      </c>
      <c r="S134" s="91"/>
      <c r="T134" s="170">
        <f>T135+T163+T180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74</v>
      </c>
      <c r="AU134" s="15" t="s">
        <v>145</v>
      </c>
      <c r="BK134" s="171">
        <f>BK135+BK163+BK180</f>
        <v>0</v>
      </c>
    </row>
    <row r="135" s="12" customFormat="1" ht="25.92" customHeight="1">
      <c r="A135" s="12"/>
      <c r="B135" s="172"/>
      <c r="C135" s="12"/>
      <c r="D135" s="173" t="s">
        <v>74</v>
      </c>
      <c r="E135" s="174" t="s">
        <v>181</v>
      </c>
      <c r="F135" s="174" t="s">
        <v>182</v>
      </c>
      <c r="G135" s="12"/>
      <c r="H135" s="12"/>
      <c r="I135" s="175"/>
      <c r="J135" s="176">
        <f>BK135</f>
        <v>0</v>
      </c>
      <c r="K135" s="12"/>
      <c r="L135" s="172"/>
      <c r="M135" s="177"/>
      <c r="N135" s="178"/>
      <c r="O135" s="178"/>
      <c r="P135" s="179">
        <f>P136+P146+P148+P150+P155+P161</f>
        <v>0</v>
      </c>
      <c r="Q135" s="178"/>
      <c r="R135" s="179">
        <f>R136+R146+R148+R150+R155+R161</f>
        <v>1.788924</v>
      </c>
      <c r="S135" s="178"/>
      <c r="T135" s="180">
        <f>T136+T146+T148+T150+T155+T161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82</v>
      </c>
      <c r="AT135" s="181" t="s">
        <v>74</v>
      </c>
      <c r="AU135" s="181" t="s">
        <v>75</v>
      </c>
      <c r="AY135" s="173" t="s">
        <v>183</v>
      </c>
      <c r="BK135" s="182">
        <f>BK136+BK146+BK148+BK150+BK155+BK161</f>
        <v>0</v>
      </c>
    </row>
    <row r="136" s="12" customFormat="1" ht="22.8" customHeight="1">
      <c r="A136" s="12"/>
      <c r="B136" s="172"/>
      <c r="C136" s="12"/>
      <c r="D136" s="173" t="s">
        <v>74</v>
      </c>
      <c r="E136" s="183" t="s">
        <v>82</v>
      </c>
      <c r="F136" s="183" t="s">
        <v>1512</v>
      </c>
      <c r="G136" s="12"/>
      <c r="H136" s="12"/>
      <c r="I136" s="175"/>
      <c r="J136" s="184">
        <f>BK136</f>
        <v>0</v>
      </c>
      <c r="K136" s="12"/>
      <c r="L136" s="172"/>
      <c r="M136" s="177"/>
      <c r="N136" s="178"/>
      <c r="O136" s="178"/>
      <c r="P136" s="179">
        <f>SUM(P137:P145)</f>
        <v>0</v>
      </c>
      <c r="Q136" s="178"/>
      <c r="R136" s="179">
        <f>SUM(R137:R145)</f>
        <v>0</v>
      </c>
      <c r="S136" s="178"/>
      <c r="T136" s="180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3" t="s">
        <v>82</v>
      </c>
      <c r="AT136" s="181" t="s">
        <v>74</v>
      </c>
      <c r="AU136" s="181" t="s">
        <v>82</v>
      </c>
      <c r="AY136" s="173" t="s">
        <v>183</v>
      </c>
      <c r="BK136" s="182">
        <f>SUM(BK137:BK145)</f>
        <v>0</v>
      </c>
    </row>
    <row r="137" s="2" customFormat="1" ht="16.5" customHeight="1">
      <c r="A137" s="34"/>
      <c r="B137" s="185"/>
      <c r="C137" s="186" t="s">
        <v>82</v>
      </c>
      <c r="D137" s="186" t="s">
        <v>185</v>
      </c>
      <c r="E137" s="187" t="s">
        <v>1513</v>
      </c>
      <c r="F137" s="188" t="s">
        <v>1860</v>
      </c>
      <c r="G137" s="189" t="s">
        <v>188</v>
      </c>
      <c r="H137" s="190">
        <v>4.4000000000000004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189</v>
      </c>
      <c r="AT137" s="198" t="s">
        <v>185</v>
      </c>
      <c r="AU137" s="198" t="s">
        <v>87</v>
      </c>
      <c r="AY137" s="15" t="s">
        <v>183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87</v>
      </c>
      <c r="BK137" s="199">
        <f>ROUND(I137*H137,2)</f>
        <v>0</v>
      </c>
      <c r="BL137" s="15" t="s">
        <v>189</v>
      </c>
      <c r="BM137" s="198" t="s">
        <v>87</v>
      </c>
    </row>
    <row r="138" s="2" customFormat="1" ht="37.8" customHeight="1">
      <c r="A138" s="34"/>
      <c r="B138" s="185"/>
      <c r="C138" s="186" t="s">
        <v>87</v>
      </c>
      <c r="D138" s="186" t="s">
        <v>185</v>
      </c>
      <c r="E138" s="187" t="s">
        <v>1516</v>
      </c>
      <c r="F138" s="188" t="s">
        <v>1935</v>
      </c>
      <c r="G138" s="189" t="s">
        <v>188</v>
      </c>
      <c r="H138" s="190">
        <v>4.4000000000000004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189</v>
      </c>
      <c r="AT138" s="198" t="s">
        <v>185</v>
      </c>
      <c r="AU138" s="198" t="s">
        <v>87</v>
      </c>
      <c r="AY138" s="15" t="s">
        <v>183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87</v>
      </c>
      <c r="BK138" s="199">
        <f>ROUND(I138*H138,2)</f>
        <v>0</v>
      </c>
      <c r="BL138" s="15" t="s">
        <v>189</v>
      </c>
      <c r="BM138" s="198" t="s">
        <v>189</v>
      </c>
    </row>
    <row r="139" s="2" customFormat="1" ht="21.75" customHeight="1">
      <c r="A139" s="34"/>
      <c r="B139" s="185"/>
      <c r="C139" s="186" t="s">
        <v>92</v>
      </c>
      <c r="D139" s="186" t="s">
        <v>185</v>
      </c>
      <c r="E139" s="187" t="s">
        <v>1522</v>
      </c>
      <c r="F139" s="188" t="s">
        <v>1767</v>
      </c>
      <c r="G139" s="189" t="s">
        <v>188</v>
      </c>
      <c r="H139" s="190">
        <v>3.5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189</v>
      </c>
      <c r="AT139" s="198" t="s">
        <v>185</v>
      </c>
      <c r="AU139" s="198" t="s">
        <v>87</v>
      </c>
      <c r="AY139" s="15" t="s">
        <v>183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87</v>
      </c>
      <c r="BK139" s="199">
        <f>ROUND(I139*H139,2)</f>
        <v>0</v>
      </c>
      <c r="BL139" s="15" t="s">
        <v>189</v>
      </c>
      <c r="BM139" s="198" t="s">
        <v>1936</v>
      </c>
    </row>
    <row r="140" s="2" customFormat="1" ht="37.8" customHeight="1">
      <c r="A140" s="34"/>
      <c r="B140" s="185"/>
      <c r="C140" s="186" t="s">
        <v>189</v>
      </c>
      <c r="D140" s="186" t="s">
        <v>185</v>
      </c>
      <c r="E140" s="187" t="s">
        <v>1525</v>
      </c>
      <c r="F140" s="188" t="s">
        <v>1526</v>
      </c>
      <c r="G140" s="189" t="s">
        <v>188</v>
      </c>
      <c r="H140" s="190">
        <v>7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189</v>
      </c>
      <c r="AT140" s="198" t="s">
        <v>185</v>
      </c>
      <c r="AU140" s="198" t="s">
        <v>87</v>
      </c>
      <c r="AY140" s="15" t="s">
        <v>183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87</v>
      </c>
      <c r="BK140" s="199">
        <f>ROUND(I140*H140,2)</f>
        <v>0</v>
      </c>
      <c r="BL140" s="15" t="s">
        <v>189</v>
      </c>
      <c r="BM140" s="198" t="s">
        <v>1937</v>
      </c>
    </row>
    <row r="141" s="2" customFormat="1" ht="16.5" customHeight="1">
      <c r="A141" s="34"/>
      <c r="B141" s="185"/>
      <c r="C141" s="186" t="s">
        <v>199</v>
      </c>
      <c r="D141" s="186" t="s">
        <v>185</v>
      </c>
      <c r="E141" s="187" t="s">
        <v>1520</v>
      </c>
      <c r="F141" s="188" t="s">
        <v>1938</v>
      </c>
      <c r="G141" s="189" t="s">
        <v>188</v>
      </c>
      <c r="H141" s="190">
        <v>3.5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189</v>
      </c>
      <c r="AT141" s="198" t="s">
        <v>185</v>
      </c>
      <c r="AU141" s="198" t="s">
        <v>87</v>
      </c>
      <c r="AY141" s="15" t="s">
        <v>183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87</v>
      </c>
      <c r="BK141" s="199">
        <f>ROUND(I141*H141,2)</f>
        <v>0</v>
      </c>
      <c r="BL141" s="15" t="s">
        <v>189</v>
      </c>
      <c r="BM141" s="198" t="s">
        <v>1939</v>
      </c>
    </row>
    <row r="142" s="2" customFormat="1" ht="24.15" customHeight="1">
      <c r="A142" s="34"/>
      <c r="B142" s="185"/>
      <c r="C142" s="186" t="s">
        <v>195</v>
      </c>
      <c r="D142" s="186" t="s">
        <v>185</v>
      </c>
      <c r="E142" s="187" t="s">
        <v>1528</v>
      </c>
      <c r="F142" s="188" t="s">
        <v>1529</v>
      </c>
      <c r="G142" s="189" t="s">
        <v>194</v>
      </c>
      <c r="H142" s="190">
        <v>5.8449999999999998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189</v>
      </c>
      <c r="AT142" s="198" t="s">
        <v>185</v>
      </c>
      <c r="AU142" s="198" t="s">
        <v>87</v>
      </c>
      <c r="AY142" s="15" t="s">
        <v>183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87</v>
      </c>
      <c r="BK142" s="199">
        <f>ROUND(I142*H142,2)</f>
        <v>0</v>
      </c>
      <c r="BL142" s="15" t="s">
        <v>189</v>
      </c>
      <c r="BM142" s="198" t="s">
        <v>1940</v>
      </c>
    </row>
    <row r="143" s="2" customFormat="1" ht="24.15" customHeight="1">
      <c r="A143" s="34"/>
      <c r="B143" s="185"/>
      <c r="C143" s="186" t="s">
        <v>207</v>
      </c>
      <c r="D143" s="186" t="s">
        <v>185</v>
      </c>
      <c r="E143" s="187" t="s">
        <v>1941</v>
      </c>
      <c r="F143" s="188" t="s">
        <v>1942</v>
      </c>
      <c r="G143" s="189" t="s">
        <v>188</v>
      </c>
      <c r="H143" s="190">
        <v>0.90000000000000002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189</v>
      </c>
      <c r="AT143" s="198" t="s">
        <v>185</v>
      </c>
      <c r="AU143" s="198" t="s">
        <v>87</v>
      </c>
      <c r="AY143" s="15" t="s">
        <v>183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87</v>
      </c>
      <c r="BK143" s="199">
        <f>ROUND(I143*H143,2)</f>
        <v>0</v>
      </c>
      <c r="BL143" s="15" t="s">
        <v>189</v>
      </c>
      <c r="BM143" s="198" t="s">
        <v>195</v>
      </c>
    </row>
    <row r="144" s="2" customFormat="1" ht="24.15" customHeight="1">
      <c r="A144" s="34"/>
      <c r="B144" s="185"/>
      <c r="C144" s="186" t="s">
        <v>198</v>
      </c>
      <c r="D144" s="186" t="s">
        <v>185</v>
      </c>
      <c r="E144" s="187" t="s">
        <v>1533</v>
      </c>
      <c r="F144" s="188" t="s">
        <v>1534</v>
      </c>
      <c r="G144" s="189" t="s">
        <v>188</v>
      </c>
      <c r="H144" s="190">
        <v>2.2999999999999998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189</v>
      </c>
      <c r="AT144" s="198" t="s">
        <v>185</v>
      </c>
      <c r="AU144" s="198" t="s">
        <v>87</v>
      </c>
      <c r="AY144" s="15" t="s">
        <v>183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87</v>
      </c>
      <c r="BK144" s="199">
        <f>ROUND(I144*H144,2)</f>
        <v>0</v>
      </c>
      <c r="BL144" s="15" t="s">
        <v>189</v>
      </c>
      <c r="BM144" s="198" t="s">
        <v>198</v>
      </c>
    </row>
    <row r="145" s="2" customFormat="1" ht="16.5" customHeight="1">
      <c r="A145" s="34"/>
      <c r="B145" s="185"/>
      <c r="C145" s="200" t="s">
        <v>215</v>
      </c>
      <c r="D145" s="200" t="s">
        <v>268</v>
      </c>
      <c r="E145" s="201" t="s">
        <v>1867</v>
      </c>
      <c r="F145" s="202" t="s">
        <v>1943</v>
      </c>
      <c r="G145" s="203" t="s">
        <v>188</v>
      </c>
      <c r="H145" s="204">
        <v>2.2999999999999998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198</v>
      </c>
      <c r="AT145" s="198" t="s">
        <v>268</v>
      </c>
      <c r="AU145" s="198" t="s">
        <v>87</v>
      </c>
      <c r="AY145" s="15" t="s">
        <v>183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87</v>
      </c>
      <c r="BK145" s="199">
        <f>ROUND(I145*H145,2)</f>
        <v>0</v>
      </c>
      <c r="BL145" s="15" t="s">
        <v>189</v>
      </c>
      <c r="BM145" s="198" t="s">
        <v>202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92</v>
      </c>
      <c r="F146" s="183" t="s">
        <v>203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P147</f>
        <v>0</v>
      </c>
      <c r="Q146" s="178"/>
      <c r="R146" s="179">
        <f>R147</f>
        <v>0</v>
      </c>
      <c r="S146" s="178"/>
      <c r="T146" s="18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82</v>
      </c>
      <c r="AY146" s="173" t="s">
        <v>183</v>
      </c>
      <c r="BK146" s="182">
        <f>BK147</f>
        <v>0</v>
      </c>
    </row>
    <row r="147" s="2" customFormat="1" ht="16.5" customHeight="1">
      <c r="A147" s="34"/>
      <c r="B147" s="185"/>
      <c r="C147" s="186" t="s">
        <v>202</v>
      </c>
      <c r="D147" s="186" t="s">
        <v>185</v>
      </c>
      <c r="E147" s="187" t="s">
        <v>1478</v>
      </c>
      <c r="F147" s="188" t="s">
        <v>1479</v>
      </c>
      <c r="G147" s="189" t="s">
        <v>238</v>
      </c>
      <c r="H147" s="190">
        <v>3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189</v>
      </c>
      <c r="AT147" s="198" t="s">
        <v>185</v>
      </c>
      <c r="AU147" s="198" t="s">
        <v>87</v>
      </c>
      <c r="AY147" s="15" t="s">
        <v>183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87</v>
      </c>
      <c r="BK147" s="199">
        <f>ROUND(I147*H147,2)</f>
        <v>0</v>
      </c>
      <c r="BL147" s="15" t="s">
        <v>189</v>
      </c>
      <c r="BM147" s="198" t="s">
        <v>206</v>
      </c>
    </row>
    <row r="148" s="12" customFormat="1" ht="22.8" customHeight="1">
      <c r="A148" s="12"/>
      <c r="B148" s="172"/>
      <c r="C148" s="12"/>
      <c r="D148" s="173" t="s">
        <v>74</v>
      </c>
      <c r="E148" s="183" t="s">
        <v>189</v>
      </c>
      <c r="F148" s="183" t="s">
        <v>1538</v>
      </c>
      <c r="G148" s="12"/>
      <c r="H148" s="12"/>
      <c r="I148" s="175"/>
      <c r="J148" s="184">
        <f>BK148</f>
        <v>0</v>
      </c>
      <c r="K148" s="12"/>
      <c r="L148" s="172"/>
      <c r="M148" s="177"/>
      <c r="N148" s="178"/>
      <c r="O148" s="178"/>
      <c r="P148" s="179">
        <f>P149</f>
        <v>0</v>
      </c>
      <c r="Q148" s="178"/>
      <c r="R148" s="179">
        <f>R149</f>
        <v>1.788924</v>
      </c>
      <c r="S148" s="178"/>
      <c r="T148" s="18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82</v>
      </c>
      <c r="AT148" s="181" t="s">
        <v>74</v>
      </c>
      <c r="AU148" s="181" t="s">
        <v>82</v>
      </c>
      <c r="AY148" s="173" t="s">
        <v>183</v>
      </c>
      <c r="BK148" s="182">
        <f>BK149</f>
        <v>0</v>
      </c>
    </row>
    <row r="149" s="2" customFormat="1" ht="33" customHeight="1">
      <c r="A149" s="34"/>
      <c r="B149" s="185"/>
      <c r="C149" s="186" t="s">
        <v>221</v>
      </c>
      <c r="D149" s="186" t="s">
        <v>185</v>
      </c>
      <c r="E149" s="187" t="s">
        <v>1539</v>
      </c>
      <c r="F149" s="188" t="s">
        <v>1540</v>
      </c>
      <c r="G149" s="189" t="s">
        <v>1515</v>
      </c>
      <c r="H149" s="190">
        <v>1.2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1.4907699999999999</v>
      </c>
      <c r="R149" s="196">
        <f>Q149*H149</f>
        <v>1.788924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189</v>
      </c>
      <c r="AT149" s="198" t="s">
        <v>185</v>
      </c>
      <c r="AU149" s="198" t="s">
        <v>87</v>
      </c>
      <c r="AY149" s="15" t="s">
        <v>183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87</v>
      </c>
      <c r="BK149" s="199">
        <f>ROUND(I149*H149,2)</f>
        <v>0</v>
      </c>
      <c r="BL149" s="15" t="s">
        <v>189</v>
      </c>
      <c r="BM149" s="198" t="s">
        <v>1944</v>
      </c>
    </row>
    <row r="150" s="12" customFormat="1" ht="22.8" customHeight="1">
      <c r="A150" s="12"/>
      <c r="B150" s="172"/>
      <c r="C150" s="12"/>
      <c r="D150" s="173" t="s">
        <v>74</v>
      </c>
      <c r="E150" s="183" t="s">
        <v>198</v>
      </c>
      <c r="F150" s="183" t="s">
        <v>1945</v>
      </c>
      <c r="G150" s="12"/>
      <c r="H150" s="12"/>
      <c r="I150" s="175"/>
      <c r="J150" s="184">
        <f>BK150</f>
        <v>0</v>
      </c>
      <c r="K150" s="12"/>
      <c r="L150" s="172"/>
      <c r="M150" s="177"/>
      <c r="N150" s="178"/>
      <c r="O150" s="178"/>
      <c r="P150" s="179">
        <f>SUM(P151:P154)</f>
        <v>0</v>
      </c>
      <c r="Q150" s="178"/>
      <c r="R150" s="179">
        <f>SUM(R151:R154)</f>
        <v>0</v>
      </c>
      <c r="S150" s="178"/>
      <c r="T150" s="180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3" t="s">
        <v>82</v>
      </c>
      <c r="AT150" s="181" t="s">
        <v>74</v>
      </c>
      <c r="AU150" s="181" t="s">
        <v>82</v>
      </c>
      <c r="AY150" s="173" t="s">
        <v>183</v>
      </c>
      <c r="BK150" s="182">
        <f>SUM(BK151:BK154)</f>
        <v>0</v>
      </c>
    </row>
    <row r="151" s="2" customFormat="1" ht="44.25" customHeight="1">
      <c r="A151" s="34"/>
      <c r="B151" s="185"/>
      <c r="C151" s="186" t="s">
        <v>206</v>
      </c>
      <c r="D151" s="186" t="s">
        <v>185</v>
      </c>
      <c r="E151" s="187" t="s">
        <v>1946</v>
      </c>
      <c r="F151" s="188" t="s">
        <v>1947</v>
      </c>
      <c r="G151" s="189" t="s">
        <v>297</v>
      </c>
      <c r="H151" s="190">
        <v>20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189</v>
      </c>
      <c r="AT151" s="198" t="s">
        <v>185</v>
      </c>
      <c r="AU151" s="198" t="s">
        <v>87</v>
      </c>
      <c r="AY151" s="15" t="s">
        <v>183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87</v>
      </c>
      <c r="BK151" s="199">
        <f>ROUND(I151*H151,2)</f>
        <v>0</v>
      </c>
      <c r="BL151" s="15" t="s">
        <v>189</v>
      </c>
      <c r="BM151" s="198" t="s">
        <v>210</v>
      </c>
    </row>
    <row r="152" s="2" customFormat="1" ht="55.5" customHeight="1">
      <c r="A152" s="34"/>
      <c r="B152" s="185"/>
      <c r="C152" s="200" t="s">
        <v>228</v>
      </c>
      <c r="D152" s="200" t="s">
        <v>268</v>
      </c>
      <c r="E152" s="201" t="s">
        <v>1948</v>
      </c>
      <c r="F152" s="202" t="s">
        <v>1949</v>
      </c>
      <c r="G152" s="203" t="s">
        <v>297</v>
      </c>
      <c r="H152" s="204">
        <v>20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198</v>
      </c>
      <c r="AT152" s="198" t="s">
        <v>268</v>
      </c>
      <c r="AU152" s="198" t="s">
        <v>87</v>
      </c>
      <c r="AY152" s="15" t="s">
        <v>183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87</v>
      </c>
      <c r="BK152" s="199">
        <f>ROUND(I152*H152,2)</f>
        <v>0</v>
      </c>
      <c r="BL152" s="15" t="s">
        <v>189</v>
      </c>
      <c r="BM152" s="198" t="s">
        <v>214</v>
      </c>
    </row>
    <row r="153" s="2" customFormat="1" ht="21.75" customHeight="1">
      <c r="A153" s="34"/>
      <c r="B153" s="185"/>
      <c r="C153" s="200" t="s">
        <v>210</v>
      </c>
      <c r="D153" s="200" t="s">
        <v>268</v>
      </c>
      <c r="E153" s="201" t="s">
        <v>1950</v>
      </c>
      <c r="F153" s="202" t="s">
        <v>1951</v>
      </c>
      <c r="G153" s="203" t="s">
        <v>238</v>
      </c>
      <c r="H153" s="204">
        <v>1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198</v>
      </c>
      <c r="AT153" s="198" t="s">
        <v>268</v>
      </c>
      <c r="AU153" s="198" t="s">
        <v>87</v>
      </c>
      <c r="AY153" s="15" t="s">
        <v>183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87</v>
      </c>
      <c r="BK153" s="199">
        <f>ROUND(I153*H153,2)</f>
        <v>0</v>
      </c>
      <c r="BL153" s="15" t="s">
        <v>189</v>
      </c>
      <c r="BM153" s="198" t="s">
        <v>218</v>
      </c>
    </row>
    <row r="154" s="2" customFormat="1" ht="24.15" customHeight="1">
      <c r="A154" s="34"/>
      <c r="B154" s="185"/>
      <c r="C154" s="186" t="s">
        <v>235</v>
      </c>
      <c r="D154" s="186" t="s">
        <v>185</v>
      </c>
      <c r="E154" s="187" t="s">
        <v>1898</v>
      </c>
      <c r="F154" s="188" t="s">
        <v>1899</v>
      </c>
      <c r="G154" s="189" t="s">
        <v>297</v>
      </c>
      <c r="H154" s="190">
        <v>20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189</v>
      </c>
      <c r="AT154" s="198" t="s">
        <v>185</v>
      </c>
      <c r="AU154" s="198" t="s">
        <v>87</v>
      </c>
      <c r="AY154" s="15" t="s">
        <v>183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87</v>
      </c>
      <c r="BK154" s="199">
        <f>ROUND(I154*H154,2)</f>
        <v>0</v>
      </c>
      <c r="BL154" s="15" t="s">
        <v>189</v>
      </c>
      <c r="BM154" s="198" t="s">
        <v>7</v>
      </c>
    </row>
    <row r="155" s="12" customFormat="1" ht="22.8" customHeight="1">
      <c r="A155" s="12"/>
      <c r="B155" s="172"/>
      <c r="C155" s="12"/>
      <c r="D155" s="173" t="s">
        <v>74</v>
      </c>
      <c r="E155" s="183" t="s">
        <v>215</v>
      </c>
      <c r="F155" s="183" t="s">
        <v>466</v>
      </c>
      <c r="G155" s="12"/>
      <c r="H155" s="12"/>
      <c r="I155" s="175"/>
      <c r="J155" s="184">
        <f>BK155</f>
        <v>0</v>
      </c>
      <c r="K155" s="12"/>
      <c r="L155" s="172"/>
      <c r="M155" s="177"/>
      <c r="N155" s="178"/>
      <c r="O155" s="178"/>
      <c r="P155" s="179">
        <f>SUM(P156:P160)</f>
        <v>0</v>
      </c>
      <c r="Q155" s="178"/>
      <c r="R155" s="179">
        <f>SUM(R156:R160)</f>
        <v>0</v>
      </c>
      <c r="S155" s="178"/>
      <c r="T155" s="180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73" t="s">
        <v>82</v>
      </c>
      <c r="AT155" s="181" t="s">
        <v>74</v>
      </c>
      <c r="AU155" s="181" t="s">
        <v>82</v>
      </c>
      <c r="AY155" s="173" t="s">
        <v>183</v>
      </c>
      <c r="BK155" s="182">
        <f>SUM(BK156:BK160)</f>
        <v>0</v>
      </c>
    </row>
    <row r="156" s="2" customFormat="1" ht="33" customHeight="1">
      <c r="A156" s="34"/>
      <c r="B156" s="185"/>
      <c r="C156" s="186" t="s">
        <v>214</v>
      </c>
      <c r="D156" s="186" t="s">
        <v>185</v>
      </c>
      <c r="E156" s="187" t="s">
        <v>1952</v>
      </c>
      <c r="F156" s="188" t="s">
        <v>1953</v>
      </c>
      <c r="G156" s="189" t="s">
        <v>188</v>
      </c>
      <c r="H156" s="190">
        <v>0.25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189</v>
      </c>
      <c r="AT156" s="198" t="s">
        <v>185</v>
      </c>
      <c r="AU156" s="198" t="s">
        <v>87</v>
      </c>
      <c r="AY156" s="15" t="s">
        <v>183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87</v>
      </c>
      <c r="BK156" s="199">
        <f>ROUND(I156*H156,2)</f>
        <v>0</v>
      </c>
      <c r="BL156" s="15" t="s">
        <v>189</v>
      </c>
      <c r="BM156" s="198" t="s">
        <v>224</v>
      </c>
    </row>
    <row r="157" s="2" customFormat="1" ht="16.5" customHeight="1">
      <c r="A157" s="34"/>
      <c r="B157" s="185"/>
      <c r="C157" s="186" t="s">
        <v>243</v>
      </c>
      <c r="D157" s="186" t="s">
        <v>185</v>
      </c>
      <c r="E157" s="187" t="s">
        <v>1954</v>
      </c>
      <c r="F157" s="188" t="s">
        <v>1955</v>
      </c>
      <c r="G157" s="189" t="s">
        <v>213</v>
      </c>
      <c r="H157" s="190">
        <v>0.12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189</v>
      </c>
      <c r="AT157" s="198" t="s">
        <v>185</v>
      </c>
      <c r="AU157" s="198" t="s">
        <v>87</v>
      </c>
      <c r="AY157" s="15" t="s">
        <v>183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87</v>
      </c>
      <c r="BK157" s="199">
        <f>ROUND(I157*H157,2)</f>
        <v>0</v>
      </c>
      <c r="BL157" s="15" t="s">
        <v>189</v>
      </c>
      <c r="BM157" s="198" t="s">
        <v>227</v>
      </c>
    </row>
    <row r="158" s="2" customFormat="1" ht="21.75" customHeight="1">
      <c r="A158" s="34"/>
      <c r="B158" s="185"/>
      <c r="C158" s="186" t="s">
        <v>218</v>
      </c>
      <c r="D158" s="186" t="s">
        <v>185</v>
      </c>
      <c r="E158" s="187" t="s">
        <v>587</v>
      </c>
      <c r="F158" s="188" t="s">
        <v>588</v>
      </c>
      <c r="G158" s="189" t="s">
        <v>194</v>
      </c>
      <c r="H158" s="190">
        <v>0.61799999999999999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189</v>
      </c>
      <c r="AT158" s="198" t="s">
        <v>185</v>
      </c>
      <c r="AU158" s="198" t="s">
        <v>87</v>
      </c>
      <c r="AY158" s="15" t="s">
        <v>183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87</v>
      </c>
      <c r="BK158" s="199">
        <f>ROUND(I158*H158,2)</f>
        <v>0</v>
      </c>
      <c r="BL158" s="15" t="s">
        <v>189</v>
      </c>
      <c r="BM158" s="198" t="s">
        <v>1956</v>
      </c>
    </row>
    <row r="159" s="2" customFormat="1" ht="24.15" customHeight="1">
      <c r="A159" s="34"/>
      <c r="B159" s="185"/>
      <c r="C159" s="186" t="s">
        <v>250</v>
      </c>
      <c r="D159" s="186" t="s">
        <v>185</v>
      </c>
      <c r="E159" s="187" t="s">
        <v>590</v>
      </c>
      <c r="F159" s="188" t="s">
        <v>591</v>
      </c>
      <c r="G159" s="189" t="s">
        <v>194</v>
      </c>
      <c r="H159" s="190">
        <v>11.742000000000001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189</v>
      </c>
      <c r="AT159" s="198" t="s">
        <v>185</v>
      </c>
      <c r="AU159" s="198" t="s">
        <v>87</v>
      </c>
      <c r="AY159" s="15" t="s">
        <v>183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87</v>
      </c>
      <c r="BK159" s="199">
        <f>ROUND(I159*H159,2)</f>
        <v>0</v>
      </c>
      <c r="BL159" s="15" t="s">
        <v>189</v>
      </c>
      <c r="BM159" s="198" t="s">
        <v>1957</v>
      </c>
    </row>
    <row r="160" s="2" customFormat="1" ht="24.15" customHeight="1">
      <c r="A160" s="34"/>
      <c r="B160" s="185"/>
      <c r="C160" s="186" t="s">
        <v>7</v>
      </c>
      <c r="D160" s="186" t="s">
        <v>185</v>
      </c>
      <c r="E160" s="187" t="s">
        <v>601</v>
      </c>
      <c r="F160" s="188" t="s">
        <v>602</v>
      </c>
      <c r="G160" s="189" t="s">
        <v>194</v>
      </c>
      <c r="H160" s="190">
        <v>0.61799999999999999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189</v>
      </c>
      <c r="AT160" s="198" t="s">
        <v>185</v>
      </c>
      <c r="AU160" s="198" t="s">
        <v>87</v>
      </c>
      <c r="AY160" s="15" t="s">
        <v>183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87</v>
      </c>
      <c r="BK160" s="199">
        <f>ROUND(I160*H160,2)</f>
        <v>0</v>
      </c>
      <c r="BL160" s="15" t="s">
        <v>189</v>
      </c>
      <c r="BM160" s="198" t="s">
        <v>1958</v>
      </c>
    </row>
    <row r="161" s="12" customFormat="1" ht="22.8" customHeight="1">
      <c r="A161" s="12"/>
      <c r="B161" s="172"/>
      <c r="C161" s="12"/>
      <c r="D161" s="173" t="s">
        <v>74</v>
      </c>
      <c r="E161" s="183" t="s">
        <v>537</v>
      </c>
      <c r="F161" s="183" t="s">
        <v>618</v>
      </c>
      <c r="G161" s="12"/>
      <c r="H161" s="12"/>
      <c r="I161" s="175"/>
      <c r="J161" s="184">
        <f>BK161</f>
        <v>0</v>
      </c>
      <c r="K161" s="12"/>
      <c r="L161" s="172"/>
      <c r="M161" s="177"/>
      <c r="N161" s="178"/>
      <c r="O161" s="178"/>
      <c r="P161" s="179">
        <f>P162</f>
        <v>0</v>
      </c>
      <c r="Q161" s="178"/>
      <c r="R161" s="179">
        <f>R162</f>
        <v>0</v>
      </c>
      <c r="S161" s="178"/>
      <c r="T161" s="18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1" t="s">
        <v>74</v>
      </c>
      <c r="AU161" s="181" t="s">
        <v>82</v>
      </c>
      <c r="AY161" s="173" t="s">
        <v>183</v>
      </c>
      <c r="BK161" s="182">
        <f>BK162</f>
        <v>0</v>
      </c>
    </row>
    <row r="162" s="2" customFormat="1" ht="24.15" customHeight="1">
      <c r="A162" s="34"/>
      <c r="B162" s="185"/>
      <c r="C162" s="186" t="s">
        <v>257</v>
      </c>
      <c r="D162" s="186" t="s">
        <v>185</v>
      </c>
      <c r="E162" s="187" t="s">
        <v>619</v>
      </c>
      <c r="F162" s="188" t="s">
        <v>620</v>
      </c>
      <c r="G162" s="189" t="s">
        <v>194</v>
      </c>
      <c r="H162" s="190">
        <v>2.5110000000000001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189</v>
      </c>
      <c r="AT162" s="198" t="s">
        <v>185</v>
      </c>
      <c r="AU162" s="198" t="s">
        <v>87</v>
      </c>
      <c r="AY162" s="15" t="s">
        <v>183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87</v>
      </c>
      <c r="BK162" s="199">
        <f>ROUND(I162*H162,2)</f>
        <v>0</v>
      </c>
      <c r="BL162" s="15" t="s">
        <v>189</v>
      </c>
      <c r="BM162" s="198" t="s">
        <v>231</v>
      </c>
    </row>
    <row r="163" s="12" customFormat="1" ht="25.92" customHeight="1">
      <c r="A163" s="12"/>
      <c r="B163" s="172"/>
      <c r="C163" s="12"/>
      <c r="D163" s="173" t="s">
        <v>74</v>
      </c>
      <c r="E163" s="174" t="s">
        <v>622</v>
      </c>
      <c r="F163" s="174" t="s">
        <v>623</v>
      </c>
      <c r="G163" s="12"/>
      <c r="H163" s="12"/>
      <c r="I163" s="175"/>
      <c r="J163" s="176">
        <f>BK163</f>
        <v>0</v>
      </c>
      <c r="K163" s="12"/>
      <c r="L163" s="172"/>
      <c r="M163" s="177"/>
      <c r="N163" s="178"/>
      <c r="O163" s="178"/>
      <c r="P163" s="179">
        <f>P164+P168+P174+P178</f>
        <v>0</v>
      </c>
      <c r="Q163" s="178"/>
      <c r="R163" s="179">
        <f>R164+R168+R174+R178</f>
        <v>0</v>
      </c>
      <c r="S163" s="178"/>
      <c r="T163" s="180">
        <f>T164+T168+T174+T178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87</v>
      </c>
      <c r="AT163" s="181" t="s">
        <v>74</v>
      </c>
      <c r="AU163" s="181" t="s">
        <v>75</v>
      </c>
      <c r="AY163" s="173" t="s">
        <v>183</v>
      </c>
      <c r="BK163" s="182">
        <f>BK164+BK168+BK174+BK178</f>
        <v>0</v>
      </c>
    </row>
    <row r="164" s="12" customFormat="1" ht="22.8" customHeight="1">
      <c r="A164" s="12"/>
      <c r="B164" s="172"/>
      <c r="C164" s="12"/>
      <c r="D164" s="173" t="s">
        <v>74</v>
      </c>
      <c r="E164" s="183" t="s">
        <v>1542</v>
      </c>
      <c r="F164" s="183" t="s">
        <v>1959</v>
      </c>
      <c r="G164" s="12"/>
      <c r="H164" s="12"/>
      <c r="I164" s="175"/>
      <c r="J164" s="184">
        <f>BK164</f>
        <v>0</v>
      </c>
      <c r="K164" s="12"/>
      <c r="L164" s="172"/>
      <c r="M164" s="177"/>
      <c r="N164" s="178"/>
      <c r="O164" s="178"/>
      <c r="P164" s="179">
        <f>SUM(P165:P167)</f>
        <v>0</v>
      </c>
      <c r="Q164" s="178"/>
      <c r="R164" s="179">
        <f>SUM(R165:R167)</f>
        <v>0</v>
      </c>
      <c r="S164" s="178"/>
      <c r="T164" s="180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3" t="s">
        <v>87</v>
      </c>
      <c r="AT164" s="181" t="s">
        <v>74</v>
      </c>
      <c r="AU164" s="181" t="s">
        <v>82</v>
      </c>
      <c r="AY164" s="173" t="s">
        <v>183</v>
      </c>
      <c r="BK164" s="182">
        <f>SUM(BK165:BK167)</f>
        <v>0</v>
      </c>
    </row>
    <row r="165" s="2" customFormat="1" ht="16.5" customHeight="1">
      <c r="A165" s="34"/>
      <c r="B165" s="185"/>
      <c r="C165" s="186" t="s">
        <v>224</v>
      </c>
      <c r="D165" s="186" t="s">
        <v>185</v>
      </c>
      <c r="E165" s="187" t="s">
        <v>1960</v>
      </c>
      <c r="F165" s="188" t="s">
        <v>1961</v>
      </c>
      <c r="G165" s="189" t="s">
        <v>297</v>
      </c>
      <c r="H165" s="190">
        <v>65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214</v>
      </c>
      <c r="AT165" s="198" t="s">
        <v>185</v>
      </c>
      <c r="AU165" s="198" t="s">
        <v>87</v>
      </c>
      <c r="AY165" s="15" t="s">
        <v>183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87</v>
      </c>
      <c r="BK165" s="199">
        <f>ROUND(I165*H165,2)</f>
        <v>0</v>
      </c>
      <c r="BL165" s="15" t="s">
        <v>214</v>
      </c>
      <c r="BM165" s="198" t="s">
        <v>234</v>
      </c>
    </row>
    <row r="166" s="2" customFormat="1" ht="24.15" customHeight="1">
      <c r="A166" s="34"/>
      <c r="B166" s="185"/>
      <c r="C166" s="200" t="s">
        <v>264</v>
      </c>
      <c r="D166" s="200" t="s">
        <v>268</v>
      </c>
      <c r="E166" s="201" t="s">
        <v>1962</v>
      </c>
      <c r="F166" s="202" t="s">
        <v>1963</v>
      </c>
      <c r="G166" s="203" t="s">
        <v>297</v>
      </c>
      <c r="H166" s="204">
        <v>65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242</v>
      </c>
      <c r="AT166" s="198" t="s">
        <v>268</v>
      </c>
      <c r="AU166" s="198" t="s">
        <v>87</v>
      </c>
      <c r="AY166" s="15" t="s">
        <v>183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87</v>
      </c>
      <c r="BK166" s="199">
        <f>ROUND(I166*H166,2)</f>
        <v>0</v>
      </c>
      <c r="BL166" s="15" t="s">
        <v>214</v>
      </c>
      <c r="BM166" s="198" t="s">
        <v>239</v>
      </c>
    </row>
    <row r="167" s="2" customFormat="1" ht="24.15" customHeight="1">
      <c r="A167" s="34"/>
      <c r="B167" s="185"/>
      <c r="C167" s="186" t="s">
        <v>227</v>
      </c>
      <c r="D167" s="186" t="s">
        <v>185</v>
      </c>
      <c r="E167" s="187" t="s">
        <v>1548</v>
      </c>
      <c r="F167" s="188" t="s">
        <v>1549</v>
      </c>
      <c r="G167" s="189" t="s">
        <v>194</v>
      </c>
      <c r="H167" s="190">
        <v>0.023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214</v>
      </c>
      <c r="AT167" s="198" t="s">
        <v>185</v>
      </c>
      <c r="AU167" s="198" t="s">
        <v>87</v>
      </c>
      <c r="AY167" s="15" t="s">
        <v>183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87</v>
      </c>
      <c r="BK167" s="199">
        <f>ROUND(I167*H167,2)</f>
        <v>0</v>
      </c>
      <c r="BL167" s="15" t="s">
        <v>214</v>
      </c>
      <c r="BM167" s="198" t="s">
        <v>242</v>
      </c>
    </row>
    <row r="168" s="12" customFormat="1" ht="22.8" customHeight="1">
      <c r="A168" s="12"/>
      <c r="B168" s="172"/>
      <c r="C168" s="12"/>
      <c r="D168" s="173" t="s">
        <v>74</v>
      </c>
      <c r="E168" s="183" t="s">
        <v>1964</v>
      </c>
      <c r="F168" s="183" t="s">
        <v>1965</v>
      </c>
      <c r="G168" s="12"/>
      <c r="H168" s="12"/>
      <c r="I168" s="175"/>
      <c r="J168" s="184">
        <f>BK168</f>
        <v>0</v>
      </c>
      <c r="K168" s="12"/>
      <c r="L168" s="172"/>
      <c r="M168" s="177"/>
      <c r="N168" s="178"/>
      <c r="O168" s="178"/>
      <c r="P168" s="179">
        <f>SUM(P169:P173)</f>
        <v>0</v>
      </c>
      <c r="Q168" s="178"/>
      <c r="R168" s="179">
        <f>SUM(R169:R173)</f>
        <v>0</v>
      </c>
      <c r="S168" s="178"/>
      <c r="T168" s="180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73" t="s">
        <v>87</v>
      </c>
      <c r="AT168" s="181" t="s">
        <v>74</v>
      </c>
      <c r="AU168" s="181" t="s">
        <v>82</v>
      </c>
      <c r="AY168" s="173" t="s">
        <v>183</v>
      </c>
      <c r="BK168" s="182">
        <f>SUM(BK169:BK173)</f>
        <v>0</v>
      </c>
    </row>
    <row r="169" s="2" customFormat="1" ht="24.15" customHeight="1">
      <c r="A169" s="34"/>
      <c r="B169" s="185"/>
      <c r="C169" s="186" t="s">
        <v>273</v>
      </c>
      <c r="D169" s="186" t="s">
        <v>185</v>
      </c>
      <c r="E169" s="187" t="s">
        <v>1966</v>
      </c>
      <c r="F169" s="188" t="s">
        <v>1967</v>
      </c>
      <c r="G169" s="189" t="s">
        <v>297</v>
      </c>
      <c r="H169" s="190">
        <v>3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214</v>
      </c>
      <c r="AT169" s="198" t="s">
        <v>185</v>
      </c>
      <c r="AU169" s="198" t="s">
        <v>87</v>
      </c>
      <c r="AY169" s="15" t="s">
        <v>183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87</v>
      </c>
      <c r="BK169" s="199">
        <f>ROUND(I169*H169,2)</f>
        <v>0</v>
      </c>
      <c r="BL169" s="15" t="s">
        <v>214</v>
      </c>
      <c r="BM169" s="198" t="s">
        <v>246</v>
      </c>
    </row>
    <row r="170" s="2" customFormat="1" ht="24.15" customHeight="1">
      <c r="A170" s="34"/>
      <c r="B170" s="185"/>
      <c r="C170" s="186" t="s">
        <v>231</v>
      </c>
      <c r="D170" s="186" t="s">
        <v>185</v>
      </c>
      <c r="E170" s="187" t="s">
        <v>1968</v>
      </c>
      <c r="F170" s="188" t="s">
        <v>1969</v>
      </c>
      <c r="G170" s="189" t="s">
        <v>297</v>
      </c>
      <c r="H170" s="190">
        <v>1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214</v>
      </c>
      <c r="AT170" s="198" t="s">
        <v>185</v>
      </c>
      <c r="AU170" s="198" t="s">
        <v>87</v>
      </c>
      <c r="AY170" s="15" t="s">
        <v>183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87</v>
      </c>
      <c r="BK170" s="199">
        <f>ROUND(I170*H170,2)</f>
        <v>0</v>
      </c>
      <c r="BL170" s="15" t="s">
        <v>214</v>
      </c>
      <c r="BM170" s="198" t="s">
        <v>249</v>
      </c>
    </row>
    <row r="171" s="2" customFormat="1" ht="24.15" customHeight="1">
      <c r="A171" s="34"/>
      <c r="B171" s="185"/>
      <c r="C171" s="186" t="s">
        <v>280</v>
      </c>
      <c r="D171" s="186" t="s">
        <v>185</v>
      </c>
      <c r="E171" s="187" t="s">
        <v>1970</v>
      </c>
      <c r="F171" s="188" t="s">
        <v>1971</v>
      </c>
      <c r="G171" s="189" t="s">
        <v>297</v>
      </c>
      <c r="H171" s="190">
        <v>65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214</v>
      </c>
      <c r="AT171" s="198" t="s">
        <v>185</v>
      </c>
      <c r="AU171" s="198" t="s">
        <v>87</v>
      </c>
      <c r="AY171" s="15" t="s">
        <v>183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87</v>
      </c>
      <c r="BK171" s="199">
        <f>ROUND(I171*H171,2)</f>
        <v>0</v>
      </c>
      <c r="BL171" s="15" t="s">
        <v>214</v>
      </c>
      <c r="BM171" s="198" t="s">
        <v>253</v>
      </c>
    </row>
    <row r="172" s="2" customFormat="1" ht="21.75" customHeight="1">
      <c r="A172" s="34"/>
      <c r="B172" s="185"/>
      <c r="C172" s="186" t="s">
        <v>234</v>
      </c>
      <c r="D172" s="186" t="s">
        <v>185</v>
      </c>
      <c r="E172" s="187" t="s">
        <v>1972</v>
      </c>
      <c r="F172" s="188" t="s">
        <v>1973</v>
      </c>
      <c r="G172" s="189" t="s">
        <v>297</v>
      </c>
      <c r="H172" s="190">
        <v>86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214</v>
      </c>
      <c r="AT172" s="198" t="s">
        <v>185</v>
      </c>
      <c r="AU172" s="198" t="s">
        <v>87</v>
      </c>
      <c r="AY172" s="15" t="s">
        <v>183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87</v>
      </c>
      <c r="BK172" s="199">
        <f>ROUND(I172*H172,2)</f>
        <v>0</v>
      </c>
      <c r="BL172" s="15" t="s">
        <v>214</v>
      </c>
      <c r="BM172" s="198" t="s">
        <v>256</v>
      </c>
    </row>
    <row r="173" s="2" customFormat="1" ht="24.15" customHeight="1">
      <c r="A173" s="34"/>
      <c r="B173" s="185"/>
      <c r="C173" s="186" t="s">
        <v>287</v>
      </c>
      <c r="D173" s="186" t="s">
        <v>185</v>
      </c>
      <c r="E173" s="187" t="s">
        <v>1974</v>
      </c>
      <c r="F173" s="188" t="s">
        <v>1975</v>
      </c>
      <c r="G173" s="189" t="s">
        <v>194</v>
      </c>
      <c r="H173" s="190">
        <v>0.249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214</v>
      </c>
      <c r="AT173" s="198" t="s">
        <v>185</v>
      </c>
      <c r="AU173" s="198" t="s">
        <v>87</v>
      </c>
      <c r="AY173" s="15" t="s">
        <v>183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87</v>
      </c>
      <c r="BK173" s="199">
        <f>ROUND(I173*H173,2)</f>
        <v>0</v>
      </c>
      <c r="BL173" s="15" t="s">
        <v>214</v>
      </c>
      <c r="BM173" s="198" t="s">
        <v>260</v>
      </c>
    </row>
    <row r="174" s="12" customFormat="1" ht="22.8" customHeight="1">
      <c r="A174" s="12"/>
      <c r="B174" s="172"/>
      <c r="C174" s="12"/>
      <c r="D174" s="173" t="s">
        <v>74</v>
      </c>
      <c r="E174" s="183" t="s">
        <v>1976</v>
      </c>
      <c r="F174" s="183" t="s">
        <v>1977</v>
      </c>
      <c r="G174" s="12"/>
      <c r="H174" s="12"/>
      <c r="I174" s="175"/>
      <c r="J174" s="184">
        <f>BK174</f>
        <v>0</v>
      </c>
      <c r="K174" s="12"/>
      <c r="L174" s="172"/>
      <c r="M174" s="177"/>
      <c r="N174" s="178"/>
      <c r="O174" s="178"/>
      <c r="P174" s="179">
        <f>SUM(P175:P177)</f>
        <v>0</v>
      </c>
      <c r="Q174" s="178"/>
      <c r="R174" s="179">
        <f>SUM(R175:R177)</f>
        <v>0</v>
      </c>
      <c r="S174" s="178"/>
      <c r="T174" s="180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73" t="s">
        <v>87</v>
      </c>
      <c r="AT174" s="181" t="s">
        <v>74</v>
      </c>
      <c r="AU174" s="181" t="s">
        <v>82</v>
      </c>
      <c r="AY174" s="173" t="s">
        <v>183</v>
      </c>
      <c r="BK174" s="182">
        <f>SUM(BK175:BK177)</f>
        <v>0</v>
      </c>
    </row>
    <row r="175" s="2" customFormat="1" ht="16.5" customHeight="1">
      <c r="A175" s="34"/>
      <c r="B175" s="185"/>
      <c r="C175" s="186" t="s">
        <v>239</v>
      </c>
      <c r="D175" s="186" t="s">
        <v>185</v>
      </c>
      <c r="E175" s="187" t="s">
        <v>1978</v>
      </c>
      <c r="F175" s="188" t="s">
        <v>1979</v>
      </c>
      <c r="G175" s="189" t="s">
        <v>238</v>
      </c>
      <c r="H175" s="190">
        <v>1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214</v>
      </c>
      <c r="AT175" s="198" t="s">
        <v>185</v>
      </c>
      <c r="AU175" s="198" t="s">
        <v>87</v>
      </c>
      <c r="AY175" s="15" t="s">
        <v>183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87</v>
      </c>
      <c r="BK175" s="199">
        <f>ROUND(I175*H175,2)</f>
        <v>0</v>
      </c>
      <c r="BL175" s="15" t="s">
        <v>214</v>
      </c>
      <c r="BM175" s="198" t="s">
        <v>263</v>
      </c>
    </row>
    <row r="176" s="2" customFormat="1" ht="16.5" customHeight="1">
      <c r="A176" s="34"/>
      <c r="B176" s="185"/>
      <c r="C176" s="200" t="s">
        <v>294</v>
      </c>
      <c r="D176" s="200" t="s">
        <v>268</v>
      </c>
      <c r="E176" s="201" t="s">
        <v>1980</v>
      </c>
      <c r="F176" s="202" t="s">
        <v>1981</v>
      </c>
      <c r="G176" s="203" t="s">
        <v>238</v>
      </c>
      <c r="H176" s="204">
        <v>1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242</v>
      </c>
      <c r="AT176" s="198" t="s">
        <v>268</v>
      </c>
      <c r="AU176" s="198" t="s">
        <v>87</v>
      </c>
      <c r="AY176" s="15" t="s">
        <v>183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87</v>
      </c>
      <c r="BK176" s="199">
        <f>ROUND(I176*H176,2)</f>
        <v>0</v>
      </c>
      <c r="BL176" s="15" t="s">
        <v>214</v>
      </c>
      <c r="BM176" s="198" t="s">
        <v>267</v>
      </c>
    </row>
    <row r="177" s="2" customFormat="1" ht="24.15" customHeight="1">
      <c r="A177" s="34"/>
      <c r="B177" s="185"/>
      <c r="C177" s="186" t="s">
        <v>242</v>
      </c>
      <c r="D177" s="186" t="s">
        <v>185</v>
      </c>
      <c r="E177" s="187" t="s">
        <v>1982</v>
      </c>
      <c r="F177" s="188" t="s">
        <v>1983</v>
      </c>
      <c r="G177" s="189" t="s">
        <v>238</v>
      </c>
      <c r="H177" s="190">
        <v>1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214</v>
      </c>
      <c r="AT177" s="198" t="s">
        <v>185</v>
      </c>
      <c r="AU177" s="198" t="s">
        <v>87</v>
      </c>
      <c r="AY177" s="15" t="s">
        <v>183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87</v>
      </c>
      <c r="BK177" s="199">
        <f>ROUND(I177*H177,2)</f>
        <v>0</v>
      </c>
      <c r="BL177" s="15" t="s">
        <v>214</v>
      </c>
      <c r="BM177" s="198" t="s">
        <v>272</v>
      </c>
    </row>
    <row r="178" s="12" customFormat="1" ht="22.8" customHeight="1">
      <c r="A178" s="12"/>
      <c r="B178" s="172"/>
      <c r="C178" s="12"/>
      <c r="D178" s="173" t="s">
        <v>74</v>
      </c>
      <c r="E178" s="183" t="s">
        <v>1067</v>
      </c>
      <c r="F178" s="183" t="s">
        <v>1984</v>
      </c>
      <c r="G178" s="12"/>
      <c r="H178" s="12"/>
      <c r="I178" s="175"/>
      <c r="J178" s="184">
        <f>BK178</f>
        <v>0</v>
      </c>
      <c r="K178" s="12"/>
      <c r="L178" s="172"/>
      <c r="M178" s="177"/>
      <c r="N178" s="178"/>
      <c r="O178" s="178"/>
      <c r="P178" s="179">
        <f>P179</f>
        <v>0</v>
      </c>
      <c r="Q178" s="178"/>
      <c r="R178" s="179">
        <f>R179</f>
        <v>0</v>
      </c>
      <c r="S178" s="178"/>
      <c r="T178" s="180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3" t="s">
        <v>87</v>
      </c>
      <c r="AT178" s="181" t="s">
        <v>74</v>
      </c>
      <c r="AU178" s="181" t="s">
        <v>82</v>
      </c>
      <c r="AY178" s="173" t="s">
        <v>183</v>
      </c>
      <c r="BK178" s="182">
        <f>BK179</f>
        <v>0</v>
      </c>
    </row>
    <row r="179" s="2" customFormat="1" ht="24.15" customHeight="1">
      <c r="A179" s="34"/>
      <c r="B179" s="185"/>
      <c r="C179" s="186" t="s">
        <v>302</v>
      </c>
      <c r="D179" s="186" t="s">
        <v>185</v>
      </c>
      <c r="E179" s="187" t="s">
        <v>1985</v>
      </c>
      <c r="F179" s="188" t="s">
        <v>1986</v>
      </c>
      <c r="G179" s="189" t="s">
        <v>297</v>
      </c>
      <c r="H179" s="190">
        <v>66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214</v>
      </c>
      <c r="AT179" s="198" t="s">
        <v>185</v>
      </c>
      <c r="AU179" s="198" t="s">
        <v>87</v>
      </c>
      <c r="AY179" s="15" t="s">
        <v>183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87</v>
      </c>
      <c r="BK179" s="199">
        <f>ROUND(I179*H179,2)</f>
        <v>0</v>
      </c>
      <c r="BL179" s="15" t="s">
        <v>214</v>
      </c>
      <c r="BM179" s="198" t="s">
        <v>276</v>
      </c>
    </row>
    <row r="180" s="12" customFormat="1" ht="25.92" customHeight="1">
      <c r="A180" s="12"/>
      <c r="B180" s="172"/>
      <c r="C180" s="12"/>
      <c r="D180" s="173" t="s">
        <v>74</v>
      </c>
      <c r="E180" s="174" t="s">
        <v>268</v>
      </c>
      <c r="F180" s="174" t="s">
        <v>1110</v>
      </c>
      <c r="G180" s="12"/>
      <c r="H180" s="12"/>
      <c r="I180" s="175"/>
      <c r="J180" s="176">
        <f>BK180</f>
        <v>0</v>
      </c>
      <c r="K180" s="12"/>
      <c r="L180" s="172"/>
      <c r="M180" s="177"/>
      <c r="N180" s="178"/>
      <c r="O180" s="178"/>
      <c r="P180" s="179">
        <f>P181</f>
        <v>0</v>
      </c>
      <c r="Q180" s="178"/>
      <c r="R180" s="179">
        <f>R181</f>
        <v>0</v>
      </c>
      <c r="S180" s="178"/>
      <c r="T180" s="180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73" t="s">
        <v>92</v>
      </c>
      <c r="AT180" s="181" t="s">
        <v>74</v>
      </c>
      <c r="AU180" s="181" t="s">
        <v>75</v>
      </c>
      <c r="AY180" s="173" t="s">
        <v>183</v>
      </c>
      <c r="BK180" s="182">
        <f>BK181</f>
        <v>0</v>
      </c>
    </row>
    <row r="181" s="12" customFormat="1" ht="22.8" customHeight="1">
      <c r="A181" s="12"/>
      <c r="B181" s="172"/>
      <c r="C181" s="12"/>
      <c r="D181" s="173" t="s">
        <v>74</v>
      </c>
      <c r="E181" s="183" t="s">
        <v>1454</v>
      </c>
      <c r="F181" s="183" t="s">
        <v>1987</v>
      </c>
      <c r="G181" s="12"/>
      <c r="H181" s="12"/>
      <c r="I181" s="175"/>
      <c r="J181" s="184">
        <f>BK181</f>
        <v>0</v>
      </c>
      <c r="K181" s="12"/>
      <c r="L181" s="172"/>
      <c r="M181" s="177"/>
      <c r="N181" s="178"/>
      <c r="O181" s="178"/>
      <c r="P181" s="179">
        <f>SUM(P182:P183)</f>
        <v>0</v>
      </c>
      <c r="Q181" s="178"/>
      <c r="R181" s="179">
        <f>SUM(R182:R183)</f>
        <v>0</v>
      </c>
      <c r="S181" s="178"/>
      <c r="T181" s="180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73" t="s">
        <v>92</v>
      </c>
      <c r="AT181" s="181" t="s">
        <v>74</v>
      </c>
      <c r="AU181" s="181" t="s">
        <v>82</v>
      </c>
      <c r="AY181" s="173" t="s">
        <v>183</v>
      </c>
      <c r="BK181" s="182">
        <f>SUM(BK182:BK183)</f>
        <v>0</v>
      </c>
    </row>
    <row r="182" s="2" customFormat="1" ht="24.15" customHeight="1">
      <c r="A182" s="34"/>
      <c r="B182" s="185"/>
      <c r="C182" s="186" t="s">
        <v>246</v>
      </c>
      <c r="D182" s="186" t="s">
        <v>185</v>
      </c>
      <c r="E182" s="187" t="s">
        <v>1458</v>
      </c>
      <c r="F182" s="188" t="s">
        <v>1459</v>
      </c>
      <c r="G182" s="189" t="s">
        <v>297</v>
      </c>
      <c r="H182" s="190">
        <v>17.600000000000001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301</v>
      </c>
      <c r="AT182" s="198" t="s">
        <v>185</v>
      </c>
      <c r="AU182" s="198" t="s">
        <v>87</v>
      </c>
      <c r="AY182" s="15" t="s">
        <v>183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87</v>
      </c>
      <c r="BK182" s="199">
        <f>ROUND(I182*H182,2)</f>
        <v>0</v>
      </c>
      <c r="BL182" s="15" t="s">
        <v>301</v>
      </c>
      <c r="BM182" s="198" t="s">
        <v>279</v>
      </c>
    </row>
    <row r="183" s="2" customFormat="1" ht="16.5" customHeight="1">
      <c r="A183" s="34"/>
      <c r="B183" s="185"/>
      <c r="C183" s="200" t="s">
        <v>310</v>
      </c>
      <c r="D183" s="200" t="s">
        <v>268</v>
      </c>
      <c r="E183" s="201" t="s">
        <v>1988</v>
      </c>
      <c r="F183" s="202" t="s">
        <v>1989</v>
      </c>
      <c r="G183" s="203" t="s">
        <v>297</v>
      </c>
      <c r="H183" s="204">
        <v>17.600000000000001</v>
      </c>
      <c r="I183" s="205"/>
      <c r="J183" s="206">
        <f>ROUND(I183*H183,2)</f>
        <v>0</v>
      </c>
      <c r="K183" s="207"/>
      <c r="L183" s="208"/>
      <c r="M183" s="216" t="s">
        <v>1</v>
      </c>
      <c r="N183" s="217" t="s">
        <v>41</v>
      </c>
      <c r="O183" s="213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656</v>
      </c>
      <c r="AT183" s="198" t="s">
        <v>268</v>
      </c>
      <c r="AU183" s="198" t="s">
        <v>87</v>
      </c>
      <c r="AY183" s="15" t="s">
        <v>183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87</v>
      </c>
      <c r="BK183" s="199">
        <f>ROUND(I183*H183,2)</f>
        <v>0</v>
      </c>
      <c r="BL183" s="15" t="s">
        <v>301</v>
      </c>
      <c r="BM183" s="198" t="s">
        <v>283</v>
      </c>
    </row>
    <row r="184" s="2" customFormat="1" ht="6.96" customHeight="1">
      <c r="A184" s="34"/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35"/>
      <c r="M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</sheetData>
  <autoFilter ref="C133:K18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LAPTOP-JVJKK6JQ\Martin</dc:creator>
  <cp:lastModifiedBy>LAPTOP-JVJKK6JQ\Martin</cp:lastModifiedBy>
  <dcterms:created xsi:type="dcterms:W3CDTF">2021-12-16T16:55:37Z</dcterms:created>
  <dcterms:modified xsi:type="dcterms:W3CDTF">2021-12-16T16:55:56Z</dcterms:modified>
</cp:coreProperties>
</file>