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ácia stavby" sheetId="1" r:id="rId1"/>
    <sheet name="ZTI - Zdravotechnická inš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'ZTI - Zdravotechnická inš...'!$C$125:$K$220</definedName>
    <definedName name="_xlnm.Print_Area" localSheetId="1">'ZTI - Zdravotechnická inš...'!$C$4:$J$76,'ZTI - Zdravotechnická inš...'!$C$82:$J$107,'ZTI - Zdravotechnická inš...'!$C$113:$K$220</definedName>
    <definedName name="_xlnm.Print_Titles" localSheetId="1">'ZTI - Zdravotechnická inš...'!$125:$125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220"/>
  <c r="BH220"/>
  <c r="BG220"/>
  <c r="BE220"/>
  <c r="T220"/>
  <c r="R220"/>
  <c r="P220"/>
  <c r="BK220"/>
  <c r="J220"/>
  <c r="BF220"/>
  <c r="BI219"/>
  <c r="BH219"/>
  <c r="BG219"/>
  <c r="BE219"/>
  <c r="T219"/>
  <c r="T218"/>
  <c r="T217"/>
  <c r="R219"/>
  <c r="R218"/>
  <c r="R217"/>
  <c r="P219"/>
  <c r="P218"/>
  <c r="P217"/>
  <c r="BK219"/>
  <c r="BK218"/>
  <c r="J218"/>
  <c r="BK217"/>
  <c r="J217"/>
  <c r="J219"/>
  <c r="BF219"/>
  <c r="J106"/>
  <c r="J105"/>
  <c r="BI216"/>
  <c r="BH216"/>
  <c r="BG216"/>
  <c r="BE216"/>
  <c r="T216"/>
  <c r="R216"/>
  <c r="P216"/>
  <c r="BK216"/>
  <c r="J216"/>
  <c r="BF216"/>
  <c r="BI215"/>
  <c r="BH215"/>
  <c r="BG215"/>
  <c r="BE215"/>
  <c r="T215"/>
  <c r="R215"/>
  <c r="P215"/>
  <c r="BK215"/>
  <c r="J215"/>
  <c r="BF215"/>
  <c r="BI214"/>
  <c r="BH214"/>
  <c r="BG214"/>
  <c r="BE214"/>
  <c r="T214"/>
  <c r="R214"/>
  <c r="P214"/>
  <c r="BK214"/>
  <c r="J214"/>
  <c r="BF214"/>
  <c r="BI213"/>
  <c r="BH213"/>
  <c r="BG213"/>
  <c r="BE213"/>
  <c r="T213"/>
  <c r="R213"/>
  <c r="P213"/>
  <c r="BK213"/>
  <c r="J213"/>
  <c r="BF213"/>
  <c r="BI212"/>
  <c r="BH212"/>
  <c r="BG212"/>
  <c r="BE212"/>
  <c r="T212"/>
  <c r="R212"/>
  <c r="P212"/>
  <c r="BK212"/>
  <c r="J212"/>
  <c r="BF212"/>
  <c r="BI211"/>
  <c r="BH211"/>
  <c r="BG211"/>
  <c r="BE211"/>
  <c r="T211"/>
  <c r="R211"/>
  <c r="P211"/>
  <c r="BK211"/>
  <c r="J211"/>
  <c r="BF211"/>
  <c r="BI210"/>
  <c r="BH210"/>
  <c r="BG210"/>
  <c r="BE210"/>
  <c r="T210"/>
  <c r="R210"/>
  <c r="P210"/>
  <c r="BK210"/>
  <c r="J210"/>
  <c r="BF210"/>
  <c r="BI209"/>
  <c r="BH209"/>
  <c r="BG209"/>
  <c r="BE209"/>
  <c r="T209"/>
  <c r="R209"/>
  <c r="P209"/>
  <c r="BK209"/>
  <c r="J209"/>
  <c r="BF209"/>
  <c r="BI208"/>
  <c r="BH208"/>
  <c r="BG208"/>
  <c r="BE208"/>
  <c r="T208"/>
  <c r="T207"/>
  <c r="R208"/>
  <c r="R207"/>
  <c r="P208"/>
  <c r="P207"/>
  <c r="BK208"/>
  <c r="BK207"/>
  <c r="J207"/>
  <c r="J208"/>
  <c r="BF208"/>
  <c r="J104"/>
  <c r="BI206"/>
  <c r="BH206"/>
  <c r="BG206"/>
  <c r="BE206"/>
  <c r="T206"/>
  <c r="R206"/>
  <c r="P206"/>
  <c r="BK206"/>
  <c r="J206"/>
  <c r="BF206"/>
  <c r="BI205"/>
  <c r="BH205"/>
  <c r="BG205"/>
  <c r="BE205"/>
  <c r="T205"/>
  <c r="R205"/>
  <c r="P205"/>
  <c r="BK205"/>
  <c r="J205"/>
  <c r="BF205"/>
  <c r="BI204"/>
  <c r="BH204"/>
  <c r="BG204"/>
  <c r="BE204"/>
  <c r="T204"/>
  <c r="R204"/>
  <c r="P204"/>
  <c r="BK204"/>
  <c r="J204"/>
  <c r="BF204"/>
  <c r="BI203"/>
  <c r="BH203"/>
  <c r="BG203"/>
  <c r="BE203"/>
  <c r="T203"/>
  <c r="R203"/>
  <c r="P203"/>
  <c r="BK203"/>
  <c r="J203"/>
  <c r="BF203"/>
  <c r="BI202"/>
  <c r="BH202"/>
  <c r="BG202"/>
  <c r="BE202"/>
  <c r="T202"/>
  <c r="R202"/>
  <c r="P202"/>
  <c r="BK202"/>
  <c r="J202"/>
  <c r="BF202"/>
  <c r="BI201"/>
  <c r="BH201"/>
  <c r="BG201"/>
  <c r="BE201"/>
  <c r="T201"/>
  <c r="R201"/>
  <c r="P201"/>
  <c r="BK201"/>
  <c r="J201"/>
  <c r="BF201"/>
  <c r="BI200"/>
  <c r="BH200"/>
  <c r="BG200"/>
  <c r="BE200"/>
  <c r="T200"/>
  <c r="R200"/>
  <c r="P200"/>
  <c r="BK200"/>
  <c r="J200"/>
  <c r="BF200"/>
  <c r="BI199"/>
  <c r="BH199"/>
  <c r="BG199"/>
  <c r="BE199"/>
  <c r="T199"/>
  <c r="R199"/>
  <c r="P199"/>
  <c r="BK199"/>
  <c r="J199"/>
  <c r="BF199"/>
  <c r="BI198"/>
  <c r="BH198"/>
  <c r="BG198"/>
  <c r="BE198"/>
  <c r="T198"/>
  <c r="R198"/>
  <c r="P198"/>
  <c r="BK198"/>
  <c r="J198"/>
  <c r="BF198"/>
  <c r="BI197"/>
  <c r="BH197"/>
  <c r="BG197"/>
  <c r="BE197"/>
  <c r="T197"/>
  <c r="R197"/>
  <c r="P197"/>
  <c r="BK197"/>
  <c r="J197"/>
  <c r="BF197"/>
  <c r="BI196"/>
  <c r="BH196"/>
  <c r="BG196"/>
  <c r="BE196"/>
  <c r="T196"/>
  <c r="R196"/>
  <c r="P196"/>
  <c r="BK196"/>
  <c r="J196"/>
  <c r="BF196"/>
  <c r="BI195"/>
  <c r="BH195"/>
  <c r="BG195"/>
  <c r="BE195"/>
  <c r="T195"/>
  <c r="R195"/>
  <c r="P195"/>
  <c r="BK195"/>
  <c r="J195"/>
  <c r="BF195"/>
  <c r="BI194"/>
  <c r="BH194"/>
  <c r="BG194"/>
  <c r="BE194"/>
  <c r="T194"/>
  <c r="R194"/>
  <c r="P194"/>
  <c r="BK194"/>
  <c r="J194"/>
  <c r="BF194"/>
  <c r="BI193"/>
  <c r="BH193"/>
  <c r="BG193"/>
  <c r="BE193"/>
  <c r="T193"/>
  <c r="R193"/>
  <c r="P193"/>
  <c r="BK193"/>
  <c r="J193"/>
  <c r="BF193"/>
  <c r="BI192"/>
  <c r="BH192"/>
  <c r="BG192"/>
  <c r="BE192"/>
  <c r="T192"/>
  <c r="R192"/>
  <c r="P192"/>
  <c r="BK192"/>
  <c r="J192"/>
  <c r="BF192"/>
  <c r="BI191"/>
  <c r="BH191"/>
  <c r="BG191"/>
  <c r="BE191"/>
  <c r="T191"/>
  <c r="R191"/>
  <c r="P191"/>
  <c r="BK191"/>
  <c r="J191"/>
  <c r="BF191"/>
  <c r="BI190"/>
  <c r="BH190"/>
  <c r="BG190"/>
  <c r="BE190"/>
  <c r="T190"/>
  <c r="R190"/>
  <c r="P190"/>
  <c r="BK190"/>
  <c r="J190"/>
  <c r="BF190"/>
  <c r="BI189"/>
  <c r="BH189"/>
  <c r="BG189"/>
  <c r="BE189"/>
  <c r="T189"/>
  <c r="R189"/>
  <c r="P189"/>
  <c r="BK189"/>
  <c r="J189"/>
  <c r="BF189"/>
  <c r="BI188"/>
  <c r="BH188"/>
  <c r="BG188"/>
  <c r="BE188"/>
  <c r="T188"/>
  <c r="T187"/>
  <c r="T186"/>
  <c r="R188"/>
  <c r="R187"/>
  <c r="R186"/>
  <c r="P188"/>
  <c r="P187"/>
  <c r="P186"/>
  <c r="BK188"/>
  <c r="BK187"/>
  <c r="J187"/>
  <c r="BK186"/>
  <c r="J186"/>
  <c r="J188"/>
  <c r="BF188"/>
  <c r="J103"/>
  <c r="J102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/>
  <c r="BI182"/>
  <c r="BH182"/>
  <c r="BG182"/>
  <c r="BE182"/>
  <c r="T182"/>
  <c r="R182"/>
  <c r="P182"/>
  <c r="BK182"/>
  <c r="J182"/>
  <c r="BF182"/>
  <c r="BI181"/>
  <c r="BH181"/>
  <c r="BG181"/>
  <c r="BE181"/>
  <c r="T181"/>
  <c r="R181"/>
  <c r="P181"/>
  <c r="BK181"/>
  <c r="J181"/>
  <c r="BF181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/>
  <c r="BI178"/>
  <c r="BH178"/>
  <c r="BG178"/>
  <c r="BE178"/>
  <c r="T178"/>
  <c r="R178"/>
  <c r="P178"/>
  <c r="BK178"/>
  <c r="J178"/>
  <c r="BF178"/>
  <c r="BI177"/>
  <c r="BH177"/>
  <c r="BG177"/>
  <c r="BE177"/>
  <c r="T177"/>
  <c r="R177"/>
  <c r="P177"/>
  <c r="BK177"/>
  <c r="J177"/>
  <c r="BF177"/>
  <c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/>
  <c r="BI174"/>
  <c r="BH174"/>
  <c r="BG174"/>
  <c r="BE174"/>
  <c r="T174"/>
  <c r="T173"/>
  <c r="R174"/>
  <c r="R173"/>
  <c r="P174"/>
  <c r="P173"/>
  <c r="BK174"/>
  <c r="BK173"/>
  <c r="J173"/>
  <c r="J174"/>
  <c r="BF174"/>
  <c r="J101"/>
  <c r="BI172"/>
  <c r="BH172"/>
  <c r="BG172"/>
  <c r="BE172"/>
  <c r="T172"/>
  <c r="R172"/>
  <c r="P172"/>
  <c r="BK172"/>
  <c r="J172"/>
  <c r="BF172"/>
  <c r="BI171"/>
  <c r="BH171"/>
  <c r="BG171"/>
  <c r="BE171"/>
  <c r="T171"/>
  <c r="R171"/>
  <c r="P171"/>
  <c r="BK171"/>
  <c r="J171"/>
  <c r="BF171"/>
  <c r="BI170"/>
  <c r="BH170"/>
  <c r="BG170"/>
  <c r="BE170"/>
  <c r="T170"/>
  <c r="R170"/>
  <c r="P170"/>
  <c r="BK170"/>
  <c r="J170"/>
  <c r="BF170"/>
  <c r="BI169"/>
  <c r="BH169"/>
  <c r="BG169"/>
  <c r="BE169"/>
  <c r="T169"/>
  <c r="R169"/>
  <c r="P169"/>
  <c r="BK169"/>
  <c r="J169"/>
  <c r="BF169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/>
  <c r="BI165"/>
  <c r="BH165"/>
  <c r="BG165"/>
  <c r="BE165"/>
  <c r="T165"/>
  <c r="T164"/>
  <c r="R165"/>
  <c r="R164"/>
  <c r="P165"/>
  <c r="P164"/>
  <c r="BK165"/>
  <c r="BK164"/>
  <c r="J164"/>
  <c r="J165"/>
  <c r="BF165"/>
  <c r="J100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61"/>
  <c r="BH161"/>
  <c r="BG161"/>
  <c r="BE161"/>
  <c r="T161"/>
  <c r="R161"/>
  <c r="P161"/>
  <c r="BK161"/>
  <c r="J161"/>
  <c r="BF161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8"/>
  <c r="BH158"/>
  <c r="BG158"/>
  <c r="BE158"/>
  <c r="T158"/>
  <c r="R158"/>
  <c r="P158"/>
  <c r="BK158"/>
  <c r="J158"/>
  <c r="BF158"/>
  <c r="BI157"/>
  <c r="BH157"/>
  <c r="BG157"/>
  <c r="BE157"/>
  <c r="T157"/>
  <c r="R157"/>
  <c r="P157"/>
  <c r="BK157"/>
  <c r="J157"/>
  <c r="BF157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/>
  <c r="BI152"/>
  <c r="BH152"/>
  <c r="BG152"/>
  <c r="BE152"/>
  <c r="T152"/>
  <c r="R152"/>
  <c r="P152"/>
  <c r="BK152"/>
  <c r="J152"/>
  <c r="BF152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T137"/>
  <c r="T136"/>
  <c r="R138"/>
  <c r="R137"/>
  <c r="R136"/>
  <c r="P138"/>
  <c r="P137"/>
  <c r="P136"/>
  <c r="BK138"/>
  <c r="BK137"/>
  <c r="J137"/>
  <c r="BK136"/>
  <c r="J136"/>
  <c r="J138"/>
  <c r="BF138"/>
  <c r="J99"/>
  <c r="J98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F37"/>
  <c i="1" r="BD95"/>
  <c i="2" r="BH128"/>
  <c r="F36"/>
  <c i="1" r="BC95"/>
  <c i="2" r="BG128"/>
  <c r="F35"/>
  <c i="1" r="BB95"/>
  <c i="2" r="BE128"/>
  <c r="J33"/>
  <c i="1" r="AV95"/>
  <c i="2" r="F33"/>
  <c i="1" r="AZ95"/>
  <c i="2" r="T128"/>
  <c r="T127"/>
  <c r="T126"/>
  <c r="R128"/>
  <c r="R127"/>
  <c r="R126"/>
  <c r="P128"/>
  <c r="P127"/>
  <c r="P126"/>
  <c i="1" r="AU95"/>
  <c i="2" r="BK128"/>
  <c r="BK127"/>
  <c r="J127"/>
  <c r="BK126"/>
  <c r="J126"/>
  <c r="J96"/>
  <c r="J30"/>
  <c i="1" r="AG95"/>
  <c i="2" r="J128"/>
  <c r="BF128"/>
  <c r="J34"/>
  <c i="1" r="AW95"/>
  <c i="2" r="F34"/>
  <c i="1" r="BA95"/>
  <c i="2" r="J97"/>
  <c r="F120"/>
  <c r="E118"/>
  <c r="F89"/>
  <c r="E87"/>
  <c r="J39"/>
  <c r="J24"/>
  <c r="E24"/>
  <c r="J123"/>
  <c r="J92"/>
  <c r="J23"/>
  <c r="J21"/>
  <c r="E21"/>
  <c r="J122"/>
  <c r="J91"/>
  <c r="J20"/>
  <c r="J18"/>
  <c r="E18"/>
  <c r="F123"/>
  <c r="F92"/>
  <c r="J17"/>
  <c r="J15"/>
  <c r="E15"/>
  <c r="F122"/>
  <c r="F91"/>
  <c r="J14"/>
  <c r="J12"/>
  <c r="J120"/>
  <c r="J89"/>
  <c r="E7"/>
  <c r="E116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<sst xmlns="http://schemas.openxmlformats.org/spreadsheetml/2006/main">
  <si>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</si>
  <si>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</si>
  <si>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</si>
  <si>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</si>
  <si>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{39ce21e7-b118-478a-a2a0-47edecc8cff2}</t>
  </si>
  <si>
    <t xml:space="preserve">&gt;&gt;  skryté stĺpce  &lt;&lt;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</si>
  <si>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</si>
  <si>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</si>
  <si>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</si>
  <si>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</si>
  <si>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</si>
  <si>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</si>
  <si>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040_19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</si>
  <si>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</si>
  <si>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</si>
  <si>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LTC Leopoldov</t>
  </si>
  <si>
    <t>JKSO:</t>
  </si>
  <si>
    <t>KS:</t>
  </si>
  <si>
    <t>Miesto:</t>
  </si>
  <si>
    <t xml:space="preserve"> </t>
  </si>
  <si>
    <t>Dátum:</t>
  </si>
  <si>
    <t>15. 4. 2019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</si>
  <si>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</si>
  <si>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</si>
  <si>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</si>
  <si>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</si>
  <si>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</si>
  <si>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</si>
  <si>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</si>
  <si>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</si>
  <si>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</si>
  <si>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</si>
  <si>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</si>
  <si>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</si>
  <si>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</si>
  <si>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</si>
  <si>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</si>
  <si>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</si>
  <si>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</si>
  <si>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</si>
  <si>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</si>
  <si>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</si>
  <si>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</si>
  <si>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</si>
  <si>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</si>
  <si>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</si>
  <si>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</si>
  <si>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</si>
  <si>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</si>
  <si>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</si>
  <si>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</si>
  <si>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</si>
  <si>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</si>
  <si>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</si>
  <si>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</si>
  <si>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</si>
  <si>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</si>
  <si>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</si>
  <si>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</si>
  <si>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</si>
  <si>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</si>
  <si>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</si>
  <si>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</si>
  <si>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</si>
  <si>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</si>
  <si>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</si>
  <si>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</si>
  <si>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</si>
  <si>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</si>
  <si>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</si>
  <si>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</si>
  <si>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</si>
  <si>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</si>
  <si>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</si>
  <si>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</si>
  <si>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</si>
  <si>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</si>
  <si>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ZTI</t>
  </si>
  <si>
    <t>Zdravotechnická inštalácia</t>
  </si>
  <si>
    <t>STA</t>
  </si>
  <si>
    <t>1</t>
  </si>
  <si>
    <t>{4e0b5336-502b-4493-a0b5-b8a030844cae}</t>
  </si>
  <si>
    <t>KRYCÍ LIST ROZPOČTU</t>
  </si>
  <si>
    <t>Objekt:</t>
  </si>
  <si>
    <t>ZTI - Zdravotechnická inštalácia</t>
  </si>
  <si>
    <t>REKAPITULÁCIA ROZPOČTU</t>
  </si>
  <si>
    <t>Kód dielu - Popis</t>
  </si>
  <si>
    <t>Cena celkom [EUR]</t>
  </si>
  <si>
    <t>Náklady z rozpočtu</t>
  </si>
  <si>
    <t>-1</t>
  </si>
  <si>
    <t>1 - Zemné práce</t>
  </si>
  <si>
    <t>HSV - Práce a dodávky HSV</t>
  </si>
  <si>
    <t xml:space="preserve">    8 - Rúrové vedenie</t>
  </si>
  <si>
    <t>713 - Izolácie tepelné</t>
  </si>
  <si>
    <t>721 - Zdravotech. vnútorná kanalizácia</t>
  </si>
  <si>
    <t>PSV - Práce a dodávky PSV</t>
  </si>
  <si>
    <t xml:space="preserve">    722 - Zdravotechnika</t>
  </si>
  <si>
    <t xml:space="preserve">    725 - Zdravotechnika</t>
  </si>
  <si>
    <t>M - Práce a dodávky M</t>
  </si>
  <si>
    <t xml:space="preserve">    46-M - Zemné práce pri extr.mont.prácach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</si>
  <si>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</si>
  <si>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</si>
  <si>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</si>
  <si>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</si>
  <si>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</si>
  <si>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</si>
  <si>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</si>
  <si>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</si>
  <si>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</si>
  <si>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</si>
  <si>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</si>
  <si>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</si>
  <si>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Zemné práce</t>
  </si>
  <si>
    <t>ROZPOCET</t>
  </si>
  <si>
    <t>K</t>
  </si>
  <si>
    <t>132201201</t>
  </si>
  <si>
    <t>Výkop ryhy šírky 600-2000mm horn.3 do 100m3</t>
  </si>
  <si>
    <t>m3</t>
  </si>
  <si>
    <t>4</t>
  </si>
  <si>
    <t>2</t>
  </si>
  <si>
    <t>-53621373</t>
  </si>
  <si>
    <t>132201209</t>
  </si>
  <si>
    <t xml:space="preserve">Hĺbenie rýh šírky  600-2 000 mm zapažených i nezapažených, s urovnaním dna. Príplatok k cenám za lepivosť horniny 3</t>
  </si>
  <si>
    <t>-857094298</t>
  </si>
  <si>
    <t>3</t>
  </si>
  <si>
    <t>162201101</t>
  </si>
  <si>
    <t>Vodorovné premiestnenie výkopku z horniny 1-4 do 20m</t>
  </si>
  <si>
    <t>-1635512553</t>
  </si>
  <si>
    <t>166101102</t>
  </si>
  <si>
    <t>Prehodenie neuľahnutého výkopku z horniny 1 až 4 nad 100 do 1000 m3</t>
  </si>
  <si>
    <t>352736725</t>
  </si>
  <si>
    <t>5</t>
  </si>
  <si>
    <t>174101001</t>
  </si>
  <si>
    <t>Zásyp sypaninou so zhutnením jám, šachiet, rýh, zárezov alebo okolo objektov do 100 m3</t>
  </si>
  <si>
    <t>-1333329024</t>
  </si>
  <si>
    <t>6</t>
  </si>
  <si>
    <t>175101101</t>
  </si>
  <si>
    <t>Obsyp potrubia sypaninou z vhodných hornín 1 až 4 bez prehodenia sypaniny</t>
  </si>
  <si>
    <t>-1323610748</t>
  </si>
  <si>
    <t>7</t>
  </si>
  <si>
    <t>M</t>
  </si>
  <si>
    <t>583310001300</t>
  </si>
  <si>
    <t>Kamenivo ťažené hrubé frakcia 8-16 mm, STN EN 13043</t>
  </si>
  <si>
    <t>t</t>
  </si>
  <si>
    <t>CS CENEKON 2019 01</t>
  </si>
  <si>
    <t>8</t>
  </si>
  <si>
    <t>-614314097</t>
  </si>
  <si>
    <t>181301103</t>
  </si>
  <si>
    <t>Rozprestretie ornice v rovine , plocha do 500 m2, hr.do 200 mm</t>
  </si>
  <si>
    <t>m2</t>
  </si>
  <si>
    <t>-1743834134</t>
  </si>
  <si>
    <t>HSV</t>
  </si>
  <si>
    <t>Práce a dodávky HSV</t>
  </si>
  <si>
    <t>Rúrové vedenie</t>
  </si>
  <si>
    <t>9</t>
  </si>
  <si>
    <t>871171000</t>
  </si>
  <si>
    <t>Montáž vodovodného potrubia z dvojvsrtvového PE 100 SDR11/PN16 zváraných natupo D 32x3,0 mm</t>
  </si>
  <si>
    <t>m</t>
  </si>
  <si>
    <t>32</t>
  </si>
  <si>
    <t>10</t>
  </si>
  <si>
    <t>286130030700</t>
  </si>
  <si>
    <t>Rúra HDPE na vodu PE100 PN10 SDR17 32x2x100 m, WAVIN</t>
  </si>
  <si>
    <t>34</t>
  </si>
  <si>
    <t>11</t>
  </si>
  <si>
    <t>871266000</t>
  </si>
  <si>
    <t>Montáž kanalizačného PVC-U potrubia hladkého viacvrstvového DN 110</t>
  </si>
  <si>
    <t>-1633875192</t>
  </si>
  <si>
    <t>12</t>
  </si>
  <si>
    <t>286110005700</t>
  </si>
  <si>
    <t>Rúra kanalizačná PVC-U gravitačná, hladká SN4 - KG, ML - viacvrstvová, DN 110, dĺ. 1 m</t>
  </si>
  <si>
    <t>-1702294109</t>
  </si>
  <si>
    <t>13</t>
  </si>
  <si>
    <t>871276002</t>
  </si>
  <si>
    <t>Montáž kanalizačného PVC-U potrubia hladkého viacvrstvového DN 125</t>
  </si>
  <si>
    <t>-1723237172</t>
  </si>
  <si>
    <t>14</t>
  </si>
  <si>
    <t>286110006100</t>
  </si>
  <si>
    <t>Rúra kanalizačná PVC-U gravitačná, hladká SN4 - KG, ML - viacvrstvová, DN 125, dĺ. 1 m</t>
  </si>
  <si>
    <t>-1205150908</t>
  </si>
  <si>
    <t>15</t>
  </si>
  <si>
    <t>871326004</t>
  </si>
  <si>
    <t>Montáž kanalizačného PVC-U potrubia hladkého viacvrstvového DN 160</t>
  </si>
  <si>
    <t>620718877</t>
  </si>
  <si>
    <t>16</t>
  </si>
  <si>
    <t>286110009900</t>
  </si>
  <si>
    <t>Rúra kanalizačná PVC-U gravitačná, hladká SN8 - KG, ML - viacvrstvová, DN 160</t>
  </si>
  <si>
    <t>359733239</t>
  </si>
  <si>
    <t>17</t>
  </si>
  <si>
    <t>877261122</t>
  </si>
  <si>
    <t>Montáž navŕtavacej sedlovej elektrotvarovky pre vodovodné potrubia z PE 100 D 110 mm</t>
  </si>
  <si>
    <t>ks</t>
  </si>
  <si>
    <t>452883753</t>
  </si>
  <si>
    <t>18</t>
  </si>
  <si>
    <t>286530212400</t>
  </si>
  <si>
    <t>Elektrotvarovka, elektrofúzne hrdlové odbočkové sedlo PE100 SDR11 PFA/PN16 Elofit ECOL DN 110/32, spodná časť z PE, GAWAPLAST</t>
  </si>
  <si>
    <t>-823871636</t>
  </si>
  <si>
    <t>19</t>
  </si>
  <si>
    <t>877266000</t>
  </si>
  <si>
    <t>Montáž kanalizačného PVC-U kolena DN 110</t>
  </si>
  <si>
    <t>-573849909</t>
  </si>
  <si>
    <t>286510003400</t>
  </si>
  <si>
    <t>Koleno PVC-U, DN 110x45° hladká pre gravitačnú kanalizáciu KG potrubia</t>
  </si>
  <si>
    <t>-478923189</t>
  </si>
  <si>
    <t>21</t>
  </si>
  <si>
    <t>877276002</t>
  </si>
  <si>
    <t>Montáž kanalizačného PVC-U kolena DN 125</t>
  </si>
  <si>
    <t>875391355</t>
  </si>
  <si>
    <t>22</t>
  </si>
  <si>
    <t>286510003900</t>
  </si>
  <si>
    <t>Koleno PVC-U, DN 125x45° hladká pre gravitačnú kanalizáciu KG potrubia</t>
  </si>
  <si>
    <t>-993573782</t>
  </si>
  <si>
    <t>23</t>
  </si>
  <si>
    <t>877276026</t>
  </si>
  <si>
    <t>Montáž kanalizačnej PVC-U odbočky DN 125</t>
  </si>
  <si>
    <t>1630803574</t>
  </si>
  <si>
    <t>24</t>
  </si>
  <si>
    <t>286510013200</t>
  </si>
  <si>
    <t>Odbočka 45° PVC-U, DN 125/110 hladká pre gravitačnú kanalizáciu KG potrubia</t>
  </si>
  <si>
    <t>-99326043</t>
  </si>
  <si>
    <t>25</t>
  </si>
  <si>
    <t>286510016800</t>
  </si>
  <si>
    <t>Odbočka 87° PVC-U, DN 125/110 hladká pre gravitačnú kanalizáciu KG potrubia, WAVIN</t>
  </si>
  <si>
    <t>-509102278</t>
  </si>
  <si>
    <t>26</t>
  </si>
  <si>
    <t>592240009600</t>
  </si>
  <si>
    <t>Vsakovacia šachta + osadenie</t>
  </si>
  <si>
    <t>1166812194</t>
  </si>
  <si>
    <t>27</t>
  </si>
  <si>
    <t>894431137</t>
  </si>
  <si>
    <t>Montáž revíznej šachty z PVC, DN 600</t>
  </si>
  <si>
    <t>1734618380</t>
  </si>
  <si>
    <t>28</t>
  </si>
  <si>
    <t>28602</t>
  </si>
  <si>
    <t>Revízna šachta plastová DN 600 vrátane poklopu</t>
  </si>
  <si>
    <t>-687810725</t>
  </si>
  <si>
    <t>29</t>
  </si>
  <si>
    <t>892233111</t>
  </si>
  <si>
    <t>Preplach a dezinfekcia vodovodného potrubia</t>
  </si>
  <si>
    <t>84</t>
  </si>
  <si>
    <t>30</t>
  </si>
  <si>
    <t>892241111</t>
  </si>
  <si>
    <t>Ostatné práce na rúrovom vedení, tlakové skúšky vodovodného potrubia DN do 80</t>
  </si>
  <si>
    <t>86</t>
  </si>
  <si>
    <t>31</t>
  </si>
  <si>
    <t>892311000</t>
  </si>
  <si>
    <t>Skúška tesnosti kanalizácie do D 150</t>
  </si>
  <si>
    <t>88</t>
  </si>
  <si>
    <t>892351000</t>
  </si>
  <si>
    <t>Skúška tesnosti kanalizácie D 200</t>
  </si>
  <si>
    <t>1318293638</t>
  </si>
  <si>
    <t>33</t>
  </si>
  <si>
    <t>899721111</t>
  </si>
  <si>
    <t xml:space="preserve">Vyhľadávací vodič na potrubí  DN do 150 mm</t>
  </si>
  <si>
    <t>-1672593379</t>
  </si>
  <si>
    <t>998276101</t>
  </si>
  <si>
    <t>Presun hmôt pre rúrové vedenie hĺbené z rúr z plast., hmôt alebo sklolamin. v otvorenom výkope</t>
  </si>
  <si>
    <t>-1010246387</t>
  </si>
  <si>
    <t>713</t>
  </si>
  <si>
    <t>Izolácie tepelné</t>
  </si>
  <si>
    <t>35</t>
  </si>
  <si>
    <t>713482111</t>
  </si>
  <si>
    <t>Montáž trubíc z PE, hr.do 15 mm,vnút.priemer do 38</t>
  </si>
  <si>
    <t>1246081146</t>
  </si>
  <si>
    <t>36</t>
  </si>
  <si>
    <t>283310002800</t>
  </si>
  <si>
    <t>Izolačná PE trubica TUBOLIT DG 20x13 mm (d potrubia x hr. izolácie)</t>
  </si>
  <si>
    <t>-1366030835</t>
  </si>
  <si>
    <t>37</t>
  </si>
  <si>
    <t>283310003100</t>
  </si>
  <si>
    <t>Izolačná PE trubica TUBOLIT DG 28x13 mm (d potrubia x hr. izolácie), nadrezaná, AZ FLEX</t>
  </si>
  <si>
    <t>1000492951</t>
  </si>
  <si>
    <t>38</t>
  </si>
  <si>
    <t>283310003200</t>
  </si>
  <si>
    <t>Izolačná PE trubica TUBOLIT DG 32x13 mm (d potrubia x hr. izolácie)</t>
  </si>
  <si>
    <t>2128764780</t>
  </si>
  <si>
    <t>39</t>
  </si>
  <si>
    <t>713482131</t>
  </si>
  <si>
    <t>Montáž trubíc z PE, hr.30 mm,vnút.priemer do 38 mm</t>
  </si>
  <si>
    <t>-1172749383</t>
  </si>
  <si>
    <t>40</t>
  </si>
  <si>
    <t>283310006200</t>
  </si>
  <si>
    <t>Izolačná PE trubica TUBOLIT DG 22x30 mm (d potrubia x hr. izolácie), rozrezaná, AZ FLEX</t>
  </si>
  <si>
    <t>2137095208</t>
  </si>
  <si>
    <t>41</t>
  </si>
  <si>
    <t>283310006300</t>
  </si>
  <si>
    <t>Izolačná PE trubica TUBOLIT DG 28x30 mm (d potrubia x hr. izolácie)</t>
  </si>
  <si>
    <t>-1148263069</t>
  </si>
  <si>
    <t>42</t>
  </si>
  <si>
    <t>998713201</t>
  </si>
  <si>
    <t>Presun hmôt pre izolácie tepelné v objektoch výšky do 6 m</t>
  </si>
  <si>
    <t>%</t>
  </si>
  <si>
    <t>1824152218</t>
  </si>
  <si>
    <t>721</t>
  </si>
  <si>
    <t>Zdravotech. vnútorná kanalizácia</t>
  </si>
  <si>
    <t>43</t>
  </si>
  <si>
    <t>721172418</t>
  </si>
  <si>
    <t>Montáž tichého odpadového HT potrubia zvislého DN 32</t>
  </si>
  <si>
    <t>552599796</t>
  </si>
  <si>
    <t>44</t>
  </si>
  <si>
    <t>HP210140W</t>
  </si>
  <si>
    <t>SiTech+ PP Rúra 32 x 1,8 x 1000</t>
  </si>
  <si>
    <t>2020627499</t>
  </si>
  <si>
    <t>45</t>
  </si>
  <si>
    <t>721172424</t>
  </si>
  <si>
    <t>Montáž tichého odpadového HT potrubia zvislého DN 50</t>
  </si>
  <si>
    <t>1299398781</t>
  </si>
  <si>
    <t>46</t>
  </si>
  <si>
    <t>HP210340W</t>
  </si>
  <si>
    <t>SiTech+ PP Rúra 50 x 1,8 x 1000</t>
  </si>
  <si>
    <t>385174415</t>
  </si>
  <si>
    <t>47</t>
  </si>
  <si>
    <t>721172430</t>
  </si>
  <si>
    <t>Montáž tichého odpadového HT potrubia zvislého DN 100</t>
  </si>
  <si>
    <t>-1992307857</t>
  </si>
  <si>
    <t>48</t>
  </si>
  <si>
    <t>HP210640W</t>
  </si>
  <si>
    <t>SiTech+ PP Rúra 110 x 3,4 x 1000</t>
  </si>
  <si>
    <t>-983130240</t>
  </si>
  <si>
    <t>49</t>
  </si>
  <si>
    <t>721230139</t>
  </si>
  <si>
    <t>Montáž strešného vtoku pre mPVC izolácie s ohrevom DN 110</t>
  </si>
  <si>
    <t>-621586698</t>
  </si>
  <si>
    <t>50</t>
  </si>
  <si>
    <t>2810310360</t>
  </si>
  <si>
    <t>Vyhrievaný zvislý strešný vtok TWE 110 PVC S s integrovanou PVC manžetou</t>
  </si>
  <si>
    <t>-1495662654</t>
  </si>
  <si>
    <t>51</t>
  </si>
  <si>
    <t>721274101</t>
  </si>
  <si>
    <t>Ventilačné hlavice strešná - plastové DN 50 HUL 805</t>
  </si>
  <si>
    <t>2078654199</t>
  </si>
  <si>
    <t>52</t>
  </si>
  <si>
    <t>721290111</t>
  </si>
  <si>
    <t>Ostatné - skúška tesnosti kanalizácie v objektoch vodou do DN 125</t>
  </si>
  <si>
    <t>-1696623288</t>
  </si>
  <si>
    <t>53</t>
  </si>
  <si>
    <t>721290123</t>
  </si>
  <si>
    <t>Ostatné - skúška tesnosti kanalizácie v objektoch dymom do DN 300</t>
  </si>
  <si>
    <t>-1383194154</t>
  </si>
  <si>
    <t>54</t>
  </si>
  <si>
    <t>998721101</t>
  </si>
  <si>
    <t>Presun hmôt pre vnútornú kanalizáciu v objektoch výšky do 6 m</t>
  </si>
  <si>
    <t>100456589</t>
  </si>
  <si>
    <t>PSV</t>
  </si>
  <si>
    <t>Práce a dodávky PSV</t>
  </si>
  <si>
    <t>722</t>
  </si>
  <si>
    <t>Zdravotechnika</t>
  </si>
  <si>
    <t>55</t>
  </si>
  <si>
    <t>722173024</t>
  </si>
  <si>
    <t>Montáž vodovodného plasthliníkového potrubia d20</t>
  </si>
  <si>
    <t>784664116</t>
  </si>
  <si>
    <t>56</t>
  </si>
  <si>
    <t>1060784</t>
  </si>
  <si>
    <t>Rúrka Uponor MLCP Uni Pipe PLUS 20x2,25, 3m tyč, UPONOR</t>
  </si>
  <si>
    <t>35485876</t>
  </si>
  <si>
    <t>57</t>
  </si>
  <si>
    <t>722173027.1</t>
  </si>
  <si>
    <t>Montáž vodovodného plasthliníkového potrubia d25</t>
  </si>
  <si>
    <t>-475135674</t>
  </si>
  <si>
    <t>58</t>
  </si>
  <si>
    <t>1060785</t>
  </si>
  <si>
    <t>Rúrka Uponor MLCP Uni Pipe PLUS 25x2,5, 3m tyč, UPONOR</t>
  </si>
  <si>
    <t>-552214291</t>
  </si>
  <si>
    <t>59</t>
  </si>
  <si>
    <t>722173030</t>
  </si>
  <si>
    <t>Montáž vodovodného plasthliníkového potrubia d32</t>
  </si>
  <si>
    <t>-1321453500</t>
  </si>
  <si>
    <t>60</t>
  </si>
  <si>
    <t>1060786</t>
  </si>
  <si>
    <t>Rúrka Uponor MLCP Uni Pipe PLUS 32x3, 3m tyč, UPONOR</t>
  </si>
  <si>
    <t>29878913</t>
  </si>
  <si>
    <t>61</t>
  </si>
  <si>
    <t>722221010</t>
  </si>
  <si>
    <t>Montáž guľového kohúta závitového priameho pre vodu G 1/2</t>
  </si>
  <si>
    <t>-1964069615</t>
  </si>
  <si>
    <t>62</t>
  </si>
  <si>
    <t>551110013700</t>
  </si>
  <si>
    <t>Guľový uzáver pre vodu Perfecta, 1/2" FF, páčka, niklovaná mosadz, IVAR</t>
  </si>
  <si>
    <t>-1716544862</t>
  </si>
  <si>
    <t>63</t>
  </si>
  <si>
    <t>722221015</t>
  </si>
  <si>
    <t>Montáž guľového kohúta závitového priameho pre vodu G 3/4</t>
  </si>
  <si>
    <t>-243201350</t>
  </si>
  <si>
    <t>64</t>
  </si>
  <si>
    <t>551110013800</t>
  </si>
  <si>
    <t>Guľový uzáver pre vodu Perfecta, 3/4" FF, páčka, niklovaná mosadz, IVAR</t>
  </si>
  <si>
    <t>-882503125</t>
  </si>
  <si>
    <t>65</t>
  </si>
  <si>
    <t>722221020</t>
  </si>
  <si>
    <t>Montáž guľového kohúta závitového priameho pre vodu G 1</t>
  </si>
  <si>
    <t>-1364412322</t>
  </si>
  <si>
    <t>66</t>
  </si>
  <si>
    <t>551110013900</t>
  </si>
  <si>
    <t>Guľový uzáver pre vodu Perfecta, 1" FF, páčka, niklovaná mosadz, IVAR</t>
  </si>
  <si>
    <t>38726998</t>
  </si>
  <si>
    <t>67</t>
  </si>
  <si>
    <t>722221170</t>
  </si>
  <si>
    <t>Montáž poistného ventilu závitového pre vodu G 1/2</t>
  </si>
  <si>
    <t>204</t>
  </si>
  <si>
    <t>68</t>
  </si>
  <si>
    <t>551210021500</t>
  </si>
  <si>
    <t>Ventil poistný, 1/2”x6 bar, armatúry pre uzavreté systémy, GIACOMINI</t>
  </si>
  <si>
    <t>206</t>
  </si>
  <si>
    <t>69</t>
  </si>
  <si>
    <t>722229101</t>
  </si>
  <si>
    <t>Montáž ventilu vypúšťacieho PN 0.6, G 1/2</t>
  </si>
  <si>
    <t>212</t>
  </si>
  <si>
    <t>70</t>
  </si>
  <si>
    <t>551240001400</t>
  </si>
  <si>
    <t>Kohút plniaci a vypúšťací, DN 15, PN 10</t>
  </si>
  <si>
    <t>214</t>
  </si>
  <si>
    <t>71</t>
  </si>
  <si>
    <t>722290226</t>
  </si>
  <si>
    <t>Tlaková skúška vodovodného potrubia závitového do DN 50</t>
  </si>
  <si>
    <t>216</t>
  </si>
  <si>
    <t>72</t>
  </si>
  <si>
    <t>722290234</t>
  </si>
  <si>
    <t>Prepláchnutie a dezinfekcia vodovodného potrubia do DN 80</t>
  </si>
  <si>
    <t>218</t>
  </si>
  <si>
    <t>73</t>
  </si>
  <si>
    <t>998722101</t>
  </si>
  <si>
    <t>Presun hmôt pre vnútorný vodovod v objektoch výšky do 6 m</t>
  </si>
  <si>
    <t>222</t>
  </si>
  <si>
    <t>725</t>
  </si>
  <si>
    <t>74</t>
  </si>
  <si>
    <t>725539102</t>
  </si>
  <si>
    <t>Montáž elektrického zásobníka akumulačného stojatého do 80 L</t>
  </si>
  <si>
    <t>súb.</t>
  </si>
  <si>
    <t>-1103812744</t>
  </si>
  <si>
    <t>75</t>
  </si>
  <si>
    <t>541320005000</t>
  </si>
  <si>
    <t>Ohrievač vody EO 80 EL inteligentný elektrický tlakový nástenný akumulačný, s elektronickým riadením, objem 80 l, TATRAMAT</t>
  </si>
  <si>
    <t>981557230</t>
  </si>
  <si>
    <t>76</t>
  </si>
  <si>
    <t>725539150</t>
  </si>
  <si>
    <t>Montáž elektrického zásobníka prietokového</t>
  </si>
  <si>
    <t>404830905</t>
  </si>
  <si>
    <t>77</t>
  </si>
  <si>
    <t>31993</t>
  </si>
  <si>
    <t>Tatramat EO 10 N elektrický ohrievač vody 10 l</t>
  </si>
  <si>
    <t>-827793324</t>
  </si>
  <si>
    <t>78</t>
  </si>
  <si>
    <t>725819401</t>
  </si>
  <si>
    <t>Montáž ventilu rohového s pripojovacou rúrkou G 1/2</t>
  </si>
  <si>
    <t>súb</t>
  </si>
  <si>
    <t>274</t>
  </si>
  <si>
    <t>79</t>
  </si>
  <si>
    <t>551110007700</t>
  </si>
  <si>
    <t>Guľový uzáver pre vodu rohový, 1/2" FF, motýľ, séria 59, niklovaná mosadz, IVAR</t>
  </si>
  <si>
    <t>276</t>
  </si>
  <si>
    <t>80</t>
  </si>
  <si>
    <t>725869380</t>
  </si>
  <si>
    <t>Montáž zápachovej uzávierky pre zariaďovacie predmety, ostatných typov do D 32</t>
  </si>
  <si>
    <t>-902713800</t>
  </si>
  <si>
    <t>81</t>
  </si>
  <si>
    <t>551620027100</t>
  </si>
  <si>
    <t>Vtokový lievik HL21, DN 32, (0,17 l/s), s protizápachovým uzáverom, vetranie a klimatizácia, PP</t>
  </si>
  <si>
    <t>933125706</t>
  </si>
  <si>
    <t>82</t>
  </si>
  <si>
    <t>998725101</t>
  </si>
  <si>
    <t>Presun hmôt pre zariaďovacie predmety v objektoch výšky do 6 m</t>
  </si>
  <si>
    <t>278</t>
  </si>
  <si>
    <t>Práce a dodávky M</t>
  </si>
  <si>
    <t>46-M</t>
  </si>
  <si>
    <t>Zemné práce pri extr.mont.prácach</t>
  </si>
  <si>
    <t>83</t>
  </si>
  <si>
    <t>460490012</t>
  </si>
  <si>
    <t>Rozvinutie a uloženie výstražnej fólie z PVC do ryhy, šírka 33 cm</t>
  </si>
  <si>
    <t>280</t>
  </si>
  <si>
    <t>2830002000</t>
  </si>
  <si>
    <t>Fólia v m - voda, kanál</t>
  </si>
  <si>
    <t>256</t>
  </si>
  <si>
    <t>282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</si>
</sst>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167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167" fontId="31" fillId="3" borderId="22" xfId="0" applyNumberFormat="1" applyFont="1" applyFill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ht="36.96" customHeight="1">
      <c r="AR2" s="13" t="s">
        <v>5</v>
      </c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ht="24.96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ht="12" customHeight="1">
      <c r="B5" s="17"/>
      <c r="D5" s="21" t="s">
        <v>11</v>
      </c>
      <c r="K5" s="22" t="s">
        <v>12</v>
      </c>
      <c r="AR5" s="17"/>
      <c r="BE5" s="23" t="s">
        <v>13</v>
      </c>
      <c r="BS5" s="14" t="s">
        <v>6</v>
      </c>
    </row>
    <row r="6" ht="36.96" customHeight="1">
      <c r="B6" s="17"/>
      <c r="D6" s="24" t="s">
        <v>14</v>
      </c>
      <c r="K6" s="25" t="s">
        <v>15</v>
      </c>
      <c r="AR6" s="17"/>
      <c r="BE6" s="26"/>
      <c r="BS6" s="14" t="s">
        <v>6</v>
      </c>
    </row>
    <row r="7" ht="12" customHeight="1">
      <c r="B7" s="17"/>
      <c r="D7" s="27" t="s">
        <v>16</v>
      </c>
      <c r="K7" s="22" t="s">
        <v>1</v>
      </c>
      <c r="AK7" s="27" t="s">
        <v>17</v>
      </c>
      <c r="AN7" s="22" t="s">
        <v>1</v>
      </c>
      <c r="AR7" s="17"/>
      <c r="BE7" s="26"/>
      <c r="BS7" s="14" t="s">
        <v>6</v>
      </c>
    </row>
    <row r="8" ht="12" customHeight="1">
      <c r="B8" s="17"/>
      <c r="D8" s="27" t="s">
        <v>18</v>
      </c>
      <c r="K8" s="22" t="s">
        <v>19</v>
      </c>
      <c r="AK8" s="27" t="s">
        <v>20</v>
      </c>
      <c r="AN8" s="28" t="s">
        <v>21</v>
      </c>
      <c r="AR8" s="17"/>
      <c r="BE8" s="26"/>
      <c r="BS8" s="14" t="s">
        <v>6</v>
      </c>
    </row>
    <row r="9" ht="14.4" customHeight="1">
      <c r="B9" s="17"/>
      <c r="AR9" s="17"/>
      <c r="BE9" s="26"/>
      <c r="BS9" s="14" t="s">
        <v>6</v>
      </c>
    </row>
    <row r="10" ht="12" customHeight="1">
      <c r="B10" s="17"/>
      <c r="D10" s="27" t="s">
        <v>22</v>
      </c>
      <c r="AK10" s="27" t="s">
        <v>23</v>
      </c>
      <c r="AN10" s="22" t="s">
        <v>1</v>
      </c>
      <c r="AR10" s="17"/>
      <c r="BE10" s="26"/>
      <c r="BS10" s="14" t="s">
        <v>6</v>
      </c>
    </row>
    <row r="11" ht="18.48" customHeight="1">
      <c r="B11" s="17"/>
      <c r="E11" s="22" t="s">
        <v>19</v>
      </c>
      <c r="AK11" s="27" t="s">
        <v>24</v>
      </c>
      <c r="AN11" s="22" t="s">
        <v>1</v>
      </c>
      <c r="AR11" s="17"/>
      <c r="BE11" s="26"/>
      <c r="BS11" s="14" t="s">
        <v>6</v>
      </c>
    </row>
    <row r="12" ht="6.96" customHeight="1">
      <c r="B12" s="17"/>
      <c r="AR12" s="17"/>
      <c r="BE12" s="26"/>
      <c r="BS12" s="14" t="s">
        <v>6</v>
      </c>
    </row>
    <row r="13" ht="12" customHeight="1">
      <c r="B13" s="17"/>
      <c r="D13" s="27" t="s">
        <v>25</v>
      </c>
      <c r="AK13" s="27" t="s">
        <v>23</v>
      </c>
      <c r="AN13" s="29" t="s">
        <v>26</v>
      </c>
      <c r="AR13" s="17"/>
      <c r="BE13" s="26"/>
      <c r="BS13" s="14" t="s">
        <v>6</v>
      </c>
    </row>
    <row r="14">
      <c r="B14" s="17"/>
      <c r="E14" s="29" t="s">
        <v>26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24</v>
      </c>
      <c r="AN14" s="29" t="s">
        <v>26</v>
      </c>
      <c r="AR14" s="17"/>
      <c r="BE14" s="26"/>
      <c r="BS14" s="14" t="s">
        <v>6</v>
      </c>
    </row>
    <row r="15" ht="6.96" customHeight="1">
      <c r="B15" s="17"/>
      <c r="AR15" s="17"/>
      <c r="BE15" s="26"/>
      <c r="BS15" s="14" t="s">
        <v>3</v>
      </c>
    </row>
    <row r="16" ht="12" customHeight="1">
      <c r="B16" s="17"/>
      <c r="D16" s="27" t="s">
        <v>27</v>
      </c>
      <c r="AK16" s="27" t="s">
        <v>23</v>
      </c>
      <c r="AN16" s="22" t="s">
        <v>1</v>
      </c>
      <c r="AR16" s="17"/>
      <c r="BE16" s="26"/>
      <c r="BS16" s="14" t="s">
        <v>3</v>
      </c>
    </row>
    <row r="17" ht="18.48" customHeight="1">
      <c r="B17" s="17"/>
      <c r="E17" s="22" t="s">
        <v>19</v>
      </c>
      <c r="AK17" s="27" t="s">
        <v>24</v>
      </c>
      <c r="AN17" s="22" t="s">
        <v>1</v>
      </c>
      <c r="AR17" s="17"/>
      <c r="BE17" s="26"/>
      <c r="BS17" s="14" t="s">
        <v>28</v>
      </c>
    </row>
    <row r="18" ht="6.96" customHeight="1">
      <c r="B18" s="17"/>
      <c r="AR18" s="17"/>
      <c r="BE18" s="26"/>
      <c r="BS18" s="14" t="s">
        <v>29</v>
      </c>
    </row>
    <row r="19" ht="12" customHeight="1">
      <c r="B19" s="17"/>
      <c r="D19" s="27" t="s">
        <v>30</v>
      </c>
      <c r="AK19" s="27" t="s">
        <v>23</v>
      </c>
      <c r="AN19" s="22" t="s">
        <v>1</v>
      </c>
      <c r="AR19" s="17"/>
      <c r="BE19" s="26"/>
      <c r="BS19" s="14" t="s">
        <v>29</v>
      </c>
    </row>
    <row r="20" ht="18.48" customHeight="1">
      <c r="B20" s="17"/>
      <c r="E20" s="22" t="s">
        <v>19</v>
      </c>
      <c r="AK20" s="27" t="s">
        <v>24</v>
      </c>
      <c r="AN20" s="22" t="s">
        <v>1</v>
      </c>
      <c r="AR20" s="17"/>
      <c r="BE20" s="26"/>
      <c r="BS20" s="14" t="s">
        <v>28</v>
      </c>
    </row>
    <row r="21" ht="6.96" customHeight="1">
      <c r="B21" s="17"/>
      <c r="AR21" s="17"/>
      <c r="BE21" s="26"/>
    </row>
    <row r="22" ht="12" customHeight="1">
      <c r="B22" s="17"/>
      <c r="D22" s="27" t="s">
        <v>31</v>
      </c>
      <c r="AR22" s="17"/>
      <c r="BE22" s="26"/>
    </row>
    <row r="23" ht="16.5" customHeight="1">
      <c r="B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R23" s="17"/>
      <c r="BE23" s="26"/>
    </row>
    <row r="24" ht="6.96" customHeight="1">
      <c r="B24" s="17"/>
      <c r="AR24" s="17"/>
      <c r="BE24" s="26"/>
    </row>
    <row r="25" ht="6.96" customHeight="1">
      <c r="B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17"/>
      <c r="BE25" s="26"/>
    </row>
    <row r="26" s="1" customFormat="1" ht="25.92" customHeight="1">
      <c r="B26" s="33"/>
      <c r="D26" s="34" t="s">
        <v>32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6">
        <f>ROUND(AG94,2)</f>
        <v>0</v>
      </c>
      <c r="AL26" s="35"/>
      <c r="AM26" s="35"/>
      <c r="AN26" s="35"/>
      <c r="AO26" s="35"/>
      <c r="AR26" s="33"/>
      <c r="BE26" s="26"/>
    </row>
    <row r="27" s="1" customFormat="1" ht="6.96" customHeight="1">
      <c r="B27" s="33"/>
      <c r="AR27" s="33"/>
      <c r="BE27" s="26"/>
    </row>
    <row r="28" s="1" customFormat="1">
      <c r="B28" s="33"/>
      <c r="L28" s="37" t="s">
        <v>33</v>
      </c>
      <c r="M28" s="37"/>
      <c r="N28" s="37"/>
      <c r="O28" s="37"/>
      <c r="P28" s="37"/>
      <c r="W28" s="37" t="s">
        <v>34</v>
      </c>
      <c r="X28" s="37"/>
      <c r="Y28" s="37"/>
      <c r="Z28" s="37"/>
      <c r="AA28" s="37"/>
      <c r="AB28" s="37"/>
      <c r="AC28" s="37"/>
      <c r="AD28" s="37"/>
      <c r="AE28" s="37"/>
      <c r="AK28" s="37" t="s">
        <v>35</v>
      </c>
      <c r="AL28" s="37"/>
      <c r="AM28" s="37"/>
      <c r="AN28" s="37"/>
      <c r="AO28" s="37"/>
      <c r="AR28" s="33"/>
      <c r="BE28" s="26"/>
    </row>
    <row r="29" s="2" customFormat="1" ht="14.4" customHeight="1">
      <c r="B29" s="38"/>
      <c r="D29" s="27" t="s">
        <v>36</v>
      </c>
      <c r="F29" s="27" t="s">
        <v>37</v>
      </c>
      <c r="L29" s="39">
        <v>0.20000000000000001</v>
      </c>
      <c r="M29" s="2"/>
      <c r="N29" s="2"/>
      <c r="O29" s="2"/>
      <c r="P29" s="2"/>
      <c r="W29" s="40">
        <f>ROUND(AZ94, 2)</f>
        <v>0</v>
      </c>
      <c r="X29" s="2"/>
      <c r="Y29" s="2"/>
      <c r="Z29" s="2"/>
      <c r="AA29" s="2"/>
      <c r="AB29" s="2"/>
      <c r="AC29" s="2"/>
      <c r="AD29" s="2"/>
      <c r="AE29" s="2"/>
      <c r="AK29" s="40">
        <f>ROUND(AV94, 2)</f>
        <v>0</v>
      </c>
      <c r="AL29" s="2"/>
      <c r="AM29" s="2"/>
      <c r="AN29" s="2"/>
      <c r="AO29" s="2"/>
      <c r="AR29" s="38"/>
      <c r="BE29" s="41"/>
    </row>
    <row r="30" s="2" customFormat="1" ht="14.4" customHeight="1">
      <c r="B30" s="38"/>
      <c r="F30" s="27" t="s">
        <v>38</v>
      </c>
      <c r="L30" s="39">
        <v>0.20000000000000001</v>
      </c>
      <c r="M30" s="2"/>
      <c r="N30" s="2"/>
      <c r="O30" s="2"/>
      <c r="P30" s="2"/>
      <c r="W30" s="40">
        <f>ROUND(BA94, 2)</f>
        <v>0</v>
      </c>
      <c r="X30" s="2"/>
      <c r="Y30" s="2"/>
      <c r="Z30" s="2"/>
      <c r="AA30" s="2"/>
      <c r="AB30" s="2"/>
      <c r="AC30" s="2"/>
      <c r="AD30" s="2"/>
      <c r="AE30" s="2"/>
      <c r="AK30" s="40">
        <f>ROUND(AW94, 2)</f>
        <v>0</v>
      </c>
      <c r="AL30" s="2"/>
      <c r="AM30" s="2"/>
      <c r="AN30" s="2"/>
      <c r="AO30" s="2"/>
      <c r="AR30" s="38"/>
      <c r="BE30" s="41"/>
    </row>
    <row r="31" hidden="1" s="2" customFormat="1" ht="14.4" customHeight="1">
      <c r="B31" s="38"/>
      <c r="F31" s="27" t="s">
        <v>39</v>
      </c>
      <c r="L31" s="39">
        <v>0.20000000000000001</v>
      </c>
      <c r="M31" s="2"/>
      <c r="N31" s="2"/>
      <c r="O31" s="2"/>
      <c r="P31" s="2"/>
      <c r="W31" s="40">
        <f>ROUND(BB94, 2)</f>
        <v>0</v>
      </c>
      <c r="X31" s="2"/>
      <c r="Y31" s="2"/>
      <c r="Z31" s="2"/>
      <c r="AA31" s="2"/>
      <c r="AB31" s="2"/>
      <c r="AC31" s="2"/>
      <c r="AD31" s="2"/>
      <c r="AE31" s="2"/>
      <c r="AK31" s="40">
        <v>0</v>
      </c>
      <c r="AL31" s="2"/>
      <c r="AM31" s="2"/>
      <c r="AN31" s="2"/>
      <c r="AO31" s="2"/>
      <c r="AR31" s="38"/>
      <c r="BE31" s="41"/>
    </row>
    <row r="32" hidden="1" s="2" customFormat="1" ht="14.4" customHeight="1">
      <c r="B32" s="38"/>
      <c r="F32" s="27" t="s">
        <v>40</v>
      </c>
      <c r="L32" s="39">
        <v>0.20000000000000001</v>
      </c>
      <c r="M32" s="2"/>
      <c r="N32" s="2"/>
      <c r="O32" s="2"/>
      <c r="P32" s="2"/>
      <c r="W32" s="40">
        <f>ROUND(BC94, 2)</f>
        <v>0</v>
      </c>
      <c r="X32" s="2"/>
      <c r="Y32" s="2"/>
      <c r="Z32" s="2"/>
      <c r="AA32" s="2"/>
      <c r="AB32" s="2"/>
      <c r="AC32" s="2"/>
      <c r="AD32" s="2"/>
      <c r="AE32" s="2"/>
      <c r="AK32" s="40">
        <v>0</v>
      </c>
      <c r="AL32" s="2"/>
      <c r="AM32" s="2"/>
      <c r="AN32" s="2"/>
      <c r="AO32" s="2"/>
      <c r="AR32" s="38"/>
      <c r="BE32" s="41"/>
    </row>
    <row r="33" hidden="1" s="2" customFormat="1" ht="14.4" customHeight="1">
      <c r="B33" s="38"/>
      <c r="F33" s="27" t="s">
        <v>41</v>
      </c>
      <c r="L33" s="39">
        <v>0</v>
      </c>
      <c r="M33" s="2"/>
      <c r="N33" s="2"/>
      <c r="O33" s="2"/>
      <c r="P33" s="2"/>
      <c r="W33" s="40">
        <f>ROUND(BD94, 2)</f>
        <v>0</v>
      </c>
      <c r="X33" s="2"/>
      <c r="Y33" s="2"/>
      <c r="Z33" s="2"/>
      <c r="AA33" s="2"/>
      <c r="AB33" s="2"/>
      <c r="AC33" s="2"/>
      <c r="AD33" s="2"/>
      <c r="AE33" s="2"/>
      <c r="AK33" s="40">
        <v>0</v>
      </c>
      <c r="AL33" s="2"/>
      <c r="AM33" s="2"/>
      <c r="AN33" s="2"/>
      <c r="AO33" s="2"/>
      <c r="AR33" s="38"/>
      <c r="BE33" s="41"/>
    </row>
    <row r="34" s="1" customFormat="1" ht="6.96" customHeight="1">
      <c r="B34" s="33"/>
      <c r="AR34" s="33"/>
      <c r="BE34" s="26"/>
    </row>
    <row r="35" s="1" customFormat="1" ht="25.92" customHeight="1">
      <c r="B35" s="33"/>
      <c r="C35" s="42"/>
      <c r="D35" s="43" t="s">
        <v>42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43</v>
      </c>
      <c r="U35" s="44"/>
      <c r="V35" s="44"/>
      <c r="W35" s="44"/>
      <c r="X35" s="46" t="s">
        <v>44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0</v>
      </c>
      <c r="AL35" s="44"/>
      <c r="AM35" s="44"/>
      <c r="AN35" s="44"/>
      <c r="AO35" s="48"/>
      <c r="AP35" s="42"/>
      <c r="AQ35" s="42"/>
      <c r="AR35" s="33"/>
    </row>
    <row r="36" s="1" customFormat="1" ht="6.96" customHeight="1">
      <c r="B36" s="33"/>
      <c r="AR36" s="33"/>
    </row>
    <row r="37" s="1" customFormat="1" ht="14.4" customHeight="1">
      <c r="B37" s="33"/>
      <c r="AR37" s="33"/>
    </row>
    <row r="38" ht="14.4" customHeight="1">
      <c r="B38" s="17"/>
      <c r="AR38" s="17"/>
    </row>
    <row r="39" ht="14.4" customHeight="1">
      <c r="B39" s="17"/>
      <c r="AR39" s="17"/>
    </row>
    <row r="40" ht="14.4" customHeight="1">
      <c r="B40" s="17"/>
      <c r="AR40" s="17"/>
    </row>
    <row r="41" ht="14.4" customHeight="1">
      <c r="B41" s="17"/>
      <c r="AR41" s="17"/>
    </row>
    <row r="42" ht="14.4" customHeight="1">
      <c r="B42" s="17"/>
      <c r="AR42" s="17"/>
    </row>
    <row r="43" ht="14.4" customHeight="1">
      <c r="B43" s="17"/>
      <c r="AR43" s="17"/>
    </row>
    <row r="44" ht="14.4" customHeight="1">
      <c r="B44" s="17"/>
      <c r="AR44" s="17"/>
    </row>
    <row r="45" ht="14.4" customHeight="1">
      <c r="B45" s="17"/>
      <c r="AR45" s="17"/>
    </row>
    <row r="46" ht="14.4" customHeight="1">
      <c r="B46" s="17"/>
      <c r="AR46" s="17"/>
    </row>
    <row r="47" ht="14.4" customHeight="1">
      <c r="B47" s="17"/>
      <c r="AR47" s="17"/>
    </row>
    <row r="48" ht="14.4" customHeight="1">
      <c r="B48" s="17"/>
      <c r="AR48" s="17"/>
    </row>
    <row r="49" s="1" customFormat="1" ht="14.4" customHeight="1">
      <c r="B49" s="33"/>
      <c r="D49" s="49" t="s">
        <v>45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46</v>
      </c>
      <c r="AI49" s="50"/>
      <c r="AJ49" s="50"/>
      <c r="AK49" s="50"/>
      <c r="AL49" s="50"/>
      <c r="AM49" s="50"/>
      <c r="AN49" s="50"/>
      <c r="AO49" s="50"/>
      <c r="AR49" s="33"/>
    </row>
    <row r="50">
      <c r="B50" s="17"/>
      <c r="AR50" s="17"/>
    </row>
    <row r="51">
      <c r="B51" s="17"/>
      <c r="AR51" s="17"/>
    </row>
    <row r="52">
      <c r="B52" s="17"/>
      <c r="AR52" s="17"/>
    </row>
    <row r="53">
      <c r="B53" s="17"/>
      <c r="AR53" s="17"/>
    </row>
    <row r="54">
      <c r="B54" s="17"/>
      <c r="AR54" s="17"/>
    </row>
    <row r="55">
      <c r="B55" s="17"/>
      <c r="AR55" s="17"/>
    </row>
    <row r="56">
      <c r="B56" s="17"/>
      <c r="AR56" s="17"/>
    </row>
    <row r="57">
      <c r="B57" s="17"/>
      <c r="AR57" s="17"/>
    </row>
    <row r="58">
      <c r="B58" s="17"/>
      <c r="AR58" s="17"/>
    </row>
    <row r="59">
      <c r="B59" s="17"/>
      <c r="AR59" s="17"/>
    </row>
    <row r="60" s="1" customFormat="1">
      <c r="B60" s="33"/>
      <c r="D60" s="51" t="s">
        <v>47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51" t="s">
        <v>48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51" t="s">
        <v>47</v>
      </c>
      <c r="AI60" s="35"/>
      <c r="AJ60" s="35"/>
      <c r="AK60" s="35"/>
      <c r="AL60" s="35"/>
      <c r="AM60" s="51" t="s">
        <v>48</v>
      </c>
      <c r="AN60" s="35"/>
      <c r="AO60" s="35"/>
      <c r="AR60" s="33"/>
    </row>
    <row r="61">
      <c r="B61" s="17"/>
      <c r="AR61" s="17"/>
    </row>
    <row r="62">
      <c r="B62" s="17"/>
      <c r="AR62" s="17"/>
    </row>
    <row r="63">
      <c r="B63" s="17"/>
      <c r="AR63" s="17"/>
    </row>
    <row r="64" s="1" customFormat="1">
      <c r="B64" s="33"/>
      <c r="D64" s="49" t="s">
        <v>49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9" t="s">
        <v>50</v>
      </c>
      <c r="AI64" s="50"/>
      <c r="AJ64" s="50"/>
      <c r="AK64" s="50"/>
      <c r="AL64" s="50"/>
      <c r="AM64" s="50"/>
      <c r="AN64" s="50"/>
      <c r="AO64" s="50"/>
      <c r="AR64" s="33"/>
    </row>
    <row r="65">
      <c r="B65" s="17"/>
      <c r="AR65" s="17"/>
    </row>
    <row r="66">
      <c r="B66" s="17"/>
      <c r="AR66" s="17"/>
    </row>
    <row r="67">
      <c r="B67" s="17"/>
      <c r="AR67" s="17"/>
    </row>
    <row r="68">
      <c r="B68" s="17"/>
      <c r="AR68" s="17"/>
    </row>
    <row r="69">
      <c r="B69" s="17"/>
      <c r="AR69" s="17"/>
    </row>
    <row r="70">
      <c r="B70" s="17"/>
      <c r="AR70" s="17"/>
    </row>
    <row r="71">
      <c r="B71" s="17"/>
      <c r="AR71" s="17"/>
    </row>
    <row r="72">
      <c r="B72" s="17"/>
      <c r="AR72" s="17"/>
    </row>
    <row r="73">
      <c r="B73" s="17"/>
      <c r="AR73" s="17"/>
    </row>
    <row r="74">
      <c r="B74" s="17"/>
      <c r="AR74" s="17"/>
    </row>
    <row r="75" s="1" customFormat="1">
      <c r="B75" s="33"/>
      <c r="D75" s="51" t="s">
        <v>47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51" t="s">
        <v>48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51" t="s">
        <v>47</v>
      </c>
      <c r="AI75" s="35"/>
      <c r="AJ75" s="35"/>
      <c r="AK75" s="35"/>
      <c r="AL75" s="35"/>
      <c r="AM75" s="51" t="s">
        <v>48</v>
      </c>
      <c r="AN75" s="35"/>
      <c r="AO75" s="35"/>
      <c r="AR75" s="33"/>
    </row>
    <row r="76" s="1" customFormat="1">
      <c r="B76" s="33"/>
      <c r="AR76" s="33"/>
    </row>
    <row r="77" s="1" customFormat="1" ht="6.96" customHeight="1"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3"/>
    </row>
    <row r="81" s="1" customFormat="1" ht="6.96" customHeight="1"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3"/>
    </row>
    <row r="82" s="1" customFormat="1" ht="24.96" customHeight="1">
      <c r="B82" s="33"/>
      <c r="C82" s="18" t="s">
        <v>51</v>
      </c>
      <c r="AR82" s="33"/>
    </row>
    <row r="83" s="1" customFormat="1" ht="6.96" customHeight="1">
      <c r="B83" s="33"/>
      <c r="AR83" s="33"/>
    </row>
    <row r="84" s="3" customFormat="1" ht="12" customHeight="1">
      <c r="B84" s="56"/>
      <c r="C84" s="27" t="s">
        <v>11</v>
      </c>
      <c r="L84" s="3" t="str">
        <f>K5</f>
        <v>040_19</v>
      </c>
      <c r="AR84" s="56"/>
    </row>
    <row r="85" s="4" customFormat="1" ht="36.96" customHeight="1">
      <c r="B85" s="57"/>
      <c r="C85" s="58" t="s">
        <v>14</v>
      </c>
      <c r="L85" s="59" t="str">
        <f>K6</f>
        <v>LTC Leopoldov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R85" s="57"/>
    </row>
    <row r="86" s="1" customFormat="1" ht="6.96" customHeight="1">
      <c r="B86" s="33"/>
      <c r="AR86" s="33"/>
    </row>
    <row r="87" s="1" customFormat="1" ht="12" customHeight="1">
      <c r="B87" s="33"/>
      <c r="C87" s="27" t="s">
        <v>18</v>
      </c>
      <c r="L87" s="60" t="str">
        <f>IF(K8="","",K8)</f>
        <v xml:space="preserve"> </v>
      </c>
      <c r="AI87" s="27" t="s">
        <v>20</v>
      </c>
      <c r="AM87" s="61" t="str">
        <f>IF(AN8= "","",AN8)</f>
        <v>15. 4. 2019</v>
      </c>
      <c r="AN87" s="61"/>
      <c r="AR87" s="33"/>
    </row>
    <row r="88" s="1" customFormat="1" ht="6.96" customHeight="1">
      <c r="B88" s="33"/>
      <c r="AR88" s="33"/>
    </row>
    <row r="89" s="1" customFormat="1" ht="15.15" customHeight="1">
      <c r="B89" s="33"/>
      <c r="C89" s="27" t="s">
        <v>22</v>
      </c>
      <c r="L89" s="3" t="str">
        <f>IF(E11= "","",E11)</f>
        <v xml:space="preserve"> </v>
      </c>
      <c r="AI89" s="27" t="s">
        <v>27</v>
      </c>
      <c r="AM89" s="62" t="str">
        <f>IF(E17="","",E17)</f>
        <v xml:space="preserve"> </v>
      </c>
      <c r="AN89" s="3"/>
      <c r="AO89" s="3"/>
      <c r="AP89" s="3"/>
      <c r="AR89" s="33"/>
      <c r="AS89" s="63" t="s">
        <v>52</v>
      </c>
      <c r="AT89" s="64"/>
      <c r="AU89" s="65"/>
      <c r="AV89" s="65"/>
      <c r="AW89" s="65"/>
      <c r="AX89" s="65"/>
      <c r="AY89" s="65"/>
      <c r="AZ89" s="65"/>
      <c r="BA89" s="65"/>
      <c r="BB89" s="65"/>
      <c r="BC89" s="65"/>
      <c r="BD89" s="66"/>
    </row>
    <row r="90" s="1" customFormat="1" ht="15.15" customHeight="1">
      <c r="B90" s="33"/>
      <c r="C90" s="27" t="s">
        <v>25</v>
      </c>
      <c r="L90" s="3" t="str">
        <f>IF(E14= "Vyplň údaj","",E14)</f>
        <v/>
      </c>
      <c r="AI90" s="27" t="s">
        <v>30</v>
      </c>
      <c r="AM90" s="62" t="str">
        <f>IF(E20="","",E20)</f>
        <v xml:space="preserve"> </v>
      </c>
      <c r="AN90" s="3"/>
      <c r="AO90" s="3"/>
      <c r="AP90" s="3"/>
      <c r="AR90" s="33"/>
      <c r="AS90" s="67"/>
      <c r="AT90" s="68"/>
      <c r="AU90" s="69"/>
      <c r="AV90" s="69"/>
      <c r="AW90" s="69"/>
      <c r="AX90" s="69"/>
      <c r="AY90" s="69"/>
      <c r="AZ90" s="69"/>
      <c r="BA90" s="69"/>
      <c r="BB90" s="69"/>
      <c r="BC90" s="69"/>
      <c r="BD90" s="70"/>
    </row>
    <row r="91" s="1" customFormat="1" ht="10.8" customHeight="1">
      <c r="B91" s="33"/>
      <c r="AR91" s="33"/>
      <c r="AS91" s="67"/>
      <c r="AT91" s="68"/>
      <c r="AU91" s="69"/>
      <c r="AV91" s="69"/>
      <c r="AW91" s="69"/>
      <c r="AX91" s="69"/>
      <c r="AY91" s="69"/>
      <c r="AZ91" s="69"/>
      <c r="BA91" s="69"/>
      <c r="BB91" s="69"/>
      <c r="BC91" s="69"/>
      <c r="BD91" s="70"/>
    </row>
    <row r="92" s="1" customFormat="1" ht="29.28" customHeight="1">
      <c r="B92" s="33"/>
      <c r="C92" s="71" t="s">
        <v>53</v>
      </c>
      <c r="D92" s="72"/>
      <c r="E92" s="72"/>
      <c r="F92" s="72"/>
      <c r="G92" s="72"/>
      <c r="H92" s="73"/>
      <c r="I92" s="74" t="s">
        <v>54</v>
      </c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5" t="s">
        <v>55</v>
      </c>
      <c r="AH92" s="72"/>
      <c r="AI92" s="72"/>
      <c r="AJ92" s="72"/>
      <c r="AK92" s="72"/>
      <c r="AL92" s="72"/>
      <c r="AM92" s="72"/>
      <c r="AN92" s="74" t="s">
        <v>56</v>
      </c>
      <c r="AO92" s="72"/>
      <c r="AP92" s="76"/>
      <c r="AQ92" s="77" t="s">
        <v>57</v>
      </c>
      <c r="AR92" s="33"/>
      <c r="AS92" s="78" t="s">
        <v>58</v>
      </c>
      <c r="AT92" s="79" t="s">
        <v>59</v>
      </c>
      <c r="AU92" s="79" t="s">
        <v>60</v>
      </c>
      <c r="AV92" s="79" t="s">
        <v>61</v>
      </c>
      <c r="AW92" s="79" t="s">
        <v>62</v>
      </c>
      <c r="AX92" s="79" t="s">
        <v>63</v>
      </c>
      <c r="AY92" s="79" t="s">
        <v>64</v>
      </c>
      <c r="AZ92" s="79" t="s">
        <v>65</v>
      </c>
      <c r="BA92" s="79" t="s">
        <v>66</v>
      </c>
      <c r="BB92" s="79" t="s">
        <v>67</v>
      </c>
      <c r="BC92" s="79" t="s">
        <v>68</v>
      </c>
      <c r="BD92" s="80" t="s">
        <v>69</v>
      </c>
    </row>
    <row r="93" s="1" customFormat="1" ht="10.8" customHeight="1">
      <c r="B93" s="33"/>
      <c r="AR93" s="33"/>
      <c r="AS93" s="81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</row>
    <row r="94" s="5" customFormat="1" ht="32.4" customHeight="1">
      <c r="B94" s="82"/>
      <c r="C94" s="83" t="s">
        <v>70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85">
        <f>ROUND(AG95,2)</f>
        <v>0</v>
      </c>
      <c r="AH94" s="85"/>
      <c r="AI94" s="85"/>
      <c r="AJ94" s="85"/>
      <c r="AK94" s="85"/>
      <c r="AL94" s="85"/>
      <c r="AM94" s="85"/>
      <c r="AN94" s="86">
        <f>SUM(AG94,AT94)</f>
        <v>0</v>
      </c>
      <c r="AO94" s="86"/>
      <c r="AP94" s="86"/>
      <c r="AQ94" s="87" t="s">
        <v>1</v>
      </c>
      <c r="AR94" s="82"/>
      <c r="AS94" s="88">
        <f>ROUND(AS95,2)</f>
        <v>0</v>
      </c>
      <c r="AT94" s="89">
        <f>ROUND(SUM(AV94:AW94),2)</f>
        <v>0</v>
      </c>
      <c r="AU94" s="90">
        <f>ROUND(AU95,5)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ROUND(AZ95,2)</f>
        <v>0</v>
      </c>
      <c r="BA94" s="89">
        <f>ROUND(BA95,2)</f>
        <v>0</v>
      </c>
      <c r="BB94" s="89">
        <f>ROUND(BB95,2)</f>
        <v>0</v>
      </c>
      <c r="BC94" s="89">
        <f>ROUND(BC95,2)</f>
        <v>0</v>
      </c>
      <c r="BD94" s="91">
        <f>ROUND(BD95,2)</f>
        <v>0</v>
      </c>
      <c r="BS94" s="92" t="s">
        <v>71</v>
      </c>
      <c r="BT94" s="92" t="s">
        <v>72</v>
      </c>
      <c r="BU94" s="93" t="s">
        <v>73</v>
      </c>
      <c r="BV94" s="92" t="s">
        <v>74</v>
      </c>
      <c r="BW94" s="92" t="s">
        <v>4</v>
      </c>
      <c r="BX94" s="92" t="s">
        <v>75</v>
      </c>
      <c r="CL94" s="92" t="s">
        <v>1</v>
      </c>
    </row>
    <row r="95" s="6" customFormat="1" ht="16.5" customHeight="1">
      <c r="A95" s="94" t="s">
        <v>76</v>
      </c>
      <c r="B95" s="95"/>
      <c r="C95" s="96"/>
      <c r="D95" s="97" t="s">
        <v>77</v>
      </c>
      <c r="E95" s="97"/>
      <c r="F95" s="97"/>
      <c r="G95" s="97"/>
      <c r="H95" s="97"/>
      <c r="I95" s="98"/>
      <c r="J95" s="97" t="s">
        <v>78</v>
      </c>
      <c r="K95" s="97"/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9">
        <f>'ZTI - Zdravotechnická inš...'!J30</f>
        <v>0</v>
      </c>
      <c r="AH95" s="98"/>
      <c r="AI95" s="98"/>
      <c r="AJ95" s="98"/>
      <c r="AK95" s="98"/>
      <c r="AL95" s="98"/>
      <c r="AM95" s="98"/>
      <c r="AN95" s="99">
        <f>SUM(AG95,AT95)</f>
        <v>0</v>
      </c>
      <c r="AO95" s="98"/>
      <c r="AP95" s="98"/>
      <c r="AQ95" s="100" t="s">
        <v>79</v>
      </c>
      <c r="AR95" s="95"/>
      <c r="AS95" s="101">
        <v>0</v>
      </c>
      <c r="AT95" s="102">
        <f>ROUND(SUM(AV95:AW95),2)</f>
        <v>0</v>
      </c>
      <c r="AU95" s="103">
        <f>'ZTI - Zdravotechnická inš...'!P126</f>
        <v>0</v>
      </c>
      <c r="AV95" s="102">
        <f>'ZTI - Zdravotechnická inš...'!J33</f>
        <v>0</v>
      </c>
      <c r="AW95" s="102">
        <f>'ZTI - Zdravotechnická inš...'!J34</f>
        <v>0</v>
      </c>
      <c r="AX95" s="102">
        <f>'ZTI - Zdravotechnická inš...'!J35</f>
        <v>0</v>
      </c>
      <c r="AY95" s="102">
        <f>'ZTI - Zdravotechnická inš...'!J36</f>
        <v>0</v>
      </c>
      <c r="AZ95" s="102">
        <f>'ZTI - Zdravotechnická inš...'!F33</f>
        <v>0</v>
      </c>
      <c r="BA95" s="102">
        <f>'ZTI - Zdravotechnická inš...'!F34</f>
        <v>0</v>
      </c>
      <c r="BB95" s="102">
        <f>'ZTI - Zdravotechnická inš...'!F35</f>
        <v>0</v>
      </c>
      <c r="BC95" s="102">
        <f>'ZTI - Zdravotechnická inš...'!F36</f>
        <v>0</v>
      </c>
      <c r="BD95" s="104">
        <f>'ZTI - Zdravotechnická inš...'!F37</f>
        <v>0</v>
      </c>
      <c r="BT95" s="105" t="s">
        <v>80</v>
      </c>
      <c r="BV95" s="105" t="s">
        <v>74</v>
      </c>
      <c r="BW95" s="105" t="s">
        <v>81</v>
      </c>
      <c r="BX95" s="105" t="s">
        <v>4</v>
      </c>
      <c r="CL95" s="105" t="s">
        <v>1</v>
      </c>
      <c r="CM95" s="105" t="s">
        <v>72</v>
      </c>
    </row>
    <row r="96" s="1" customFormat="1" ht="30" customHeight="1">
      <c r="B96" s="33"/>
      <c r="AR96" s="33"/>
    </row>
    <row r="97" s="1" customFormat="1" ht="6.96" customHeight="1"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33"/>
    </row>
  </sheetData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ZTI - Zdravotechnická in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06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3" t="s">
        <v>5</v>
      </c>
      <c r="AT2" s="14" t="s">
        <v>81</v>
      </c>
    </row>
    <row r="3" ht="6.96" customHeight="1">
      <c r="B3" s="15"/>
      <c r="C3" s="16"/>
      <c r="D3" s="16"/>
      <c r="E3" s="16"/>
      <c r="F3" s="16"/>
      <c r="G3" s="16"/>
      <c r="H3" s="16"/>
      <c r="I3" s="107"/>
      <c r="J3" s="16"/>
      <c r="K3" s="16"/>
      <c r="L3" s="17"/>
      <c r="AT3" s="14" t="s">
        <v>72</v>
      </c>
    </row>
    <row r="4" ht="24.96" customHeight="1">
      <c r="B4" s="17"/>
      <c r="D4" s="18" t="s">
        <v>82</v>
      </c>
      <c r="L4" s="17"/>
      <c r="M4" s="108" t="s">
        <v>9</v>
      </c>
      <c r="AT4" s="14" t="s">
        <v>3</v>
      </c>
    </row>
    <row r="5" ht="6.96" customHeight="1">
      <c r="B5" s="17"/>
      <c r="L5" s="17"/>
    </row>
    <row r="6" ht="12" customHeight="1">
      <c r="B6" s="17"/>
      <c r="D6" s="27" t="s">
        <v>14</v>
      </c>
      <c r="L6" s="17"/>
    </row>
    <row r="7" ht="16.5" customHeight="1">
      <c r="B7" s="17"/>
      <c r="E7" s="109" t="str">
        <f>'Rekapitulácia stavby'!K6</f>
        <v>LTC Leopoldov</v>
      </c>
      <c r="F7" s="27"/>
      <c r="G7" s="27"/>
      <c r="H7" s="27"/>
      <c r="L7" s="17"/>
    </row>
    <row r="8" s="1" customFormat="1" ht="12" customHeight="1">
      <c r="B8" s="33"/>
      <c r="D8" s="27" t="s">
        <v>83</v>
      </c>
      <c r="I8" s="110"/>
      <c r="L8" s="33"/>
    </row>
    <row r="9" s="1" customFormat="1" ht="36.96" customHeight="1">
      <c r="B9" s="33"/>
      <c r="E9" s="59" t="s">
        <v>84</v>
      </c>
      <c r="F9" s="1"/>
      <c r="G9" s="1"/>
      <c r="H9" s="1"/>
      <c r="I9" s="110"/>
      <c r="L9" s="33"/>
    </row>
    <row r="10" s="1" customFormat="1">
      <c r="B10" s="33"/>
      <c r="I10" s="110"/>
      <c r="L10" s="33"/>
    </row>
    <row r="11" s="1" customFormat="1" ht="12" customHeight="1">
      <c r="B11" s="33"/>
      <c r="D11" s="27" t="s">
        <v>16</v>
      </c>
      <c r="F11" s="22" t="s">
        <v>1</v>
      </c>
      <c r="I11" s="111" t="s">
        <v>17</v>
      </c>
      <c r="J11" s="22" t="s">
        <v>1</v>
      </c>
      <c r="L11" s="33"/>
    </row>
    <row r="12" s="1" customFormat="1" ht="12" customHeight="1">
      <c r="B12" s="33"/>
      <c r="D12" s="27" t="s">
        <v>18</v>
      </c>
      <c r="F12" s="22" t="s">
        <v>19</v>
      </c>
      <c r="I12" s="111" t="s">
        <v>20</v>
      </c>
      <c r="J12" s="61" t="str">
        <f>'Rekapitulácia stavby'!AN8</f>
        <v>15. 4. 2019</v>
      </c>
      <c r="L12" s="33"/>
    </row>
    <row r="13" s="1" customFormat="1" ht="10.8" customHeight="1">
      <c r="B13" s="33"/>
      <c r="I13" s="110"/>
      <c r="L13" s="33"/>
    </row>
    <row r="14" s="1" customFormat="1" ht="12" customHeight="1">
      <c r="B14" s="33"/>
      <c r="D14" s="27" t="s">
        <v>22</v>
      </c>
      <c r="I14" s="111" t="s">
        <v>23</v>
      </c>
      <c r="J14" s="22" t="str">
        <f>IF('Rekapitulácia stavby'!AN10="","",'Rekapitulácia stavby'!AN10)</f>
        <v/>
      </c>
      <c r="L14" s="33"/>
    </row>
    <row r="15" s="1" customFormat="1" ht="18" customHeight="1">
      <c r="B15" s="33"/>
      <c r="E15" s="22" t="str">
        <f>IF('Rekapitulácia stavby'!E11="","",'Rekapitulácia stavby'!E11)</f>
        <v xml:space="preserve"> </v>
      </c>
      <c r="I15" s="111" t="s">
        <v>24</v>
      </c>
      <c r="J15" s="22" t="str">
        <f>IF('Rekapitulácia stavby'!AN11="","",'Rekapitulácia stavby'!AN11)</f>
        <v/>
      </c>
      <c r="L15" s="33"/>
    </row>
    <row r="16" s="1" customFormat="1" ht="6.96" customHeight="1">
      <c r="B16" s="33"/>
      <c r="I16" s="110"/>
      <c r="L16" s="33"/>
    </row>
    <row r="17" s="1" customFormat="1" ht="12" customHeight="1">
      <c r="B17" s="33"/>
      <c r="D17" s="27" t="s">
        <v>25</v>
      </c>
      <c r="I17" s="111" t="s">
        <v>23</v>
      </c>
      <c r="J17" s="28" t="str">
        <f>'Rekapitulácia stavby'!AN13</f>
        <v>Vyplň údaj</v>
      </c>
      <c r="L17" s="33"/>
    </row>
    <row r="18" s="1" customFormat="1" ht="18" customHeight="1">
      <c r="B18" s="33"/>
      <c r="E18" s="28" t="str">
        <f>'Rekapitulácia stavby'!E14</f>
        <v>Vyplň údaj</v>
      </c>
      <c r="F18" s="22"/>
      <c r="G18" s="22"/>
      <c r="H18" s="22"/>
      <c r="I18" s="111" t="s">
        <v>24</v>
      </c>
      <c r="J18" s="28" t="str">
        <f>'Rekapitulácia stavby'!AN14</f>
        <v>Vyplň údaj</v>
      </c>
      <c r="L18" s="33"/>
    </row>
    <row r="19" s="1" customFormat="1" ht="6.96" customHeight="1">
      <c r="B19" s="33"/>
      <c r="I19" s="110"/>
      <c r="L19" s="33"/>
    </row>
    <row r="20" s="1" customFormat="1" ht="12" customHeight="1">
      <c r="B20" s="33"/>
      <c r="D20" s="27" t="s">
        <v>27</v>
      </c>
      <c r="I20" s="111" t="s">
        <v>23</v>
      </c>
      <c r="J20" s="22" t="str">
        <f>IF('Rekapitulácia stavby'!AN16="","",'Rekapitulácia stavby'!AN16)</f>
        <v/>
      </c>
      <c r="L20" s="33"/>
    </row>
    <row r="21" s="1" customFormat="1" ht="18" customHeight="1">
      <c r="B21" s="33"/>
      <c r="E21" s="22" t="str">
        <f>IF('Rekapitulácia stavby'!E17="","",'Rekapitulácia stavby'!E17)</f>
        <v xml:space="preserve"> </v>
      </c>
      <c r="I21" s="111" t="s">
        <v>24</v>
      </c>
      <c r="J21" s="22" t="str">
        <f>IF('Rekapitulácia stavby'!AN17="","",'Rekapitulácia stavby'!AN17)</f>
        <v/>
      </c>
      <c r="L21" s="33"/>
    </row>
    <row r="22" s="1" customFormat="1" ht="6.96" customHeight="1">
      <c r="B22" s="33"/>
      <c r="I22" s="110"/>
      <c r="L22" s="33"/>
    </row>
    <row r="23" s="1" customFormat="1" ht="12" customHeight="1">
      <c r="B23" s="33"/>
      <c r="D23" s="27" t="s">
        <v>30</v>
      </c>
      <c r="I23" s="111" t="s">
        <v>23</v>
      </c>
      <c r="J23" s="22" t="str">
        <f>IF('Rekapitulácia stavby'!AN19="","",'Rekapitulácia stavby'!AN19)</f>
        <v/>
      </c>
      <c r="L23" s="33"/>
    </row>
    <row r="24" s="1" customFormat="1" ht="18" customHeight="1">
      <c r="B24" s="33"/>
      <c r="E24" s="22" t="str">
        <f>IF('Rekapitulácia stavby'!E20="","",'Rekapitulácia stavby'!E20)</f>
        <v xml:space="preserve"> </v>
      </c>
      <c r="I24" s="111" t="s">
        <v>24</v>
      </c>
      <c r="J24" s="22" t="str">
        <f>IF('Rekapitulácia stavby'!AN20="","",'Rekapitulácia stavby'!AN20)</f>
        <v/>
      </c>
      <c r="L24" s="33"/>
    </row>
    <row r="25" s="1" customFormat="1" ht="6.96" customHeight="1">
      <c r="B25" s="33"/>
      <c r="I25" s="110"/>
      <c r="L25" s="33"/>
    </row>
    <row r="26" s="1" customFormat="1" ht="12" customHeight="1">
      <c r="B26" s="33"/>
      <c r="D26" s="27" t="s">
        <v>31</v>
      </c>
      <c r="I26" s="110"/>
      <c r="L26" s="33"/>
    </row>
    <row r="27" s="7" customFormat="1" ht="16.5" customHeight="1">
      <c r="B27" s="112"/>
      <c r="E27" s="31" t="s">
        <v>1</v>
      </c>
      <c r="F27" s="31"/>
      <c r="G27" s="31"/>
      <c r="H27" s="31"/>
      <c r="I27" s="113"/>
      <c r="L27" s="112"/>
    </row>
    <row r="28" s="1" customFormat="1" ht="6.96" customHeight="1">
      <c r="B28" s="33"/>
      <c r="I28" s="110"/>
      <c r="L28" s="33"/>
    </row>
    <row r="29" s="1" customFormat="1" ht="6.96" customHeight="1">
      <c r="B29" s="33"/>
      <c r="D29" s="65"/>
      <c r="E29" s="65"/>
      <c r="F29" s="65"/>
      <c r="G29" s="65"/>
      <c r="H29" s="65"/>
      <c r="I29" s="114"/>
      <c r="J29" s="65"/>
      <c r="K29" s="65"/>
      <c r="L29" s="33"/>
    </row>
    <row r="30" s="1" customFormat="1" ht="25.44" customHeight="1">
      <c r="B30" s="33"/>
      <c r="D30" s="115" t="s">
        <v>32</v>
      </c>
      <c r="I30" s="110"/>
      <c r="J30" s="86">
        <f>ROUND(J126, 2)</f>
        <v>0</v>
      </c>
      <c r="L30" s="33"/>
    </row>
    <row r="31" s="1" customFormat="1" ht="6.96" customHeight="1">
      <c r="B31" s="33"/>
      <c r="D31" s="65"/>
      <c r="E31" s="65"/>
      <c r="F31" s="65"/>
      <c r="G31" s="65"/>
      <c r="H31" s="65"/>
      <c r="I31" s="114"/>
      <c r="J31" s="65"/>
      <c r="K31" s="65"/>
      <c r="L31" s="33"/>
    </row>
    <row r="32" s="1" customFormat="1" ht="14.4" customHeight="1">
      <c r="B32" s="33"/>
      <c r="F32" s="37" t="s">
        <v>34</v>
      </c>
      <c r="I32" s="116" t="s">
        <v>33</v>
      </c>
      <c r="J32" s="37" t="s">
        <v>35</v>
      </c>
      <c r="L32" s="33"/>
    </row>
    <row r="33" s="1" customFormat="1" ht="14.4" customHeight="1">
      <c r="B33" s="33"/>
      <c r="D33" s="117" t="s">
        <v>36</v>
      </c>
      <c r="E33" s="27" t="s">
        <v>37</v>
      </c>
      <c r="F33" s="118">
        <f>ROUND((SUM(BE126:BE220)),  2)</f>
        <v>0</v>
      </c>
      <c r="I33" s="119">
        <v>0.20000000000000001</v>
      </c>
      <c r="J33" s="118">
        <f>ROUND(((SUM(BE126:BE220))*I33),  2)</f>
        <v>0</v>
      </c>
      <c r="L33" s="33"/>
    </row>
    <row r="34" s="1" customFormat="1" ht="14.4" customHeight="1">
      <c r="B34" s="33"/>
      <c r="E34" s="27" t="s">
        <v>38</v>
      </c>
      <c r="F34" s="118">
        <f>ROUND((SUM(BF126:BF220)),  2)</f>
        <v>0</v>
      </c>
      <c r="I34" s="119">
        <v>0.20000000000000001</v>
      </c>
      <c r="J34" s="118">
        <f>ROUND(((SUM(BF126:BF220))*I34),  2)</f>
        <v>0</v>
      </c>
      <c r="L34" s="33"/>
    </row>
    <row r="35" hidden="1" s="1" customFormat="1" ht="14.4" customHeight="1">
      <c r="B35" s="33"/>
      <c r="E35" s="27" t="s">
        <v>39</v>
      </c>
      <c r="F35" s="118">
        <f>ROUND((SUM(BG126:BG220)),  2)</f>
        <v>0</v>
      </c>
      <c r="I35" s="119">
        <v>0.20000000000000001</v>
      </c>
      <c r="J35" s="118">
        <f>0</f>
        <v>0</v>
      </c>
      <c r="L35" s="33"/>
    </row>
    <row r="36" hidden="1" s="1" customFormat="1" ht="14.4" customHeight="1">
      <c r="B36" s="33"/>
      <c r="E36" s="27" t="s">
        <v>40</v>
      </c>
      <c r="F36" s="118">
        <f>ROUND((SUM(BH126:BH220)),  2)</f>
        <v>0</v>
      </c>
      <c r="I36" s="119">
        <v>0.20000000000000001</v>
      </c>
      <c r="J36" s="118">
        <f>0</f>
        <v>0</v>
      </c>
      <c r="L36" s="33"/>
    </row>
    <row r="37" hidden="1" s="1" customFormat="1" ht="14.4" customHeight="1">
      <c r="B37" s="33"/>
      <c r="E37" s="27" t="s">
        <v>41</v>
      </c>
      <c r="F37" s="118">
        <f>ROUND((SUM(BI126:BI220)),  2)</f>
        <v>0</v>
      </c>
      <c r="I37" s="119">
        <v>0</v>
      </c>
      <c r="J37" s="118">
        <f>0</f>
        <v>0</v>
      </c>
      <c r="L37" s="33"/>
    </row>
    <row r="38" s="1" customFormat="1" ht="6.96" customHeight="1">
      <c r="B38" s="33"/>
      <c r="I38" s="110"/>
      <c r="L38" s="33"/>
    </row>
    <row r="39" s="1" customFormat="1" ht="25.44" customHeight="1">
      <c r="B39" s="33"/>
      <c r="C39" s="120"/>
      <c r="D39" s="121" t="s">
        <v>42</v>
      </c>
      <c r="E39" s="73"/>
      <c r="F39" s="73"/>
      <c r="G39" s="122" t="s">
        <v>43</v>
      </c>
      <c r="H39" s="123" t="s">
        <v>44</v>
      </c>
      <c r="I39" s="124"/>
      <c r="J39" s="125">
        <f>SUM(J30:J37)</f>
        <v>0</v>
      </c>
      <c r="K39" s="126"/>
      <c r="L39" s="33"/>
    </row>
    <row r="40" s="1" customFormat="1" ht="14.4" customHeight="1">
      <c r="B40" s="33"/>
      <c r="I40" s="110"/>
      <c r="L40" s="33"/>
    </row>
    <row r="41" ht="14.4" customHeight="1">
      <c r="B41" s="17"/>
      <c r="L41" s="17"/>
    </row>
    <row r="42" ht="14.4" customHeight="1">
      <c r="B42" s="17"/>
      <c r="L42" s="17"/>
    </row>
    <row r="43" ht="14.4" customHeight="1">
      <c r="B43" s="17"/>
      <c r="L43" s="17"/>
    </row>
    <row r="44" ht="14.4" customHeight="1">
      <c r="B44" s="17"/>
      <c r="L44" s="17"/>
    </row>
    <row r="45" ht="14.4" customHeight="1">
      <c r="B45" s="17"/>
      <c r="L45" s="17"/>
    </row>
    <row r="46" ht="14.4" customHeight="1">
      <c r="B46" s="17"/>
      <c r="L46" s="17"/>
    </row>
    <row r="47" ht="14.4" customHeight="1">
      <c r="B47" s="17"/>
      <c r="L47" s="17"/>
    </row>
    <row r="48" ht="14.4" customHeight="1">
      <c r="B48" s="17"/>
      <c r="L48" s="17"/>
    </row>
    <row r="49" ht="14.4" customHeight="1">
      <c r="B49" s="17"/>
      <c r="L49" s="17"/>
    </row>
    <row r="50" s="1" customFormat="1" ht="14.4" customHeight="1">
      <c r="B50" s="33"/>
      <c r="D50" s="49" t="s">
        <v>45</v>
      </c>
      <c r="E50" s="50"/>
      <c r="F50" s="50"/>
      <c r="G50" s="49" t="s">
        <v>46</v>
      </c>
      <c r="H50" s="50"/>
      <c r="I50" s="127"/>
      <c r="J50" s="50"/>
      <c r="K50" s="50"/>
      <c r="L50" s="3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1" customFormat="1">
      <c r="B61" s="33"/>
      <c r="D61" s="51" t="s">
        <v>47</v>
      </c>
      <c r="E61" s="35"/>
      <c r="F61" s="128" t="s">
        <v>48</v>
      </c>
      <c r="G61" s="51" t="s">
        <v>47</v>
      </c>
      <c r="H61" s="35"/>
      <c r="I61" s="129"/>
      <c r="J61" s="130" t="s">
        <v>48</v>
      </c>
      <c r="K61" s="35"/>
      <c r="L61" s="33"/>
    </row>
    <row r="62">
      <c r="B62" s="17"/>
      <c r="L62" s="17"/>
    </row>
    <row r="63">
      <c r="B63" s="17"/>
      <c r="L63" s="17"/>
    </row>
    <row r="64">
      <c r="B64" s="17"/>
      <c r="L64" s="17"/>
    </row>
    <row r="65" s="1" customFormat="1">
      <c r="B65" s="33"/>
      <c r="D65" s="49" t="s">
        <v>49</v>
      </c>
      <c r="E65" s="50"/>
      <c r="F65" s="50"/>
      <c r="G65" s="49" t="s">
        <v>50</v>
      </c>
      <c r="H65" s="50"/>
      <c r="I65" s="127"/>
      <c r="J65" s="50"/>
      <c r="K65" s="50"/>
      <c r="L65" s="33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1" customFormat="1">
      <c r="B76" s="33"/>
      <c r="D76" s="51" t="s">
        <v>47</v>
      </c>
      <c r="E76" s="35"/>
      <c r="F76" s="128" t="s">
        <v>48</v>
      </c>
      <c r="G76" s="51" t="s">
        <v>47</v>
      </c>
      <c r="H76" s="35"/>
      <c r="I76" s="129"/>
      <c r="J76" s="130" t="s">
        <v>48</v>
      </c>
      <c r="K76" s="35"/>
      <c r="L76" s="33"/>
    </row>
    <row r="77" s="1" customFormat="1" ht="14.4" customHeight="1">
      <c r="B77" s="52"/>
      <c r="C77" s="53"/>
      <c r="D77" s="53"/>
      <c r="E77" s="53"/>
      <c r="F77" s="53"/>
      <c r="G77" s="53"/>
      <c r="H77" s="53"/>
      <c r="I77" s="131"/>
      <c r="J77" s="53"/>
      <c r="K77" s="53"/>
      <c r="L77" s="33"/>
    </row>
    <row r="81" s="1" customFormat="1" ht="6.96" customHeight="1">
      <c r="B81" s="54"/>
      <c r="C81" s="55"/>
      <c r="D81" s="55"/>
      <c r="E81" s="55"/>
      <c r="F81" s="55"/>
      <c r="G81" s="55"/>
      <c r="H81" s="55"/>
      <c r="I81" s="132"/>
      <c r="J81" s="55"/>
      <c r="K81" s="55"/>
      <c r="L81" s="33"/>
    </row>
    <row r="82" s="1" customFormat="1" ht="24.96" customHeight="1">
      <c r="B82" s="33"/>
      <c r="C82" s="18" t="s">
        <v>85</v>
      </c>
      <c r="I82" s="110"/>
      <c r="L82" s="33"/>
    </row>
    <row r="83" s="1" customFormat="1" ht="6.96" customHeight="1">
      <c r="B83" s="33"/>
      <c r="I83" s="110"/>
      <c r="L83" s="33"/>
    </row>
    <row r="84" s="1" customFormat="1" ht="12" customHeight="1">
      <c r="B84" s="33"/>
      <c r="C84" s="27" t="s">
        <v>14</v>
      </c>
      <c r="I84" s="110"/>
      <c r="L84" s="33"/>
    </row>
    <row r="85" s="1" customFormat="1" ht="16.5" customHeight="1">
      <c r="B85" s="33"/>
      <c r="E85" s="109" t="str">
        <f>E7</f>
        <v>LTC Leopoldov</v>
      </c>
      <c r="F85" s="27"/>
      <c r="G85" s="27"/>
      <c r="H85" s="27"/>
      <c r="I85" s="110"/>
      <c r="L85" s="33"/>
    </row>
    <row r="86" s="1" customFormat="1" ht="12" customHeight="1">
      <c r="B86" s="33"/>
      <c r="C86" s="27" t="s">
        <v>83</v>
      </c>
      <c r="I86" s="110"/>
      <c r="L86" s="33"/>
    </row>
    <row r="87" s="1" customFormat="1" ht="16.5" customHeight="1">
      <c r="B87" s="33"/>
      <c r="E87" s="59" t="str">
        <f>E9</f>
        <v>ZTI - Zdravotechnická inštalácia</v>
      </c>
      <c r="F87" s="1"/>
      <c r="G87" s="1"/>
      <c r="H87" s="1"/>
      <c r="I87" s="110"/>
      <c r="L87" s="33"/>
    </row>
    <row r="88" s="1" customFormat="1" ht="6.96" customHeight="1">
      <c r="B88" s="33"/>
      <c r="I88" s="110"/>
      <c r="L88" s="33"/>
    </row>
    <row r="89" s="1" customFormat="1" ht="12" customHeight="1">
      <c r="B89" s="33"/>
      <c r="C89" s="27" t="s">
        <v>18</v>
      </c>
      <c r="F89" s="22" t="str">
        <f>F12</f>
        <v xml:space="preserve"> </v>
      </c>
      <c r="I89" s="111" t="s">
        <v>20</v>
      </c>
      <c r="J89" s="61" t="str">
        <f>IF(J12="","",J12)</f>
        <v>15. 4. 2019</v>
      </c>
      <c r="L89" s="33"/>
    </row>
    <row r="90" s="1" customFormat="1" ht="6.96" customHeight="1">
      <c r="B90" s="33"/>
      <c r="I90" s="110"/>
      <c r="L90" s="33"/>
    </row>
    <row r="91" s="1" customFormat="1" ht="15.15" customHeight="1">
      <c r="B91" s="33"/>
      <c r="C91" s="27" t="s">
        <v>22</v>
      </c>
      <c r="F91" s="22" t="str">
        <f>E15</f>
        <v xml:space="preserve"> </v>
      </c>
      <c r="I91" s="111" t="s">
        <v>27</v>
      </c>
      <c r="J91" s="31" t="str">
        <f>E21</f>
        <v xml:space="preserve"> </v>
      </c>
      <c r="L91" s="33"/>
    </row>
    <row r="92" s="1" customFormat="1" ht="15.15" customHeight="1">
      <c r="B92" s="33"/>
      <c r="C92" s="27" t="s">
        <v>25</v>
      </c>
      <c r="F92" s="22" t="str">
        <f>IF(E18="","",E18)</f>
        <v>Vyplň údaj</v>
      </c>
      <c r="I92" s="111" t="s">
        <v>30</v>
      </c>
      <c r="J92" s="31" t="str">
        <f>E24</f>
        <v xml:space="preserve"> </v>
      </c>
      <c r="L92" s="33"/>
    </row>
    <row r="93" s="1" customFormat="1" ht="10.32" customHeight="1">
      <c r="B93" s="33"/>
      <c r="I93" s="110"/>
      <c r="L93" s="33"/>
    </row>
    <row r="94" s="1" customFormat="1" ht="29.28" customHeight="1">
      <c r="B94" s="33"/>
      <c r="C94" s="133" t="s">
        <v>86</v>
      </c>
      <c r="D94" s="120"/>
      <c r="E94" s="120"/>
      <c r="F94" s="120"/>
      <c r="G94" s="120"/>
      <c r="H94" s="120"/>
      <c r="I94" s="134"/>
      <c r="J94" s="135" t="s">
        <v>87</v>
      </c>
      <c r="K94" s="120"/>
      <c r="L94" s="33"/>
    </row>
    <row r="95" s="1" customFormat="1" ht="10.32" customHeight="1">
      <c r="B95" s="33"/>
      <c r="I95" s="110"/>
      <c r="L95" s="33"/>
    </row>
    <row r="96" s="1" customFormat="1" ht="22.8" customHeight="1">
      <c r="B96" s="33"/>
      <c r="C96" s="136" t="s">
        <v>88</v>
      </c>
      <c r="I96" s="110"/>
      <c r="J96" s="86">
        <f>J126</f>
        <v>0</v>
      </c>
      <c r="L96" s="33"/>
      <c r="AU96" s="14" t="s">
        <v>89</v>
      </c>
    </row>
    <row r="97" s="8" customFormat="1" ht="24.96" customHeight="1">
      <c r="B97" s="137"/>
      <c r="D97" s="138" t="s">
        <v>90</v>
      </c>
      <c r="E97" s="139"/>
      <c r="F97" s="139"/>
      <c r="G97" s="139"/>
      <c r="H97" s="139"/>
      <c r="I97" s="140"/>
      <c r="J97" s="141">
        <f>J127</f>
        <v>0</v>
      </c>
      <c r="L97" s="137"/>
    </row>
    <row r="98" s="8" customFormat="1" ht="24.96" customHeight="1">
      <c r="B98" s="137"/>
      <c r="D98" s="138" t="s">
        <v>91</v>
      </c>
      <c r="E98" s="139"/>
      <c r="F98" s="139"/>
      <c r="G98" s="139"/>
      <c r="H98" s="139"/>
      <c r="I98" s="140"/>
      <c r="J98" s="141">
        <f>J136</f>
        <v>0</v>
      </c>
      <c r="L98" s="137"/>
    </row>
    <row r="99" s="9" customFormat="1" ht="19.92" customHeight="1">
      <c r="B99" s="142"/>
      <c r="D99" s="143" t="s">
        <v>92</v>
      </c>
      <c r="E99" s="144"/>
      <c r="F99" s="144"/>
      <c r="G99" s="144"/>
      <c r="H99" s="144"/>
      <c r="I99" s="145"/>
      <c r="J99" s="146">
        <f>J137</f>
        <v>0</v>
      </c>
      <c r="L99" s="142"/>
    </row>
    <row r="100" s="8" customFormat="1" ht="24.96" customHeight="1">
      <c r="B100" s="137"/>
      <c r="D100" s="138" t="s">
        <v>93</v>
      </c>
      <c r="E100" s="139"/>
      <c r="F100" s="139"/>
      <c r="G100" s="139"/>
      <c r="H100" s="139"/>
      <c r="I100" s="140"/>
      <c r="J100" s="141">
        <f>J164</f>
        <v>0</v>
      </c>
      <c r="L100" s="137"/>
    </row>
    <row r="101" s="8" customFormat="1" ht="24.96" customHeight="1">
      <c r="B101" s="137"/>
      <c r="D101" s="138" t="s">
        <v>94</v>
      </c>
      <c r="E101" s="139"/>
      <c r="F101" s="139"/>
      <c r="G101" s="139"/>
      <c r="H101" s="139"/>
      <c r="I101" s="140"/>
      <c r="J101" s="141">
        <f>J173</f>
        <v>0</v>
      </c>
      <c r="L101" s="137"/>
    </row>
    <row r="102" s="8" customFormat="1" ht="24.96" customHeight="1">
      <c r="B102" s="137"/>
      <c r="D102" s="138" t="s">
        <v>95</v>
      </c>
      <c r="E102" s="139"/>
      <c r="F102" s="139"/>
      <c r="G102" s="139"/>
      <c r="H102" s="139"/>
      <c r="I102" s="140"/>
      <c r="J102" s="141">
        <f>J186</f>
        <v>0</v>
      </c>
      <c r="L102" s="137"/>
    </row>
    <row r="103" s="9" customFormat="1" ht="19.92" customHeight="1">
      <c r="B103" s="142"/>
      <c r="D103" s="143" t="s">
        <v>96</v>
      </c>
      <c r="E103" s="144"/>
      <c r="F103" s="144"/>
      <c r="G103" s="144"/>
      <c r="H103" s="144"/>
      <c r="I103" s="145"/>
      <c r="J103" s="146">
        <f>J187</f>
        <v>0</v>
      </c>
      <c r="L103" s="142"/>
    </row>
    <row r="104" s="9" customFormat="1" ht="19.92" customHeight="1">
      <c r="B104" s="142"/>
      <c r="D104" s="143" t="s">
        <v>97</v>
      </c>
      <c r="E104" s="144"/>
      <c r="F104" s="144"/>
      <c r="G104" s="144"/>
      <c r="H104" s="144"/>
      <c r="I104" s="145"/>
      <c r="J104" s="146">
        <f>J207</f>
        <v>0</v>
      </c>
      <c r="L104" s="142"/>
    </row>
    <row r="105" s="8" customFormat="1" ht="24.96" customHeight="1">
      <c r="B105" s="137"/>
      <c r="D105" s="138" t="s">
        <v>98</v>
      </c>
      <c r="E105" s="139"/>
      <c r="F105" s="139"/>
      <c r="G105" s="139"/>
      <c r="H105" s="139"/>
      <c r="I105" s="140"/>
      <c r="J105" s="141">
        <f>J217</f>
        <v>0</v>
      </c>
      <c r="L105" s="137"/>
    </row>
    <row r="106" s="9" customFormat="1" ht="19.92" customHeight="1">
      <c r="B106" s="142"/>
      <c r="D106" s="143" t="s">
        <v>99</v>
      </c>
      <c r="E106" s="144"/>
      <c r="F106" s="144"/>
      <c r="G106" s="144"/>
      <c r="H106" s="144"/>
      <c r="I106" s="145"/>
      <c r="J106" s="146">
        <f>J218</f>
        <v>0</v>
      </c>
      <c r="L106" s="142"/>
    </row>
    <row r="107" s="1" customFormat="1" ht="21.84" customHeight="1">
      <c r="B107" s="33"/>
      <c r="I107" s="110"/>
      <c r="L107" s="33"/>
    </row>
    <row r="108" s="1" customFormat="1" ht="6.96" customHeight="1">
      <c r="B108" s="52"/>
      <c r="C108" s="53"/>
      <c r="D108" s="53"/>
      <c r="E108" s="53"/>
      <c r="F108" s="53"/>
      <c r="G108" s="53"/>
      <c r="H108" s="53"/>
      <c r="I108" s="131"/>
      <c r="J108" s="53"/>
      <c r="K108" s="53"/>
      <c r="L108" s="33"/>
    </row>
    <row r="112" s="1" customFormat="1" ht="6.96" customHeight="1">
      <c r="B112" s="54"/>
      <c r="C112" s="55"/>
      <c r="D112" s="55"/>
      <c r="E112" s="55"/>
      <c r="F112" s="55"/>
      <c r="G112" s="55"/>
      <c r="H112" s="55"/>
      <c r="I112" s="132"/>
      <c r="J112" s="55"/>
      <c r="K112" s="55"/>
      <c r="L112" s="33"/>
    </row>
    <row r="113" s="1" customFormat="1" ht="24.96" customHeight="1">
      <c r="B113" s="33"/>
      <c r="C113" s="18" t="s">
        <v>100</v>
      </c>
      <c r="I113" s="110"/>
      <c r="L113" s="33"/>
    </row>
    <row r="114" s="1" customFormat="1" ht="6.96" customHeight="1">
      <c r="B114" s="33"/>
      <c r="I114" s="110"/>
      <c r="L114" s="33"/>
    </row>
    <row r="115" s="1" customFormat="1" ht="12" customHeight="1">
      <c r="B115" s="33"/>
      <c r="C115" s="27" t="s">
        <v>14</v>
      </c>
      <c r="I115" s="110"/>
      <c r="L115" s="33"/>
    </row>
    <row r="116" s="1" customFormat="1" ht="16.5" customHeight="1">
      <c r="B116" s="33"/>
      <c r="E116" s="109" t="str">
        <f>E7</f>
        <v>LTC Leopoldov</v>
      </c>
      <c r="F116" s="27"/>
      <c r="G116" s="27"/>
      <c r="H116" s="27"/>
      <c r="I116" s="110"/>
      <c r="L116" s="33"/>
    </row>
    <row r="117" s="1" customFormat="1" ht="12" customHeight="1">
      <c r="B117" s="33"/>
      <c r="C117" s="27" t="s">
        <v>83</v>
      </c>
      <c r="I117" s="110"/>
      <c r="L117" s="33"/>
    </row>
    <row r="118" s="1" customFormat="1" ht="16.5" customHeight="1">
      <c r="B118" s="33"/>
      <c r="E118" s="59" t="str">
        <f>E9</f>
        <v>ZTI - Zdravotechnická inštalácia</v>
      </c>
      <c r="F118" s="1"/>
      <c r="G118" s="1"/>
      <c r="H118" s="1"/>
      <c r="I118" s="110"/>
      <c r="L118" s="33"/>
    </row>
    <row r="119" s="1" customFormat="1" ht="6.96" customHeight="1">
      <c r="B119" s="33"/>
      <c r="I119" s="110"/>
      <c r="L119" s="33"/>
    </row>
    <row r="120" s="1" customFormat="1" ht="12" customHeight="1">
      <c r="B120" s="33"/>
      <c r="C120" s="27" t="s">
        <v>18</v>
      </c>
      <c r="F120" s="22" t="str">
        <f>F12</f>
        <v xml:space="preserve"> </v>
      </c>
      <c r="I120" s="111" t="s">
        <v>20</v>
      </c>
      <c r="J120" s="61" t="str">
        <f>IF(J12="","",J12)</f>
        <v>15. 4. 2019</v>
      </c>
      <c r="L120" s="33"/>
    </row>
    <row r="121" s="1" customFormat="1" ht="6.96" customHeight="1">
      <c r="B121" s="33"/>
      <c r="I121" s="110"/>
      <c r="L121" s="33"/>
    </row>
    <row r="122" s="1" customFormat="1" ht="15.15" customHeight="1">
      <c r="B122" s="33"/>
      <c r="C122" s="27" t="s">
        <v>22</v>
      </c>
      <c r="F122" s="22" t="str">
        <f>E15</f>
        <v xml:space="preserve"> </v>
      </c>
      <c r="I122" s="111" t="s">
        <v>27</v>
      </c>
      <c r="J122" s="31" t="str">
        <f>E21</f>
        <v xml:space="preserve"> </v>
      </c>
      <c r="L122" s="33"/>
    </row>
    <row r="123" s="1" customFormat="1" ht="15.15" customHeight="1">
      <c r="B123" s="33"/>
      <c r="C123" s="27" t="s">
        <v>25</v>
      </c>
      <c r="F123" s="22" t="str">
        <f>IF(E18="","",E18)</f>
        <v>Vyplň údaj</v>
      </c>
      <c r="I123" s="111" t="s">
        <v>30</v>
      </c>
      <c r="J123" s="31" t="str">
        <f>E24</f>
        <v xml:space="preserve"> </v>
      </c>
      <c r="L123" s="33"/>
    </row>
    <row r="124" s="1" customFormat="1" ht="10.32" customHeight="1">
      <c r="B124" s="33"/>
      <c r="I124" s="110"/>
      <c r="L124" s="33"/>
    </row>
    <row r="125" s="10" customFormat="1" ht="29.28" customHeight="1">
      <c r="B125" s="147"/>
      <c r="C125" s="148" t="s">
        <v>101</v>
      </c>
      <c r="D125" s="149" t="s">
        <v>57</v>
      </c>
      <c r="E125" s="149" t="s">
        <v>53</v>
      </c>
      <c r="F125" s="149" t="s">
        <v>54</v>
      </c>
      <c r="G125" s="149" t="s">
        <v>102</v>
      </c>
      <c r="H125" s="149" t="s">
        <v>103</v>
      </c>
      <c r="I125" s="150" t="s">
        <v>104</v>
      </c>
      <c r="J125" s="151" t="s">
        <v>87</v>
      </c>
      <c r="K125" s="152" t="s">
        <v>105</v>
      </c>
      <c r="L125" s="147"/>
      <c r="M125" s="78" t="s">
        <v>1</v>
      </c>
      <c r="N125" s="79" t="s">
        <v>36</v>
      </c>
      <c r="O125" s="79" t="s">
        <v>106</v>
      </c>
      <c r="P125" s="79" t="s">
        <v>107</v>
      </c>
      <c r="Q125" s="79" t="s">
        <v>108</v>
      </c>
      <c r="R125" s="79" t="s">
        <v>109</v>
      </c>
      <c r="S125" s="79" t="s">
        <v>110</v>
      </c>
      <c r="T125" s="80" t="s">
        <v>111</v>
      </c>
    </row>
    <row r="126" s="1" customFormat="1" ht="22.8" customHeight="1">
      <c r="B126" s="33"/>
      <c r="C126" s="83" t="s">
        <v>88</v>
      </c>
      <c r="I126" s="110"/>
      <c r="J126" s="153">
        <f>BK126</f>
        <v>0</v>
      </c>
      <c r="L126" s="33"/>
      <c r="M126" s="81"/>
      <c r="N126" s="65"/>
      <c r="O126" s="65"/>
      <c r="P126" s="154">
        <f>P127+P136+P164+P173+P186+P217</f>
        <v>0</v>
      </c>
      <c r="Q126" s="65"/>
      <c r="R126" s="154">
        <f>R127+R136+R164+R173+R186+R217</f>
        <v>27.459623200000003</v>
      </c>
      <c r="S126" s="65"/>
      <c r="T126" s="155">
        <f>T127+T136+T164+T173+T186+T217</f>
        <v>0</v>
      </c>
      <c r="AT126" s="14" t="s">
        <v>71</v>
      </c>
      <c r="AU126" s="14" t="s">
        <v>89</v>
      </c>
      <c r="BK126" s="156">
        <f>BK127+BK136+BK164+BK173+BK186+BK217</f>
        <v>0</v>
      </c>
    </row>
    <row r="127" s="11" customFormat="1" ht="25.92" customHeight="1">
      <c r="B127" s="157"/>
      <c r="D127" s="158" t="s">
        <v>71</v>
      </c>
      <c r="E127" s="159" t="s">
        <v>80</v>
      </c>
      <c r="F127" s="159" t="s">
        <v>112</v>
      </c>
      <c r="I127" s="160"/>
      <c r="J127" s="161">
        <f>BK127</f>
        <v>0</v>
      </c>
      <c r="L127" s="157"/>
      <c r="M127" s="162"/>
      <c r="N127" s="163"/>
      <c r="O127" s="163"/>
      <c r="P127" s="164">
        <f>SUM(P128:P135)</f>
        <v>0</v>
      </c>
      <c r="Q127" s="163"/>
      <c r="R127" s="164">
        <f>SUM(R128:R135)</f>
        <v>26.914000000000001</v>
      </c>
      <c r="S127" s="163"/>
      <c r="T127" s="165">
        <f>SUM(T128:T135)</f>
        <v>0</v>
      </c>
      <c r="AR127" s="158" t="s">
        <v>80</v>
      </c>
      <c r="AT127" s="166" t="s">
        <v>71</v>
      </c>
      <c r="AU127" s="166" t="s">
        <v>72</v>
      </c>
      <c r="AY127" s="158" t="s">
        <v>113</v>
      </c>
      <c r="BK127" s="167">
        <f>SUM(BK128:BK135)</f>
        <v>0</v>
      </c>
    </row>
    <row r="128" s="1" customFormat="1" ht="16.5" customHeight="1">
      <c r="B128" s="168"/>
      <c r="C128" s="169" t="s">
        <v>80</v>
      </c>
      <c r="D128" s="169" t="s">
        <v>114</v>
      </c>
      <c r="E128" s="170" t="s">
        <v>115</v>
      </c>
      <c r="F128" s="171" t="s">
        <v>116</v>
      </c>
      <c r="G128" s="172" t="s">
        <v>117</v>
      </c>
      <c r="H128" s="173">
        <v>42.719999999999999</v>
      </c>
      <c r="I128" s="174"/>
      <c r="J128" s="173">
        <f>ROUND(I128*H128,3)</f>
        <v>0</v>
      </c>
      <c r="K128" s="171" t="s">
        <v>1</v>
      </c>
      <c r="L128" s="33"/>
      <c r="M128" s="175" t="s">
        <v>1</v>
      </c>
      <c r="N128" s="176" t="s">
        <v>38</v>
      </c>
      <c r="O128" s="69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AR128" s="179" t="s">
        <v>118</v>
      </c>
      <c r="AT128" s="179" t="s">
        <v>114</v>
      </c>
      <c r="AU128" s="179" t="s">
        <v>80</v>
      </c>
      <c r="AY128" s="14" t="s">
        <v>113</v>
      </c>
      <c r="BE128" s="180">
        <f>IF(N128="základná",J128,0)</f>
        <v>0</v>
      </c>
      <c r="BF128" s="180">
        <f>IF(N128="znížená",J128,0)</f>
        <v>0</v>
      </c>
      <c r="BG128" s="180">
        <f>IF(N128="zákl. prenesená",J128,0)</f>
        <v>0</v>
      </c>
      <c r="BH128" s="180">
        <f>IF(N128="zníž. prenesená",J128,0)</f>
        <v>0</v>
      </c>
      <c r="BI128" s="180">
        <f>IF(N128="nulová",J128,0)</f>
        <v>0</v>
      </c>
      <c r="BJ128" s="14" t="s">
        <v>119</v>
      </c>
      <c r="BK128" s="181">
        <f>ROUND(I128*H128,3)</f>
        <v>0</v>
      </c>
      <c r="BL128" s="14" t="s">
        <v>118</v>
      </c>
      <c r="BM128" s="179" t="s">
        <v>120</v>
      </c>
    </row>
    <row r="129" s="1" customFormat="1" ht="36" customHeight="1">
      <c r="B129" s="168"/>
      <c r="C129" s="169" t="s">
        <v>119</v>
      </c>
      <c r="D129" s="169" t="s">
        <v>114</v>
      </c>
      <c r="E129" s="170" t="s">
        <v>121</v>
      </c>
      <c r="F129" s="171" t="s">
        <v>122</v>
      </c>
      <c r="G129" s="172" t="s">
        <v>117</v>
      </c>
      <c r="H129" s="173">
        <v>42.719999999999999</v>
      </c>
      <c r="I129" s="174"/>
      <c r="J129" s="173">
        <f>ROUND(I129*H129,3)</f>
        <v>0</v>
      </c>
      <c r="K129" s="171" t="s">
        <v>1</v>
      </c>
      <c r="L129" s="33"/>
      <c r="M129" s="175" t="s">
        <v>1</v>
      </c>
      <c r="N129" s="176" t="s">
        <v>38</v>
      </c>
      <c r="O129" s="69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AR129" s="179" t="s">
        <v>118</v>
      </c>
      <c r="AT129" s="179" t="s">
        <v>114</v>
      </c>
      <c r="AU129" s="179" t="s">
        <v>80</v>
      </c>
      <c r="AY129" s="14" t="s">
        <v>113</v>
      </c>
      <c r="BE129" s="180">
        <f>IF(N129="základná",J129,0)</f>
        <v>0</v>
      </c>
      <c r="BF129" s="180">
        <f>IF(N129="znížená",J129,0)</f>
        <v>0</v>
      </c>
      <c r="BG129" s="180">
        <f>IF(N129="zákl. prenesená",J129,0)</f>
        <v>0</v>
      </c>
      <c r="BH129" s="180">
        <f>IF(N129="zníž. prenesená",J129,0)</f>
        <v>0</v>
      </c>
      <c r="BI129" s="180">
        <f>IF(N129="nulová",J129,0)</f>
        <v>0</v>
      </c>
      <c r="BJ129" s="14" t="s">
        <v>119</v>
      </c>
      <c r="BK129" s="181">
        <f>ROUND(I129*H129,3)</f>
        <v>0</v>
      </c>
      <c r="BL129" s="14" t="s">
        <v>118</v>
      </c>
      <c r="BM129" s="179" t="s">
        <v>123</v>
      </c>
    </row>
    <row r="130" s="1" customFormat="1" ht="24" customHeight="1">
      <c r="B130" s="168"/>
      <c r="C130" s="169" t="s">
        <v>124</v>
      </c>
      <c r="D130" s="169" t="s">
        <v>114</v>
      </c>
      <c r="E130" s="170" t="s">
        <v>125</v>
      </c>
      <c r="F130" s="171" t="s">
        <v>126</v>
      </c>
      <c r="G130" s="172" t="s">
        <v>117</v>
      </c>
      <c r="H130" s="173">
        <v>42.719999999999999</v>
      </c>
      <c r="I130" s="174"/>
      <c r="J130" s="173">
        <f>ROUND(I130*H130,3)</f>
        <v>0</v>
      </c>
      <c r="K130" s="171" t="s">
        <v>1</v>
      </c>
      <c r="L130" s="33"/>
      <c r="M130" s="175" t="s">
        <v>1</v>
      </c>
      <c r="N130" s="176" t="s">
        <v>38</v>
      </c>
      <c r="O130" s="69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AR130" s="179" t="s">
        <v>118</v>
      </c>
      <c r="AT130" s="179" t="s">
        <v>114</v>
      </c>
      <c r="AU130" s="179" t="s">
        <v>80</v>
      </c>
      <c r="AY130" s="14" t="s">
        <v>113</v>
      </c>
      <c r="BE130" s="180">
        <f>IF(N130="základná",J130,0)</f>
        <v>0</v>
      </c>
      <c r="BF130" s="180">
        <f>IF(N130="znížená",J130,0)</f>
        <v>0</v>
      </c>
      <c r="BG130" s="180">
        <f>IF(N130="zákl. prenesená",J130,0)</f>
        <v>0</v>
      </c>
      <c r="BH130" s="180">
        <f>IF(N130="zníž. prenesená",J130,0)</f>
        <v>0</v>
      </c>
      <c r="BI130" s="180">
        <f>IF(N130="nulová",J130,0)</f>
        <v>0</v>
      </c>
      <c r="BJ130" s="14" t="s">
        <v>119</v>
      </c>
      <c r="BK130" s="181">
        <f>ROUND(I130*H130,3)</f>
        <v>0</v>
      </c>
      <c r="BL130" s="14" t="s">
        <v>118</v>
      </c>
      <c r="BM130" s="179" t="s">
        <v>127</v>
      </c>
    </row>
    <row r="131" s="1" customFormat="1" ht="24" customHeight="1">
      <c r="B131" s="168"/>
      <c r="C131" s="169" t="s">
        <v>118</v>
      </c>
      <c r="D131" s="169" t="s">
        <v>114</v>
      </c>
      <c r="E131" s="170" t="s">
        <v>128</v>
      </c>
      <c r="F131" s="171" t="s">
        <v>129</v>
      </c>
      <c r="G131" s="172" t="s">
        <v>117</v>
      </c>
      <c r="H131" s="173">
        <v>42.719999999999999</v>
      </c>
      <c r="I131" s="174"/>
      <c r="J131" s="173">
        <f>ROUND(I131*H131,3)</f>
        <v>0</v>
      </c>
      <c r="K131" s="171" t="s">
        <v>1</v>
      </c>
      <c r="L131" s="33"/>
      <c r="M131" s="175" t="s">
        <v>1</v>
      </c>
      <c r="N131" s="176" t="s">
        <v>38</v>
      </c>
      <c r="O131" s="69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AR131" s="179" t="s">
        <v>118</v>
      </c>
      <c r="AT131" s="179" t="s">
        <v>114</v>
      </c>
      <c r="AU131" s="179" t="s">
        <v>80</v>
      </c>
      <c r="AY131" s="14" t="s">
        <v>113</v>
      </c>
      <c r="BE131" s="180">
        <f>IF(N131="základná",J131,0)</f>
        <v>0</v>
      </c>
      <c r="BF131" s="180">
        <f>IF(N131="znížená",J131,0)</f>
        <v>0</v>
      </c>
      <c r="BG131" s="180">
        <f>IF(N131="zákl. prenesená",J131,0)</f>
        <v>0</v>
      </c>
      <c r="BH131" s="180">
        <f>IF(N131="zníž. prenesená",J131,0)</f>
        <v>0</v>
      </c>
      <c r="BI131" s="180">
        <f>IF(N131="nulová",J131,0)</f>
        <v>0</v>
      </c>
      <c r="BJ131" s="14" t="s">
        <v>119</v>
      </c>
      <c r="BK131" s="181">
        <f>ROUND(I131*H131,3)</f>
        <v>0</v>
      </c>
      <c r="BL131" s="14" t="s">
        <v>118</v>
      </c>
      <c r="BM131" s="179" t="s">
        <v>130</v>
      </c>
    </row>
    <row r="132" s="1" customFormat="1" ht="24" customHeight="1">
      <c r="B132" s="168"/>
      <c r="C132" s="169" t="s">
        <v>131</v>
      </c>
      <c r="D132" s="169" t="s">
        <v>114</v>
      </c>
      <c r="E132" s="170" t="s">
        <v>132</v>
      </c>
      <c r="F132" s="171" t="s">
        <v>133</v>
      </c>
      <c r="G132" s="172" t="s">
        <v>117</v>
      </c>
      <c r="H132" s="173">
        <v>42.719999999999999</v>
      </c>
      <c r="I132" s="174"/>
      <c r="J132" s="173">
        <f>ROUND(I132*H132,3)</f>
        <v>0</v>
      </c>
      <c r="K132" s="171" t="s">
        <v>1</v>
      </c>
      <c r="L132" s="33"/>
      <c r="M132" s="175" t="s">
        <v>1</v>
      </c>
      <c r="N132" s="176" t="s">
        <v>38</v>
      </c>
      <c r="O132" s="69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AR132" s="179" t="s">
        <v>118</v>
      </c>
      <c r="AT132" s="179" t="s">
        <v>114</v>
      </c>
      <c r="AU132" s="179" t="s">
        <v>80</v>
      </c>
      <c r="AY132" s="14" t="s">
        <v>113</v>
      </c>
      <c r="BE132" s="180">
        <f>IF(N132="základná",J132,0)</f>
        <v>0</v>
      </c>
      <c r="BF132" s="180">
        <f>IF(N132="znížená",J132,0)</f>
        <v>0</v>
      </c>
      <c r="BG132" s="180">
        <f>IF(N132="zákl. prenesená",J132,0)</f>
        <v>0</v>
      </c>
      <c r="BH132" s="180">
        <f>IF(N132="zníž. prenesená",J132,0)</f>
        <v>0</v>
      </c>
      <c r="BI132" s="180">
        <f>IF(N132="nulová",J132,0)</f>
        <v>0</v>
      </c>
      <c r="BJ132" s="14" t="s">
        <v>119</v>
      </c>
      <c r="BK132" s="181">
        <f>ROUND(I132*H132,3)</f>
        <v>0</v>
      </c>
      <c r="BL132" s="14" t="s">
        <v>118</v>
      </c>
      <c r="BM132" s="179" t="s">
        <v>134</v>
      </c>
    </row>
    <row r="133" s="1" customFormat="1" ht="24" customHeight="1">
      <c r="B133" s="168"/>
      <c r="C133" s="169" t="s">
        <v>135</v>
      </c>
      <c r="D133" s="169" t="s">
        <v>114</v>
      </c>
      <c r="E133" s="170" t="s">
        <v>136</v>
      </c>
      <c r="F133" s="171" t="s">
        <v>137</v>
      </c>
      <c r="G133" s="172" t="s">
        <v>117</v>
      </c>
      <c r="H133" s="173">
        <v>12.816000000000001</v>
      </c>
      <c r="I133" s="174"/>
      <c r="J133" s="173">
        <f>ROUND(I133*H133,3)</f>
        <v>0</v>
      </c>
      <c r="K133" s="171" t="s">
        <v>1</v>
      </c>
      <c r="L133" s="33"/>
      <c r="M133" s="175" t="s">
        <v>1</v>
      </c>
      <c r="N133" s="176" t="s">
        <v>38</v>
      </c>
      <c r="O133" s="69"/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AR133" s="179" t="s">
        <v>118</v>
      </c>
      <c r="AT133" s="179" t="s">
        <v>114</v>
      </c>
      <c r="AU133" s="179" t="s">
        <v>80</v>
      </c>
      <c r="AY133" s="14" t="s">
        <v>113</v>
      </c>
      <c r="BE133" s="180">
        <f>IF(N133="základná",J133,0)</f>
        <v>0</v>
      </c>
      <c r="BF133" s="180">
        <f>IF(N133="znížená",J133,0)</f>
        <v>0</v>
      </c>
      <c r="BG133" s="180">
        <f>IF(N133="zákl. prenesená",J133,0)</f>
        <v>0</v>
      </c>
      <c r="BH133" s="180">
        <f>IF(N133="zníž. prenesená",J133,0)</f>
        <v>0</v>
      </c>
      <c r="BI133" s="180">
        <f>IF(N133="nulová",J133,0)</f>
        <v>0</v>
      </c>
      <c r="BJ133" s="14" t="s">
        <v>119</v>
      </c>
      <c r="BK133" s="181">
        <f>ROUND(I133*H133,3)</f>
        <v>0</v>
      </c>
      <c r="BL133" s="14" t="s">
        <v>118</v>
      </c>
      <c r="BM133" s="179" t="s">
        <v>138</v>
      </c>
    </row>
    <row r="134" s="1" customFormat="1" ht="24" customHeight="1">
      <c r="B134" s="168"/>
      <c r="C134" s="182" t="s">
        <v>139</v>
      </c>
      <c r="D134" s="182" t="s">
        <v>140</v>
      </c>
      <c r="E134" s="183" t="s">
        <v>141</v>
      </c>
      <c r="F134" s="184" t="s">
        <v>142</v>
      </c>
      <c r="G134" s="185" t="s">
        <v>143</v>
      </c>
      <c r="H134" s="186">
        <v>26.914000000000001</v>
      </c>
      <c r="I134" s="187"/>
      <c r="J134" s="186">
        <f>ROUND(I134*H134,3)</f>
        <v>0</v>
      </c>
      <c r="K134" s="184" t="s">
        <v>144</v>
      </c>
      <c r="L134" s="188"/>
      <c r="M134" s="189" t="s">
        <v>1</v>
      </c>
      <c r="N134" s="190" t="s">
        <v>38</v>
      </c>
      <c r="O134" s="69"/>
      <c r="P134" s="177">
        <f>O134*H134</f>
        <v>0</v>
      </c>
      <c r="Q134" s="177">
        <v>1</v>
      </c>
      <c r="R134" s="177">
        <f>Q134*H134</f>
        <v>26.914000000000001</v>
      </c>
      <c r="S134" s="177">
        <v>0</v>
      </c>
      <c r="T134" s="178">
        <f>S134*H134</f>
        <v>0</v>
      </c>
      <c r="AR134" s="179" t="s">
        <v>145</v>
      </c>
      <c r="AT134" s="179" t="s">
        <v>140</v>
      </c>
      <c r="AU134" s="179" t="s">
        <v>80</v>
      </c>
      <c r="AY134" s="14" t="s">
        <v>113</v>
      </c>
      <c r="BE134" s="180">
        <f>IF(N134="základná",J134,0)</f>
        <v>0</v>
      </c>
      <c r="BF134" s="180">
        <f>IF(N134="znížená",J134,0)</f>
        <v>0</v>
      </c>
      <c r="BG134" s="180">
        <f>IF(N134="zákl. prenesená",J134,0)</f>
        <v>0</v>
      </c>
      <c r="BH134" s="180">
        <f>IF(N134="zníž. prenesená",J134,0)</f>
        <v>0</v>
      </c>
      <c r="BI134" s="180">
        <f>IF(N134="nulová",J134,0)</f>
        <v>0</v>
      </c>
      <c r="BJ134" s="14" t="s">
        <v>119</v>
      </c>
      <c r="BK134" s="181">
        <f>ROUND(I134*H134,3)</f>
        <v>0</v>
      </c>
      <c r="BL134" s="14" t="s">
        <v>118</v>
      </c>
      <c r="BM134" s="179" t="s">
        <v>146</v>
      </c>
    </row>
    <row r="135" s="1" customFormat="1" ht="24" customHeight="1">
      <c r="B135" s="168"/>
      <c r="C135" s="169" t="s">
        <v>145</v>
      </c>
      <c r="D135" s="169" t="s">
        <v>114</v>
      </c>
      <c r="E135" s="170" t="s">
        <v>147</v>
      </c>
      <c r="F135" s="171" t="s">
        <v>148</v>
      </c>
      <c r="G135" s="172" t="s">
        <v>149</v>
      </c>
      <c r="H135" s="173">
        <v>32.039999999999999</v>
      </c>
      <c r="I135" s="174"/>
      <c r="J135" s="173">
        <f>ROUND(I135*H135,3)</f>
        <v>0</v>
      </c>
      <c r="K135" s="171" t="s">
        <v>144</v>
      </c>
      <c r="L135" s="33"/>
      <c r="M135" s="175" t="s">
        <v>1</v>
      </c>
      <c r="N135" s="176" t="s">
        <v>38</v>
      </c>
      <c r="O135" s="69"/>
      <c r="P135" s="177">
        <f>O135*H135</f>
        <v>0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AR135" s="179" t="s">
        <v>118</v>
      </c>
      <c r="AT135" s="179" t="s">
        <v>114</v>
      </c>
      <c r="AU135" s="179" t="s">
        <v>80</v>
      </c>
      <c r="AY135" s="14" t="s">
        <v>113</v>
      </c>
      <c r="BE135" s="180">
        <f>IF(N135="základná",J135,0)</f>
        <v>0</v>
      </c>
      <c r="BF135" s="180">
        <f>IF(N135="znížená",J135,0)</f>
        <v>0</v>
      </c>
      <c r="BG135" s="180">
        <f>IF(N135="zákl. prenesená",J135,0)</f>
        <v>0</v>
      </c>
      <c r="BH135" s="180">
        <f>IF(N135="zníž. prenesená",J135,0)</f>
        <v>0</v>
      </c>
      <c r="BI135" s="180">
        <f>IF(N135="nulová",J135,0)</f>
        <v>0</v>
      </c>
      <c r="BJ135" s="14" t="s">
        <v>119</v>
      </c>
      <c r="BK135" s="181">
        <f>ROUND(I135*H135,3)</f>
        <v>0</v>
      </c>
      <c r="BL135" s="14" t="s">
        <v>118</v>
      </c>
      <c r="BM135" s="179" t="s">
        <v>150</v>
      </c>
    </row>
    <row r="136" s="11" customFormat="1" ht="25.92" customHeight="1">
      <c r="B136" s="157"/>
      <c r="D136" s="158" t="s">
        <v>71</v>
      </c>
      <c r="E136" s="159" t="s">
        <v>151</v>
      </c>
      <c r="F136" s="159" t="s">
        <v>152</v>
      </c>
      <c r="I136" s="160"/>
      <c r="J136" s="161">
        <f>BK136</f>
        <v>0</v>
      </c>
      <c r="L136" s="157"/>
      <c r="M136" s="162"/>
      <c r="N136" s="163"/>
      <c r="O136" s="163"/>
      <c r="P136" s="164">
        <f>P137</f>
        <v>0</v>
      </c>
      <c r="Q136" s="163"/>
      <c r="R136" s="164">
        <f>R137</f>
        <v>0.43788779999999999</v>
      </c>
      <c r="S136" s="163"/>
      <c r="T136" s="165">
        <f>T137</f>
        <v>0</v>
      </c>
      <c r="AR136" s="158" t="s">
        <v>80</v>
      </c>
      <c r="AT136" s="166" t="s">
        <v>71</v>
      </c>
      <c r="AU136" s="166" t="s">
        <v>72</v>
      </c>
      <c r="AY136" s="158" t="s">
        <v>113</v>
      </c>
      <c r="BK136" s="167">
        <f>BK137</f>
        <v>0</v>
      </c>
    </row>
    <row r="137" s="11" customFormat="1" ht="22.8" customHeight="1">
      <c r="B137" s="157"/>
      <c r="D137" s="158" t="s">
        <v>71</v>
      </c>
      <c r="E137" s="191" t="s">
        <v>145</v>
      </c>
      <c r="F137" s="191" t="s">
        <v>153</v>
      </c>
      <c r="I137" s="160"/>
      <c r="J137" s="192">
        <f>BK137</f>
        <v>0</v>
      </c>
      <c r="L137" s="157"/>
      <c r="M137" s="162"/>
      <c r="N137" s="163"/>
      <c r="O137" s="163"/>
      <c r="P137" s="164">
        <f>SUM(P138:P163)</f>
        <v>0</v>
      </c>
      <c r="Q137" s="163"/>
      <c r="R137" s="164">
        <f>SUM(R138:R163)</f>
        <v>0.43788779999999999</v>
      </c>
      <c r="S137" s="163"/>
      <c r="T137" s="165">
        <f>SUM(T138:T163)</f>
        <v>0</v>
      </c>
      <c r="AR137" s="158" t="s">
        <v>80</v>
      </c>
      <c r="AT137" s="166" t="s">
        <v>71</v>
      </c>
      <c r="AU137" s="166" t="s">
        <v>80</v>
      </c>
      <c r="AY137" s="158" t="s">
        <v>113</v>
      </c>
      <c r="BK137" s="167">
        <f>SUM(BK138:BK163)</f>
        <v>0</v>
      </c>
    </row>
    <row r="138" s="1" customFormat="1" ht="24" customHeight="1">
      <c r="B138" s="168"/>
      <c r="C138" s="169" t="s">
        <v>154</v>
      </c>
      <c r="D138" s="169" t="s">
        <v>114</v>
      </c>
      <c r="E138" s="170" t="s">
        <v>155</v>
      </c>
      <c r="F138" s="171" t="s">
        <v>156</v>
      </c>
      <c r="G138" s="172" t="s">
        <v>157</v>
      </c>
      <c r="H138" s="173">
        <v>25.620000000000001</v>
      </c>
      <c r="I138" s="174"/>
      <c r="J138" s="173">
        <f>ROUND(I138*H138,3)</f>
        <v>0</v>
      </c>
      <c r="K138" s="171" t="s">
        <v>144</v>
      </c>
      <c r="L138" s="33"/>
      <c r="M138" s="175" t="s">
        <v>1</v>
      </c>
      <c r="N138" s="176" t="s">
        <v>38</v>
      </c>
      <c r="O138" s="69"/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AR138" s="179" t="s">
        <v>118</v>
      </c>
      <c r="AT138" s="179" t="s">
        <v>114</v>
      </c>
      <c r="AU138" s="179" t="s">
        <v>119</v>
      </c>
      <c r="AY138" s="14" t="s">
        <v>113</v>
      </c>
      <c r="BE138" s="180">
        <f>IF(N138="základná",J138,0)</f>
        <v>0</v>
      </c>
      <c r="BF138" s="180">
        <f>IF(N138="znížená",J138,0)</f>
        <v>0</v>
      </c>
      <c r="BG138" s="180">
        <f>IF(N138="zákl. prenesená",J138,0)</f>
        <v>0</v>
      </c>
      <c r="BH138" s="180">
        <f>IF(N138="zníž. prenesená",J138,0)</f>
        <v>0</v>
      </c>
      <c r="BI138" s="180">
        <f>IF(N138="nulová",J138,0)</f>
        <v>0</v>
      </c>
      <c r="BJ138" s="14" t="s">
        <v>119</v>
      </c>
      <c r="BK138" s="181">
        <f>ROUND(I138*H138,3)</f>
        <v>0</v>
      </c>
      <c r="BL138" s="14" t="s">
        <v>118</v>
      </c>
      <c r="BM138" s="179" t="s">
        <v>158</v>
      </c>
    </row>
    <row r="139" s="1" customFormat="1" ht="24" customHeight="1">
      <c r="B139" s="168"/>
      <c r="C139" s="182" t="s">
        <v>159</v>
      </c>
      <c r="D139" s="182" t="s">
        <v>140</v>
      </c>
      <c r="E139" s="183" t="s">
        <v>160</v>
      </c>
      <c r="F139" s="184" t="s">
        <v>161</v>
      </c>
      <c r="G139" s="185" t="s">
        <v>157</v>
      </c>
      <c r="H139" s="186">
        <v>25.620000000000001</v>
      </c>
      <c r="I139" s="187"/>
      <c r="J139" s="186">
        <f>ROUND(I139*H139,3)</f>
        <v>0</v>
      </c>
      <c r="K139" s="184" t="s">
        <v>144</v>
      </c>
      <c r="L139" s="188"/>
      <c r="M139" s="189" t="s">
        <v>1</v>
      </c>
      <c r="N139" s="190" t="s">
        <v>38</v>
      </c>
      <c r="O139" s="69"/>
      <c r="P139" s="177">
        <f>O139*H139</f>
        <v>0</v>
      </c>
      <c r="Q139" s="177">
        <v>0.00019000000000000001</v>
      </c>
      <c r="R139" s="177">
        <f>Q139*H139</f>
        <v>0.0048678000000000003</v>
      </c>
      <c r="S139" s="177">
        <v>0</v>
      </c>
      <c r="T139" s="178">
        <f>S139*H139</f>
        <v>0</v>
      </c>
      <c r="AR139" s="179" t="s">
        <v>145</v>
      </c>
      <c r="AT139" s="179" t="s">
        <v>140</v>
      </c>
      <c r="AU139" s="179" t="s">
        <v>119</v>
      </c>
      <c r="AY139" s="14" t="s">
        <v>113</v>
      </c>
      <c r="BE139" s="180">
        <f>IF(N139="základná",J139,0)</f>
        <v>0</v>
      </c>
      <c r="BF139" s="180">
        <f>IF(N139="znížená",J139,0)</f>
        <v>0</v>
      </c>
      <c r="BG139" s="180">
        <f>IF(N139="zákl. prenesená",J139,0)</f>
        <v>0</v>
      </c>
      <c r="BH139" s="180">
        <f>IF(N139="zníž. prenesená",J139,0)</f>
        <v>0</v>
      </c>
      <c r="BI139" s="180">
        <f>IF(N139="nulová",J139,0)</f>
        <v>0</v>
      </c>
      <c r="BJ139" s="14" t="s">
        <v>119</v>
      </c>
      <c r="BK139" s="181">
        <f>ROUND(I139*H139,3)</f>
        <v>0</v>
      </c>
      <c r="BL139" s="14" t="s">
        <v>118</v>
      </c>
      <c r="BM139" s="179" t="s">
        <v>162</v>
      </c>
    </row>
    <row r="140" s="1" customFormat="1" ht="24" customHeight="1">
      <c r="B140" s="168"/>
      <c r="C140" s="169" t="s">
        <v>163</v>
      </c>
      <c r="D140" s="169" t="s">
        <v>114</v>
      </c>
      <c r="E140" s="170" t="s">
        <v>164</v>
      </c>
      <c r="F140" s="171" t="s">
        <v>165</v>
      </c>
      <c r="G140" s="172" t="s">
        <v>157</v>
      </c>
      <c r="H140" s="173">
        <v>34.539999999999999</v>
      </c>
      <c r="I140" s="174"/>
      <c r="J140" s="173">
        <f>ROUND(I140*H140,3)</f>
        <v>0</v>
      </c>
      <c r="K140" s="171" t="s">
        <v>1</v>
      </c>
      <c r="L140" s="33"/>
      <c r="M140" s="175" t="s">
        <v>1</v>
      </c>
      <c r="N140" s="176" t="s">
        <v>38</v>
      </c>
      <c r="O140" s="69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AR140" s="179" t="s">
        <v>118</v>
      </c>
      <c r="AT140" s="179" t="s">
        <v>114</v>
      </c>
      <c r="AU140" s="179" t="s">
        <v>119</v>
      </c>
      <c r="AY140" s="14" t="s">
        <v>113</v>
      </c>
      <c r="BE140" s="180">
        <f>IF(N140="základná",J140,0)</f>
        <v>0</v>
      </c>
      <c r="BF140" s="180">
        <f>IF(N140="znížená",J140,0)</f>
        <v>0</v>
      </c>
      <c r="BG140" s="180">
        <f>IF(N140="zákl. prenesená",J140,0)</f>
        <v>0</v>
      </c>
      <c r="BH140" s="180">
        <f>IF(N140="zníž. prenesená",J140,0)</f>
        <v>0</v>
      </c>
      <c r="BI140" s="180">
        <f>IF(N140="nulová",J140,0)</f>
        <v>0</v>
      </c>
      <c r="BJ140" s="14" t="s">
        <v>119</v>
      </c>
      <c r="BK140" s="181">
        <f>ROUND(I140*H140,3)</f>
        <v>0</v>
      </c>
      <c r="BL140" s="14" t="s">
        <v>118</v>
      </c>
      <c r="BM140" s="179" t="s">
        <v>166</v>
      </c>
    </row>
    <row r="141" s="1" customFormat="1" ht="24" customHeight="1">
      <c r="B141" s="168"/>
      <c r="C141" s="182" t="s">
        <v>167</v>
      </c>
      <c r="D141" s="182" t="s">
        <v>140</v>
      </c>
      <c r="E141" s="183" t="s">
        <v>168</v>
      </c>
      <c r="F141" s="184" t="s">
        <v>169</v>
      </c>
      <c r="G141" s="185" t="s">
        <v>157</v>
      </c>
      <c r="H141" s="186">
        <v>34.539999999999999</v>
      </c>
      <c r="I141" s="187"/>
      <c r="J141" s="186">
        <f>ROUND(I141*H141,3)</f>
        <v>0</v>
      </c>
      <c r="K141" s="184" t="s">
        <v>1</v>
      </c>
      <c r="L141" s="188"/>
      <c r="M141" s="189" t="s">
        <v>1</v>
      </c>
      <c r="N141" s="190" t="s">
        <v>38</v>
      </c>
      <c r="O141" s="69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AR141" s="179" t="s">
        <v>145</v>
      </c>
      <c r="AT141" s="179" t="s">
        <v>140</v>
      </c>
      <c r="AU141" s="179" t="s">
        <v>119</v>
      </c>
      <c r="AY141" s="14" t="s">
        <v>113</v>
      </c>
      <c r="BE141" s="180">
        <f>IF(N141="základná",J141,0)</f>
        <v>0</v>
      </c>
      <c r="BF141" s="180">
        <f>IF(N141="znížená",J141,0)</f>
        <v>0</v>
      </c>
      <c r="BG141" s="180">
        <f>IF(N141="zákl. prenesená",J141,0)</f>
        <v>0</v>
      </c>
      <c r="BH141" s="180">
        <f>IF(N141="zníž. prenesená",J141,0)</f>
        <v>0</v>
      </c>
      <c r="BI141" s="180">
        <f>IF(N141="nulová",J141,0)</f>
        <v>0</v>
      </c>
      <c r="BJ141" s="14" t="s">
        <v>119</v>
      </c>
      <c r="BK141" s="181">
        <f>ROUND(I141*H141,3)</f>
        <v>0</v>
      </c>
      <c r="BL141" s="14" t="s">
        <v>118</v>
      </c>
      <c r="BM141" s="179" t="s">
        <v>170</v>
      </c>
    </row>
    <row r="142" s="1" customFormat="1" ht="24" customHeight="1">
      <c r="B142" s="168"/>
      <c r="C142" s="169" t="s">
        <v>171</v>
      </c>
      <c r="D142" s="169" t="s">
        <v>114</v>
      </c>
      <c r="E142" s="170" t="s">
        <v>172</v>
      </c>
      <c r="F142" s="171" t="s">
        <v>173</v>
      </c>
      <c r="G142" s="172" t="s">
        <v>157</v>
      </c>
      <c r="H142" s="173">
        <v>33.329999999999998</v>
      </c>
      <c r="I142" s="174"/>
      <c r="J142" s="173">
        <f>ROUND(I142*H142,3)</f>
        <v>0</v>
      </c>
      <c r="K142" s="171" t="s">
        <v>1</v>
      </c>
      <c r="L142" s="33"/>
      <c r="M142" s="175" t="s">
        <v>1</v>
      </c>
      <c r="N142" s="176" t="s">
        <v>38</v>
      </c>
      <c r="O142" s="69"/>
      <c r="P142" s="177">
        <f>O142*H142</f>
        <v>0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AR142" s="179" t="s">
        <v>118</v>
      </c>
      <c r="AT142" s="179" t="s">
        <v>114</v>
      </c>
      <c r="AU142" s="179" t="s">
        <v>119</v>
      </c>
      <c r="AY142" s="14" t="s">
        <v>113</v>
      </c>
      <c r="BE142" s="180">
        <f>IF(N142="základná",J142,0)</f>
        <v>0</v>
      </c>
      <c r="BF142" s="180">
        <f>IF(N142="znížená",J142,0)</f>
        <v>0</v>
      </c>
      <c r="BG142" s="180">
        <f>IF(N142="zákl. prenesená",J142,0)</f>
        <v>0</v>
      </c>
      <c r="BH142" s="180">
        <f>IF(N142="zníž. prenesená",J142,0)</f>
        <v>0</v>
      </c>
      <c r="BI142" s="180">
        <f>IF(N142="nulová",J142,0)</f>
        <v>0</v>
      </c>
      <c r="BJ142" s="14" t="s">
        <v>119</v>
      </c>
      <c r="BK142" s="181">
        <f>ROUND(I142*H142,3)</f>
        <v>0</v>
      </c>
      <c r="BL142" s="14" t="s">
        <v>118</v>
      </c>
      <c r="BM142" s="179" t="s">
        <v>174</v>
      </c>
    </row>
    <row r="143" s="1" customFormat="1" ht="24" customHeight="1">
      <c r="B143" s="168"/>
      <c r="C143" s="182" t="s">
        <v>175</v>
      </c>
      <c r="D143" s="182" t="s">
        <v>140</v>
      </c>
      <c r="E143" s="183" t="s">
        <v>176</v>
      </c>
      <c r="F143" s="184" t="s">
        <v>177</v>
      </c>
      <c r="G143" s="185" t="s">
        <v>157</v>
      </c>
      <c r="H143" s="186">
        <v>33.329999999999998</v>
      </c>
      <c r="I143" s="187"/>
      <c r="J143" s="186">
        <f>ROUND(I143*H143,3)</f>
        <v>0</v>
      </c>
      <c r="K143" s="184" t="s">
        <v>1</v>
      </c>
      <c r="L143" s="188"/>
      <c r="M143" s="189" t="s">
        <v>1</v>
      </c>
      <c r="N143" s="190" t="s">
        <v>38</v>
      </c>
      <c r="O143" s="69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AR143" s="179" t="s">
        <v>145</v>
      </c>
      <c r="AT143" s="179" t="s">
        <v>140</v>
      </c>
      <c r="AU143" s="179" t="s">
        <v>119</v>
      </c>
      <c r="AY143" s="14" t="s">
        <v>113</v>
      </c>
      <c r="BE143" s="180">
        <f>IF(N143="základná",J143,0)</f>
        <v>0</v>
      </c>
      <c r="BF143" s="180">
        <f>IF(N143="znížená",J143,0)</f>
        <v>0</v>
      </c>
      <c r="BG143" s="180">
        <f>IF(N143="zákl. prenesená",J143,0)</f>
        <v>0</v>
      </c>
      <c r="BH143" s="180">
        <f>IF(N143="zníž. prenesená",J143,0)</f>
        <v>0</v>
      </c>
      <c r="BI143" s="180">
        <f>IF(N143="nulová",J143,0)</f>
        <v>0</v>
      </c>
      <c r="BJ143" s="14" t="s">
        <v>119</v>
      </c>
      <c r="BK143" s="181">
        <f>ROUND(I143*H143,3)</f>
        <v>0</v>
      </c>
      <c r="BL143" s="14" t="s">
        <v>118</v>
      </c>
      <c r="BM143" s="179" t="s">
        <v>178</v>
      </c>
    </row>
    <row r="144" s="1" customFormat="1" ht="24" customHeight="1">
      <c r="B144" s="168"/>
      <c r="C144" s="169" t="s">
        <v>179</v>
      </c>
      <c r="D144" s="169" t="s">
        <v>114</v>
      </c>
      <c r="E144" s="170" t="s">
        <v>180</v>
      </c>
      <c r="F144" s="171" t="s">
        <v>181</v>
      </c>
      <c r="G144" s="172" t="s">
        <v>157</v>
      </c>
      <c r="H144" s="173">
        <v>3.2999999999999998</v>
      </c>
      <c r="I144" s="174"/>
      <c r="J144" s="173">
        <f>ROUND(I144*H144,3)</f>
        <v>0</v>
      </c>
      <c r="K144" s="171" t="s">
        <v>1</v>
      </c>
      <c r="L144" s="33"/>
      <c r="M144" s="175" t="s">
        <v>1</v>
      </c>
      <c r="N144" s="176" t="s">
        <v>38</v>
      </c>
      <c r="O144" s="69"/>
      <c r="P144" s="177">
        <f>O144*H144</f>
        <v>0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AR144" s="179" t="s">
        <v>118</v>
      </c>
      <c r="AT144" s="179" t="s">
        <v>114</v>
      </c>
      <c r="AU144" s="179" t="s">
        <v>119</v>
      </c>
      <c r="AY144" s="14" t="s">
        <v>113</v>
      </c>
      <c r="BE144" s="180">
        <f>IF(N144="základná",J144,0)</f>
        <v>0</v>
      </c>
      <c r="BF144" s="180">
        <f>IF(N144="znížená",J144,0)</f>
        <v>0</v>
      </c>
      <c r="BG144" s="180">
        <f>IF(N144="zákl. prenesená",J144,0)</f>
        <v>0</v>
      </c>
      <c r="BH144" s="180">
        <f>IF(N144="zníž. prenesená",J144,0)</f>
        <v>0</v>
      </c>
      <c r="BI144" s="180">
        <f>IF(N144="nulová",J144,0)</f>
        <v>0</v>
      </c>
      <c r="BJ144" s="14" t="s">
        <v>119</v>
      </c>
      <c r="BK144" s="181">
        <f>ROUND(I144*H144,3)</f>
        <v>0</v>
      </c>
      <c r="BL144" s="14" t="s">
        <v>118</v>
      </c>
      <c r="BM144" s="179" t="s">
        <v>182</v>
      </c>
    </row>
    <row r="145" s="1" customFormat="1" ht="24" customHeight="1">
      <c r="B145" s="168"/>
      <c r="C145" s="182" t="s">
        <v>183</v>
      </c>
      <c r="D145" s="182" t="s">
        <v>140</v>
      </c>
      <c r="E145" s="183" t="s">
        <v>184</v>
      </c>
      <c r="F145" s="184" t="s">
        <v>185</v>
      </c>
      <c r="G145" s="185" t="s">
        <v>157</v>
      </c>
      <c r="H145" s="186">
        <v>3.2999999999999998</v>
      </c>
      <c r="I145" s="187"/>
      <c r="J145" s="186">
        <f>ROUND(I145*H145,3)</f>
        <v>0</v>
      </c>
      <c r="K145" s="184" t="s">
        <v>1</v>
      </c>
      <c r="L145" s="188"/>
      <c r="M145" s="189" t="s">
        <v>1</v>
      </c>
      <c r="N145" s="190" t="s">
        <v>38</v>
      </c>
      <c r="O145" s="69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AR145" s="179" t="s">
        <v>145</v>
      </c>
      <c r="AT145" s="179" t="s">
        <v>140</v>
      </c>
      <c r="AU145" s="179" t="s">
        <v>119</v>
      </c>
      <c r="AY145" s="14" t="s">
        <v>113</v>
      </c>
      <c r="BE145" s="180">
        <f>IF(N145="základná",J145,0)</f>
        <v>0</v>
      </c>
      <c r="BF145" s="180">
        <f>IF(N145="znížená",J145,0)</f>
        <v>0</v>
      </c>
      <c r="BG145" s="180">
        <f>IF(N145="zákl. prenesená",J145,0)</f>
        <v>0</v>
      </c>
      <c r="BH145" s="180">
        <f>IF(N145="zníž. prenesená",J145,0)</f>
        <v>0</v>
      </c>
      <c r="BI145" s="180">
        <f>IF(N145="nulová",J145,0)</f>
        <v>0</v>
      </c>
      <c r="BJ145" s="14" t="s">
        <v>119</v>
      </c>
      <c r="BK145" s="181">
        <f>ROUND(I145*H145,3)</f>
        <v>0</v>
      </c>
      <c r="BL145" s="14" t="s">
        <v>118</v>
      </c>
      <c r="BM145" s="179" t="s">
        <v>186</v>
      </c>
    </row>
    <row r="146" s="1" customFormat="1" ht="24" customHeight="1">
      <c r="B146" s="168"/>
      <c r="C146" s="169" t="s">
        <v>187</v>
      </c>
      <c r="D146" s="169" t="s">
        <v>114</v>
      </c>
      <c r="E146" s="170" t="s">
        <v>188</v>
      </c>
      <c r="F146" s="171" t="s">
        <v>189</v>
      </c>
      <c r="G146" s="172" t="s">
        <v>190</v>
      </c>
      <c r="H146" s="173">
        <v>1</v>
      </c>
      <c r="I146" s="174"/>
      <c r="J146" s="173">
        <f>ROUND(I146*H146,3)</f>
        <v>0</v>
      </c>
      <c r="K146" s="171" t="s">
        <v>144</v>
      </c>
      <c r="L146" s="33"/>
      <c r="M146" s="175" t="s">
        <v>1</v>
      </c>
      <c r="N146" s="176" t="s">
        <v>38</v>
      </c>
      <c r="O146" s="69"/>
      <c r="P146" s="177">
        <f>O146*H146</f>
        <v>0</v>
      </c>
      <c r="Q146" s="177">
        <v>0</v>
      </c>
      <c r="R146" s="177">
        <f>Q146*H146</f>
        <v>0</v>
      </c>
      <c r="S146" s="177">
        <v>0</v>
      </c>
      <c r="T146" s="178">
        <f>S146*H146</f>
        <v>0</v>
      </c>
      <c r="AR146" s="179" t="s">
        <v>118</v>
      </c>
      <c r="AT146" s="179" t="s">
        <v>114</v>
      </c>
      <c r="AU146" s="179" t="s">
        <v>119</v>
      </c>
      <c r="AY146" s="14" t="s">
        <v>113</v>
      </c>
      <c r="BE146" s="180">
        <f>IF(N146="základná",J146,0)</f>
        <v>0</v>
      </c>
      <c r="BF146" s="180">
        <f>IF(N146="znížená",J146,0)</f>
        <v>0</v>
      </c>
      <c r="BG146" s="180">
        <f>IF(N146="zákl. prenesená",J146,0)</f>
        <v>0</v>
      </c>
      <c r="BH146" s="180">
        <f>IF(N146="zníž. prenesená",J146,0)</f>
        <v>0</v>
      </c>
      <c r="BI146" s="180">
        <f>IF(N146="nulová",J146,0)</f>
        <v>0</v>
      </c>
      <c r="BJ146" s="14" t="s">
        <v>119</v>
      </c>
      <c r="BK146" s="181">
        <f>ROUND(I146*H146,3)</f>
        <v>0</v>
      </c>
      <c r="BL146" s="14" t="s">
        <v>118</v>
      </c>
      <c r="BM146" s="179" t="s">
        <v>191</v>
      </c>
    </row>
    <row r="147" s="1" customFormat="1" ht="36" customHeight="1">
      <c r="B147" s="168"/>
      <c r="C147" s="182" t="s">
        <v>192</v>
      </c>
      <c r="D147" s="182" t="s">
        <v>140</v>
      </c>
      <c r="E147" s="183" t="s">
        <v>193</v>
      </c>
      <c r="F147" s="184" t="s">
        <v>194</v>
      </c>
      <c r="G147" s="185" t="s">
        <v>190</v>
      </c>
      <c r="H147" s="186">
        <v>1</v>
      </c>
      <c r="I147" s="187"/>
      <c r="J147" s="186">
        <f>ROUND(I147*H147,3)</f>
        <v>0</v>
      </c>
      <c r="K147" s="184" t="s">
        <v>144</v>
      </c>
      <c r="L147" s="188"/>
      <c r="M147" s="189" t="s">
        <v>1</v>
      </c>
      <c r="N147" s="190" t="s">
        <v>38</v>
      </c>
      <c r="O147" s="69"/>
      <c r="P147" s="177">
        <f>O147*H147</f>
        <v>0</v>
      </c>
      <c r="Q147" s="177">
        <v>0.00044000000000000002</v>
      </c>
      <c r="R147" s="177">
        <f>Q147*H147</f>
        <v>0.00044000000000000002</v>
      </c>
      <c r="S147" s="177">
        <v>0</v>
      </c>
      <c r="T147" s="178">
        <f>S147*H147</f>
        <v>0</v>
      </c>
      <c r="AR147" s="179" t="s">
        <v>145</v>
      </c>
      <c r="AT147" s="179" t="s">
        <v>140</v>
      </c>
      <c r="AU147" s="179" t="s">
        <v>119</v>
      </c>
      <c r="AY147" s="14" t="s">
        <v>113</v>
      </c>
      <c r="BE147" s="180">
        <f>IF(N147="základná",J147,0)</f>
        <v>0</v>
      </c>
      <c r="BF147" s="180">
        <f>IF(N147="znížená",J147,0)</f>
        <v>0</v>
      </c>
      <c r="BG147" s="180">
        <f>IF(N147="zákl. prenesená",J147,0)</f>
        <v>0</v>
      </c>
      <c r="BH147" s="180">
        <f>IF(N147="zníž. prenesená",J147,0)</f>
        <v>0</v>
      </c>
      <c r="BI147" s="180">
        <f>IF(N147="nulová",J147,0)</f>
        <v>0</v>
      </c>
      <c r="BJ147" s="14" t="s">
        <v>119</v>
      </c>
      <c r="BK147" s="181">
        <f>ROUND(I147*H147,3)</f>
        <v>0</v>
      </c>
      <c r="BL147" s="14" t="s">
        <v>118</v>
      </c>
      <c r="BM147" s="179" t="s">
        <v>195</v>
      </c>
    </row>
    <row r="148" s="1" customFormat="1" ht="16.5" customHeight="1">
      <c r="B148" s="168"/>
      <c r="C148" s="169" t="s">
        <v>196</v>
      </c>
      <c r="D148" s="169" t="s">
        <v>114</v>
      </c>
      <c r="E148" s="170" t="s">
        <v>197</v>
      </c>
      <c r="F148" s="171" t="s">
        <v>198</v>
      </c>
      <c r="G148" s="172" t="s">
        <v>190</v>
      </c>
      <c r="H148" s="173">
        <v>10</v>
      </c>
      <c r="I148" s="174"/>
      <c r="J148" s="173">
        <f>ROUND(I148*H148,3)</f>
        <v>0</v>
      </c>
      <c r="K148" s="171" t="s">
        <v>1</v>
      </c>
      <c r="L148" s="33"/>
      <c r="M148" s="175" t="s">
        <v>1</v>
      </c>
      <c r="N148" s="176" t="s">
        <v>38</v>
      </c>
      <c r="O148" s="69"/>
      <c r="P148" s="177">
        <f>O148*H148</f>
        <v>0</v>
      </c>
      <c r="Q148" s="177">
        <v>0</v>
      </c>
      <c r="R148" s="177">
        <f>Q148*H148</f>
        <v>0</v>
      </c>
      <c r="S148" s="177">
        <v>0</v>
      </c>
      <c r="T148" s="178">
        <f>S148*H148</f>
        <v>0</v>
      </c>
      <c r="AR148" s="179" t="s">
        <v>118</v>
      </c>
      <c r="AT148" s="179" t="s">
        <v>114</v>
      </c>
      <c r="AU148" s="179" t="s">
        <v>119</v>
      </c>
      <c r="AY148" s="14" t="s">
        <v>113</v>
      </c>
      <c r="BE148" s="180">
        <f>IF(N148="základná",J148,0)</f>
        <v>0</v>
      </c>
      <c r="BF148" s="180">
        <f>IF(N148="znížená",J148,0)</f>
        <v>0</v>
      </c>
      <c r="BG148" s="180">
        <f>IF(N148="zákl. prenesená",J148,0)</f>
        <v>0</v>
      </c>
      <c r="BH148" s="180">
        <f>IF(N148="zníž. prenesená",J148,0)</f>
        <v>0</v>
      </c>
      <c r="BI148" s="180">
        <f>IF(N148="nulová",J148,0)</f>
        <v>0</v>
      </c>
      <c r="BJ148" s="14" t="s">
        <v>119</v>
      </c>
      <c r="BK148" s="181">
        <f>ROUND(I148*H148,3)</f>
        <v>0</v>
      </c>
      <c r="BL148" s="14" t="s">
        <v>118</v>
      </c>
      <c r="BM148" s="179" t="s">
        <v>199</v>
      </c>
    </row>
    <row r="149" s="1" customFormat="1" ht="24" customHeight="1">
      <c r="B149" s="168"/>
      <c r="C149" s="182" t="s">
        <v>7</v>
      </c>
      <c r="D149" s="182" t="s">
        <v>140</v>
      </c>
      <c r="E149" s="183" t="s">
        <v>200</v>
      </c>
      <c r="F149" s="184" t="s">
        <v>201</v>
      </c>
      <c r="G149" s="185" t="s">
        <v>190</v>
      </c>
      <c r="H149" s="186">
        <v>10</v>
      </c>
      <c r="I149" s="187"/>
      <c r="J149" s="186">
        <f>ROUND(I149*H149,3)</f>
        <v>0</v>
      </c>
      <c r="K149" s="184" t="s">
        <v>1</v>
      </c>
      <c r="L149" s="188"/>
      <c r="M149" s="189" t="s">
        <v>1</v>
      </c>
      <c r="N149" s="190" t="s">
        <v>38</v>
      </c>
      <c r="O149" s="69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AR149" s="179" t="s">
        <v>145</v>
      </c>
      <c r="AT149" s="179" t="s">
        <v>140</v>
      </c>
      <c r="AU149" s="179" t="s">
        <v>119</v>
      </c>
      <c r="AY149" s="14" t="s">
        <v>113</v>
      </c>
      <c r="BE149" s="180">
        <f>IF(N149="základná",J149,0)</f>
        <v>0</v>
      </c>
      <c r="BF149" s="180">
        <f>IF(N149="znížená",J149,0)</f>
        <v>0</v>
      </c>
      <c r="BG149" s="180">
        <f>IF(N149="zákl. prenesená",J149,0)</f>
        <v>0</v>
      </c>
      <c r="BH149" s="180">
        <f>IF(N149="zníž. prenesená",J149,0)</f>
        <v>0</v>
      </c>
      <c r="BI149" s="180">
        <f>IF(N149="nulová",J149,0)</f>
        <v>0</v>
      </c>
      <c r="BJ149" s="14" t="s">
        <v>119</v>
      </c>
      <c r="BK149" s="181">
        <f>ROUND(I149*H149,3)</f>
        <v>0</v>
      </c>
      <c r="BL149" s="14" t="s">
        <v>118</v>
      </c>
      <c r="BM149" s="179" t="s">
        <v>202</v>
      </c>
    </row>
    <row r="150" s="1" customFormat="1" ht="16.5" customHeight="1">
      <c r="B150" s="168"/>
      <c r="C150" s="169" t="s">
        <v>203</v>
      </c>
      <c r="D150" s="169" t="s">
        <v>114</v>
      </c>
      <c r="E150" s="170" t="s">
        <v>204</v>
      </c>
      <c r="F150" s="171" t="s">
        <v>205</v>
      </c>
      <c r="G150" s="172" t="s">
        <v>190</v>
      </c>
      <c r="H150" s="173">
        <v>11</v>
      </c>
      <c r="I150" s="174"/>
      <c r="J150" s="173">
        <f>ROUND(I150*H150,3)</f>
        <v>0</v>
      </c>
      <c r="K150" s="171" t="s">
        <v>1</v>
      </c>
      <c r="L150" s="33"/>
      <c r="M150" s="175" t="s">
        <v>1</v>
      </c>
      <c r="N150" s="176" t="s">
        <v>38</v>
      </c>
      <c r="O150" s="69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AR150" s="179" t="s">
        <v>118</v>
      </c>
      <c r="AT150" s="179" t="s">
        <v>114</v>
      </c>
      <c r="AU150" s="179" t="s">
        <v>119</v>
      </c>
      <c r="AY150" s="14" t="s">
        <v>113</v>
      </c>
      <c r="BE150" s="180">
        <f>IF(N150="základná",J150,0)</f>
        <v>0</v>
      </c>
      <c r="BF150" s="180">
        <f>IF(N150="znížená",J150,0)</f>
        <v>0</v>
      </c>
      <c r="BG150" s="180">
        <f>IF(N150="zákl. prenesená",J150,0)</f>
        <v>0</v>
      </c>
      <c r="BH150" s="180">
        <f>IF(N150="zníž. prenesená",J150,0)</f>
        <v>0</v>
      </c>
      <c r="BI150" s="180">
        <f>IF(N150="nulová",J150,0)</f>
        <v>0</v>
      </c>
      <c r="BJ150" s="14" t="s">
        <v>119</v>
      </c>
      <c r="BK150" s="181">
        <f>ROUND(I150*H150,3)</f>
        <v>0</v>
      </c>
      <c r="BL150" s="14" t="s">
        <v>118</v>
      </c>
      <c r="BM150" s="179" t="s">
        <v>206</v>
      </c>
    </row>
    <row r="151" s="1" customFormat="1" ht="24" customHeight="1">
      <c r="B151" s="168"/>
      <c r="C151" s="182" t="s">
        <v>207</v>
      </c>
      <c r="D151" s="182" t="s">
        <v>140</v>
      </c>
      <c r="E151" s="183" t="s">
        <v>208</v>
      </c>
      <c r="F151" s="184" t="s">
        <v>209</v>
      </c>
      <c r="G151" s="185" t="s">
        <v>190</v>
      </c>
      <c r="H151" s="186">
        <v>11</v>
      </c>
      <c r="I151" s="187"/>
      <c r="J151" s="186">
        <f>ROUND(I151*H151,3)</f>
        <v>0</v>
      </c>
      <c r="K151" s="184" t="s">
        <v>1</v>
      </c>
      <c r="L151" s="188"/>
      <c r="M151" s="189" t="s">
        <v>1</v>
      </c>
      <c r="N151" s="190" t="s">
        <v>38</v>
      </c>
      <c r="O151" s="69"/>
      <c r="P151" s="177">
        <f>O151*H151</f>
        <v>0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AR151" s="179" t="s">
        <v>145</v>
      </c>
      <c r="AT151" s="179" t="s">
        <v>140</v>
      </c>
      <c r="AU151" s="179" t="s">
        <v>119</v>
      </c>
      <c r="AY151" s="14" t="s">
        <v>113</v>
      </c>
      <c r="BE151" s="180">
        <f>IF(N151="základná",J151,0)</f>
        <v>0</v>
      </c>
      <c r="BF151" s="180">
        <f>IF(N151="znížená",J151,0)</f>
        <v>0</v>
      </c>
      <c r="BG151" s="180">
        <f>IF(N151="zákl. prenesená",J151,0)</f>
        <v>0</v>
      </c>
      <c r="BH151" s="180">
        <f>IF(N151="zníž. prenesená",J151,0)</f>
        <v>0</v>
      </c>
      <c r="BI151" s="180">
        <f>IF(N151="nulová",J151,0)</f>
        <v>0</v>
      </c>
      <c r="BJ151" s="14" t="s">
        <v>119</v>
      </c>
      <c r="BK151" s="181">
        <f>ROUND(I151*H151,3)</f>
        <v>0</v>
      </c>
      <c r="BL151" s="14" t="s">
        <v>118</v>
      </c>
      <c r="BM151" s="179" t="s">
        <v>210</v>
      </c>
    </row>
    <row r="152" s="1" customFormat="1" ht="16.5" customHeight="1">
      <c r="B152" s="168"/>
      <c r="C152" s="169" t="s">
        <v>211</v>
      </c>
      <c r="D152" s="169" t="s">
        <v>114</v>
      </c>
      <c r="E152" s="170" t="s">
        <v>212</v>
      </c>
      <c r="F152" s="171" t="s">
        <v>213</v>
      </c>
      <c r="G152" s="172" t="s">
        <v>190</v>
      </c>
      <c r="H152" s="173">
        <v>4</v>
      </c>
      <c r="I152" s="174"/>
      <c r="J152" s="173">
        <f>ROUND(I152*H152,3)</f>
        <v>0</v>
      </c>
      <c r="K152" s="171" t="s">
        <v>1</v>
      </c>
      <c r="L152" s="33"/>
      <c r="M152" s="175" t="s">
        <v>1</v>
      </c>
      <c r="N152" s="176" t="s">
        <v>38</v>
      </c>
      <c r="O152" s="69"/>
      <c r="P152" s="177">
        <f>O152*H152</f>
        <v>0</v>
      </c>
      <c r="Q152" s="177">
        <v>0</v>
      </c>
      <c r="R152" s="177">
        <f>Q152*H152</f>
        <v>0</v>
      </c>
      <c r="S152" s="177">
        <v>0</v>
      </c>
      <c r="T152" s="178">
        <f>S152*H152</f>
        <v>0</v>
      </c>
      <c r="AR152" s="179" t="s">
        <v>118</v>
      </c>
      <c r="AT152" s="179" t="s">
        <v>114</v>
      </c>
      <c r="AU152" s="179" t="s">
        <v>119</v>
      </c>
      <c r="AY152" s="14" t="s">
        <v>113</v>
      </c>
      <c r="BE152" s="180">
        <f>IF(N152="základná",J152,0)</f>
        <v>0</v>
      </c>
      <c r="BF152" s="180">
        <f>IF(N152="znížená",J152,0)</f>
        <v>0</v>
      </c>
      <c r="BG152" s="180">
        <f>IF(N152="zákl. prenesená",J152,0)</f>
        <v>0</v>
      </c>
      <c r="BH152" s="180">
        <f>IF(N152="zníž. prenesená",J152,0)</f>
        <v>0</v>
      </c>
      <c r="BI152" s="180">
        <f>IF(N152="nulová",J152,0)</f>
        <v>0</v>
      </c>
      <c r="BJ152" s="14" t="s">
        <v>119</v>
      </c>
      <c r="BK152" s="181">
        <f>ROUND(I152*H152,3)</f>
        <v>0</v>
      </c>
      <c r="BL152" s="14" t="s">
        <v>118</v>
      </c>
      <c r="BM152" s="179" t="s">
        <v>214</v>
      </c>
    </row>
    <row r="153" s="1" customFormat="1" ht="24" customHeight="1">
      <c r="B153" s="168"/>
      <c r="C153" s="182" t="s">
        <v>215</v>
      </c>
      <c r="D153" s="182" t="s">
        <v>140</v>
      </c>
      <c r="E153" s="183" t="s">
        <v>216</v>
      </c>
      <c r="F153" s="184" t="s">
        <v>217</v>
      </c>
      <c r="G153" s="185" t="s">
        <v>190</v>
      </c>
      <c r="H153" s="186">
        <v>3</v>
      </c>
      <c r="I153" s="187"/>
      <c r="J153" s="186">
        <f>ROUND(I153*H153,3)</f>
        <v>0</v>
      </c>
      <c r="K153" s="184" t="s">
        <v>1</v>
      </c>
      <c r="L153" s="188"/>
      <c r="M153" s="189" t="s">
        <v>1</v>
      </c>
      <c r="N153" s="190" t="s">
        <v>38</v>
      </c>
      <c r="O153" s="69"/>
      <c r="P153" s="177">
        <f>O153*H153</f>
        <v>0</v>
      </c>
      <c r="Q153" s="177">
        <v>0</v>
      </c>
      <c r="R153" s="177">
        <f>Q153*H153</f>
        <v>0</v>
      </c>
      <c r="S153" s="177">
        <v>0</v>
      </c>
      <c r="T153" s="178">
        <f>S153*H153</f>
        <v>0</v>
      </c>
      <c r="AR153" s="179" t="s">
        <v>145</v>
      </c>
      <c r="AT153" s="179" t="s">
        <v>140</v>
      </c>
      <c r="AU153" s="179" t="s">
        <v>119</v>
      </c>
      <c r="AY153" s="14" t="s">
        <v>113</v>
      </c>
      <c r="BE153" s="180">
        <f>IF(N153="základná",J153,0)</f>
        <v>0</v>
      </c>
      <c r="BF153" s="180">
        <f>IF(N153="znížená",J153,0)</f>
        <v>0</v>
      </c>
      <c r="BG153" s="180">
        <f>IF(N153="zákl. prenesená",J153,0)</f>
        <v>0</v>
      </c>
      <c r="BH153" s="180">
        <f>IF(N153="zníž. prenesená",J153,0)</f>
        <v>0</v>
      </c>
      <c r="BI153" s="180">
        <f>IF(N153="nulová",J153,0)</f>
        <v>0</v>
      </c>
      <c r="BJ153" s="14" t="s">
        <v>119</v>
      </c>
      <c r="BK153" s="181">
        <f>ROUND(I153*H153,3)</f>
        <v>0</v>
      </c>
      <c r="BL153" s="14" t="s">
        <v>118</v>
      </c>
      <c r="BM153" s="179" t="s">
        <v>218</v>
      </c>
    </row>
    <row r="154" s="1" customFormat="1" ht="24" customHeight="1">
      <c r="B154" s="168"/>
      <c r="C154" s="182" t="s">
        <v>219</v>
      </c>
      <c r="D154" s="182" t="s">
        <v>140</v>
      </c>
      <c r="E154" s="183" t="s">
        <v>220</v>
      </c>
      <c r="F154" s="184" t="s">
        <v>221</v>
      </c>
      <c r="G154" s="185" t="s">
        <v>190</v>
      </c>
      <c r="H154" s="186">
        <v>1</v>
      </c>
      <c r="I154" s="187"/>
      <c r="J154" s="186">
        <f>ROUND(I154*H154,3)</f>
        <v>0</v>
      </c>
      <c r="K154" s="184" t="s">
        <v>144</v>
      </c>
      <c r="L154" s="188"/>
      <c r="M154" s="189" t="s">
        <v>1</v>
      </c>
      <c r="N154" s="190" t="s">
        <v>38</v>
      </c>
      <c r="O154" s="69"/>
      <c r="P154" s="177">
        <f>O154*H154</f>
        <v>0</v>
      </c>
      <c r="Q154" s="177">
        <v>0.00058</v>
      </c>
      <c r="R154" s="177">
        <f>Q154*H154</f>
        <v>0.00058</v>
      </c>
      <c r="S154" s="177">
        <v>0</v>
      </c>
      <c r="T154" s="178">
        <f>S154*H154</f>
        <v>0</v>
      </c>
      <c r="AR154" s="179" t="s">
        <v>145</v>
      </c>
      <c r="AT154" s="179" t="s">
        <v>140</v>
      </c>
      <c r="AU154" s="179" t="s">
        <v>119</v>
      </c>
      <c r="AY154" s="14" t="s">
        <v>113</v>
      </c>
      <c r="BE154" s="180">
        <f>IF(N154="základná",J154,0)</f>
        <v>0</v>
      </c>
      <c r="BF154" s="180">
        <f>IF(N154="znížená",J154,0)</f>
        <v>0</v>
      </c>
      <c r="BG154" s="180">
        <f>IF(N154="zákl. prenesená",J154,0)</f>
        <v>0</v>
      </c>
      <c r="BH154" s="180">
        <f>IF(N154="zníž. prenesená",J154,0)</f>
        <v>0</v>
      </c>
      <c r="BI154" s="180">
        <f>IF(N154="nulová",J154,0)</f>
        <v>0</v>
      </c>
      <c r="BJ154" s="14" t="s">
        <v>119</v>
      </c>
      <c r="BK154" s="181">
        <f>ROUND(I154*H154,3)</f>
        <v>0</v>
      </c>
      <c r="BL154" s="14" t="s">
        <v>118</v>
      </c>
      <c r="BM154" s="179" t="s">
        <v>222</v>
      </c>
    </row>
    <row r="155" s="1" customFormat="1" ht="16.5" customHeight="1">
      <c r="B155" s="168"/>
      <c r="C155" s="182" t="s">
        <v>223</v>
      </c>
      <c r="D155" s="182" t="s">
        <v>140</v>
      </c>
      <c r="E155" s="183" t="s">
        <v>224</v>
      </c>
      <c r="F155" s="184" t="s">
        <v>225</v>
      </c>
      <c r="G155" s="185" t="s">
        <v>190</v>
      </c>
      <c r="H155" s="186">
        <v>1</v>
      </c>
      <c r="I155" s="187"/>
      <c r="J155" s="186">
        <f>ROUND(I155*H155,3)</f>
        <v>0</v>
      </c>
      <c r="K155" s="184" t="s">
        <v>144</v>
      </c>
      <c r="L155" s="188"/>
      <c r="M155" s="189" t="s">
        <v>1</v>
      </c>
      <c r="N155" s="190" t="s">
        <v>38</v>
      </c>
      <c r="O155" s="69"/>
      <c r="P155" s="177">
        <f>O155*H155</f>
        <v>0</v>
      </c>
      <c r="Q155" s="177">
        <v>0.432</v>
      </c>
      <c r="R155" s="177">
        <f>Q155*H155</f>
        <v>0.432</v>
      </c>
      <c r="S155" s="177">
        <v>0</v>
      </c>
      <c r="T155" s="178">
        <f>S155*H155</f>
        <v>0</v>
      </c>
      <c r="AR155" s="179" t="s">
        <v>158</v>
      </c>
      <c r="AT155" s="179" t="s">
        <v>140</v>
      </c>
      <c r="AU155" s="179" t="s">
        <v>119</v>
      </c>
      <c r="AY155" s="14" t="s">
        <v>113</v>
      </c>
      <c r="BE155" s="180">
        <f>IF(N155="základná",J155,0)</f>
        <v>0</v>
      </c>
      <c r="BF155" s="180">
        <f>IF(N155="znížená",J155,0)</f>
        <v>0</v>
      </c>
      <c r="BG155" s="180">
        <f>IF(N155="zákl. prenesená",J155,0)</f>
        <v>0</v>
      </c>
      <c r="BH155" s="180">
        <f>IF(N155="zníž. prenesená",J155,0)</f>
        <v>0</v>
      </c>
      <c r="BI155" s="180">
        <f>IF(N155="nulová",J155,0)</f>
        <v>0</v>
      </c>
      <c r="BJ155" s="14" t="s">
        <v>119</v>
      </c>
      <c r="BK155" s="181">
        <f>ROUND(I155*H155,3)</f>
        <v>0</v>
      </c>
      <c r="BL155" s="14" t="s">
        <v>183</v>
      </c>
      <c r="BM155" s="179" t="s">
        <v>226</v>
      </c>
    </row>
    <row r="156" s="1" customFormat="1" ht="16.5" customHeight="1">
      <c r="B156" s="168"/>
      <c r="C156" s="169" t="s">
        <v>227</v>
      </c>
      <c r="D156" s="169" t="s">
        <v>114</v>
      </c>
      <c r="E156" s="170" t="s">
        <v>228</v>
      </c>
      <c r="F156" s="171" t="s">
        <v>229</v>
      </c>
      <c r="G156" s="172" t="s">
        <v>190</v>
      </c>
      <c r="H156" s="173">
        <v>1</v>
      </c>
      <c r="I156" s="174"/>
      <c r="J156" s="173">
        <f>ROUND(I156*H156,3)</f>
        <v>0</v>
      </c>
      <c r="K156" s="171" t="s">
        <v>1</v>
      </c>
      <c r="L156" s="33"/>
      <c r="M156" s="175" t="s">
        <v>1</v>
      </c>
      <c r="N156" s="176" t="s">
        <v>38</v>
      </c>
      <c r="O156" s="69"/>
      <c r="P156" s="177">
        <f>O156*H156</f>
        <v>0</v>
      </c>
      <c r="Q156" s="177">
        <v>0</v>
      </c>
      <c r="R156" s="177">
        <f>Q156*H156</f>
        <v>0</v>
      </c>
      <c r="S156" s="177">
        <v>0</v>
      </c>
      <c r="T156" s="178">
        <f>S156*H156</f>
        <v>0</v>
      </c>
      <c r="AR156" s="179" t="s">
        <v>118</v>
      </c>
      <c r="AT156" s="179" t="s">
        <v>114</v>
      </c>
      <c r="AU156" s="179" t="s">
        <v>119</v>
      </c>
      <c r="AY156" s="14" t="s">
        <v>113</v>
      </c>
      <c r="BE156" s="180">
        <f>IF(N156="základná",J156,0)</f>
        <v>0</v>
      </c>
      <c r="BF156" s="180">
        <f>IF(N156="znížená",J156,0)</f>
        <v>0</v>
      </c>
      <c r="BG156" s="180">
        <f>IF(N156="zákl. prenesená",J156,0)</f>
        <v>0</v>
      </c>
      <c r="BH156" s="180">
        <f>IF(N156="zníž. prenesená",J156,0)</f>
        <v>0</v>
      </c>
      <c r="BI156" s="180">
        <f>IF(N156="nulová",J156,0)</f>
        <v>0</v>
      </c>
      <c r="BJ156" s="14" t="s">
        <v>119</v>
      </c>
      <c r="BK156" s="181">
        <f>ROUND(I156*H156,3)</f>
        <v>0</v>
      </c>
      <c r="BL156" s="14" t="s">
        <v>118</v>
      </c>
      <c r="BM156" s="179" t="s">
        <v>230</v>
      </c>
    </row>
    <row r="157" s="1" customFormat="1" ht="16.5" customHeight="1">
      <c r="B157" s="168"/>
      <c r="C157" s="182" t="s">
        <v>231</v>
      </c>
      <c r="D157" s="182" t="s">
        <v>140</v>
      </c>
      <c r="E157" s="183" t="s">
        <v>232</v>
      </c>
      <c r="F157" s="184" t="s">
        <v>233</v>
      </c>
      <c r="G157" s="185" t="s">
        <v>190</v>
      </c>
      <c r="H157" s="186">
        <v>1</v>
      </c>
      <c r="I157" s="187"/>
      <c r="J157" s="186">
        <f>ROUND(I157*H157,3)</f>
        <v>0</v>
      </c>
      <c r="K157" s="184" t="s">
        <v>1</v>
      </c>
      <c r="L157" s="188"/>
      <c r="M157" s="189" t="s">
        <v>1</v>
      </c>
      <c r="N157" s="190" t="s">
        <v>38</v>
      </c>
      <c r="O157" s="69"/>
      <c r="P157" s="177">
        <f>O157*H157</f>
        <v>0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AR157" s="179" t="s">
        <v>145</v>
      </c>
      <c r="AT157" s="179" t="s">
        <v>140</v>
      </c>
      <c r="AU157" s="179" t="s">
        <v>119</v>
      </c>
      <c r="AY157" s="14" t="s">
        <v>113</v>
      </c>
      <c r="BE157" s="180">
        <f>IF(N157="základná",J157,0)</f>
        <v>0</v>
      </c>
      <c r="BF157" s="180">
        <f>IF(N157="znížená",J157,0)</f>
        <v>0</v>
      </c>
      <c r="BG157" s="180">
        <f>IF(N157="zákl. prenesená",J157,0)</f>
        <v>0</v>
      </c>
      <c r="BH157" s="180">
        <f>IF(N157="zníž. prenesená",J157,0)</f>
        <v>0</v>
      </c>
      <c r="BI157" s="180">
        <f>IF(N157="nulová",J157,0)</f>
        <v>0</v>
      </c>
      <c r="BJ157" s="14" t="s">
        <v>119</v>
      </c>
      <c r="BK157" s="181">
        <f>ROUND(I157*H157,3)</f>
        <v>0</v>
      </c>
      <c r="BL157" s="14" t="s">
        <v>118</v>
      </c>
      <c r="BM157" s="179" t="s">
        <v>234</v>
      </c>
    </row>
    <row r="158" s="1" customFormat="1" ht="16.5" customHeight="1">
      <c r="B158" s="168"/>
      <c r="C158" s="169" t="s">
        <v>235</v>
      </c>
      <c r="D158" s="169" t="s">
        <v>114</v>
      </c>
      <c r="E158" s="170" t="s">
        <v>236</v>
      </c>
      <c r="F158" s="171" t="s">
        <v>237</v>
      </c>
      <c r="G158" s="172" t="s">
        <v>157</v>
      </c>
      <c r="H158" s="173">
        <v>26.84</v>
      </c>
      <c r="I158" s="174"/>
      <c r="J158" s="173">
        <f>ROUND(I158*H158,3)</f>
        <v>0</v>
      </c>
      <c r="K158" s="171" t="s">
        <v>1</v>
      </c>
      <c r="L158" s="33"/>
      <c r="M158" s="175" t="s">
        <v>1</v>
      </c>
      <c r="N158" s="176" t="s">
        <v>38</v>
      </c>
      <c r="O158" s="69"/>
      <c r="P158" s="177">
        <f>O158*H158</f>
        <v>0</v>
      </c>
      <c r="Q158" s="177">
        <v>0</v>
      </c>
      <c r="R158" s="177">
        <f>Q158*H158</f>
        <v>0</v>
      </c>
      <c r="S158" s="177">
        <v>0</v>
      </c>
      <c r="T158" s="178">
        <f>S158*H158</f>
        <v>0</v>
      </c>
      <c r="AR158" s="179" t="s">
        <v>118</v>
      </c>
      <c r="AT158" s="179" t="s">
        <v>114</v>
      </c>
      <c r="AU158" s="179" t="s">
        <v>119</v>
      </c>
      <c r="AY158" s="14" t="s">
        <v>113</v>
      </c>
      <c r="BE158" s="180">
        <f>IF(N158="základná",J158,0)</f>
        <v>0</v>
      </c>
      <c r="BF158" s="180">
        <f>IF(N158="znížená",J158,0)</f>
        <v>0</v>
      </c>
      <c r="BG158" s="180">
        <f>IF(N158="zákl. prenesená",J158,0)</f>
        <v>0</v>
      </c>
      <c r="BH158" s="180">
        <f>IF(N158="zníž. prenesená",J158,0)</f>
        <v>0</v>
      </c>
      <c r="BI158" s="180">
        <f>IF(N158="nulová",J158,0)</f>
        <v>0</v>
      </c>
      <c r="BJ158" s="14" t="s">
        <v>119</v>
      </c>
      <c r="BK158" s="181">
        <f>ROUND(I158*H158,3)</f>
        <v>0</v>
      </c>
      <c r="BL158" s="14" t="s">
        <v>118</v>
      </c>
      <c r="BM158" s="179" t="s">
        <v>238</v>
      </c>
    </row>
    <row r="159" s="1" customFormat="1" ht="24" customHeight="1">
      <c r="B159" s="168"/>
      <c r="C159" s="169" t="s">
        <v>239</v>
      </c>
      <c r="D159" s="169" t="s">
        <v>114</v>
      </c>
      <c r="E159" s="170" t="s">
        <v>240</v>
      </c>
      <c r="F159" s="171" t="s">
        <v>241</v>
      </c>
      <c r="G159" s="172" t="s">
        <v>157</v>
      </c>
      <c r="H159" s="173">
        <v>26.84</v>
      </c>
      <c r="I159" s="174"/>
      <c r="J159" s="173">
        <f>ROUND(I159*H159,3)</f>
        <v>0</v>
      </c>
      <c r="K159" s="171" t="s">
        <v>1</v>
      </c>
      <c r="L159" s="33"/>
      <c r="M159" s="175" t="s">
        <v>1</v>
      </c>
      <c r="N159" s="176" t="s">
        <v>38</v>
      </c>
      <c r="O159" s="69"/>
      <c r="P159" s="177">
        <f>O159*H159</f>
        <v>0</v>
      </c>
      <c r="Q159" s="177">
        <v>0</v>
      </c>
      <c r="R159" s="177">
        <f>Q159*H159</f>
        <v>0</v>
      </c>
      <c r="S159" s="177">
        <v>0</v>
      </c>
      <c r="T159" s="178">
        <f>S159*H159</f>
        <v>0</v>
      </c>
      <c r="AR159" s="179" t="s">
        <v>118</v>
      </c>
      <c r="AT159" s="179" t="s">
        <v>114</v>
      </c>
      <c r="AU159" s="179" t="s">
        <v>119</v>
      </c>
      <c r="AY159" s="14" t="s">
        <v>113</v>
      </c>
      <c r="BE159" s="180">
        <f>IF(N159="základná",J159,0)</f>
        <v>0</v>
      </c>
      <c r="BF159" s="180">
        <f>IF(N159="znížená",J159,0)</f>
        <v>0</v>
      </c>
      <c r="BG159" s="180">
        <f>IF(N159="zákl. prenesená",J159,0)</f>
        <v>0</v>
      </c>
      <c r="BH159" s="180">
        <f>IF(N159="zníž. prenesená",J159,0)</f>
        <v>0</v>
      </c>
      <c r="BI159" s="180">
        <f>IF(N159="nulová",J159,0)</f>
        <v>0</v>
      </c>
      <c r="BJ159" s="14" t="s">
        <v>119</v>
      </c>
      <c r="BK159" s="181">
        <f>ROUND(I159*H159,3)</f>
        <v>0</v>
      </c>
      <c r="BL159" s="14" t="s">
        <v>118</v>
      </c>
      <c r="BM159" s="179" t="s">
        <v>242</v>
      </c>
    </row>
    <row r="160" s="1" customFormat="1" ht="16.5" customHeight="1">
      <c r="B160" s="168"/>
      <c r="C160" s="169" t="s">
        <v>243</v>
      </c>
      <c r="D160" s="169" t="s">
        <v>114</v>
      </c>
      <c r="E160" s="170" t="s">
        <v>244</v>
      </c>
      <c r="F160" s="171" t="s">
        <v>245</v>
      </c>
      <c r="G160" s="172" t="s">
        <v>157</v>
      </c>
      <c r="H160" s="173">
        <v>61.700000000000003</v>
      </c>
      <c r="I160" s="174"/>
      <c r="J160" s="173">
        <f>ROUND(I160*H160,3)</f>
        <v>0</v>
      </c>
      <c r="K160" s="171" t="s">
        <v>1</v>
      </c>
      <c r="L160" s="33"/>
      <c r="M160" s="175" t="s">
        <v>1</v>
      </c>
      <c r="N160" s="176" t="s">
        <v>38</v>
      </c>
      <c r="O160" s="69"/>
      <c r="P160" s="177">
        <f>O160*H160</f>
        <v>0</v>
      </c>
      <c r="Q160" s="177">
        <v>0</v>
      </c>
      <c r="R160" s="177">
        <f>Q160*H160</f>
        <v>0</v>
      </c>
      <c r="S160" s="177">
        <v>0</v>
      </c>
      <c r="T160" s="178">
        <f>S160*H160</f>
        <v>0</v>
      </c>
      <c r="AR160" s="179" t="s">
        <v>118</v>
      </c>
      <c r="AT160" s="179" t="s">
        <v>114</v>
      </c>
      <c r="AU160" s="179" t="s">
        <v>119</v>
      </c>
      <c r="AY160" s="14" t="s">
        <v>113</v>
      </c>
      <c r="BE160" s="180">
        <f>IF(N160="základná",J160,0)</f>
        <v>0</v>
      </c>
      <c r="BF160" s="180">
        <f>IF(N160="znížená",J160,0)</f>
        <v>0</v>
      </c>
      <c r="BG160" s="180">
        <f>IF(N160="zákl. prenesená",J160,0)</f>
        <v>0</v>
      </c>
      <c r="BH160" s="180">
        <f>IF(N160="zníž. prenesená",J160,0)</f>
        <v>0</v>
      </c>
      <c r="BI160" s="180">
        <f>IF(N160="nulová",J160,0)</f>
        <v>0</v>
      </c>
      <c r="BJ160" s="14" t="s">
        <v>119</v>
      </c>
      <c r="BK160" s="181">
        <f>ROUND(I160*H160,3)</f>
        <v>0</v>
      </c>
      <c r="BL160" s="14" t="s">
        <v>118</v>
      </c>
      <c r="BM160" s="179" t="s">
        <v>246</v>
      </c>
    </row>
    <row r="161" s="1" customFormat="1" ht="16.5" customHeight="1">
      <c r="B161" s="168"/>
      <c r="C161" s="169" t="s">
        <v>158</v>
      </c>
      <c r="D161" s="169" t="s">
        <v>114</v>
      </c>
      <c r="E161" s="170" t="s">
        <v>247</v>
      </c>
      <c r="F161" s="171" t="s">
        <v>248</v>
      </c>
      <c r="G161" s="172" t="s">
        <v>157</v>
      </c>
      <c r="H161" s="173">
        <v>61.700000000000003</v>
      </c>
      <c r="I161" s="174"/>
      <c r="J161" s="173">
        <f>ROUND(I161*H161,3)</f>
        <v>0</v>
      </c>
      <c r="K161" s="171" t="s">
        <v>144</v>
      </c>
      <c r="L161" s="33"/>
      <c r="M161" s="175" t="s">
        <v>1</v>
      </c>
      <c r="N161" s="176" t="s">
        <v>38</v>
      </c>
      <c r="O161" s="69"/>
      <c r="P161" s="177">
        <f>O161*H161</f>
        <v>0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AR161" s="179" t="s">
        <v>118</v>
      </c>
      <c r="AT161" s="179" t="s">
        <v>114</v>
      </c>
      <c r="AU161" s="179" t="s">
        <v>119</v>
      </c>
      <c r="AY161" s="14" t="s">
        <v>113</v>
      </c>
      <c r="BE161" s="180">
        <f>IF(N161="základná",J161,0)</f>
        <v>0</v>
      </c>
      <c r="BF161" s="180">
        <f>IF(N161="znížená",J161,0)</f>
        <v>0</v>
      </c>
      <c r="BG161" s="180">
        <f>IF(N161="zákl. prenesená",J161,0)</f>
        <v>0</v>
      </c>
      <c r="BH161" s="180">
        <f>IF(N161="zníž. prenesená",J161,0)</f>
        <v>0</v>
      </c>
      <c r="BI161" s="180">
        <f>IF(N161="nulová",J161,0)</f>
        <v>0</v>
      </c>
      <c r="BJ161" s="14" t="s">
        <v>119</v>
      </c>
      <c r="BK161" s="181">
        <f>ROUND(I161*H161,3)</f>
        <v>0</v>
      </c>
      <c r="BL161" s="14" t="s">
        <v>118</v>
      </c>
      <c r="BM161" s="179" t="s">
        <v>249</v>
      </c>
    </row>
    <row r="162" s="1" customFormat="1" ht="16.5" customHeight="1">
      <c r="B162" s="168"/>
      <c r="C162" s="169" t="s">
        <v>250</v>
      </c>
      <c r="D162" s="169" t="s">
        <v>114</v>
      </c>
      <c r="E162" s="170" t="s">
        <v>251</v>
      </c>
      <c r="F162" s="171" t="s">
        <v>252</v>
      </c>
      <c r="G162" s="172" t="s">
        <v>157</v>
      </c>
      <c r="H162" s="173">
        <v>13.5</v>
      </c>
      <c r="I162" s="174"/>
      <c r="J162" s="173">
        <f>ROUND(I162*H162,3)</f>
        <v>0</v>
      </c>
      <c r="K162" s="171" t="s">
        <v>1</v>
      </c>
      <c r="L162" s="33"/>
      <c r="M162" s="175" t="s">
        <v>1</v>
      </c>
      <c r="N162" s="176" t="s">
        <v>38</v>
      </c>
      <c r="O162" s="69"/>
      <c r="P162" s="177">
        <f>O162*H162</f>
        <v>0</v>
      </c>
      <c r="Q162" s="177">
        <v>0</v>
      </c>
      <c r="R162" s="177">
        <f>Q162*H162</f>
        <v>0</v>
      </c>
      <c r="S162" s="177">
        <v>0</v>
      </c>
      <c r="T162" s="178">
        <f>S162*H162</f>
        <v>0</v>
      </c>
      <c r="AR162" s="179" t="s">
        <v>118</v>
      </c>
      <c r="AT162" s="179" t="s">
        <v>114</v>
      </c>
      <c r="AU162" s="179" t="s">
        <v>119</v>
      </c>
      <c r="AY162" s="14" t="s">
        <v>113</v>
      </c>
      <c r="BE162" s="180">
        <f>IF(N162="základná",J162,0)</f>
        <v>0</v>
      </c>
      <c r="BF162" s="180">
        <f>IF(N162="znížená",J162,0)</f>
        <v>0</v>
      </c>
      <c r="BG162" s="180">
        <f>IF(N162="zákl. prenesená",J162,0)</f>
        <v>0</v>
      </c>
      <c r="BH162" s="180">
        <f>IF(N162="zníž. prenesená",J162,0)</f>
        <v>0</v>
      </c>
      <c r="BI162" s="180">
        <f>IF(N162="nulová",J162,0)</f>
        <v>0</v>
      </c>
      <c r="BJ162" s="14" t="s">
        <v>119</v>
      </c>
      <c r="BK162" s="181">
        <f>ROUND(I162*H162,3)</f>
        <v>0</v>
      </c>
      <c r="BL162" s="14" t="s">
        <v>118</v>
      </c>
      <c r="BM162" s="179" t="s">
        <v>253</v>
      </c>
    </row>
    <row r="163" s="1" customFormat="1" ht="24" customHeight="1">
      <c r="B163" s="168"/>
      <c r="C163" s="169" t="s">
        <v>162</v>
      </c>
      <c r="D163" s="169" t="s">
        <v>114</v>
      </c>
      <c r="E163" s="170" t="s">
        <v>254</v>
      </c>
      <c r="F163" s="171" t="s">
        <v>255</v>
      </c>
      <c r="G163" s="172" t="s">
        <v>143</v>
      </c>
      <c r="H163" s="173">
        <v>26.959</v>
      </c>
      <c r="I163" s="174"/>
      <c r="J163" s="173">
        <f>ROUND(I163*H163,3)</f>
        <v>0</v>
      </c>
      <c r="K163" s="171" t="s">
        <v>1</v>
      </c>
      <c r="L163" s="33"/>
      <c r="M163" s="175" t="s">
        <v>1</v>
      </c>
      <c r="N163" s="176" t="s">
        <v>38</v>
      </c>
      <c r="O163" s="69"/>
      <c r="P163" s="177">
        <f>O163*H163</f>
        <v>0</v>
      </c>
      <c r="Q163" s="177">
        <v>0</v>
      </c>
      <c r="R163" s="177">
        <f>Q163*H163</f>
        <v>0</v>
      </c>
      <c r="S163" s="177">
        <v>0</v>
      </c>
      <c r="T163" s="178">
        <f>S163*H163</f>
        <v>0</v>
      </c>
      <c r="AR163" s="179" t="s">
        <v>118</v>
      </c>
      <c r="AT163" s="179" t="s">
        <v>114</v>
      </c>
      <c r="AU163" s="179" t="s">
        <v>119</v>
      </c>
      <c r="AY163" s="14" t="s">
        <v>113</v>
      </c>
      <c r="BE163" s="180">
        <f>IF(N163="základná",J163,0)</f>
        <v>0</v>
      </c>
      <c r="BF163" s="180">
        <f>IF(N163="znížená",J163,0)</f>
        <v>0</v>
      </c>
      <c r="BG163" s="180">
        <f>IF(N163="zákl. prenesená",J163,0)</f>
        <v>0</v>
      </c>
      <c r="BH163" s="180">
        <f>IF(N163="zníž. prenesená",J163,0)</f>
        <v>0</v>
      </c>
      <c r="BI163" s="180">
        <f>IF(N163="nulová",J163,0)</f>
        <v>0</v>
      </c>
      <c r="BJ163" s="14" t="s">
        <v>119</v>
      </c>
      <c r="BK163" s="181">
        <f>ROUND(I163*H163,3)</f>
        <v>0</v>
      </c>
      <c r="BL163" s="14" t="s">
        <v>118</v>
      </c>
      <c r="BM163" s="179" t="s">
        <v>256</v>
      </c>
    </row>
    <row r="164" s="11" customFormat="1" ht="25.92" customHeight="1">
      <c r="B164" s="157"/>
      <c r="D164" s="158" t="s">
        <v>71</v>
      </c>
      <c r="E164" s="159" t="s">
        <v>257</v>
      </c>
      <c r="F164" s="159" t="s">
        <v>258</v>
      </c>
      <c r="I164" s="160"/>
      <c r="J164" s="161">
        <f>BK164</f>
        <v>0</v>
      </c>
      <c r="L164" s="157"/>
      <c r="M164" s="162"/>
      <c r="N164" s="163"/>
      <c r="O164" s="163"/>
      <c r="P164" s="164">
        <f>SUM(P165:P172)</f>
        <v>0</v>
      </c>
      <c r="Q164" s="163"/>
      <c r="R164" s="164">
        <f>SUM(R165:R172)</f>
        <v>0.0049399999999999999</v>
      </c>
      <c r="S164" s="163"/>
      <c r="T164" s="165">
        <f>SUM(T165:T172)</f>
        <v>0</v>
      </c>
      <c r="AR164" s="158" t="s">
        <v>80</v>
      </c>
      <c r="AT164" s="166" t="s">
        <v>71</v>
      </c>
      <c r="AU164" s="166" t="s">
        <v>72</v>
      </c>
      <c r="AY164" s="158" t="s">
        <v>113</v>
      </c>
      <c r="BK164" s="167">
        <f>SUM(BK165:BK172)</f>
        <v>0</v>
      </c>
    </row>
    <row r="165" s="1" customFormat="1" ht="16.5" customHeight="1">
      <c r="B165" s="168"/>
      <c r="C165" s="169" t="s">
        <v>259</v>
      </c>
      <c r="D165" s="169" t="s">
        <v>114</v>
      </c>
      <c r="E165" s="170" t="s">
        <v>260</v>
      </c>
      <c r="F165" s="171" t="s">
        <v>261</v>
      </c>
      <c r="G165" s="172" t="s">
        <v>157</v>
      </c>
      <c r="H165" s="173">
        <v>53.399999999999999</v>
      </c>
      <c r="I165" s="174"/>
      <c r="J165" s="173">
        <f>ROUND(I165*H165,3)</f>
        <v>0</v>
      </c>
      <c r="K165" s="171" t="s">
        <v>1</v>
      </c>
      <c r="L165" s="33"/>
      <c r="M165" s="175" t="s">
        <v>1</v>
      </c>
      <c r="N165" s="176" t="s">
        <v>38</v>
      </c>
      <c r="O165" s="69"/>
      <c r="P165" s="177">
        <f>O165*H165</f>
        <v>0</v>
      </c>
      <c r="Q165" s="177">
        <v>0</v>
      </c>
      <c r="R165" s="177">
        <f>Q165*H165</f>
        <v>0</v>
      </c>
      <c r="S165" s="177">
        <v>0</v>
      </c>
      <c r="T165" s="178">
        <f>S165*H165</f>
        <v>0</v>
      </c>
      <c r="AR165" s="179" t="s">
        <v>118</v>
      </c>
      <c r="AT165" s="179" t="s">
        <v>114</v>
      </c>
      <c r="AU165" s="179" t="s">
        <v>80</v>
      </c>
      <c r="AY165" s="14" t="s">
        <v>113</v>
      </c>
      <c r="BE165" s="180">
        <f>IF(N165="základná",J165,0)</f>
        <v>0</v>
      </c>
      <c r="BF165" s="180">
        <f>IF(N165="znížená",J165,0)</f>
        <v>0</v>
      </c>
      <c r="BG165" s="180">
        <f>IF(N165="zákl. prenesená",J165,0)</f>
        <v>0</v>
      </c>
      <c r="BH165" s="180">
        <f>IF(N165="zníž. prenesená",J165,0)</f>
        <v>0</v>
      </c>
      <c r="BI165" s="180">
        <f>IF(N165="nulová",J165,0)</f>
        <v>0</v>
      </c>
      <c r="BJ165" s="14" t="s">
        <v>119</v>
      </c>
      <c r="BK165" s="181">
        <f>ROUND(I165*H165,3)</f>
        <v>0</v>
      </c>
      <c r="BL165" s="14" t="s">
        <v>118</v>
      </c>
      <c r="BM165" s="179" t="s">
        <v>262</v>
      </c>
    </row>
    <row r="166" s="1" customFormat="1" ht="24" customHeight="1">
      <c r="B166" s="168"/>
      <c r="C166" s="182" t="s">
        <v>263</v>
      </c>
      <c r="D166" s="182" t="s">
        <v>140</v>
      </c>
      <c r="E166" s="183" t="s">
        <v>264</v>
      </c>
      <c r="F166" s="184" t="s">
        <v>265</v>
      </c>
      <c r="G166" s="185" t="s">
        <v>157</v>
      </c>
      <c r="H166" s="186">
        <v>29.100000000000001</v>
      </c>
      <c r="I166" s="187"/>
      <c r="J166" s="186">
        <f>ROUND(I166*H166,3)</f>
        <v>0</v>
      </c>
      <c r="K166" s="184" t="s">
        <v>144</v>
      </c>
      <c r="L166" s="188"/>
      <c r="M166" s="189" t="s">
        <v>1</v>
      </c>
      <c r="N166" s="190" t="s">
        <v>38</v>
      </c>
      <c r="O166" s="69"/>
      <c r="P166" s="177">
        <f>O166*H166</f>
        <v>0</v>
      </c>
      <c r="Q166" s="177">
        <v>4.0000000000000003E-05</v>
      </c>
      <c r="R166" s="177">
        <f>Q166*H166</f>
        <v>0.0011640000000000001</v>
      </c>
      <c r="S166" s="177">
        <v>0</v>
      </c>
      <c r="T166" s="178">
        <f>S166*H166</f>
        <v>0</v>
      </c>
      <c r="AR166" s="179" t="s">
        <v>145</v>
      </c>
      <c r="AT166" s="179" t="s">
        <v>140</v>
      </c>
      <c r="AU166" s="179" t="s">
        <v>80</v>
      </c>
      <c r="AY166" s="14" t="s">
        <v>113</v>
      </c>
      <c r="BE166" s="180">
        <f>IF(N166="základná",J166,0)</f>
        <v>0</v>
      </c>
      <c r="BF166" s="180">
        <f>IF(N166="znížená",J166,0)</f>
        <v>0</v>
      </c>
      <c r="BG166" s="180">
        <f>IF(N166="zákl. prenesená",J166,0)</f>
        <v>0</v>
      </c>
      <c r="BH166" s="180">
        <f>IF(N166="zníž. prenesená",J166,0)</f>
        <v>0</v>
      </c>
      <c r="BI166" s="180">
        <f>IF(N166="nulová",J166,0)</f>
        <v>0</v>
      </c>
      <c r="BJ166" s="14" t="s">
        <v>119</v>
      </c>
      <c r="BK166" s="181">
        <f>ROUND(I166*H166,3)</f>
        <v>0</v>
      </c>
      <c r="BL166" s="14" t="s">
        <v>118</v>
      </c>
      <c r="BM166" s="179" t="s">
        <v>266</v>
      </c>
    </row>
    <row r="167" s="1" customFormat="1" ht="24" customHeight="1">
      <c r="B167" s="168"/>
      <c r="C167" s="182" t="s">
        <v>267</v>
      </c>
      <c r="D167" s="182" t="s">
        <v>140</v>
      </c>
      <c r="E167" s="183" t="s">
        <v>268</v>
      </c>
      <c r="F167" s="184" t="s">
        <v>269</v>
      </c>
      <c r="G167" s="185" t="s">
        <v>157</v>
      </c>
      <c r="H167" s="186">
        <v>13</v>
      </c>
      <c r="I167" s="187"/>
      <c r="J167" s="186">
        <f>ROUND(I167*H167,3)</f>
        <v>0</v>
      </c>
      <c r="K167" s="184" t="s">
        <v>144</v>
      </c>
      <c r="L167" s="188"/>
      <c r="M167" s="189" t="s">
        <v>1</v>
      </c>
      <c r="N167" s="190" t="s">
        <v>38</v>
      </c>
      <c r="O167" s="69"/>
      <c r="P167" s="177">
        <f>O167*H167</f>
        <v>0</v>
      </c>
      <c r="Q167" s="177">
        <v>0.00014999999999999999</v>
      </c>
      <c r="R167" s="177">
        <f>Q167*H167</f>
        <v>0.0019499999999999999</v>
      </c>
      <c r="S167" s="177">
        <v>0</v>
      </c>
      <c r="T167" s="178">
        <f>S167*H167</f>
        <v>0</v>
      </c>
      <c r="AR167" s="179" t="s">
        <v>145</v>
      </c>
      <c r="AT167" s="179" t="s">
        <v>140</v>
      </c>
      <c r="AU167" s="179" t="s">
        <v>80</v>
      </c>
      <c r="AY167" s="14" t="s">
        <v>113</v>
      </c>
      <c r="BE167" s="180">
        <f>IF(N167="základná",J167,0)</f>
        <v>0</v>
      </c>
      <c r="BF167" s="180">
        <f>IF(N167="znížená",J167,0)</f>
        <v>0</v>
      </c>
      <c r="BG167" s="180">
        <f>IF(N167="zákl. prenesená",J167,0)</f>
        <v>0</v>
      </c>
      <c r="BH167" s="180">
        <f>IF(N167="zníž. prenesená",J167,0)</f>
        <v>0</v>
      </c>
      <c r="BI167" s="180">
        <f>IF(N167="nulová",J167,0)</f>
        <v>0</v>
      </c>
      <c r="BJ167" s="14" t="s">
        <v>119</v>
      </c>
      <c r="BK167" s="181">
        <f>ROUND(I167*H167,3)</f>
        <v>0</v>
      </c>
      <c r="BL167" s="14" t="s">
        <v>118</v>
      </c>
      <c r="BM167" s="179" t="s">
        <v>270</v>
      </c>
    </row>
    <row r="168" s="1" customFormat="1" ht="24" customHeight="1">
      <c r="B168" s="168"/>
      <c r="C168" s="182" t="s">
        <v>271</v>
      </c>
      <c r="D168" s="182" t="s">
        <v>140</v>
      </c>
      <c r="E168" s="183" t="s">
        <v>272</v>
      </c>
      <c r="F168" s="184" t="s">
        <v>273</v>
      </c>
      <c r="G168" s="185" t="s">
        <v>157</v>
      </c>
      <c r="H168" s="186">
        <v>11.300000000000001</v>
      </c>
      <c r="I168" s="187"/>
      <c r="J168" s="186">
        <f>ROUND(I168*H168,3)</f>
        <v>0</v>
      </c>
      <c r="K168" s="184" t="s">
        <v>144</v>
      </c>
      <c r="L168" s="188"/>
      <c r="M168" s="189" t="s">
        <v>1</v>
      </c>
      <c r="N168" s="190" t="s">
        <v>38</v>
      </c>
      <c r="O168" s="69"/>
      <c r="P168" s="177">
        <f>O168*H168</f>
        <v>0</v>
      </c>
      <c r="Q168" s="177">
        <v>0.00010000000000000001</v>
      </c>
      <c r="R168" s="177">
        <f>Q168*H168</f>
        <v>0.0011300000000000001</v>
      </c>
      <c r="S168" s="177">
        <v>0</v>
      </c>
      <c r="T168" s="178">
        <f>S168*H168</f>
        <v>0</v>
      </c>
      <c r="AR168" s="179" t="s">
        <v>145</v>
      </c>
      <c r="AT168" s="179" t="s">
        <v>140</v>
      </c>
      <c r="AU168" s="179" t="s">
        <v>80</v>
      </c>
      <c r="AY168" s="14" t="s">
        <v>113</v>
      </c>
      <c r="BE168" s="180">
        <f>IF(N168="základná",J168,0)</f>
        <v>0</v>
      </c>
      <c r="BF168" s="180">
        <f>IF(N168="znížená",J168,0)</f>
        <v>0</v>
      </c>
      <c r="BG168" s="180">
        <f>IF(N168="zákl. prenesená",J168,0)</f>
        <v>0</v>
      </c>
      <c r="BH168" s="180">
        <f>IF(N168="zníž. prenesená",J168,0)</f>
        <v>0</v>
      </c>
      <c r="BI168" s="180">
        <f>IF(N168="nulová",J168,0)</f>
        <v>0</v>
      </c>
      <c r="BJ168" s="14" t="s">
        <v>119</v>
      </c>
      <c r="BK168" s="181">
        <f>ROUND(I168*H168,3)</f>
        <v>0</v>
      </c>
      <c r="BL168" s="14" t="s">
        <v>118</v>
      </c>
      <c r="BM168" s="179" t="s">
        <v>274</v>
      </c>
    </row>
    <row r="169" s="1" customFormat="1" ht="16.5" customHeight="1">
      <c r="B169" s="168"/>
      <c r="C169" s="169" t="s">
        <v>275</v>
      </c>
      <c r="D169" s="169" t="s">
        <v>114</v>
      </c>
      <c r="E169" s="170" t="s">
        <v>276</v>
      </c>
      <c r="F169" s="171" t="s">
        <v>277</v>
      </c>
      <c r="G169" s="172" t="s">
        <v>157</v>
      </c>
      <c r="H169" s="173">
        <v>15.800000000000001</v>
      </c>
      <c r="I169" s="174"/>
      <c r="J169" s="173">
        <f>ROUND(I169*H169,3)</f>
        <v>0</v>
      </c>
      <c r="K169" s="171" t="s">
        <v>1</v>
      </c>
      <c r="L169" s="33"/>
      <c r="M169" s="175" t="s">
        <v>1</v>
      </c>
      <c r="N169" s="176" t="s">
        <v>38</v>
      </c>
      <c r="O169" s="69"/>
      <c r="P169" s="177">
        <f>O169*H169</f>
        <v>0</v>
      </c>
      <c r="Q169" s="177">
        <v>0</v>
      </c>
      <c r="R169" s="177">
        <f>Q169*H169</f>
        <v>0</v>
      </c>
      <c r="S169" s="177">
        <v>0</v>
      </c>
      <c r="T169" s="178">
        <f>S169*H169</f>
        <v>0</v>
      </c>
      <c r="AR169" s="179" t="s">
        <v>118</v>
      </c>
      <c r="AT169" s="179" t="s">
        <v>114</v>
      </c>
      <c r="AU169" s="179" t="s">
        <v>80</v>
      </c>
      <c r="AY169" s="14" t="s">
        <v>113</v>
      </c>
      <c r="BE169" s="180">
        <f>IF(N169="základná",J169,0)</f>
        <v>0</v>
      </c>
      <c r="BF169" s="180">
        <f>IF(N169="znížená",J169,0)</f>
        <v>0</v>
      </c>
      <c r="BG169" s="180">
        <f>IF(N169="zákl. prenesená",J169,0)</f>
        <v>0</v>
      </c>
      <c r="BH169" s="180">
        <f>IF(N169="zníž. prenesená",J169,0)</f>
        <v>0</v>
      </c>
      <c r="BI169" s="180">
        <f>IF(N169="nulová",J169,0)</f>
        <v>0</v>
      </c>
      <c r="BJ169" s="14" t="s">
        <v>119</v>
      </c>
      <c r="BK169" s="181">
        <f>ROUND(I169*H169,3)</f>
        <v>0</v>
      </c>
      <c r="BL169" s="14" t="s">
        <v>118</v>
      </c>
      <c r="BM169" s="179" t="s">
        <v>278</v>
      </c>
    </row>
    <row r="170" s="1" customFormat="1" ht="24" customHeight="1">
      <c r="B170" s="168"/>
      <c r="C170" s="182" t="s">
        <v>279</v>
      </c>
      <c r="D170" s="182" t="s">
        <v>140</v>
      </c>
      <c r="E170" s="183" t="s">
        <v>280</v>
      </c>
      <c r="F170" s="184" t="s">
        <v>281</v>
      </c>
      <c r="G170" s="185" t="s">
        <v>157</v>
      </c>
      <c r="H170" s="186">
        <v>8.4000000000000004</v>
      </c>
      <c r="I170" s="187"/>
      <c r="J170" s="186">
        <f>ROUND(I170*H170,3)</f>
        <v>0</v>
      </c>
      <c r="K170" s="184" t="s">
        <v>144</v>
      </c>
      <c r="L170" s="188"/>
      <c r="M170" s="189" t="s">
        <v>1</v>
      </c>
      <c r="N170" s="190" t="s">
        <v>38</v>
      </c>
      <c r="O170" s="69"/>
      <c r="P170" s="177">
        <f>O170*H170</f>
        <v>0</v>
      </c>
      <c r="Q170" s="177">
        <v>3.0000000000000001E-05</v>
      </c>
      <c r="R170" s="177">
        <f>Q170*H170</f>
        <v>0.000252</v>
      </c>
      <c r="S170" s="177">
        <v>0</v>
      </c>
      <c r="T170" s="178">
        <f>S170*H170</f>
        <v>0</v>
      </c>
      <c r="AR170" s="179" t="s">
        <v>145</v>
      </c>
      <c r="AT170" s="179" t="s">
        <v>140</v>
      </c>
      <c r="AU170" s="179" t="s">
        <v>80</v>
      </c>
      <c r="AY170" s="14" t="s">
        <v>113</v>
      </c>
      <c r="BE170" s="180">
        <f>IF(N170="základná",J170,0)</f>
        <v>0</v>
      </c>
      <c r="BF170" s="180">
        <f>IF(N170="znížená",J170,0)</f>
        <v>0</v>
      </c>
      <c r="BG170" s="180">
        <f>IF(N170="zákl. prenesená",J170,0)</f>
        <v>0</v>
      </c>
      <c r="BH170" s="180">
        <f>IF(N170="zníž. prenesená",J170,0)</f>
        <v>0</v>
      </c>
      <c r="BI170" s="180">
        <f>IF(N170="nulová",J170,0)</f>
        <v>0</v>
      </c>
      <c r="BJ170" s="14" t="s">
        <v>119</v>
      </c>
      <c r="BK170" s="181">
        <f>ROUND(I170*H170,3)</f>
        <v>0</v>
      </c>
      <c r="BL170" s="14" t="s">
        <v>118</v>
      </c>
      <c r="BM170" s="179" t="s">
        <v>282</v>
      </c>
    </row>
    <row r="171" s="1" customFormat="1" ht="24" customHeight="1">
      <c r="B171" s="168"/>
      <c r="C171" s="182" t="s">
        <v>283</v>
      </c>
      <c r="D171" s="182" t="s">
        <v>140</v>
      </c>
      <c r="E171" s="183" t="s">
        <v>284</v>
      </c>
      <c r="F171" s="184" t="s">
        <v>285</v>
      </c>
      <c r="G171" s="185" t="s">
        <v>157</v>
      </c>
      <c r="H171" s="186">
        <v>7.4000000000000004</v>
      </c>
      <c r="I171" s="187"/>
      <c r="J171" s="186">
        <f>ROUND(I171*H171,3)</f>
        <v>0</v>
      </c>
      <c r="K171" s="184" t="s">
        <v>144</v>
      </c>
      <c r="L171" s="188"/>
      <c r="M171" s="189" t="s">
        <v>1</v>
      </c>
      <c r="N171" s="190" t="s">
        <v>38</v>
      </c>
      <c r="O171" s="69"/>
      <c r="P171" s="177">
        <f>O171*H171</f>
        <v>0</v>
      </c>
      <c r="Q171" s="177">
        <v>6.0000000000000002E-05</v>
      </c>
      <c r="R171" s="177">
        <f>Q171*H171</f>
        <v>0.00044400000000000006</v>
      </c>
      <c r="S171" s="177">
        <v>0</v>
      </c>
      <c r="T171" s="178">
        <f>S171*H171</f>
        <v>0</v>
      </c>
      <c r="AR171" s="179" t="s">
        <v>145</v>
      </c>
      <c r="AT171" s="179" t="s">
        <v>140</v>
      </c>
      <c r="AU171" s="179" t="s">
        <v>80</v>
      </c>
      <c r="AY171" s="14" t="s">
        <v>113</v>
      </c>
      <c r="BE171" s="180">
        <f>IF(N171="základná",J171,0)</f>
        <v>0</v>
      </c>
      <c r="BF171" s="180">
        <f>IF(N171="znížená",J171,0)</f>
        <v>0</v>
      </c>
      <c r="BG171" s="180">
        <f>IF(N171="zákl. prenesená",J171,0)</f>
        <v>0</v>
      </c>
      <c r="BH171" s="180">
        <f>IF(N171="zníž. prenesená",J171,0)</f>
        <v>0</v>
      </c>
      <c r="BI171" s="180">
        <f>IF(N171="nulová",J171,0)</f>
        <v>0</v>
      </c>
      <c r="BJ171" s="14" t="s">
        <v>119</v>
      </c>
      <c r="BK171" s="181">
        <f>ROUND(I171*H171,3)</f>
        <v>0</v>
      </c>
      <c r="BL171" s="14" t="s">
        <v>118</v>
      </c>
      <c r="BM171" s="179" t="s">
        <v>286</v>
      </c>
    </row>
    <row r="172" s="1" customFormat="1" ht="24" customHeight="1">
      <c r="B172" s="168"/>
      <c r="C172" s="169" t="s">
        <v>287</v>
      </c>
      <c r="D172" s="169" t="s">
        <v>114</v>
      </c>
      <c r="E172" s="170" t="s">
        <v>288</v>
      </c>
      <c r="F172" s="171" t="s">
        <v>289</v>
      </c>
      <c r="G172" s="172" t="s">
        <v>290</v>
      </c>
      <c r="H172" s="174"/>
      <c r="I172" s="174"/>
      <c r="J172" s="173">
        <f>ROUND(I172*H172,3)</f>
        <v>0</v>
      </c>
      <c r="K172" s="171" t="s">
        <v>144</v>
      </c>
      <c r="L172" s="33"/>
      <c r="M172" s="175" t="s">
        <v>1</v>
      </c>
      <c r="N172" s="176" t="s">
        <v>38</v>
      </c>
      <c r="O172" s="69"/>
      <c r="P172" s="177">
        <f>O172*H172</f>
        <v>0</v>
      </c>
      <c r="Q172" s="177">
        <v>0</v>
      </c>
      <c r="R172" s="177">
        <f>Q172*H172</f>
        <v>0</v>
      </c>
      <c r="S172" s="177">
        <v>0</v>
      </c>
      <c r="T172" s="178">
        <f>S172*H172</f>
        <v>0</v>
      </c>
      <c r="AR172" s="179" t="s">
        <v>118</v>
      </c>
      <c r="AT172" s="179" t="s">
        <v>114</v>
      </c>
      <c r="AU172" s="179" t="s">
        <v>80</v>
      </c>
      <c r="AY172" s="14" t="s">
        <v>113</v>
      </c>
      <c r="BE172" s="180">
        <f>IF(N172="základná",J172,0)</f>
        <v>0</v>
      </c>
      <c r="BF172" s="180">
        <f>IF(N172="znížená",J172,0)</f>
        <v>0</v>
      </c>
      <c r="BG172" s="180">
        <f>IF(N172="zákl. prenesená",J172,0)</f>
        <v>0</v>
      </c>
      <c r="BH172" s="180">
        <f>IF(N172="zníž. prenesená",J172,0)</f>
        <v>0</v>
      </c>
      <c r="BI172" s="180">
        <f>IF(N172="nulová",J172,0)</f>
        <v>0</v>
      </c>
      <c r="BJ172" s="14" t="s">
        <v>119</v>
      </c>
      <c r="BK172" s="181">
        <f>ROUND(I172*H172,3)</f>
        <v>0</v>
      </c>
      <c r="BL172" s="14" t="s">
        <v>118</v>
      </c>
      <c r="BM172" s="179" t="s">
        <v>291</v>
      </c>
    </row>
    <row r="173" s="11" customFormat="1" ht="25.92" customHeight="1">
      <c r="B173" s="157"/>
      <c r="D173" s="158" t="s">
        <v>71</v>
      </c>
      <c r="E173" s="159" t="s">
        <v>292</v>
      </c>
      <c r="F173" s="159" t="s">
        <v>293</v>
      </c>
      <c r="I173" s="160"/>
      <c r="J173" s="161">
        <f>BK173</f>
        <v>0</v>
      </c>
      <c r="L173" s="157"/>
      <c r="M173" s="162"/>
      <c r="N173" s="163"/>
      <c r="O173" s="163"/>
      <c r="P173" s="164">
        <f>SUM(P174:P185)</f>
        <v>0</v>
      </c>
      <c r="Q173" s="163"/>
      <c r="R173" s="164">
        <f>SUM(R174:R185)</f>
        <v>0.030720400000000002</v>
      </c>
      <c r="S173" s="163"/>
      <c r="T173" s="165">
        <f>SUM(T174:T185)</f>
        <v>0</v>
      </c>
      <c r="AR173" s="158" t="s">
        <v>119</v>
      </c>
      <c r="AT173" s="166" t="s">
        <v>71</v>
      </c>
      <c r="AU173" s="166" t="s">
        <v>72</v>
      </c>
      <c r="AY173" s="158" t="s">
        <v>113</v>
      </c>
      <c r="BK173" s="167">
        <f>SUM(BK174:BK185)</f>
        <v>0</v>
      </c>
    </row>
    <row r="174" s="1" customFormat="1" ht="24" customHeight="1">
      <c r="B174" s="168"/>
      <c r="C174" s="169" t="s">
        <v>294</v>
      </c>
      <c r="D174" s="169" t="s">
        <v>114</v>
      </c>
      <c r="E174" s="170" t="s">
        <v>295</v>
      </c>
      <c r="F174" s="171" t="s">
        <v>296</v>
      </c>
      <c r="G174" s="172" t="s">
        <v>157</v>
      </c>
      <c r="H174" s="173">
        <v>0.29999999999999999</v>
      </c>
      <c r="I174" s="174"/>
      <c r="J174" s="173">
        <f>ROUND(I174*H174,3)</f>
        <v>0</v>
      </c>
      <c r="K174" s="171" t="s">
        <v>144</v>
      </c>
      <c r="L174" s="33"/>
      <c r="M174" s="175" t="s">
        <v>1</v>
      </c>
      <c r="N174" s="176" t="s">
        <v>38</v>
      </c>
      <c r="O174" s="69"/>
      <c r="P174" s="177">
        <f>O174*H174</f>
        <v>0</v>
      </c>
      <c r="Q174" s="177">
        <v>4.0000000000000003E-05</v>
      </c>
      <c r="R174" s="177">
        <f>Q174*H174</f>
        <v>1.2E-05</v>
      </c>
      <c r="S174" s="177">
        <v>0</v>
      </c>
      <c r="T174" s="178">
        <f>S174*H174</f>
        <v>0</v>
      </c>
      <c r="AR174" s="179" t="s">
        <v>183</v>
      </c>
      <c r="AT174" s="179" t="s">
        <v>114</v>
      </c>
      <c r="AU174" s="179" t="s">
        <v>80</v>
      </c>
      <c r="AY174" s="14" t="s">
        <v>113</v>
      </c>
      <c r="BE174" s="180">
        <f>IF(N174="základná",J174,0)</f>
        <v>0</v>
      </c>
      <c r="BF174" s="180">
        <f>IF(N174="znížená",J174,0)</f>
        <v>0</v>
      </c>
      <c r="BG174" s="180">
        <f>IF(N174="zákl. prenesená",J174,0)</f>
        <v>0</v>
      </c>
      <c r="BH174" s="180">
        <f>IF(N174="zníž. prenesená",J174,0)</f>
        <v>0</v>
      </c>
      <c r="BI174" s="180">
        <f>IF(N174="nulová",J174,0)</f>
        <v>0</v>
      </c>
      <c r="BJ174" s="14" t="s">
        <v>119</v>
      </c>
      <c r="BK174" s="181">
        <f>ROUND(I174*H174,3)</f>
        <v>0</v>
      </c>
      <c r="BL174" s="14" t="s">
        <v>183</v>
      </c>
      <c r="BM174" s="179" t="s">
        <v>297</v>
      </c>
    </row>
    <row r="175" s="1" customFormat="1" ht="16.5" customHeight="1">
      <c r="B175" s="168"/>
      <c r="C175" s="182" t="s">
        <v>298</v>
      </c>
      <c r="D175" s="182" t="s">
        <v>140</v>
      </c>
      <c r="E175" s="183" t="s">
        <v>299</v>
      </c>
      <c r="F175" s="184" t="s">
        <v>300</v>
      </c>
      <c r="G175" s="185" t="s">
        <v>190</v>
      </c>
      <c r="H175" s="186">
        <v>0.35999999999999999</v>
      </c>
      <c r="I175" s="187"/>
      <c r="J175" s="186">
        <f>ROUND(I175*H175,3)</f>
        <v>0</v>
      </c>
      <c r="K175" s="184" t="s">
        <v>1</v>
      </c>
      <c r="L175" s="188"/>
      <c r="M175" s="189" t="s">
        <v>1</v>
      </c>
      <c r="N175" s="190" t="s">
        <v>38</v>
      </c>
      <c r="O175" s="69"/>
      <c r="P175" s="177">
        <f>O175*H175</f>
        <v>0</v>
      </c>
      <c r="Q175" s="177">
        <v>0.00027999999999999998</v>
      </c>
      <c r="R175" s="177">
        <f>Q175*H175</f>
        <v>0.00010079999999999998</v>
      </c>
      <c r="S175" s="177">
        <v>0</v>
      </c>
      <c r="T175" s="178">
        <f>S175*H175</f>
        <v>0</v>
      </c>
      <c r="AR175" s="179" t="s">
        <v>145</v>
      </c>
      <c r="AT175" s="179" t="s">
        <v>140</v>
      </c>
      <c r="AU175" s="179" t="s">
        <v>80</v>
      </c>
      <c r="AY175" s="14" t="s">
        <v>113</v>
      </c>
      <c r="BE175" s="180">
        <f>IF(N175="základná",J175,0)</f>
        <v>0</v>
      </c>
      <c r="BF175" s="180">
        <f>IF(N175="znížená",J175,0)</f>
        <v>0</v>
      </c>
      <c r="BG175" s="180">
        <f>IF(N175="zákl. prenesená",J175,0)</f>
        <v>0</v>
      </c>
      <c r="BH175" s="180">
        <f>IF(N175="zníž. prenesená",J175,0)</f>
        <v>0</v>
      </c>
      <c r="BI175" s="180">
        <f>IF(N175="nulová",J175,0)</f>
        <v>0</v>
      </c>
      <c r="BJ175" s="14" t="s">
        <v>119</v>
      </c>
      <c r="BK175" s="181">
        <f>ROUND(I175*H175,3)</f>
        <v>0</v>
      </c>
      <c r="BL175" s="14" t="s">
        <v>118</v>
      </c>
      <c r="BM175" s="179" t="s">
        <v>301</v>
      </c>
    </row>
    <row r="176" s="1" customFormat="1" ht="24" customHeight="1">
      <c r="B176" s="168"/>
      <c r="C176" s="169" t="s">
        <v>302</v>
      </c>
      <c r="D176" s="169" t="s">
        <v>114</v>
      </c>
      <c r="E176" s="170" t="s">
        <v>303</v>
      </c>
      <c r="F176" s="171" t="s">
        <v>304</v>
      </c>
      <c r="G176" s="172" t="s">
        <v>157</v>
      </c>
      <c r="H176" s="173">
        <v>16.600000000000001</v>
      </c>
      <c r="I176" s="174"/>
      <c r="J176" s="173">
        <f>ROUND(I176*H176,3)</f>
        <v>0</v>
      </c>
      <c r="K176" s="171" t="s">
        <v>144</v>
      </c>
      <c r="L176" s="33"/>
      <c r="M176" s="175" t="s">
        <v>1</v>
      </c>
      <c r="N176" s="176" t="s">
        <v>38</v>
      </c>
      <c r="O176" s="69"/>
      <c r="P176" s="177">
        <f>O176*H176</f>
        <v>0</v>
      </c>
      <c r="Q176" s="177">
        <v>5.0000000000000002E-05</v>
      </c>
      <c r="R176" s="177">
        <f>Q176*H176</f>
        <v>0.00083000000000000012</v>
      </c>
      <c r="S176" s="177">
        <v>0</v>
      </c>
      <c r="T176" s="178">
        <f>S176*H176</f>
        <v>0</v>
      </c>
      <c r="AR176" s="179" t="s">
        <v>118</v>
      </c>
      <c r="AT176" s="179" t="s">
        <v>114</v>
      </c>
      <c r="AU176" s="179" t="s">
        <v>80</v>
      </c>
      <c r="AY176" s="14" t="s">
        <v>113</v>
      </c>
      <c r="BE176" s="180">
        <f>IF(N176="základná",J176,0)</f>
        <v>0</v>
      </c>
      <c r="BF176" s="180">
        <f>IF(N176="znížená",J176,0)</f>
        <v>0</v>
      </c>
      <c r="BG176" s="180">
        <f>IF(N176="zákl. prenesená",J176,0)</f>
        <v>0</v>
      </c>
      <c r="BH176" s="180">
        <f>IF(N176="zníž. prenesená",J176,0)</f>
        <v>0</v>
      </c>
      <c r="BI176" s="180">
        <f>IF(N176="nulová",J176,0)</f>
        <v>0</v>
      </c>
      <c r="BJ176" s="14" t="s">
        <v>119</v>
      </c>
      <c r="BK176" s="181">
        <f>ROUND(I176*H176,3)</f>
        <v>0</v>
      </c>
      <c r="BL176" s="14" t="s">
        <v>118</v>
      </c>
      <c r="BM176" s="179" t="s">
        <v>305</v>
      </c>
    </row>
    <row r="177" s="1" customFormat="1" ht="16.5" customHeight="1">
      <c r="B177" s="168"/>
      <c r="C177" s="182" t="s">
        <v>306</v>
      </c>
      <c r="D177" s="182" t="s">
        <v>140</v>
      </c>
      <c r="E177" s="183" t="s">
        <v>307</v>
      </c>
      <c r="F177" s="184" t="s">
        <v>308</v>
      </c>
      <c r="G177" s="185" t="s">
        <v>190</v>
      </c>
      <c r="H177" s="186">
        <v>19.920000000000002</v>
      </c>
      <c r="I177" s="187"/>
      <c r="J177" s="186">
        <f>ROUND(I177*H177,3)</f>
        <v>0</v>
      </c>
      <c r="K177" s="184" t="s">
        <v>1</v>
      </c>
      <c r="L177" s="188"/>
      <c r="M177" s="189" t="s">
        <v>1</v>
      </c>
      <c r="N177" s="190" t="s">
        <v>38</v>
      </c>
      <c r="O177" s="69"/>
      <c r="P177" s="177">
        <f>O177*H177</f>
        <v>0</v>
      </c>
      <c r="Q177" s="177">
        <v>0.00046000000000000001</v>
      </c>
      <c r="R177" s="177">
        <f>Q177*H177</f>
        <v>0.0091632000000000016</v>
      </c>
      <c r="S177" s="177">
        <v>0</v>
      </c>
      <c r="T177" s="178">
        <f>S177*H177</f>
        <v>0</v>
      </c>
      <c r="AR177" s="179" t="s">
        <v>145</v>
      </c>
      <c r="AT177" s="179" t="s">
        <v>140</v>
      </c>
      <c r="AU177" s="179" t="s">
        <v>80</v>
      </c>
      <c r="AY177" s="14" t="s">
        <v>113</v>
      </c>
      <c r="BE177" s="180">
        <f>IF(N177="základná",J177,0)</f>
        <v>0</v>
      </c>
      <c r="BF177" s="180">
        <f>IF(N177="znížená",J177,0)</f>
        <v>0</v>
      </c>
      <c r="BG177" s="180">
        <f>IF(N177="zákl. prenesená",J177,0)</f>
        <v>0</v>
      </c>
      <c r="BH177" s="180">
        <f>IF(N177="zníž. prenesená",J177,0)</f>
        <v>0</v>
      </c>
      <c r="BI177" s="180">
        <f>IF(N177="nulová",J177,0)</f>
        <v>0</v>
      </c>
      <c r="BJ177" s="14" t="s">
        <v>119</v>
      </c>
      <c r="BK177" s="181">
        <f>ROUND(I177*H177,3)</f>
        <v>0</v>
      </c>
      <c r="BL177" s="14" t="s">
        <v>118</v>
      </c>
      <c r="BM177" s="179" t="s">
        <v>309</v>
      </c>
    </row>
    <row r="178" s="1" customFormat="1" ht="24" customHeight="1">
      <c r="B178" s="168"/>
      <c r="C178" s="169" t="s">
        <v>310</v>
      </c>
      <c r="D178" s="169" t="s">
        <v>114</v>
      </c>
      <c r="E178" s="170" t="s">
        <v>311</v>
      </c>
      <c r="F178" s="171" t="s">
        <v>312</v>
      </c>
      <c r="G178" s="172" t="s">
        <v>157</v>
      </c>
      <c r="H178" s="173">
        <v>9.4000000000000004</v>
      </c>
      <c r="I178" s="174"/>
      <c r="J178" s="173">
        <f>ROUND(I178*H178,3)</f>
        <v>0</v>
      </c>
      <c r="K178" s="171" t="s">
        <v>144</v>
      </c>
      <c r="L178" s="33"/>
      <c r="M178" s="175" t="s">
        <v>1</v>
      </c>
      <c r="N178" s="176" t="s">
        <v>38</v>
      </c>
      <c r="O178" s="69"/>
      <c r="P178" s="177">
        <f>O178*H178</f>
        <v>0</v>
      </c>
      <c r="Q178" s="177">
        <v>0.00010000000000000001</v>
      </c>
      <c r="R178" s="177">
        <f>Q178*H178</f>
        <v>0.00094000000000000008</v>
      </c>
      <c r="S178" s="177">
        <v>0</v>
      </c>
      <c r="T178" s="178">
        <f>S178*H178</f>
        <v>0</v>
      </c>
      <c r="AR178" s="179" t="s">
        <v>118</v>
      </c>
      <c r="AT178" s="179" t="s">
        <v>114</v>
      </c>
      <c r="AU178" s="179" t="s">
        <v>80</v>
      </c>
      <c r="AY178" s="14" t="s">
        <v>113</v>
      </c>
      <c r="BE178" s="180">
        <f>IF(N178="základná",J178,0)</f>
        <v>0</v>
      </c>
      <c r="BF178" s="180">
        <f>IF(N178="znížená",J178,0)</f>
        <v>0</v>
      </c>
      <c r="BG178" s="180">
        <f>IF(N178="zákl. prenesená",J178,0)</f>
        <v>0</v>
      </c>
      <c r="BH178" s="180">
        <f>IF(N178="zníž. prenesená",J178,0)</f>
        <v>0</v>
      </c>
      <c r="BI178" s="180">
        <f>IF(N178="nulová",J178,0)</f>
        <v>0</v>
      </c>
      <c r="BJ178" s="14" t="s">
        <v>119</v>
      </c>
      <c r="BK178" s="181">
        <f>ROUND(I178*H178,3)</f>
        <v>0</v>
      </c>
      <c r="BL178" s="14" t="s">
        <v>118</v>
      </c>
      <c r="BM178" s="179" t="s">
        <v>313</v>
      </c>
    </row>
    <row r="179" s="1" customFormat="1" ht="16.5" customHeight="1">
      <c r="B179" s="168"/>
      <c r="C179" s="182" t="s">
        <v>314</v>
      </c>
      <c r="D179" s="182" t="s">
        <v>140</v>
      </c>
      <c r="E179" s="183" t="s">
        <v>315</v>
      </c>
      <c r="F179" s="184" t="s">
        <v>316</v>
      </c>
      <c r="G179" s="185" t="s">
        <v>190</v>
      </c>
      <c r="H179" s="186">
        <v>11.279999999999999</v>
      </c>
      <c r="I179" s="187"/>
      <c r="J179" s="186">
        <f>ROUND(I179*H179,3)</f>
        <v>0</v>
      </c>
      <c r="K179" s="184" t="s">
        <v>1</v>
      </c>
      <c r="L179" s="188"/>
      <c r="M179" s="189" t="s">
        <v>1</v>
      </c>
      <c r="N179" s="190" t="s">
        <v>38</v>
      </c>
      <c r="O179" s="69"/>
      <c r="P179" s="177">
        <f>O179*H179</f>
        <v>0</v>
      </c>
      <c r="Q179" s="177">
        <v>0.00173</v>
      </c>
      <c r="R179" s="177">
        <f>Q179*H179</f>
        <v>0.019514399999999998</v>
      </c>
      <c r="S179" s="177">
        <v>0</v>
      </c>
      <c r="T179" s="178">
        <f>S179*H179</f>
        <v>0</v>
      </c>
      <c r="AR179" s="179" t="s">
        <v>145</v>
      </c>
      <c r="AT179" s="179" t="s">
        <v>140</v>
      </c>
      <c r="AU179" s="179" t="s">
        <v>80</v>
      </c>
      <c r="AY179" s="14" t="s">
        <v>113</v>
      </c>
      <c r="BE179" s="180">
        <f>IF(N179="základná",J179,0)</f>
        <v>0</v>
      </c>
      <c r="BF179" s="180">
        <f>IF(N179="znížená",J179,0)</f>
        <v>0</v>
      </c>
      <c r="BG179" s="180">
        <f>IF(N179="zákl. prenesená",J179,0)</f>
        <v>0</v>
      </c>
      <c r="BH179" s="180">
        <f>IF(N179="zníž. prenesená",J179,0)</f>
        <v>0</v>
      </c>
      <c r="BI179" s="180">
        <f>IF(N179="nulová",J179,0)</f>
        <v>0</v>
      </c>
      <c r="BJ179" s="14" t="s">
        <v>119</v>
      </c>
      <c r="BK179" s="181">
        <f>ROUND(I179*H179,3)</f>
        <v>0</v>
      </c>
      <c r="BL179" s="14" t="s">
        <v>118</v>
      </c>
      <c r="BM179" s="179" t="s">
        <v>317</v>
      </c>
    </row>
    <row r="180" s="1" customFormat="1" ht="24" customHeight="1">
      <c r="B180" s="168"/>
      <c r="C180" s="169" t="s">
        <v>318</v>
      </c>
      <c r="D180" s="169" t="s">
        <v>114</v>
      </c>
      <c r="E180" s="170" t="s">
        <v>319</v>
      </c>
      <c r="F180" s="171" t="s">
        <v>320</v>
      </c>
      <c r="G180" s="172" t="s">
        <v>190</v>
      </c>
      <c r="H180" s="173">
        <v>2</v>
      </c>
      <c r="I180" s="174"/>
      <c r="J180" s="173">
        <f>ROUND(I180*H180,3)</f>
        <v>0</v>
      </c>
      <c r="K180" s="171" t="s">
        <v>1</v>
      </c>
      <c r="L180" s="33"/>
      <c r="M180" s="175" t="s">
        <v>1</v>
      </c>
      <c r="N180" s="176" t="s">
        <v>38</v>
      </c>
      <c r="O180" s="69"/>
      <c r="P180" s="177">
        <f>O180*H180</f>
        <v>0</v>
      </c>
      <c r="Q180" s="177">
        <v>0</v>
      </c>
      <c r="R180" s="177">
        <f>Q180*H180</f>
        <v>0</v>
      </c>
      <c r="S180" s="177">
        <v>0</v>
      </c>
      <c r="T180" s="178">
        <f>S180*H180</f>
        <v>0</v>
      </c>
      <c r="AR180" s="179" t="s">
        <v>118</v>
      </c>
      <c r="AT180" s="179" t="s">
        <v>114</v>
      </c>
      <c r="AU180" s="179" t="s">
        <v>80</v>
      </c>
      <c r="AY180" s="14" t="s">
        <v>113</v>
      </c>
      <c r="BE180" s="180">
        <f>IF(N180="základná",J180,0)</f>
        <v>0</v>
      </c>
      <c r="BF180" s="180">
        <f>IF(N180="znížená",J180,0)</f>
        <v>0</v>
      </c>
      <c r="BG180" s="180">
        <f>IF(N180="zákl. prenesená",J180,0)</f>
        <v>0</v>
      </c>
      <c r="BH180" s="180">
        <f>IF(N180="zníž. prenesená",J180,0)</f>
        <v>0</v>
      </c>
      <c r="BI180" s="180">
        <f>IF(N180="nulová",J180,0)</f>
        <v>0</v>
      </c>
      <c r="BJ180" s="14" t="s">
        <v>119</v>
      </c>
      <c r="BK180" s="181">
        <f>ROUND(I180*H180,3)</f>
        <v>0</v>
      </c>
      <c r="BL180" s="14" t="s">
        <v>118</v>
      </c>
      <c r="BM180" s="179" t="s">
        <v>321</v>
      </c>
    </row>
    <row r="181" s="1" customFormat="1" ht="24" customHeight="1">
      <c r="B181" s="168"/>
      <c r="C181" s="182" t="s">
        <v>322</v>
      </c>
      <c r="D181" s="182" t="s">
        <v>140</v>
      </c>
      <c r="E181" s="183" t="s">
        <v>323</v>
      </c>
      <c r="F181" s="184" t="s">
        <v>324</v>
      </c>
      <c r="G181" s="185" t="s">
        <v>190</v>
      </c>
      <c r="H181" s="186">
        <v>2</v>
      </c>
      <c r="I181" s="187"/>
      <c r="J181" s="186">
        <f>ROUND(I181*H181,3)</f>
        <v>0</v>
      </c>
      <c r="K181" s="184" t="s">
        <v>1</v>
      </c>
      <c r="L181" s="188"/>
      <c r="M181" s="189" t="s">
        <v>1</v>
      </c>
      <c r="N181" s="190" t="s">
        <v>38</v>
      </c>
      <c r="O181" s="69"/>
      <c r="P181" s="177">
        <f>O181*H181</f>
        <v>0</v>
      </c>
      <c r="Q181" s="177">
        <v>0</v>
      </c>
      <c r="R181" s="177">
        <f>Q181*H181</f>
        <v>0</v>
      </c>
      <c r="S181" s="177">
        <v>0</v>
      </c>
      <c r="T181" s="178">
        <f>S181*H181</f>
        <v>0</v>
      </c>
      <c r="AR181" s="179" t="s">
        <v>145</v>
      </c>
      <c r="AT181" s="179" t="s">
        <v>140</v>
      </c>
      <c r="AU181" s="179" t="s">
        <v>80</v>
      </c>
      <c r="AY181" s="14" t="s">
        <v>113</v>
      </c>
      <c r="BE181" s="180">
        <f>IF(N181="základná",J181,0)</f>
        <v>0</v>
      </c>
      <c r="BF181" s="180">
        <f>IF(N181="znížená",J181,0)</f>
        <v>0</v>
      </c>
      <c r="BG181" s="180">
        <f>IF(N181="zákl. prenesená",J181,0)</f>
        <v>0</v>
      </c>
      <c r="BH181" s="180">
        <f>IF(N181="zníž. prenesená",J181,0)</f>
        <v>0</v>
      </c>
      <c r="BI181" s="180">
        <f>IF(N181="nulová",J181,0)</f>
        <v>0</v>
      </c>
      <c r="BJ181" s="14" t="s">
        <v>119</v>
      </c>
      <c r="BK181" s="181">
        <f>ROUND(I181*H181,3)</f>
        <v>0</v>
      </c>
      <c r="BL181" s="14" t="s">
        <v>118</v>
      </c>
      <c r="BM181" s="179" t="s">
        <v>325</v>
      </c>
    </row>
    <row r="182" s="1" customFormat="1" ht="16.5" customHeight="1">
      <c r="B182" s="168"/>
      <c r="C182" s="169" t="s">
        <v>326</v>
      </c>
      <c r="D182" s="169" t="s">
        <v>114</v>
      </c>
      <c r="E182" s="170" t="s">
        <v>327</v>
      </c>
      <c r="F182" s="171" t="s">
        <v>328</v>
      </c>
      <c r="G182" s="172" t="s">
        <v>190</v>
      </c>
      <c r="H182" s="173">
        <v>2</v>
      </c>
      <c r="I182" s="174"/>
      <c r="J182" s="173">
        <f>ROUND(I182*H182,3)</f>
        <v>0</v>
      </c>
      <c r="K182" s="171" t="s">
        <v>144</v>
      </c>
      <c r="L182" s="33"/>
      <c r="M182" s="175" t="s">
        <v>1</v>
      </c>
      <c r="N182" s="176" t="s">
        <v>38</v>
      </c>
      <c r="O182" s="69"/>
      <c r="P182" s="177">
        <f>O182*H182</f>
        <v>0</v>
      </c>
      <c r="Q182" s="177">
        <v>8.0000000000000007E-05</v>
      </c>
      <c r="R182" s="177">
        <f>Q182*H182</f>
        <v>0.00016000000000000001</v>
      </c>
      <c r="S182" s="177">
        <v>0</v>
      </c>
      <c r="T182" s="178">
        <f>S182*H182</f>
        <v>0</v>
      </c>
      <c r="AR182" s="179" t="s">
        <v>183</v>
      </c>
      <c r="AT182" s="179" t="s">
        <v>114</v>
      </c>
      <c r="AU182" s="179" t="s">
        <v>80</v>
      </c>
      <c r="AY182" s="14" t="s">
        <v>113</v>
      </c>
      <c r="BE182" s="180">
        <f>IF(N182="základná",J182,0)</f>
        <v>0</v>
      </c>
      <c r="BF182" s="180">
        <f>IF(N182="znížená",J182,0)</f>
        <v>0</v>
      </c>
      <c r="BG182" s="180">
        <f>IF(N182="zákl. prenesená",J182,0)</f>
        <v>0</v>
      </c>
      <c r="BH182" s="180">
        <f>IF(N182="zníž. prenesená",J182,0)</f>
        <v>0</v>
      </c>
      <c r="BI182" s="180">
        <f>IF(N182="nulová",J182,0)</f>
        <v>0</v>
      </c>
      <c r="BJ182" s="14" t="s">
        <v>119</v>
      </c>
      <c r="BK182" s="181">
        <f>ROUND(I182*H182,3)</f>
        <v>0</v>
      </c>
      <c r="BL182" s="14" t="s">
        <v>183</v>
      </c>
      <c r="BM182" s="179" t="s">
        <v>329</v>
      </c>
    </row>
    <row r="183" s="1" customFormat="1" ht="24" customHeight="1">
      <c r="B183" s="168"/>
      <c r="C183" s="169" t="s">
        <v>330</v>
      </c>
      <c r="D183" s="169" t="s">
        <v>114</v>
      </c>
      <c r="E183" s="170" t="s">
        <v>331</v>
      </c>
      <c r="F183" s="171" t="s">
        <v>332</v>
      </c>
      <c r="G183" s="172" t="s">
        <v>157</v>
      </c>
      <c r="H183" s="173">
        <v>26.300000000000001</v>
      </c>
      <c r="I183" s="174"/>
      <c r="J183" s="173">
        <f>ROUND(I183*H183,3)</f>
        <v>0</v>
      </c>
      <c r="K183" s="171" t="s">
        <v>1</v>
      </c>
      <c r="L183" s="33"/>
      <c r="M183" s="175" t="s">
        <v>1</v>
      </c>
      <c r="N183" s="176" t="s">
        <v>38</v>
      </c>
      <c r="O183" s="69"/>
      <c r="P183" s="177">
        <f>O183*H183</f>
        <v>0</v>
      </c>
      <c r="Q183" s="177">
        <v>0</v>
      </c>
      <c r="R183" s="177">
        <f>Q183*H183</f>
        <v>0</v>
      </c>
      <c r="S183" s="177">
        <v>0</v>
      </c>
      <c r="T183" s="178">
        <f>S183*H183</f>
        <v>0</v>
      </c>
      <c r="AR183" s="179" t="s">
        <v>118</v>
      </c>
      <c r="AT183" s="179" t="s">
        <v>114</v>
      </c>
      <c r="AU183" s="179" t="s">
        <v>80</v>
      </c>
      <c r="AY183" s="14" t="s">
        <v>113</v>
      </c>
      <c r="BE183" s="180">
        <f>IF(N183="základná",J183,0)</f>
        <v>0</v>
      </c>
      <c r="BF183" s="180">
        <f>IF(N183="znížená",J183,0)</f>
        <v>0</v>
      </c>
      <c r="BG183" s="180">
        <f>IF(N183="zákl. prenesená",J183,0)</f>
        <v>0</v>
      </c>
      <c r="BH183" s="180">
        <f>IF(N183="zníž. prenesená",J183,0)</f>
        <v>0</v>
      </c>
      <c r="BI183" s="180">
        <f>IF(N183="nulová",J183,0)</f>
        <v>0</v>
      </c>
      <c r="BJ183" s="14" t="s">
        <v>119</v>
      </c>
      <c r="BK183" s="181">
        <f>ROUND(I183*H183,3)</f>
        <v>0</v>
      </c>
      <c r="BL183" s="14" t="s">
        <v>118</v>
      </c>
      <c r="BM183" s="179" t="s">
        <v>333</v>
      </c>
    </row>
    <row r="184" s="1" customFormat="1" ht="24" customHeight="1">
      <c r="B184" s="168"/>
      <c r="C184" s="169" t="s">
        <v>334</v>
      </c>
      <c r="D184" s="169" t="s">
        <v>114</v>
      </c>
      <c r="E184" s="170" t="s">
        <v>335</v>
      </c>
      <c r="F184" s="171" t="s">
        <v>336</v>
      </c>
      <c r="G184" s="172" t="s">
        <v>157</v>
      </c>
      <c r="H184" s="173">
        <v>26.300000000000001</v>
      </c>
      <c r="I184" s="174"/>
      <c r="J184" s="173">
        <f>ROUND(I184*H184,3)</f>
        <v>0</v>
      </c>
      <c r="K184" s="171" t="s">
        <v>1</v>
      </c>
      <c r="L184" s="33"/>
      <c r="M184" s="175" t="s">
        <v>1</v>
      </c>
      <c r="N184" s="176" t="s">
        <v>38</v>
      </c>
      <c r="O184" s="69"/>
      <c r="P184" s="177">
        <f>O184*H184</f>
        <v>0</v>
      </c>
      <c r="Q184" s="177">
        <v>0</v>
      </c>
      <c r="R184" s="177">
        <f>Q184*H184</f>
        <v>0</v>
      </c>
      <c r="S184" s="177">
        <v>0</v>
      </c>
      <c r="T184" s="178">
        <f>S184*H184</f>
        <v>0</v>
      </c>
      <c r="AR184" s="179" t="s">
        <v>118</v>
      </c>
      <c r="AT184" s="179" t="s">
        <v>114</v>
      </c>
      <c r="AU184" s="179" t="s">
        <v>80</v>
      </c>
      <c r="AY184" s="14" t="s">
        <v>113</v>
      </c>
      <c r="BE184" s="180">
        <f>IF(N184="základná",J184,0)</f>
        <v>0</v>
      </c>
      <c r="BF184" s="180">
        <f>IF(N184="znížená",J184,0)</f>
        <v>0</v>
      </c>
      <c r="BG184" s="180">
        <f>IF(N184="zákl. prenesená",J184,0)</f>
        <v>0</v>
      </c>
      <c r="BH184" s="180">
        <f>IF(N184="zníž. prenesená",J184,0)</f>
        <v>0</v>
      </c>
      <c r="BI184" s="180">
        <f>IF(N184="nulová",J184,0)</f>
        <v>0</v>
      </c>
      <c r="BJ184" s="14" t="s">
        <v>119</v>
      </c>
      <c r="BK184" s="181">
        <f>ROUND(I184*H184,3)</f>
        <v>0</v>
      </c>
      <c r="BL184" s="14" t="s">
        <v>118</v>
      </c>
      <c r="BM184" s="179" t="s">
        <v>337</v>
      </c>
    </row>
    <row r="185" s="1" customFormat="1" ht="24" customHeight="1">
      <c r="B185" s="168"/>
      <c r="C185" s="169" t="s">
        <v>338</v>
      </c>
      <c r="D185" s="169" t="s">
        <v>114</v>
      </c>
      <c r="E185" s="170" t="s">
        <v>339</v>
      </c>
      <c r="F185" s="171" t="s">
        <v>340</v>
      </c>
      <c r="G185" s="172" t="s">
        <v>143</v>
      </c>
      <c r="H185" s="173">
        <v>0.48699999999999999</v>
      </c>
      <c r="I185" s="174"/>
      <c r="J185" s="173">
        <f>ROUND(I185*H185,3)</f>
        <v>0</v>
      </c>
      <c r="K185" s="171" t="s">
        <v>144</v>
      </c>
      <c r="L185" s="33"/>
      <c r="M185" s="175" t="s">
        <v>1</v>
      </c>
      <c r="N185" s="176" t="s">
        <v>38</v>
      </c>
      <c r="O185" s="69"/>
      <c r="P185" s="177">
        <f>O185*H185</f>
        <v>0</v>
      </c>
      <c r="Q185" s="177">
        <v>0</v>
      </c>
      <c r="R185" s="177">
        <f>Q185*H185</f>
        <v>0</v>
      </c>
      <c r="S185" s="177">
        <v>0</v>
      </c>
      <c r="T185" s="178">
        <f>S185*H185</f>
        <v>0</v>
      </c>
      <c r="AR185" s="179" t="s">
        <v>118</v>
      </c>
      <c r="AT185" s="179" t="s">
        <v>114</v>
      </c>
      <c r="AU185" s="179" t="s">
        <v>80</v>
      </c>
      <c r="AY185" s="14" t="s">
        <v>113</v>
      </c>
      <c r="BE185" s="180">
        <f>IF(N185="základná",J185,0)</f>
        <v>0</v>
      </c>
      <c r="BF185" s="180">
        <f>IF(N185="znížená",J185,0)</f>
        <v>0</v>
      </c>
      <c r="BG185" s="180">
        <f>IF(N185="zákl. prenesená",J185,0)</f>
        <v>0</v>
      </c>
      <c r="BH185" s="180">
        <f>IF(N185="zníž. prenesená",J185,0)</f>
        <v>0</v>
      </c>
      <c r="BI185" s="180">
        <f>IF(N185="nulová",J185,0)</f>
        <v>0</v>
      </c>
      <c r="BJ185" s="14" t="s">
        <v>119</v>
      </c>
      <c r="BK185" s="181">
        <f>ROUND(I185*H185,3)</f>
        <v>0</v>
      </c>
      <c r="BL185" s="14" t="s">
        <v>118</v>
      </c>
      <c r="BM185" s="179" t="s">
        <v>341</v>
      </c>
    </row>
    <row r="186" s="11" customFormat="1" ht="25.92" customHeight="1">
      <c r="B186" s="157"/>
      <c r="D186" s="158" t="s">
        <v>71</v>
      </c>
      <c r="E186" s="159" t="s">
        <v>342</v>
      </c>
      <c r="F186" s="159" t="s">
        <v>343</v>
      </c>
      <c r="I186" s="160"/>
      <c r="J186" s="161">
        <f>BK186</f>
        <v>0</v>
      </c>
      <c r="L186" s="157"/>
      <c r="M186" s="162"/>
      <c r="N186" s="163"/>
      <c r="O186" s="163"/>
      <c r="P186" s="164">
        <f>P187+P207</f>
        <v>0</v>
      </c>
      <c r="Q186" s="163"/>
      <c r="R186" s="164">
        <f>R187+R207</f>
        <v>0.072075</v>
      </c>
      <c r="S186" s="163"/>
      <c r="T186" s="165">
        <f>T187+T207</f>
        <v>0</v>
      </c>
      <c r="AR186" s="158" t="s">
        <v>80</v>
      </c>
      <c r="AT186" s="166" t="s">
        <v>71</v>
      </c>
      <c r="AU186" s="166" t="s">
        <v>72</v>
      </c>
      <c r="AY186" s="158" t="s">
        <v>113</v>
      </c>
      <c r="BK186" s="167">
        <f>BK187+BK207</f>
        <v>0</v>
      </c>
    </row>
    <row r="187" s="11" customFormat="1" ht="22.8" customHeight="1">
      <c r="B187" s="157"/>
      <c r="D187" s="158" t="s">
        <v>71</v>
      </c>
      <c r="E187" s="191" t="s">
        <v>344</v>
      </c>
      <c r="F187" s="191" t="s">
        <v>345</v>
      </c>
      <c r="I187" s="160"/>
      <c r="J187" s="192">
        <f>BK187</f>
        <v>0</v>
      </c>
      <c r="L187" s="157"/>
      <c r="M187" s="162"/>
      <c r="N187" s="163"/>
      <c r="O187" s="163"/>
      <c r="P187" s="164">
        <f>SUM(P188:P206)</f>
        <v>0</v>
      </c>
      <c r="Q187" s="163"/>
      <c r="R187" s="164">
        <f>SUM(R188:R206)</f>
        <v>0.0033250000000000007</v>
      </c>
      <c r="S187" s="163"/>
      <c r="T187" s="165">
        <f>SUM(T188:T206)</f>
        <v>0</v>
      </c>
      <c r="AR187" s="158" t="s">
        <v>119</v>
      </c>
      <c r="AT187" s="166" t="s">
        <v>71</v>
      </c>
      <c r="AU187" s="166" t="s">
        <v>80</v>
      </c>
      <c r="AY187" s="158" t="s">
        <v>113</v>
      </c>
      <c r="BK187" s="167">
        <f>SUM(BK188:BK206)</f>
        <v>0</v>
      </c>
    </row>
    <row r="188" s="1" customFormat="1" ht="16.5" customHeight="1">
      <c r="B188" s="168"/>
      <c r="C188" s="169" t="s">
        <v>346</v>
      </c>
      <c r="D188" s="169" t="s">
        <v>114</v>
      </c>
      <c r="E188" s="170" t="s">
        <v>347</v>
      </c>
      <c r="F188" s="171" t="s">
        <v>348</v>
      </c>
      <c r="G188" s="172" t="s">
        <v>157</v>
      </c>
      <c r="H188" s="173">
        <v>37.5</v>
      </c>
      <c r="I188" s="174"/>
      <c r="J188" s="173">
        <f>ROUND(I188*H188,3)</f>
        <v>0</v>
      </c>
      <c r="K188" s="171" t="s">
        <v>144</v>
      </c>
      <c r="L188" s="33"/>
      <c r="M188" s="175" t="s">
        <v>1</v>
      </c>
      <c r="N188" s="176" t="s">
        <v>38</v>
      </c>
      <c r="O188" s="69"/>
      <c r="P188" s="177">
        <f>O188*H188</f>
        <v>0</v>
      </c>
      <c r="Q188" s="177">
        <v>5.0000000000000002E-05</v>
      </c>
      <c r="R188" s="177">
        <f>Q188*H188</f>
        <v>0.0018750000000000002</v>
      </c>
      <c r="S188" s="177">
        <v>0</v>
      </c>
      <c r="T188" s="178">
        <f>S188*H188</f>
        <v>0</v>
      </c>
      <c r="AR188" s="179" t="s">
        <v>118</v>
      </c>
      <c r="AT188" s="179" t="s">
        <v>114</v>
      </c>
      <c r="AU188" s="179" t="s">
        <v>119</v>
      </c>
      <c r="AY188" s="14" t="s">
        <v>113</v>
      </c>
      <c r="BE188" s="180">
        <f>IF(N188="základná",J188,0)</f>
        <v>0</v>
      </c>
      <c r="BF188" s="180">
        <f>IF(N188="znížená",J188,0)</f>
        <v>0</v>
      </c>
      <c r="BG188" s="180">
        <f>IF(N188="zákl. prenesená",J188,0)</f>
        <v>0</v>
      </c>
      <c r="BH188" s="180">
        <f>IF(N188="zníž. prenesená",J188,0)</f>
        <v>0</v>
      </c>
      <c r="BI188" s="180">
        <f>IF(N188="nulová",J188,0)</f>
        <v>0</v>
      </c>
      <c r="BJ188" s="14" t="s">
        <v>119</v>
      </c>
      <c r="BK188" s="181">
        <f>ROUND(I188*H188,3)</f>
        <v>0</v>
      </c>
      <c r="BL188" s="14" t="s">
        <v>118</v>
      </c>
      <c r="BM188" s="179" t="s">
        <v>349</v>
      </c>
    </row>
    <row r="189" s="1" customFormat="1" ht="24" customHeight="1">
      <c r="B189" s="168"/>
      <c r="C189" s="182" t="s">
        <v>350</v>
      </c>
      <c r="D189" s="182" t="s">
        <v>140</v>
      </c>
      <c r="E189" s="183" t="s">
        <v>351</v>
      </c>
      <c r="F189" s="184" t="s">
        <v>352</v>
      </c>
      <c r="G189" s="185" t="s">
        <v>157</v>
      </c>
      <c r="H189" s="186">
        <v>41.25</v>
      </c>
      <c r="I189" s="187"/>
      <c r="J189" s="186">
        <f>ROUND(I189*H189,3)</f>
        <v>0</v>
      </c>
      <c r="K189" s="184" t="s">
        <v>1</v>
      </c>
      <c r="L189" s="188"/>
      <c r="M189" s="189" t="s">
        <v>1</v>
      </c>
      <c r="N189" s="190" t="s">
        <v>38</v>
      </c>
      <c r="O189" s="69"/>
      <c r="P189" s="177">
        <f>O189*H189</f>
        <v>0</v>
      </c>
      <c r="Q189" s="177">
        <v>0</v>
      </c>
      <c r="R189" s="177">
        <f>Q189*H189</f>
        <v>0</v>
      </c>
      <c r="S189" s="177">
        <v>0</v>
      </c>
      <c r="T189" s="178">
        <f>S189*H189</f>
        <v>0</v>
      </c>
      <c r="AR189" s="179" t="s">
        <v>145</v>
      </c>
      <c r="AT189" s="179" t="s">
        <v>140</v>
      </c>
      <c r="AU189" s="179" t="s">
        <v>119</v>
      </c>
      <c r="AY189" s="14" t="s">
        <v>113</v>
      </c>
      <c r="BE189" s="180">
        <f>IF(N189="základná",J189,0)</f>
        <v>0</v>
      </c>
      <c r="BF189" s="180">
        <f>IF(N189="znížená",J189,0)</f>
        <v>0</v>
      </c>
      <c r="BG189" s="180">
        <f>IF(N189="zákl. prenesená",J189,0)</f>
        <v>0</v>
      </c>
      <c r="BH189" s="180">
        <f>IF(N189="zníž. prenesená",J189,0)</f>
        <v>0</v>
      </c>
      <c r="BI189" s="180">
        <f>IF(N189="nulová",J189,0)</f>
        <v>0</v>
      </c>
      <c r="BJ189" s="14" t="s">
        <v>119</v>
      </c>
      <c r="BK189" s="181">
        <f>ROUND(I189*H189,3)</f>
        <v>0</v>
      </c>
      <c r="BL189" s="14" t="s">
        <v>118</v>
      </c>
      <c r="BM189" s="179" t="s">
        <v>353</v>
      </c>
    </row>
    <row r="190" s="1" customFormat="1" ht="16.5" customHeight="1">
      <c r="B190" s="168"/>
      <c r="C190" s="169" t="s">
        <v>354</v>
      </c>
      <c r="D190" s="169" t="s">
        <v>114</v>
      </c>
      <c r="E190" s="170" t="s">
        <v>355</v>
      </c>
      <c r="F190" s="171" t="s">
        <v>356</v>
      </c>
      <c r="G190" s="172" t="s">
        <v>157</v>
      </c>
      <c r="H190" s="173">
        <v>20.399999999999999</v>
      </c>
      <c r="I190" s="174"/>
      <c r="J190" s="173">
        <f>ROUND(I190*H190,3)</f>
        <v>0</v>
      </c>
      <c r="K190" s="171" t="s">
        <v>144</v>
      </c>
      <c r="L190" s="33"/>
      <c r="M190" s="175" t="s">
        <v>1</v>
      </c>
      <c r="N190" s="176" t="s">
        <v>38</v>
      </c>
      <c r="O190" s="69"/>
      <c r="P190" s="177">
        <f>O190*H190</f>
        <v>0</v>
      </c>
      <c r="Q190" s="177">
        <v>4.0000000000000003E-05</v>
      </c>
      <c r="R190" s="177">
        <f>Q190*H190</f>
        <v>0.00081599999999999999</v>
      </c>
      <c r="S190" s="177">
        <v>0</v>
      </c>
      <c r="T190" s="178">
        <f>S190*H190</f>
        <v>0</v>
      </c>
      <c r="AR190" s="179" t="s">
        <v>118</v>
      </c>
      <c r="AT190" s="179" t="s">
        <v>114</v>
      </c>
      <c r="AU190" s="179" t="s">
        <v>119</v>
      </c>
      <c r="AY190" s="14" t="s">
        <v>113</v>
      </c>
      <c r="BE190" s="180">
        <f>IF(N190="základná",J190,0)</f>
        <v>0</v>
      </c>
      <c r="BF190" s="180">
        <f>IF(N190="znížená",J190,0)</f>
        <v>0</v>
      </c>
      <c r="BG190" s="180">
        <f>IF(N190="zákl. prenesená",J190,0)</f>
        <v>0</v>
      </c>
      <c r="BH190" s="180">
        <f>IF(N190="zníž. prenesená",J190,0)</f>
        <v>0</v>
      </c>
      <c r="BI190" s="180">
        <f>IF(N190="nulová",J190,0)</f>
        <v>0</v>
      </c>
      <c r="BJ190" s="14" t="s">
        <v>119</v>
      </c>
      <c r="BK190" s="181">
        <f>ROUND(I190*H190,3)</f>
        <v>0</v>
      </c>
      <c r="BL190" s="14" t="s">
        <v>118</v>
      </c>
      <c r="BM190" s="179" t="s">
        <v>357</v>
      </c>
    </row>
    <row r="191" s="1" customFormat="1" ht="24" customHeight="1">
      <c r="B191" s="168"/>
      <c r="C191" s="182" t="s">
        <v>358</v>
      </c>
      <c r="D191" s="182" t="s">
        <v>140</v>
      </c>
      <c r="E191" s="183" t="s">
        <v>359</v>
      </c>
      <c r="F191" s="184" t="s">
        <v>360</v>
      </c>
      <c r="G191" s="185" t="s">
        <v>157</v>
      </c>
      <c r="H191" s="186">
        <v>22.440000000000001</v>
      </c>
      <c r="I191" s="187"/>
      <c r="J191" s="186">
        <f>ROUND(I191*H191,3)</f>
        <v>0</v>
      </c>
      <c r="K191" s="184" t="s">
        <v>1</v>
      </c>
      <c r="L191" s="188"/>
      <c r="M191" s="189" t="s">
        <v>1</v>
      </c>
      <c r="N191" s="190" t="s">
        <v>38</v>
      </c>
      <c r="O191" s="69"/>
      <c r="P191" s="177">
        <f>O191*H191</f>
        <v>0</v>
      </c>
      <c r="Q191" s="177">
        <v>0</v>
      </c>
      <c r="R191" s="177">
        <f>Q191*H191</f>
        <v>0</v>
      </c>
      <c r="S191" s="177">
        <v>0</v>
      </c>
      <c r="T191" s="178">
        <f>S191*H191</f>
        <v>0</v>
      </c>
      <c r="AR191" s="179" t="s">
        <v>145</v>
      </c>
      <c r="AT191" s="179" t="s">
        <v>140</v>
      </c>
      <c r="AU191" s="179" t="s">
        <v>119</v>
      </c>
      <c r="AY191" s="14" t="s">
        <v>113</v>
      </c>
      <c r="BE191" s="180">
        <f>IF(N191="základná",J191,0)</f>
        <v>0</v>
      </c>
      <c r="BF191" s="180">
        <f>IF(N191="znížená",J191,0)</f>
        <v>0</v>
      </c>
      <c r="BG191" s="180">
        <f>IF(N191="zákl. prenesená",J191,0)</f>
        <v>0</v>
      </c>
      <c r="BH191" s="180">
        <f>IF(N191="zníž. prenesená",J191,0)</f>
        <v>0</v>
      </c>
      <c r="BI191" s="180">
        <f>IF(N191="nulová",J191,0)</f>
        <v>0</v>
      </c>
      <c r="BJ191" s="14" t="s">
        <v>119</v>
      </c>
      <c r="BK191" s="181">
        <f>ROUND(I191*H191,3)</f>
        <v>0</v>
      </c>
      <c r="BL191" s="14" t="s">
        <v>118</v>
      </c>
      <c r="BM191" s="179" t="s">
        <v>361</v>
      </c>
    </row>
    <row r="192" s="1" customFormat="1" ht="16.5" customHeight="1">
      <c r="B192" s="168"/>
      <c r="C192" s="169" t="s">
        <v>362</v>
      </c>
      <c r="D192" s="169" t="s">
        <v>114</v>
      </c>
      <c r="E192" s="170" t="s">
        <v>363</v>
      </c>
      <c r="F192" s="171" t="s">
        <v>364</v>
      </c>
      <c r="G192" s="172" t="s">
        <v>157</v>
      </c>
      <c r="H192" s="173">
        <v>11.300000000000001</v>
      </c>
      <c r="I192" s="174"/>
      <c r="J192" s="173">
        <f>ROUND(I192*H192,3)</f>
        <v>0</v>
      </c>
      <c r="K192" s="171" t="s">
        <v>144</v>
      </c>
      <c r="L192" s="33"/>
      <c r="M192" s="175" t="s">
        <v>1</v>
      </c>
      <c r="N192" s="176" t="s">
        <v>38</v>
      </c>
      <c r="O192" s="69"/>
      <c r="P192" s="177">
        <f>O192*H192</f>
        <v>0</v>
      </c>
      <c r="Q192" s="177">
        <v>4.0000000000000003E-05</v>
      </c>
      <c r="R192" s="177">
        <f>Q192*H192</f>
        <v>0.00045200000000000009</v>
      </c>
      <c r="S192" s="177">
        <v>0</v>
      </c>
      <c r="T192" s="178">
        <f>S192*H192</f>
        <v>0</v>
      </c>
      <c r="AR192" s="179" t="s">
        <v>118</v>
      </c>
      <c r="AT192" s="179" t="s">
        <v>114</v>
      </c>
      <c r="AU192" s="179" t="s">
        <v>119</v>
      </c>
      <c r="AY192" s="14" t="s">
        <v>113</v>
      </c>
      <c r="BE192" s="180">
        <f>IF(N192="základná",J192,0)</f>
        <v>0</v>
      </c>
      <c r="BF192" s="180">
        <f>IF(N192="znížená",J192,0)</f>
        <v>0</v>
      </c>
      <c r="BG192" s="180">
        <f>IF(N192="zákl. prenesená",J192,0)</f>
        <v>0</v>
      </c>
      <c r="BH192" s="180">
        <f>IF(N192="zníž. prenesená",J192,0)</f>
        <v>0</v>
      </c>
      <c r="BI192" s="180">
        <f>IF(N192="nulová",J192,0)</f>
        <v>0</v>
      </c>
      <c r="BJ192" s="14" t="s">
        <v>119</v>
      </c>
      <c r="BK192" s="181">
        <f>ROUND(I192*H192,3)</f>
        <v>0</v>
      </c>
      <c r="BL192" s="14" t="s">
        <v>118</v>
      </c>
      <c r="BM192" s="179" t="s">
        <v>365</v>
      </c>
    </row>
    <row r="193" s="1" customFormat="1" ht="24" customHeight="1">
      <c r="B193" s="168"/>
      <c r="C193" s="182" t="s">
        <v>366</v>
      </c>
      <c r="D193" s="182" t="s">
        <v>140</v>
      </c>
      <c r="E193" s="183" t="s">
        <v>367</v>
      </c>
      <c r="F193" s="184" t="s">
        <v>368</v>
      </c>
      <c r="G193" s="185" t="s">
        <v>157</v>
      </c>
      <c r="H193" s="186">
        <v>12.43</v>
      </c>
      <c r="I193" s="187"/>
      <c r="J193" s="186">
        <f>ROUND(I193*H193,3)</f>
        <v>0</v>
      </c>
      <c r="K193" s="184" t="s">
        <v>1</v>
      </c>
      <c r="L193" s="188"/>
      <c r="M193" s="189" t="s">
        <v>1</v>
      </c>
      <c r="N193" s="190" t="s">
        <v>38</v>
      </c>
      <c r="O193" s="69"/>
      <c r="P193" s="177">
        <f>O193*H193</f>
        <v>0</v>
      </c>
      <c r="Q193" s="177">
        <v>0</v>
      </c>
      <c r="R193" s="177">
        <f>Q193*H193</f>
        <v>0</v>
      </c>
      <c r="S193" s="177">
        <v>0</v>
      </c>
      <c r="T193" s="178">
        <f>S193*H193</f>
        <v>0</v>
      </c>
      <c r="AR193" s="179" t="s">
        <v>145</v>
      </c>
      <c r="AT193" s="179" t="s">
        <v>140</v>
      </c>
      <c r="AU193" s="179" t="s">
        <v>119</v>
      </c>
      <c r="AY193" s="14" t="s">
        <v>113</v>
      </c>
      <c r="BE193" s="180">
        <f>IF(N193="základná",J193,0)</f>
        <v>0</v>
      </c>
      <c r="BF193" s="180">
        <f>IF(N193="znížená",J193,0)</f>
        <v>0</v>
      </c>
      <c r="BG193" s="180">
        <f>IF(N193="zákl. prenesená",J193,0)</f>
        <v>0</v>
      </c>
      <c r="BH193" s="180">
        <f>IF(N193="zníž. prenesená",J193,0)</f>
        <v>0</v>
      </c>
      <c r="BI193" s="180">
        <f>IF(N193="nulová",J193,0)</f>
        <v>0</v>
      </c>
      <c r="BJ193" s="14" t="s">
        <v>119</v>
      </c>
      <c r="BK193" s="181">
        <f>ROUND(I193*H193,3)</f>
        <v>0</v>
      </c>
      <c r="BL193" s="14" t="s">
        <v>118</v>
      </c>
      <c r="BM193" s="179" t="s">
        <v>369</v>
      </c>
    </row>
    <row r="194" s="1" customFormat="1" ht="24" customHeight="1">
      <c r="B194" s="168"/>
      <c r="C194" s="169" t="s">
        <v>370</v>
      </c>
      <c r="D194" s="169" t="s">
        <v>114</v>
      </c>
      <c r="E194" s="170" t="s">
        <v>371</v>
      </c>
      <c r="F194" s="171" t="s">
        <v>372</v>
      </c>
      <c r="G194" s="172" t="s">
        <v>190</v>
      </c>
      <c r="H194" s="173">
        <v>1</v>
      </c>
      <c r="I194" s="174"/>
      <c r="J194" s="173">
        <f>ROUND(I194*H194,3)</f>
        <v>0</v>
      </c>
      <c r="K194" s="171" t="s">
        <v>144</v>
      </c>
      <c r="L194" s="33"/>
      <c r="M194" s="175" t="s">
        <v>1</v>
      </c>
      <c r="N194" s="176" t="s">
        <v>38</v>
      </c>
      <c r="O194" s="69"/>
      <c r="P194" s="177">
        <f>O194*H194</f>
        <v>0</v>
      </c>
      <c r="Q194" s="177">
        <v>2.0000000000000002E-05</v>
      </c>
      <c r="R194" s="177">
        <f>Q194*H194</f>
        <v>2.0000000000000002E-05</v>
      </c>
      <c r="S194" s="177">
        <v>0</v>
      </c>
      <c r="T194" s="178">
        <f>S194*H194</f>
        <v>0</v>
      </c>
      <c r="AR194" s="179" t="s">
        <v>183</v>
      </c>
      <c r="AT194" s="179" t="s">
        <v>114</v>
      </c>
      <c r="AU194" s="179" t="s">
        <v>119</v>
      </c>
      <c r="AY194" s="14" t="s">
        <v>113</v>
      </c>
      <c r="BE194" s="180">
        <f>IF(N194="základná",J194,0)</f>
        <v>0</v>
      </c>
      <c r="BF194" s="180">
        <f>IF(N194="znížená",J194,0)</f>
        <v>0</v>
      </c>
      <c r="BG194" s="180">
        <f>IF(N194="zákl. prenesená",J194,0)</f>
        <v>0</v>
      </c>
      <c r="BH194" s="180">
        <f>IF(N194="zníž. prenesená",J194,0)</f>
        <v>0</v>
      </c>
      <c r="BI194" s="180">
        <f>IF(N194="nulová",J194,0)</f>
        <v>0</v>
      </c>
      <c r="BJ194" s="14" t="s">
        <v>119</v>
      </c>
      <c r="BK194" s="181">
        <f>ROUND(I194*H194,3)</f>
        <v>0</v>
      </c>
      <c r="BL194" s="14" t="s">
        <v>183</v>
      </c>
      <c r="BM194" s="179" t="s">
        <v>373</v>
      </c>
    </row>
    <row r="195" s="1" customFormat="1" ht="24" customHeight="1">
      <c r="B195" s="168"/>
      <c r="C195" s="182" t="s">
        <v>374</v>
      </c>
      <c r="D195" s="182" t="s">
        <v>140</v>
      </c>
      <c r="E195" s="183" t="s">
        <v>375</v>
      </c>
      <c r="F195" s="184" t="s">
        <v>376</v>
      </c>
      <c r="G195" s="185" t="s">
        <v>190</v>
      </c>
      <c r="H195" s="186">
        <v>1</v>
      </c>
      <c r="I195" s="187"/>
      <c r="J195" s="186">
        <f>ROUND(I195*H195,3)</f>
        <v>0</v>
      </c>
      <c r="K195" s="184" t="s">
        <v>144</v>
      </c>
      <c r="L195" s="188"/>
      <c r="M195" s="189" t="s">
        <v>1</v>
      </c>
      <c r="N195" s="190" t="s">
        <v>38</v>
      </c>
      <c r="O195" s="69"/>
      <c r="P195" s="177">
        <f>O195*H195</f>
        <v>0</v>
      </c>
      <c r="Q195" s="177">
        <v>3.1999999999999999E-05</v>
      </c>
      <c r="R195" s="177">
        <f>Q195*H195</f>
        <v>3.1999999999999999E-05</v>
      </c>
      <c r="S195" s="177">
        <v>0</v>
      </c>
      <c r="T195" s="178">
        <f>S195*H195</f>
        <v>0</v>
      </c>
      <c r="AR195" s="179" t="s">
        <v>158</v>
      </c>
      <c r="AT195" s="179" t="s">
        <v>140</v>
      </c>
      <c r="AU195" s="179" t="s">
        <v>119</v>
      </c>
      <c r="AY195" s="14" t="s">
        <v>113</v>
      </c>
      <c r="BE195" s="180">
        <f>IF(N195="základná",J195,0)</f>
        <v>0</v>
      </c>
      <c r="BF195" s="180">
        <f>IF(N195="znížená",J195,0)</f>
        <v>0</v>
      </c>
      <c r="BG195" s="180">
        <f>IF(N195="zákl. prenesená",J195,0)</f>
        <v>0</v>
      </c>
      <c r="BH195" s="180">
        <f>IF(N195="zníž. prenesená",J195,0)</f>
        <v>0</v>
      </c>
      <c r="BI195" s="180">
        <f>IF(N195="nulová",J195,0)</f>
        <v>0</v>
      </c>
      <c r="BJ195" s="14" t="s">
        <v>119</v>
      </c>
      <c r="BK195" s="181">
        <f>ROUND(I195*H195,3)</f>
        <v>0</v>
      </c>
      <c r="BL195" s="14" t="s">
        <v>183</v>
      </c>
      <c r="BM195" s="179" t="s">
        <v>377</v>
      </c>
    </row>
    <row r="196" s="1" customFormat="1" ht="24" customHeight="1">
      <c r="B196" s="168"/>
      <c r="C196" s="169" t="s">
        <v>378</v>
      </c>
      <c r="D196" s="169" t="s">
        <v>114</v>
      </c>
      <c r="E196" s="170" t="s">
        <v>379</v>
      </c>
      <c r="F196" s="171" t="s">
        <v>380</v>
      </c>
      <c r="G196" s="172" t="s">
        <v>190</v>
      </c>
      <c r="H196" s="173">
        <v>4</v>
      </c>
      <c r="I196" s="174"/>
      <c r="J196" s="173">
        <f>ROUND(I196*H196,3)</f>
        <v>0</v>
      </c>
      <c r="K196" s="171" t="s">
        <v>1</v>
      </c>
      <c r="L196" s="33"/>
      <c r="M196" s="175" t="s">
        <v>1</v>
      </c>
      <c r="N196" s="176" t="s">
        <v>38</v>
      </c>
      <c r="O196" s="69"/>
      <c r="P196" s="177">
        <f>O196*H196</f>
        <v>0</v>
      </c>
      <c r="Q196" s="177">
        <v>0</v>
      </c>
      <c r="R196" s="177">
        <f>Q196*H196</f>
        <v>0</v>
      </c>
      <c r="S196" s="177">
        <v>0</v>
      </c>
      <c r="T196" s="178">
        <f>S196*H196</f>
        <v>0</v>
      </c>
      <c r="AR196" s="179" t="s">
        <v>183</v>
      </c>
      <c r="AT196" s="179" t="s">
        <v>114</v>
      </c>
      <c r="AU196" s="179" t="s">
        <v>119</v>
      </c>
      <c r="AY196" s="14" t="s">
        <v>113</v>
      </c>
      <c r="BE196" s="180">
        <f>IF(N196="základná",J196,0)</f>
        <v>0</v>
      </c>
      <c r="BF196" s="180">
        <f>IF(N196="znížená",J196,0)</f>
        <v>0</v>
      </c>
      <c r="BG196" s="180">
        <f>IF(N196="zákl. prenesená",J196,0)</f>
        <v>0</v>
      </c>
      <c r="BH196" s="180">
        <f>IF(N196="zníž. prenesená",J196,0)</f>
        <v>0</v>
      </c>
      <c r="BI196" s="180">
        <f>IF(N196="nulová",J196,0)</f>
        <v>0</v>
      </c>
      <c r="BJ196" s="14" t="s">
        <v>119</v>
      </c>
      <c r="BK196" s="181">
        <f>ROUND(I196*H196,3)</f>
        <v>0</v>
      </c>
      <c r="BL196" s="14" t="s">
        <v>183</v>
      </c>
      <c r="BM196" s="179" t="s">
        <v>381</v>
      </c>
    </row>
    <row r="197" s="1" customFormat="1" ht="24" customHeight="1">
      <c r="B197" s="168"/>
      <c r="C197" s="182" t="s">
        <v>382</v>
      </c>
      <c r="D197" s="182" t="s">
        <v>140</v>
      </c>
      <c r="E197" s="183" t="s">
        <v>383</v>
      </c>
      <c r="F197" s="184" t="s">
        <v>384</v>
      </c>
      <c r="G197" s="185" t="s">
        <v>190</v>
      </c>
      <c r="H197" s="186">
        <v>4</v>
      </c>
      <c r="I197" s="187"/>
      <c r="J197" s="186">
        <f>ROUND(I197*H197,3)</f>
        <v>0</v>
      </c>
      <c r="K197" s="184" t="s">
        <v>1</v>
      </c>
      <c r="L197" s="188"/>
      <c r="M197" s="189" t="s">
        <v>1</v>
      </c>
      <c r="N197" s="190" t="s">
        <v>38</v>
      </c>
      <c r="O197" s="69"/>
      <c r="P197" s="177">
        <f>O197*H197</f>
        <v>0</v>
      </c>
      <c r="Q197" s="177">
        <v>0</v>
      </c>
      <c r="R197" s="177">
        <f>Q197*H197</f>
        <v>0</v>
      </c>
      <c r="S197" s="177">
        <v>0</v>
      </c>
      <c r="T197" s="178">
        <f>S197*H197</f>
        <v>0</v>
      </c>
      <c r="AR197" s="179" t="s">
        <v>158</v>
      </c>
      <c r="AT197" s="179" t="s">
        <v>140</v>
      </c>
      <c r="AU197" s="179" t="s">
        <v>119</v>
      </c>
      <c r="AY197" s="14" t="s">
        <v>113</v>
      </c>
      <c r="BE197" s="180">
        <f>IF(N197="základná",J197,0)</f>
        <v>0</v>
      </c>
      <c r="BF197" s="180">
        <f>IF(N197="znížená",J197,0)</f>
        <v>0</v>
      </c>
      <c r="BG197" s="180">
        <f>IF(N197="zákl. prenesená",J197,0)</f>
        <v>0</v>
      </c>
      <c r="BH197" s="180">
        <f>IF(N197="zníž. prenesená",J197,0)</f>
        <v>0</v>
      </c>
      <c r="BI197" s="180">
        <f>IF(N197="nulová",J197,0)</f>
        <v>0</v>
      </c>
      <c r="BJ197" s="14" t="s">
        <v>119</v>
      </c>
      <c r="BK197" s="181">
        <f>ROUND(I197*H197,3)</f>
        <v>0</v>
      </c>
      <c r="BL197" s="14" t="s">
        <v>183</v>
      </c>
      <c r="BM197" s="179" t="s">
        <v>385</v>
      </c>
    </row>
    <row r="198" s="1" customFormat="1" ht="24" customHeight="1">
      <c r="B198" s="168"/>
      <c r="C198" s="169" t="s">
        <v>386</v>
      </c>
      <c r="D198" s="169" t="s">
        <v>114</v>
      </c>
      <c r="E198" s="170" t="s">
        <v>387</v>
      </c>
      <c r="F198" s="171" t="s">
        <v>388</v>
      </c>
      <c r="G198" s="172" t="s">
        <v>190</v>
      </c>
      <c r="H198" s="173">
        <v>1</v>
      </c>
      <c r="I198" s="174"/>
      <c r="J198" s="173">
        <f>ROUND(I198*H198,3)</f>
        <v>0</v>
      </c>
      <c r="K198" s="171" t="s">
        <v>144</v>
      </c>
      <c r="L198" s="33"/>
      <c r="M198" s="175" t="s">
        <v>1</v>
      </c>
      <c r="N198" s="176" t="s">
        <v>38</v>
      </c>
      <c r="O198" s="69"/>
      <c r="P198" s="177">
        <f>O198*H198</f>
        <v>0</v>
      </c>
      <c r="Q198" s="177">
        <v>5.0000000000000002E-05</v>
      </c>
      <c r="R198" s="177">
        <f>Q198*H198</f>
        <v>5.0000000000000002E-05</v>
      </c>
      <c r="S198" s="177">
        <v>0</v>
      </c>
      <c r="T198" s="178">
        <f>S198*H198</f>
        <v>0</v>
      </c>
      <c r="AR198" s="179" t="s">
        <v>183</v>
      </c>
      <c r="AT198" s="179" t="s">
        <v>114</v>
      </c>
      <c r="AU198" s="179" t="s">
        <v>119</v>
      </c>
      <c r="AY198" s="14" t="s">
        <v>113</v>
      </c>
      <c r="BE198" s="180">
        <f>IF(N198="základná",J198,0)</f>
        <v>0</v>
      </c>
      <c r="BF198" s="180">
        <f>IF(N198="znížená",J198,0)</f>
        <v>0</v>
      </c>
      <c r="BG198" s="180">
        <f>IF(N198="zákl. prenesená",J198,0)</f>
        <v>0</v>
      </c>
      <c r="BH198" s="180">
        <f>IF(N198="zníž. prenesená",J198,0)</f>
        <v>0</v>
      </c>
      <c r="BI198" s="180">
        <f>IF(N198="nulová",J198,0)</f>
        <v>0</v>
      </c>
      <c r="BJ198" s="14" t="s">
        <v>119</v>
      </c>
      <c r="BK198" s="181">
        <f>ROUND(I198*H198,3)</f>
        <v>0</v>
      </c>
      <c r="BL198" s="14" t="s">
        <v>183</v>
      </c>
      <c r="BM198" s="179" t="s">
        <v>389</v>
      </c>
    </row>
    <row r="199" s="1" customFormat="1" ht="24" customHeight="1">
      <c r="B199" s="168"/>
      <c r="C199" s="182" t="s">
        <v>390</v>
      </c>
      <c r="D199" s="182" t="s">
        <v>140</v>
      </c>
      <c r="E199" s="183" t="s">
        <v>391</v>
      </c>
      <c r="F199" s="184" t="s">
        <v>392</v>
      </c>
      <c r="G199" s="185" t="s">
        <v>190</v>
      </c>
      <c r="H199" s="186">
        <v>1</v>
      </c>
      <c r="I199" s="187"/>
      <c r="J199" s="186">
        <f>ROUND(I199*H199,3)</f>
        <v>0</v>
      </c>
      <c r="K199" s="184" t="s">
        <v>144</v>
      </c>
      <c r="L199" s="188"/>
      <c r="M199" s="189" t="s">
        <v>1</v>
      </c>
      <c r="N199" s="190" t="s">
        <v>38</v>
      </c>
      <c r="O199" s="69"/>
      <c r="P199" s="177">
        <f>O199*H199</f>
        <v>0</v>
      </c>
      <c r="Q199" s="177">
        <v>8.0000000000000007E-05</v>
      </c>
      <c r="R199" s="177">
        <f>Q199*H199</f>
        <v>8.0000000000000007E-05</v>
      </c>
      <c r="S199" s="177">
        <v>0</v>
      </c>
      <c r="T199" s="178">
        <f>S199*H199</f>
        <v>0</v>
      </c>
      <c r="AR199" s="179" t="s">
        <v>158</v>
      </c>
      <c r="AT199" s="179" t="s">
        <v>140</v>
      </c>
      <c r="AU199" s="179" t="s">
        <v>119</v>
      </c>
      <c r="AY199" s="14" t="s">
        <v>113</v>
      </c>
      <c r="BE199" s="180">
        <f>IF(N199="základná",J199,0)</f>
        <v>0</v>
      </c>
      <c r="BF199" s="180">
        <f>IF(N199="znížená",J199,0)</f>
        <v>0</v>
      </c>
      <c r="BG199" s="180">
        <f>IF(N199="zákl. prenesená",J199,0)</f>
        <v>0</v>
      </c>
      <c r="BH199" s="180">
        <f>IF(N199="zníž. prenesená",J199,0)</f>
        <v>0</v>
      </c>
      <c r="BI199" s="180">
        <f>IF(N199="nulová",J199,0)</f>
        <v>0</v>
      </c>
      <c r="BJ199" s="14" t="s">
        <v>119</v>
      </c>
      <c r="BK199" s="181">
        <f>ROUND(I199*H199,3)</f>
        <v>0</v>
      </c>
      <c r="BL199" s="14" t="s">
        <v>183</v>
      </c>
      <c r="BM199" s="179" t="s">
        <v>393</v>
      </c>
    </row>
    <row r="200" s="1" customFormat="1" ht="16.5" customHeight="1">
      <c r="B200" s="168"/>
      <c r="C200" s="169" t="s">
        <v>394</v>
      </c>
      <c r="D200" s="169" t="s">
        <v>114</v>
      </c>
      <c r="E200" s="170" t="s">
        <v>395</v>
      </c>
      <c r="F200" s="171" t="s">
        <v>396</v>
      </c>
      <c r="G200" s="172" t="s">
        <v>190</v>
      </c>
      <c r="H200" s="173">
        <v>2</v>
      </c>
      <c r="I200" s="174"/>
      <c r="J200" s="173">
        <f>ROUND(I200*H200,3)</f>
        <v>0</v>
      </c>
      <c r="K200" s="171" t="s">
        <v>1</v>
      </c>
      <c r="L200" s="33"/>
      <c r="M200" s="175" t="s">
        <v>1</v>
      </c>
      <c r="N200" s="176" t="s">
        <v>38</v>
      </c>
      <c r="O200" s="69"/>
      <c r="P200" s="177">
        <f>O200*H200</f>
        <v>0</v>
      </c>
      <c r="Q200" s="177">
        <v>0</v>
      </c>
      <c r="R200" s="177">
        <f>Q200*H200</f>
        <v>0</v>
      </c>
      <c r="S200" s="177">
        <v>0</v>
      </c>
      <c r="T200" s="178">
        <f>S200*H200</f>
        <v>0</v>
      </c>
      <c r="AR200" s="179" t="s">
        <v>183</v>
      </c>
      <c r="AT200" s="179" t="s">
        <v>114</v>
      </c>
      <c r="AU200" s="179" t="s">
        <v>119</v>
      </c>
      <c r="AY200" s="14" t="s">
        <v>113</v>
      </c>
      <c r="BE200" s="180">
        <f>IF(N200="základná",J200,0)</f>
        <v>0</v>
      </c>
      <c r="BF200" s="180">
        <f>IF(N200="znížená",J200,0)</f>
        <v>0</v>
      </c>
      <c r="BG200" s="180">
        <f>IF(N200="zákl. prenesená",J200,0)</f>
        <v>0</v>
      </c>
      <c r="BH200" s="180">
        <f>IF(N200="zníž. prenesená",J200,0)</f>
        <v>0</v>
      </c>
      <c r="BI200" s="180">
        <f>IF(N200="nulová",J200,0)</f>
        <v>0</v>
      </c>
      <c r="BJ200" s="14" t="s">
        <v>119</v>
      </c>
      <c r="BK200" s="181">
        <f>ROUND(I200*H200,3)</f>
        <v>0</v>
      </c>
      <c r="BL200" s="14" t="s">
        <v>183</v>
      </c>
      <c r="BM200" s="179" t="s">
        <v>397</v>
      </c>
    </row>
    <row r="201" s="1" customFormat="1" ht="24" customHeight="1">
      <c r="B201" s="168"/>
      <c r="C201" s="182" t="s">
        <v>398</v>
      </c>
      <c r="D201" s="182" t="s">
        <v>140</v>
      </c>
      <c r="E201" s="183" t="s">
        <v>399</v>
      </c>
      <c r="F201" s="184" t="s">
        <v>400</v>
      </c>
      <c r="G201" s="185" t="s">
        <v>190</v>
      </c>
      <c r="H201" s="186">
        <v>2</v>
      </c>
      <c r="I201" s="187"/>
      <c r="J201" s="186">
        <f>ROUND(I201*H201,3)</f>
        <v>0</v>
      </c>
      <c r="K201" s="184" t="s">
        <v>1</v>
      </c>
      <c r="L201" s="188"/>
      <c r="M201" s="189" t="s">
        <v>1</v>
      </c>
      <c r="N201" s="190" t="s">
        <v>38</v>
      </c>
      <c r="O201" s="69"/>
      <c r="P201" s="177">
        <f>O201*H201</f>
        <v>0</v>
      </c>
      <c r="Q201" s="177">
        <v>0</v>
      </c>
      <c r="R201" s="177">
        <f>Q201*H201</f>
        <v>0</v>
      </c>
      <c r="S201" s="177">
        <v>0</v>
      </c>
      <c r="T201" s="178">
        <f>S201*H201</f>
        <v>0</v>
      </c>
      <c r="AR201" s="179" t="s">
        <v>158</v>
      </c>
      <c r="AT201" s="179" t="s">
        <v>140</v>
      </c>
      <c r="AU201" s="179" t="s">
        <v>119</v>
      </c>
      <c r="AY201" s="14" t="s">
        <v>113</v>
      </c>
      <c r="BE201" s="180">
        <f>IF(N201="základná",J201,0)</f>
        <v>0</v>
      </c>
      <c r="BF201" s="180">
        <f>IF(N201="znížená",J201,0)</f>
        <v>0</v>
      </c>
      <c r="BG201" s="180">
        <f>IF(N201="zákl. prenesená",J201,0)</f>
        <v>0</v>
      </c>
      <c r="BH201" s="180">
        <f>IF(N201="zníž. prenesená",J201,0)</f>
        <v>0</v>
      </c>
      <c r="BI201" s="180">
        <f>IF(N201="nulová",J201,0)</f>
        <v>0</v>
      </c>
      <c r="BJ201" s="14" t="s">
        <v>119</v>
      </c>
      <c r="BK201" s="181">
        <f>ROUND(I201*H201,3)</f>
        <v>0</v>
      </c>
      <c r="BL201" s="14" t="s">
        <v>183</v>
      </c>
      <c r="BM201" s="179" t="s">
        <v>401</v>
      </c>
    </row>
    <row r="202" s="1" customFormat="1" ht="16.5" customHeight="1">
      <c r="B202" s="168"/>
      <c r="C202" s="169" t="s">
        <v>402</v>
      </c>
      <c r="D202" s="169" t="s">
        <v>114</v>
      </c>
      <c r="E202" s="170" t="s">
        <v>403</v>
      </c>
      <c r="F202" s="171" t="s">
        <v>404</v>
      </c>
      <c r="G202" s="172" t="s">
        <v>190</v>
      </c>
      <c r="H202" s="173">
        <v>1</v>
      </c>
      <c r="I202" s="174"/>
      <c r="J202" s="173">
        <f>ROUND(I202*H202,3)</f>
        <v>0</v>
      </c>
      <c r="K202" s="171" t="s">
        <v>1</v>
      </c>
      <c r="L202" s="33"/>
      <c r="M202" s="175" t="s">
        <v>1</v>
      </c>
      <c r="N202" s="176" t="s">
        <v>38</v>
      </c>
      <c r="O202" s="69"/>
      <c r="P202" s="177">
        <f>O202*H202</f>
        <v>0</v>
      </c>
      <c r="Q202" s="177">
        <v>0</v>
      </c>
      <c r="R202" s="177">
        <f>Q202*H202</f>
        <v>0</v>
      </c>
      <c r="S202" s="177">
        <v>0</v>
      </c>
      <c r="T202" s="178">
        <f>S202*H202</f>
        <v>0</v>
      </c>
      <c r="AR202" s="179" t="s">
        <v>183</v>
      </c>
      <c r="AT202" s="179" t="s">
        <v>114</v>
      </c>
      <c r="AU202" s="179" t="s">
        <v>119</v>
      </c>
      <c r="AY202" s="14" t="s">
        <v>113</v>
      </c>
      <c r="BE202" s="180">
        <f>IF(N202="základná",J202,0)</f>
        <v>0</v>
      </c>
      <c r="BF202" s="180">
        <f>IF(N202="znížená",J202,0)</f>
        <v>0</v>
      </c>
      <c r="BG202" s="180">
        <f>IF(N202="zákl. prenesená",J202,0)</f>
        <v>0</v>
      </c>
      <c r="BH202" s="180">
        <f>IF(N202="zníž. prenesená",J202,0)</f>
        <v>0</v>
      </c>
      <c r="BI202" s="180">
        <f>IF(N202="nulová",J202,0)</f>
        <v>0</v>
      </c>
      <c r="BJ202" s="14" t="s">
        <v>119</v>
      </c>
      <c r="BK202" s="181">
        <f>ROUND(I202*H202,3)</f>
        <v>0</v>
      </c>
      <c r="BL202" s="14" t="s">
        <v>183</v>
      </c>
      <c r="BM202" s="179" t="s">
        <v>405</v>
      </c>
    </row>
    <row r="203" s="1" customFormat="1" ht="16.5" customHeight="1">
      <c r="B203" s="168"/>
      <c r="C203" s="182" t="s">
        <v>406</v>
      </c>
      <c r="D203" s="182" t="s">
        <v>140</v>
      </c>
      <c r="E203" s="183" t="s">
        <v>407</v>
      </c>
      <c r="F203" s="184" t="s">
        <v>408</v>
      </c>
      <c r="G203" s="185" t="s">
        <v>190</v>
      </c>
      <c r="H203" s="186">
        <v>1</v>
      </c>
      <c r="I203" s="187"/>
      <c r="J203" s="186">
        <f>ROUND(I203*H203,3)</f>
        <v>0</v>
      </c>
      <c r="K203" s="184" t="s">
        <v>1</v>
      </c>
      <c r="L203" s="188"/>
      <c r="M203" s="189" t="s">
        <v>1</v>
      </c>
      <c r="N203" s="190" t="s">
        <v>38</v>
      </c>
      <c r="O203" s="69"/>
      <c r="P203" s="177">
        <f>O203*H203</f>
        <v>0</v>
      </c>
      <c r="Q203" s="177">
        <v>0</v>
      </c>
      <c r="R203" s="177">
        <f>Q203*H203</f>
        <v>0</v>
      </c>
      <c r="S203" s="177">
        <v>0</v>
      </c>
      <c r="T203" s="178">
        <f>S203*H203</f>
        <v>0</v>
      </c>
      <c r="AR203" s="179" t="s">
        <v>158</v>
      </c>
      <c r="AT203" s="179" t="s">
        <v>140</v>
      </c>
      <c r="AU203" s="179" t="s">
        <v>119</v>
      </c>
      <c r="AY203" s="14" t="s">
        <v>113</v>
      </c>
      <c r="BE203" s="180">
        <f>IF(N203="základná",J203,0)</f>
        <v>0</v>
      </c>
      <c r="BF203" s="180">
        <f>IF(N203="znížená",J203,0)</f>
        <v>0</v>
      </c>
      <c r="BG203" s="180">
        <f>IF(N203="zákl. prenesená",J203,0)</f>
        <v>0</v>
      </c>
      <c r="BH203" s="180">
        <f>IF(N203="zníž. prenesená",J203,0)</f>
        <v>0</v>
      </c>
      <c r="BI203" s="180">
        <f>IF(N203="nulová",J203,0)</f>
        <v>0</v>
      </c>
      <c r="BJ203" s="14" t="s">
        <v>119</v>
      </c>
      <c r="BK203" s="181">
        <f>ROUND(I203*H203,3)</f>
        <v>0</v>
      </c>
      <c r="BL203" s="14" t="s">
        <v>183</v>
      </c>
      <c r="BM203" s="179" t="s">
        <v>409</v>
      </c>
    </row>
    <row r="204" s="1" customFormat="1" ht="24" customHeight="1">
      <c r="B204" s="168"/>
      <c r="C204" s="169" t="s">
        <v>410</v>
      </c>
      <c r="D204" s="169" t="s">
        <v>114</v>
      </c>
      <c r="E204" s="170" t="s">
        <v>411</v>
      </c>
      <c r="F204" s="171" t="s">
        <v>412</v>
      </c>
      <c r="G204" s="172" t="s">
        <v>157</v>
      </c>
      <c r="H204" s="173">
        <v>69.200000000000003</v>
      </c>
      <c r="I204" s="174"/>
      <c r="J204" s="173">
        <f>ROUND(I204*H204,3)</f>
        <v>0</v>
      </c>
      <c r="K204" s="171" t="s">
        <v>1</v>
      </c>
      <c r="L204" s="33"/>
      <c r="M204" s="175" t="s">
        <v>1</v>
      </c>
      <c r="N204" s="176" t="s">
        <v>38</v>
      </c>
      <c r="O204" s="69"/>
      <c r="P204" s="177">
        <f>O204*H204</f>
        <v>0</v>
      </c>
      <c r="Q204" s="177">
        <v>0</v>
      </c>
      <c r="R204" s="177">
        <f>Q204*H204</f>
        <v>0</v>
      </c>
      <c r="S204" s="177">
        <v>0</v>
      </c>
      <c r="T204" s="178">
        <f>S204*H204</f>
        <v>0</v>
      </c>
      <c r="AR204" s="179" t="s">
        <v>183</v>
      </c>
      <c r="AT204" s="179" t="s">
        <v>114</v>
      </c>
      <c r="AU204" s="179" t="s">
        <v>119</v>
      </c>
      <c r="AY204" s="14" t="s">
        <v>113</v>
      </c>
      <c r="BE204" s="180">
        <f>IF(N204="základná",J204,0)</f>
        <v>0</v>
      </c>
      <c r="BF204" s="180">
        <f>IF(N204="znížená",J204,0)</f>
        <v>0</v>
      </c>
      <c r="BG204" s="180">
        <f>IF(N204="zákl. prenesená",J204,0)</f>
        <v>0</v>
      </c>
      <c r="BH204" s="180">
        <f>IF(N204="zníž. prenesená",J204,0)</f>
        <v>0</v>
      </c>
      <c r="BI204" s="180">
        <f>IF(N204="nulová",J204,0)</f>
        <v>0</v>
      </c>
      <c r="BJ204" s="14" t="s">
        <v>119</v>
      </c>
      <c r="BK204" s="181">
        <f>ROUND(I204*H204,3)</f>
        <v>0</v>
      </c>
      <c r="BL204" s="14" t="s">
        <v>183</v>
      </c>
      <c r="BM204" s="179" t="s">
        <v>413</v>
      </c>
    </row>
    <row r="205" s="1" customFormat="1" ht="24" customHeight="1">
      <c r="B205" s="168"/>
      <c r="C205" s="169" t="s">
        <v>414</v>
      </c>
      <c r="D205" s="169" t="s">
        <v>114</v>
      </c>
      <c r="E205" s="170" t="s">
        <v>415</v>
      </c>
      <c r="F205" s="171" t="s">
        <v>416</v>
      </c>
      <c r="G205" s="172" t="s">
        <v>157</v>
      </c>
      <c r="H205" s="173">
        <v>69.200000000000003</v>
      </c>
      <c r="I205" s="174"/>
      <c r="J205" s="173">
        <f>ROUND(I205*H205,3)</f>
        <v>0</v>
      </c>
      <c r="K205" s="171" t="s">
        <v>1</v>
      </c>
      <c r="L205" s="33"/>
      <c r="M205" s="175" t="s">
        <v>1</v>
      </c>
      <c r="N205" s="176" t="s">
        <v>38</v>
      </c>
      <c r="O205" s="69"/>
      <c r="P205" s="177">
        <f>O205*H205</f>
        <v>0</v>
      </c>
      <c r="Q205" s="177">
        <v>0</v>
      </c>
      <c r="R205" s="177">
        <f>Q205*H205</f>
        <v>0</v>
      </c>
      <c r="S205" s="177">
        <v>0</v>
      </c>
      <c r="T205" s="178">
        <f>S205*H205</f>
        <v>0</v>
      </c>
      <c r="AR205" s="179" t="s">
        <v>183</v>
      </c>
      <c r="AT205" s="179" t="s">
        <v>114</v>
      </c>
      <c r="AU205" s="179" t="s">
        <v>119</v>
      </c>
      <c r="AY205" s="14" t="s">
        <v>113</v>
      </c>
      <c r="BE205" s="180">
        <f>IF(N205="základná",J205,0)</f>
        <v>0</v>
      </c>
      <c r="BF205" s="180">
        <f>IF(N205="znížená",J205,0)</f>
        <v>0</v>
      </c>
      <c r="BG205" s="180">
        <f>IF(N205="zákl. prenesená",J205,0)</f>
        <v>0</v>
      </c>
      <c r="BH205" s="180">
        <f>IF(N205="zníž. prenesená",J205,0)</f>
        <v>0</v>
      </c>
      <c r="BI205" s="180">
        <f>IF(N205="nulová",J205,0)</f>
        <v>0</v>
      </c>
      <c r="BJ205" s="14" t="s">
        <v>119</v>
      </c>
      <c r="BK205" s="181">
        <f>ROUND(I205*H205,3)</f>
        <v>0</v>
      </c>
      <c r="BL205" s="14" t="s">
        <v>183</v>
      </c>
      <c r="BM205" s="179" t="s">
        <v>417</v>
      </c>
    </row>
    <row r="206" s="1" customFormat="1" ht="24" customHeight="1">
      <c r="B206" s="168"/>
      <c r="C206" s="169" t="s">
        <v>418</v>
      </c>
      <c r="D206" s="169" t="s">
        <v>114</v>
      </c>
      <c r="E206" s="170" t="s">
        <v>419</v>
      </c>
      <c r="F206" s="171" t="s">
        <v>420</v>
      </c>
      <c r="G206" s="172" t="s">
        <v>143</v>
      </c>
      <c r="H206" s="173">
        <v>0.13400000000000001</v>
      </c>
      <c r="I206" s="174"/>
      <c r="J206" s="173">
        <f>ROUND(I206*H206,3)</f>
        <v>0</v>
      </c>
      <c r="K206" s="171" t="s">
        <v>144</v>
      </c>
      <c r="L206" s="33"/>
      <c r="M206" s="175" t="s">
        <v>1</v>
      </c>
      <c r="N206" s="176" t="s">
        <v>38</v>
      </c>
      <c r="O206" s="69"/>
      <c r="P206" s="177">
        <f>O206*H206</f>
        <v>0</v>
      </c>
      <c r="Q206" s="177">
        <v>0</v>
      </c>
      <c r="R206" s="177">
        <f>Q206*H206</f>
        <v>0</v>
      </c>
      <c r="S206" s="177">
        <v>0</v>
      </c>
      <c r="T206" s="178">
        <f>S206*H206</f>
        <v>0</v>
      </c>
      <c r="AR206" s="179" t="s">
        <v>183</v>
      </c>
      <c r="AT206" s="179" t="s">
        <v>114</v>
      </c>
      <c r="AU206" s="179" t="s">
        <v>119</v>
      </c>
      <c r="AY206" s="14" t="s">
        <v>113</v>
      </c>
      <c r="BE206" s="180">
        <f>IF(N206="základná",J206,0)</f>
        <v>0</v>
      </c>
      <c r="BF206" s="180">
        <f>IF(N206="znížená",J206,0)</f>
        <v>0</v>
      </c>
      <c r="BG206" s="180">
        <f>IF(N206="zákl. prenesená",J206,0)</f>
        <v>0</v>
      </c>
      <c r="BH206" s="180">
        <f>IF(N206="zníž. prenesená",J206,0)</f>
        <v>0</v>
      </c>
      <c r="BI206" s="180">
        <f>IF(N206="nulová",J206,0)</f>
        <v>0</v>
      </c>
      <c r="BJ206" s="14" t="s">
        <v>119</v>
      </c>
      <c r="BK206" s="181">
        <f>ROUND(I206*H206,3)</f>
        <v>0</v>
      </c>
      <c r="BL206" s="14" t="s">
        <v>183</v>
      </c>
      <c r="BM206" s="179" t="s">
        <v>421</v>
      </c>
    </row>
    <row r="207" s="11" customFormat="1" ht="22.8" customHeight="1">
      <c r="B207" s="157"/>
      <c r="D207" s="158" t="s">
        <v>71</v>
      </c>
      <c r="E207" s="191" t="s">
        <v>422</v>
      </c>
      <c r="F207" s="191" t="s">
        <v>345</v>
      </c>
      <c r="I207" s="160"/>
      <c r="J207" s="192">
        <f>BK207</f>
        <v>0</v>
      </c>
      <c r="L207" s="157"/>
      <c r="M207" s="162"/>
      <c r="N207" s="163"/>
      <c r="O207" s="163"/>
      <c r="P207" s="164">
        <f>SUM(P208:P216)</f>
        <v>0</v>
      </c>
      <c r="Q207" s="163"/>
      <c r="R207" s="164">
        <f>SUM(R208:R216)</f>
        <v>0.068750000000000006</v>
      </c>
      <c r="S207" s="163"/>
      <c r="T207" s="165">
        <f>SUM(T208:T216)</f>
        <v>0</v>
      </c>
      <c r="AR207" s="158" t="s">
        <v>119</v>
      </c>
      <c r="AT207" s="166" t="s">
        <v>71</v>
      </c>
      <c r="AU207" s="166" t="s">
        <v>80</v>
      </c>
      <c r="AY207" s="158" t="s">
        <v>113</v>
      </c>
      <c r="BK207" s="167">
        <f>SUM(BK208:BK216)</f>
        <v>0</v>
      </c>
    </row>
    <row r="208" s="1" customFormat="1" ht="24" customHeight="1">
      <c r="B208" s="168"/>
      <c r="C208" s="169" t="s">
        <v>423</v>
      </c>
      <c r="D208" s="169" t="s">
        <v>114</v>
      </c>
      <c r="E208" s="170" t="s">
        <v>424</v>
      </c>
      <c r="F208" s="171" t="s">
        <v>425</v>
      </c>
      <c r="G208" s="172" t="s">
        <v>426</v>
      </c>
      <c r="H208" s="173">
        <v>2</v>
      </c>
      <c r="I208" s="174"/>
      <c r="J208" s="173">
        <f>ROUND(I208*H208,3)</f>
        <v>0</v>
      </c>
      <c r="K208" s="171" t="s">
        <v>144</v>
      </c>
      <c r="L208" s="33"/>
      <c r="M208" s="175" t="s">
        <v>1</v>
      </c>
      <c r="N208" s="176" t="s">
        <v>38</v>
      </c>
      <c r="O208" s="69"/>
      <c r="P208" s="177">
        <f>O208*H208</f>
        <v>0</v>
      </c>
      <c r="Q208" s="177">
        <v>0.00066</v>
      </c>
      <c r="R208" s="177">
        <f>Q208*H208</f>
        <v>0.00132</v>
      </c>
      <c r="S208" s="177">
        <v>0</v>
      </c>
      <c r="T208" s="178">
        <f>S208*H208</f>
        <v>0</v>
      </c>
      <c r="AR208" s="179" t="s">
        <v>183</v>
      </c>
      <c r="AT208" s="179" t="s">
        <v>114</v>
      </c>
      <c r="AU208" s="179" t="s">
        <v>119</v>
      </c>
      <c r="AY208" s="14" t="s">
        <v>113</v>
      </c>
      <c r="BE208" s="180">
        <f>IF(N208="základná",J208,0)</f>
        <v>0</v>
      </c>
      <c r="BF208" s="180">
        <f>IF(N208="znížená",J208,0)</f>
        <v>0</v>
      </c>
      <c r="BG208" s="180">
        <f>IF(N208="zákl. prenesená",J208,0)</f>
        <v>0</v>
      </c>
      <c r="BH208" s="180">
        <f>IF(N208="zníž. prenesená",J208,0)</f>
        <v>0</v>
      </c>
      <c r="BI208" s="180">
        <f>IF(N208="nulová",J208,0)</f>
        <v>0</v>
      </c>
      <c r="BJ208" s="14" t="s">
        <v>119</v>
      </c>
      <c r="BK208" s="181">
        <f>ROUND(I208*H208,3)</f>
        <v>0</v>
      </c>
      <c r="BL208" s="14" t="s">
        <v>183</v>
      </c>
      <c r="BM208" s="179" t="s">
        <v>427</v>
      </c>
    </row>
    <row r="209" s="1" customFormat="1" ht="36" customHeight="1">
      <c r="B209" s="168"/>
      <c r="C209" s="182" t="s">
        <v>428</v>
      </c>
      <c r="D209" s="182" t="s">
        <v>140</v>
      </c>
      <c r="E209" s="183" t="s">
        <v>429</v>
      </c>
      <c r="F209" s="184" t="s">
        <v>430</v>
      </c>
      <c r="G209" s="185" t="s">
        <v>190</v>
      </c>
      <c r="H209" s="186">
        <v>2</v>
      </c>
      <c r="I209" s="187"/>
      <c r="J209" s="186">
        <f>ROUND(I209*H209,3)</f>
        <v>0</v>
      </c>
      <c r="K209" s="184" t="s">
        <v>144</v>
      </c>
      <c r="L209" s="188"/>
      <c r="M209" s="189" t="s">
        <v>1</v>
      </c>
      <c r="N209" s="190" t="s">
        <v>38</v>
      </c>
      <c r="O209" s="69"/>
      <c r="P209" s="177">
        <f>O209*H209</f>
        <v>0</v>
      </c>
      <c r="Q209" s="177">
        <v>0.031</v>
      </c>
      <c r="R209" s="177">
        <f>Q209*H209</f>
        <v>0.062</v>
      </c>
      <c r="S209" s="177">
        <v>0</v>
      </c>
      <c r="T209" s="178">
        <f>S209*H209</f>
        <v>0</v>
      </c>
      <c r="AR209" s="179" t="s">
        <v>158</v>
      </c>
      <c r="AT209" s="179" t="s">
        <v>140</v>
      </c>
      <c r="AU209" s="179" t="s">
        <v>119</v>
      </c>
      <c r="AY209" s="14" t="s">
        <v>113</v>
      </c>
      <c r="BE209" s="180">
        <f>IF(N209="základná",J209,0)</f>
        <v>0</v>
      </c>
      <c r="BF209" s="180">
        <f>IF(N209="znížená",J209,0)</f>
        <v>0</v>
      </c>
      <c r="BG209" s="180">
        <f>IF(N209="zákl. prenesená",J209,0)</f>
        <v>0</v>
      </c>
      <c r="BH209" s="180">
        <f>IF(N209="zníž. prenesená",J209,0)</f>
        <v>0</v>
      </c>
      <c r="BI209" s="180">
        <f>IF(N209="nulová",J209,0)</f>
        <v>0</v>
      </c>
      <c r="BJ209" s="14" t="s">
        <v>119</v>
      </c>
      <c r="BK209" s="181">
        <f>ROUND(I209*H209,3)</f>
        <v>0</v>
      </c>
      <c r="BL209" s="14" t="s">
        <v>183</v>
      </c>
      <c r="BM209" s="179" t="s">
        <v>431</v>
      </c>
    </row>
    <row r="210" s="1" customFormat="1" ht="16.5" customHeight="1">
      <c r="B210" s="168"/>
      <c r="C210" s="169" t="s">
        <v>432</v>
      </c>
      <c r="D210" s="169" t="s">
        <v>114</v>
      </c>
      <c r="E210" s="170" t="s">
        <v>433</v>
      </c>
      <c r="F210" s="171" t="s">
        <v>434</v>
      </c>
      <c r="G210" s="172" t="s">
        <v>426</v>
      </c>
      <c r="H210" s="173">
        <v>1</v>
      </c>
      <c r="I210" s="174"/>
      <c r="J210" s="173">
        <f>ROUND(I210*H210,3)</f>
        <v>0</v>
      </c>
      <c r="K210" s="171" t="s">
        <v>144</v>
      </c>
      <c r="L210" s="33"/>
      <c r="M210" s="175" t="s">
        <v>1</v>
      </c>
      <c r="N210" s="176" t="s">
        <v>38</v>
      </c>
      <c r="O210" s="69"/>
      <c r="P210" s="177">
        <f>O210*H210</f>
        <v>0</v>
      </c>
      <c r="Q210" s="177">
        <v>0.00027999999999999998</v>
      </c>
      <c r="R210" s="177">
        <f>Q210*H210</f>
        <v>0.00027999999999999998</v>
      </c>
      <c r="S210" s="177">
        <v>0</v>
      </c>
      <c r="T210" s="178">
        <f>S210*H210</f>
        <v>0</v>
      </c>
      <c r="AR210" s="179" t="s">
        <v>118</v>
      </c>
      <c r="AT210" s="179" t="s">
        <v>114</v>
      </c>
      <c r="AU210" s="179" t="s">
        <v>119</v>
      </c>
      <c r="AY210" s="14" t="s">
        <v>113</v>
      </c>
      <c r="BE210" s="180">
        <f>IF(N210="základná",J210,0)</f>
        <v>0</v>
      </c>
      <c r="BF210" s="180">
        <f>IF(N210="znížená",J210,0)</f>
        <v>0</v>
      </c>
      <c r="BG210" s="180">
        <f>IF(N210="zákl. prenesená",J210,0)</f>
        <v>0</v>
      </c>
      <c r="BH210" s="180">
        <f>IF(N210="zníž. prenesená",J210,0)</f>
        <v>0</v>
      </c>
      <c r="BI210" s="180">
        <f>IF(N210="nulová",J210,0)</f>
        <v>0</v>
      </c>
      <c r="BJ210" s="14" t="s">
        <v>119</v>
      </c>
      <c r="BK210" s="181">
        <f>ROUND(I210*H210,3)</f>
        <v>0</v>
      </c>
      <c r="BL210" s="14" t="s">
        <v>118</v>
      </c>
      <c r="BM210" s="179" t="s">
        <v>435</v>
      </c>
    </row>
    <row r="211" s="1" customFormat="1" ht="16.5" customHeight="1">
      <c r="B211" s="168"/>
      <c r="C211" s="182" t="s">
        <v>436</v>
      </c>
      <c r="D211" s="182" t="s">
        <v>140</v>
      </c>
      <c r="E211" s="183" t="s">
        <v>437</v>
      </c>
      <c r="F211" s="184" t="s">
        <v>438</v>
      </c>
      <c r="G211" s="185" t="s">
        <v>190</v>
      </c>
      <c r="H211" s="186">
        <v>1</v>
      </c>
      <c r="I211" s="187"/>
      <c r="J211" s="186">
        <f>ROUND(I211*H211,3)</f>
        <v>0</v>
      </c>
      <c r="K211" s="184" t="s">
        <v>1</v>
      </c>
      <c r="L211" s="188"/>
      <c r="M211" s="189" t="s">
        <v>1</v>
      </c>
      <c r="N211" s="190" t="s">
        <v>38</v>
      </c>
      <c r="O211" s="69"/>
      <c r="P211" s="177">
        <f>O211*H211</f>
        <v>0</v>
      </c>
      <c r="Q211" s="177">
        <v>0</v>
      </c>
      <c r="R211" s="177">
        <f>Q211*H211</f>
        <v>0</v>
      </c>
      <c r="S211" s="177">
        <v>0</v>
      </c>
      <c r="T211" s="178">
        <f>S211*H211</f>
        <v>0</v>
      </c>
      <c r="AR211" s="179" t="s">
        <v>145</v>
      </c>
      <c r="AT211" s="179" t="s">
        <v>140</v>
      </c>
      <c r="AU211" s="179" t="s">
        <v>119</v>
      </c>
      <c r="AY211" s="14" t="s">
        <v>113</v>
      </c>
      <c r="BE211" s="180">
        <f>IF(N211="základná",J211,0)</f>
        <v>0</v>
      </c>
      <c r="BF211" s="180">
        <f>IF(N211="znížená",J211,0)</f>
        <v>0</v>
      </c>
      <c r="BG211" s="180">
        <f>IF(N211="zákl. prenesená",J211,0)</f>
        <v>0</v>
      </c>
      <c r="BH211" s="180">
        <f>IF(N211="zníž. prenesená",J211,0)</f>
        <v>0</v>
      </c>
      <c r="BI211" s="180">
        <f>IF(N211="nulová",J211,0)</f>
        <v>0</v>
      </c>
      <c r="BJ211" s="14" t="s">
        <v>119</v>
      </c>
      <c r="BK211" s="181">
        <f>ROUND(I211*H211,3)</f>
        <v>0</v>
      </c>
      <c r="BL211" s="14" t="s">
        <v>118</v>
      </c>
      <c r="BM211" s="179" t="s">
        <v>439</v>
      </c>
    </row>
    <row r="212" s="1" customFormat="1" ht="16.5" customHeight="1">
      <c r="B212" s="168"/>
      <c r="C212" s="169" t="s">
        <v>440</v>
      </c>
      <c r="D212" s="169" t="s">
        <v>114</v>
      </c>
      <c r="E212" s="170" t="s">
        <v>441</v>
      </c>
      <c r="F212" s="171" t="s">
        <v>442</v>
      </c>
      <c r="G212" s="172" t="s">
        <v>443</v>
      </c>
      <c r="H212" s="173">
        <v>17</v>
      </c>
      <c r="I212" s="174"/>
      <c r="J212" s="173">
        <f>ROUND(I212*H212,3)</f>
        <v>0</v>
      </c>
      <c r="K212" s="171" t="s">
        <v>1</v>
      </c>
      <c r="L212" s="33"/>
      <c r="M212" s="175" t="s">
        <v>1</v>
      </c>
      <c r="N212" s="176" t="s">
        <v>38</v>
      </c>
      <c r="O212" s="69"/>
      <c r="P212" s="177">
        <f>O212*H212</f>
        <v>0</v>
      </c>
      <c r="Q212" s="177">
        <v>0</v>
      </c>
      <c r="R212" s="177">
        <f>Q212*H212</f>
        <v>0</v>
      </c>
      <c r="S212" s="177">
        <v>0</v>
      </c>
      <c r="T212" s="178">
        <f>S212*H212</f>
        <v>0</v>
      </c>
      <c r="AR212" s="179" t="s">
        <v>183</v>
      </c>
      <c r="AT212" s="179" t="s">
        <v>114</v>
      </c>
      <c r="AU212" s="179" t="s">
        <v>119</v>
      </c>
      <c r="AY212" s="14" t="s">
        <v>113</v>
      </c>
      <c r="BE212" s="180">
        <f>IF(N212="základná",J212,0)</f>
        <v>0</v>
      </c>
      <c r="BF212" s="180">
        <f>IF(N212="znížená",J212,0)</f>
        <v>0</v>
      </c>
      <c r="BG212" s="180">
        <f>IF(N212="zákl. prenesená",J212,0)</f>
        <v>0</v>
      </c>
      <c r="BH212" s="180">
        <f>IF(N212="zníž. prenesená",J212,0)</f>
        <v>0</v>
      </c>
      <c r="BI212" s="180">
        <f>IF(N212="nulová",J212,0)</f>
        <v>0</v>
      </c>
      <c r="BJ212" s="14" t="s">
        <v>119</v>
      </c>
      <c r="BK212" s="181">
        <f>ROUND(I212*H212,3)</f>
        <v>0</v>
      </c>
      <c r="BL212" s="14" t="s">
        <v>183</v>
      </c>
      <c r="BM212" s="179" t="s">
        <v>444</v>
      </c>
    </row>
    <row r="213" s="1" customFormat="1" ht="24" customHeight="1">
      <c r="B213" s="168"/>
      <c r="C213" s="182" t="s">
        <v>445</v>
      </c>
      <c r="D213" s="182" t="s">
        <v>140</v>
      </c>
      <c r="E213" s="183" t="s">
        <v>446</v>
      </c>
      <c r="F213" s="184" t="s">
        <v>447</v>
      </c>
      <c r="G213" s="185" t="s">
        <v>190</v>
      </c>
      <c r="H213" s="186">
        <v>17</v>
      </c>
      <c r="I213" s="187"/>
      <c r="J213" s="186">
        <f>ROUND(I213*H213,3)</f>
        <v>0</v>
      </c>
      <c r="K213" s="184" t="s">
        <v>144</v>
      </c>
      <c r="L213" s="188"/>
      <c r="M213" s="189" t="s">
        <v>1</v>
      </c>
      <c r="N213" s="190" t="s">
        <v>38</v>
      </c>
      <c r="O213" s="69"/>
      <c r="P213" s="177">
        <f>O213*H213</f>
        <v>0</v>
      </c>
      <c r="Q213" s="177">
        <v>0.00025000000000000001</v>
      </c>
      <c r="R213" s="177">
        <f>Q213*H213</f>
        <v>0.0042500000000000003</v>
      </c>
      <c r="S213" s="177">
        <v>0</v>
      </c>
      <c r="T213" s="178">
        <f>S213*H213</f>
        <v>0</v>
      </c>
      <c r="AR213" s="179" t="s">
        <v>158</v>
      </c>
      <c r="AT213" s="179" t="s">
        <v>140</v>
      </c>
      <c r="AU213" s="179" t="s">
        <v>119</v>
      </c>
      <c r="AY213" s="14" t="s">
        <v>113</v>
      </c>
      <c r="BE213" s="180">
        <f>IF(N213="základná",J213,0)</f>
        <v>0</v>
      </c>
      <c r="BF213" s="180">
        <f>IF(N213="znížená",J213,0)</f>
        <v>0</v>
      </c>
      <c r="BG213" s="180">
        <f>IF(N213="zákl. prenesená",J213,0)</f>
        <v>0</v>
      </c>
      <c r="BH213" s="180">
        <f>IF(N213="zníž. prenesená",J213,0)</f>
        <v>0</v>
      </c>
      <c r="BI213" s="180">
        <f>IF(N213="nulová",J213,0)</f>
        <v>0</v>
      </c>
      <c r="BJ213" s="14" t="s">
        <v>119</v>
      </c>
      <c r="BK213" s="181">
        <f>ROUND(I213*H213,3)</f>
        <v>0</v>
      </c>
      <c r="BL213" s="14" t="s">
        <v>183</v>
      </c>
      <c r="BM213" s="179" t="s">
        <v>448</v>
      </c>
    </row>
    <row r="214" s="1" customFormat="1" ht="24" customHeight="1">
      <c r="B214" s="168"/>
      <c r="C214" s="169" t="s">
        <v>449</v>
      </c>
      <c r="D214" s="169" t="s">
        <v>114</v>
      </c>
      <c r="E214" s="170" t="s">
        <v>450</v>
      </c>
      <c r="F214" s="171" t="s">
        <v>451</v>
      </c>
      <c r="G214" s="172" t="s">
        <v>190</v>
      </c>
      <c r="H214" s="173">
        <v>1</v>
      </c>
      <c r="I214" s="174"/>
      <c r="J214" s="173">
        <f>ROUND(I214*H214,3)</f>
        <v>0</v>
      </c>
      <c r="K214" s="171" t="s">
        <v>144</v>
      </c>
      <c r="L214" s="33"/>
      <c r="M214" s="175" t="s">
        <v>1</v>
      </c>
      <c r="N214" s="176" t="s">
        <v>38</v>
      </c>
      <c r="O214" s="69"/>
      <c r="P214" s="177">
        <f>O214*H214</f>
        <v>0</v>
      </c>
      <c r="Q214" s="177">
        <v>0</v>
      </c>
      <c r="R214" s="177">
        <f>Q214*H214</f>
        <v>0</v>
      </c>
      <c r="S214" s="177">
        <v>0</v>
      </c>
      <c r="T214" s="178">
        <f>S214*H214</f>
        <v>0</v>
      </c>
      <c r="AR214" s="179" t="s">
        <v>183</v>
      </c>
      <c r="AT214" s="179" t="s">
        <v>114</v>
      </c>
      <c r="AU214" s="179" t="s">
        <v>119</v>
      </c>
      <c r="AY214" s="14" t="s">
        <v>113</v>
      </c>
      <c r="BE214" s="180">
        <f>IF(N214="základná",J214,0)</f>
        <v>0</v>
      </c>
      <c r="BF214" s="180">
        <f>IF(N214="znížená",J214,0)</f>
        <v>0</v>
      </c>
      <c r="BG214" s="180">
        <f>IF(N214="zákl. prenesená",J214,0)</f>
        <v>0</v>
      </c>
      <c r="BH214" s="180">
        <f>IF(N214="zníž. prenesená",J214,0)</f>
        <v>0</v>
      </c>
      <c r="BI214" s="180">
        <f>IF(N214="nulová",J214,0)</f>
        <v>0</v>
      </c>
      <c r="BJ214" s="14" t="s">
        <v>119</v>
      </c>
      <c r="BK214" s="181">
        <f>ROUND(I214*H214,3)</f>
        <v>0</v>
      </c>
      <c r="BL214" s="14" t="s">
        <v>183</v>
      </c>
      <c r="BM214" s="179" t="s">
        <v>452</v>
      </c>
    </row>
    <row r="215" s="1" customFormat="1" ht="24" customHeight="1">
      <c r="B215" s="168"/>
      <c r="C215" s="182" t="s">
        <v>453</v>
      </c>
      <c r="D215" s="182" t="s">
        <v>140</v>
      </c>
      <c r="E215" s="183" t="s">
        <v>454</v>
      </c>
      <c r="F215" s="184" t="s">
        <v>455</v>
      </c>
      <c r="G215" s="185" t="s">
        <v>190</v>
      </c>
      <c r="H215" s="186">
        <v>1</v>
      </c>
      <c r="I215" s="187"/>
      <c r="J215" s="186">
        <f>ROUND(I215*H215,3)</f>
        <v>0</v>
      </c>
      <c r="K215" s="184" t="s">
        <v>144</v>
      </c>
      <c r="L215" s="188"/>
      <c r="M215" s="189" t="s">
        <v>1</v>
      </c>
      <c r="N215" s="190" t="s">
        <v>38</v>
      </c>
      <c r="O215" s="69"/>
      <c r="P215" s="177">
        <f>O215*H215</f>
        <v>0</v>
      </c>
      <c r="Q215" s="177">
        <v>0.00089999999999999998</v>
      </c>
      <c r="R215" s="177">
        <f>Q215*H215</f>
        <v>0.00089999999999999998</v>
      </c>
      <c r="S215" s="177">
        <v>0</v>
      </c>
      <c r="T215" s="178">
        <f>S215*H215</f>
        <v>0</v>
      </c>
      <c r="AR215" s="179" t="s">
        <v>158</v>
      </c>
      <c r="AT215" s="179" t="s">
        <v>140</v>
      </c>
      <c r="AU215" s="179" t="s">
        <v>119</v>
      </c>
      <c r="AY215" s="14" t="s">
        <v>113</v>
      </c>
      <c r="BE215" s="180">
        <f>IF(N215="základná",J215,0)</f>
        <v>0</v>
      </c>
      <c r="BF215" s="180">
        <f>IF(N215="znížená",J215,0)</f>
        <v>0</v>
      </c>
      <c r="BG215" s="180">
        <f>IF(N215="zákl. prenesená",J215,0)</f>
        <v>0</v>
      </c>
      <c r="BH215" s="180">
        <f>IF(N215="zníž. prenesená",J215,0)</f>
        <v>0</v>
      </c>
      <c r="BI215" s="180">
        <f>IF(N215="nulová",J215,0)</f>
        <v>0</v>
      </c>
      <c r="BJ215" s="14" t="s">
        <v>119</v>
      </c>
      <c r="BK215" s="181">
        <f>ROUND(I215*H215,3)</f>
        <v>0</v>
      </c>
      <c r="BL215" s="14" t="s">
        <v>183</v>
      </c>
      <c r="BM215" s="179" t="s">
        <v>456</v>
      </c>
    </row>
    <row r="216" s="1" customFormat="1" ht="24" customHeight="1">
      <c r="B216" s="168"/>
      <c r="C216" s="169" t="s">
        <v>457</v>
      </c>
      <c r="D216" s="169" t="s">
        <v>114</v>
      </c>
      <c r="E216" s="170" t="s">
        <v>458</v>
      </c>
      <c r="F216" s="171" t="s">
        <v>459</v>
      </c>
      <c r="G216" s="172" t="s">
        <v>143</v>
      </c>
      <c r="H216" s="173">
        <v>0.068000000000000005</v>
      </c>
      <c r="I216" s="174"/>
      <c r="J216" s="173">
        <f>ROUND(I216*H216,3)</f>
        <v>0</v>
      </c>
      <c r="K216" s="171" t="s">
        <v>144</v>
      </c>
      <c r="L216" s="33"/>
      <c r="M216" s="175" t="s">
        <v>1</v>
      </c>
      <c r="N216" s="176" t="s">
        <v>38</v>
      </c>
      <c r="O216" s="69"/>
      <c r="P216" s="177">
        <f>O216*H216</f>
        <v>0</v>
      </c>
      <c r="Q216" s="177">
        <v>0</v>
      </c>
      <c r="R216" s="177">
        <f>Q216*H216</f>
        <v>0</v>
      </c>
      <c r="S216" s="177">
        <v>0</v>
      </c>
      <c r="T216" s="178">
        <f>S216*H216</f>
        <v>0</v>
      </c>
      <c r="AR216" s="179" t="s">
        <v>183</v>
      </c>
      <c r="AT216" s="179" t="s">
        <v>114</v>
      </c>
      <c r="AU216" s="179" t="s">
        <v>119</v>
      </c>
      <c r="AY216" s="14" t="s">
        <v>113</v>
      </c>
      <c r="BE216" s="180">
        <f>IF(N216="základná",J216,0)</f>
        <v>0</v>
      </c>
      <c r="BF216" s="180">
        <f>IF(N216="znížená",J216,0)</f>
        <v>0</v>
      </c>
      <c r="BG216" s="180">
        <f>IF(N216="zákl. prenesená",J216,0)</f>
        <v>0</v>
      </c>
      <c r="BH216" s="180">
        <f>IF(N216="zníž. prenesená",J216,0)</f>
        <v>0</v>
      </c>
      <c r="BI216" s="180">
        <f>IF(N216="nulová",J216,0)</f>
        <v>0</v>
      </c>
      <c r="BJ216" s="14" t="s">
        <v>119</v>
      </c>
      <c r="BK216" s="181">
        <f>ROUND(I216*H216,3)</f>
        <v>0</v>
      </c>
      <c r="BL216" s="14" t="s">
        <v>183</v>
      </c>
      <c r="BM216" s="179" t="s">
        <v>460</v>
      </c>
    </row>
    <row r="217" s="11" customFormat="1" ht="25.92" customHeight="1">
      <c r="B217" s="157"/>
      <c r="D217" s="158" t="s">
        <v>71</v>
      </c>
      <c r="E217" s="159" t="s">
        <v>140</v>
      </c>
      <c r="F217" s="159" t="s">
        <v>461</v>
      </c>
      <c r="I217" s="160"/>
      <c r="J217" s="161">
        <f>BK217</f>
        <v>0</v>
      </c>
      <c r="L217" s="157"/>
      <c r="M217" s="162"/>
      <c r="N217" s="163"/>
      <c r="O217" s="163"/>
      <c r="P217" s="164">
        <f>P218</f>
        <v>0</v>
      </c>
      <c r="Q217" s="163"/>
      <c r="R217" s="164">
        <f>R218</f>
        <v>0</v>
      </c>
      <c r="S217" s="163"/>
      <c r="T217" s="165">
        <f>T218</f>
        <v>0</v>
      </c>
      <c r="AR217" s="158" t="s">
        <v>124</v>
      </c>
      <c r="AT217" s="166" t="s">
        <v>71</v>
      </c>
      <c r="AU217" s="166" t="s">
        <v>72</v>
      </c>
      <c r="AY217" s="158" t="s">
        <v>113</v>
      </c>
      <c r="BK217" s="167">
        <f>BK218</f>
        <v>0</v>
      </c>
    </row>
    <row r="218" s="11" customFormat="1" ht="22.8" customHeight="1">
      <c r="B218" s="157"/>
      <c r="D218" s="158" t="s">
        <v>71</v>
      </c>
      <c r="E218" s="191" t="s">
        <v>462</v>
      </c>
      <c r="F218" s="191" t="s">
        <v>463</v>
      </c>
      <c r="I218" s="160"/>
      <c r="J218" s="192">
        <f>BK218</f>
        <v>0</v>
      </c>
      <c r="L218" s="157"/>
      <c r="M218" s="162"/>
      <c r="N218" s="163"/>
      <c r="O218" s="163"/>
      <c r="P218" s="164">
        <f>SUM(P219:P220)</f>
        <v>0</v>
      </c>
      <c r="Q218" s="163"/>
      <c r="R218" s="164">
        <f>SUM(R219:R220)</f>
        <v>0</v>
      </c>
      <c r="S218" s="163"/>
      <c r="T218" s="165">
        <f>SUM(T219:T220)</f>
        <v>0</v>
      </c>
      <c r="AR218" s="158" t="s">
        <v>124</v>
      </c>
      <c r="AT218" s="166" t="s">
        <v>71</v>
      </c>
      <c r="AU218" s="166" t="s">
        <v>80</v>
      </c>
      <c r="AY218" s="158" t="s">
        <v>113</v>
      </c>
      <c r="BK218" s="167">
        <f>SUM(BK219:BK220)</f>
        <v>0</v>
      </c>
    </row>
    <row r="219" s="1" customFormat="1" ht="24" customHeight="1">
      <c r="B219" s="168"/>
      <c r="C219" s="169" t="s">
        <v>464</v>
      </c>
      <c r="D219" s="169" t="s">
        <v>114</v>
      </c>
      <c r="E219" s="170" t="s">
        <v>465</v>
      </c>
      <c r="F219" s="171" t="s">
        <v>466</v>
      </c>
      <c r="G219" s="172" t="s">
        <v>157</v>
      </c>
      <c r="H219" s="173">
        <v>44.5</v>
      </c>
      <c r="I219" s="174"/>
      <c r="J219" s="173">
        <f>ROUND(I219*H219,3)</f>
        <v>0</v>
      </c>
      <c r="K219" s="171" t="s">
        <v>1</v>
      </c>
      <c r="L219" s="33"/>
      <c r="M219" s="175" t="s">
        <v>1</v>
      </c>
      <c r="N219" s="176" t="s">
        <v>38</v>
      </c>
      <c r="O219" s="69"/>
      <c r="P219" s="177">
        <f>O219*H219</f>
        <v>0</v>
      </c>
      <c r="Q219" s="177">
        <v>0</v>
      </c>
      <c r="R219" s="177">
        <f>Q219*H219</f>
        <v>0</v>
      </c>
      <c r="S219" s="177">
        <v>0</v>
      </c>
      <c r="T219" s="178">
        <f>S219*H219</f>
        <v>0</v>
      </c>
      <c r="AR219" s="179" t="s">
        <v>382</v>
      </c>
      <c r="AT219" s="179" t="s">
        <v>114</v>
      </c>
      <c r="AU219" s="179" t="s">
        <v>119</v>
      </c>
      <c r="AY219" s="14" t="s">
        <v>113</v>
      </c>
      <c r="BE219" s="180">
        <f>IF(N219="základná",J219,0)</f>
        <v>0</v>
      </c>
      <c r="BF219" s="180">
        <f>IF(N219="znížená",J219,0)</f>
        <v>0</v>
      </c>
      <c r="BG219" s="180">
        <f>IF(N219="zákl. prenesená",J219,0)</f>
        <v>0</v>
      </c>
      <c r="BH219" s="180">
        <f>IF(N219="zníž. prenesená",J219,0)</f>
        <v>0</v>
      </c>
      <c r="BI219" s="180">
        <f>IF(N219="nulová",J219,0)</f>
        <v>0</v>
      </c>
      <c r="BJ219" s="14" t="s">
        <v>119</v>
      </c>
      <c r="BK219" s="181">
        <f>ROUND(I219*H219,3)</f>
        <v>0</v>
      </c>
      <c r="BL219" s="14" t="s">
        <v>382</v>
      </c>
      <c r="BM219" s="179" t="s">
        <v>467</v>
      </c>
    </row>
    <row r="220" s="1" customFormat="1" ht="16.5" customHeight="1">
      <c r="B220" s="168"/>
      <c r="C220" s="182" t="s">
        <v>238</v>
      </c>
      <c r="D220" s="182" t="s">
        <v>140</v>
      </c>
      <c r="E220" s="183" t="s">
        <v>468</v>
      </c>
      <c r="F220" s="184" t="s">
        <v>469</v>
      </c>
      <c r="G220" s="185" t="s">
        <v>157</v>
      </c>
      <c r="H220" s="186">
        <v>44.5</v>
      </c>
      <c r="I220" s="187"/>
      <c r="J220" s="186">
        <f>ROUND(I220*H220,3)</f>
        <v>0</v>
      </c>
      <c r="K220" s="184" t="s">
        <v>1</v>
      </c>
      <c r="L220" s="188"/>
      <c r="M220" s="193" t="s">
        <v>1</v>
      </c>
      <c r="N220" s="194" t="s">
        <v>38</v>
      </c>
      <c r="O220" s="195"/>
      <c r="P220" s="196">
        <f>O220*H220</f>
        <v>0</v>
      </c>
      <c r="Q220" s="196">
        <v>0</v>
      </c>
      <c r="R220" s="196">
        <f>Q220*H220</f>
        <v>0</v>
      </c>
      <c r="S220" s="196">
        <v>0</v>
      </c>
      <c r="T220" s="197">
        <f>S220*H220</f>
        <v>0</v>
      </c>
      <c r="AR220" s="179" t="s">
        <v>470</v>
      </c>
      <c r="AT220" s="179" t="s">
        <v>140</v>
      </c>
      <c r="AU220" s="179" t="s">
        <v>119</v>
      </c>
      <c r="AY220" s="14" t="s">
        <v>113</v>
      </c>
      <c r="BE220" s="180">
        <f>IF(N220="základná",J220,0)</f>
        <v>0</v>
      </c>
      <c r="BF220" s="180">
        <f>IF(N220="znížená",J220,0)</f>
        <v>0</v>
      </c>
      <c r="BG220" s="180">
        <f>IF(N220="zákl. prenesená",J220,0)</f>
        <v>0</v>
      </c>
      <c r="BH220" s="180">
        <f>IF(N220="zníž. prenesená",J220,0)</f>
        <v>0</v>
      </c>
      <c r="BI220" s="180">
        <f>IF(N220="nulová",J220,0)</f>
        <v>0</v>
      </c>
      <c r="BJ220" s="14" t="s">
        <v>119</v>
      </c>
      <c r="BK220" s="181">
        <f>ROUND(I220*H220,3)</f>
        <v>0</v>
      </c>
      <c r="BL220" s="14" t="s">
        <v>382</v>
      </c>
      <c r="BM220" s="179" t="s">
        <v>471</v>
      </c>
    </row>
    <row r="221" s="1" customFormat="1" ht="6.96" customHeight="1">
      <c r="B221" s="52"/>
      <c r="C221" s="53"/>
      <c r="D221" s="53"/>
      <c r="E221" s="53"/>
      <c r="F221" s="53"/>
      <c r="G221" s="53"/>
      <c r="H221" s="53"/>
      <c r="I221" s="131"/>
      <c r="J221" s="53"/>
      <c r="K221" s="53"/>
      <c r="L221" s="33"/>
    </row>
  </sheetData>
  <autoFilter ref="C125:K220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DESKTOP-A5F87IH\durih</dc:creator>
  <cp:lastModifiedBy>DESKTOP-A5F87IH\durih</cp:lastModifiedBy>
  <dcterms:created xsi:type="dcterms:W3CDTF">2019-05-09T13:52:01Z</dcterms:created>
  <dcterms:modified xsi:type="dcterms:W3CDTF">2019-05-09T13:52:04Z</dcterms:modified>
</cp:coreProperties>
</file>