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enkrosData\Export\"/>
    </mc:Choice>
  </mc:AlternateContent>
  <bookViews>
    <workbookView xWindow="0" yWindow="0" windowWidth="28800" windowHeight="12435"/>
  </bookViews>
  <sheets>
    <sheet name="Rekapitulácia stavby" sheetId="1" r:id="rId1"/>
    <sheet name="01 - Zateplenie obvodovýc..." sheetId="2" r:id="rId2"/>
    <sheet name="02 - Zateplenie stropu 1.PP" sheetId="3" r:id="rId3"/>
    <sheet name="03 - Zateplenie striech" sheetId="4" r:id="rId4"/>
    <sheet name="04 - Výmena otvorových ko..." sheetId="5" r:id="rId5"/>
    <sheet name="05 - Dažďová kanalizácia ..." sheetId="6" r:id="rId6"/>
    <sheet name="06 - Ústredné vykurovanie" sheetId="7" r:id="rId7"/>
    <sheet name="07 - Elektroinštalácia" sheetId="8" r:id="rId8"/>
    <sheet name="08 - Doplnenie rozvádzača R" sheetId="9" r:id="rId9"/>
    <sheet name="09 - Odizolovanie základo..." sheetId="10" r:id="rId10"/>
    <sheet name="10 - Rampa pre imobilných" sheetId="11" r:id="rId11"/>
    <sheet name="11 - OSVETLENIE, BLESKOZVOD" sheetId="12" r:id="rId12"/>
  </sheets>
  <definedNames>
    <definedName name="_xlnm._FilterDatabase" localSheetId="1" hidden="1">'01 - Zateplenie obvodovýc...'!$C$121:$K$157</definedName>
    <definedName name="_xlnm._FilterDatabase" localSheetId="2" hidden="1">'02 - Zateplenie stropu 1.PP'!$C$121:$K$138</definedName>
    <definedName name="_xlnm._FilterDatabase" localSheetId="3" hidden="1">'03 - Zateplenie striech'!$C$122:$K$188</definedName>
    <definedName name="_xlnm._FilterDatabase" localSheetId="4" hidden="1">'04 - Výmena otvorových ko...'!$C$125:$K$204</definedName>
    <definedName name="_xlnm._FilterDatabase" localSheetId="5" hidden="1">'05 - Dažďová kanalizácia ...'!$C$122:$K$171</definedName>
    <definedName name="_xlnm._FilterDatabase" localSheetId="6" hidden="1">'06 - Ústredné vykurovanie'!$C$124:$K$230</definedName>
    <definedName name="_xlnm._FilterDatabase" localSheetId="7" hidden="1">'07 - Elektroinštalácia'!$C$118:$K$172</definedName>
    <definedName name="_xlnm._FilterDatabase" localSheetId="8" hidden="1">'08 - Doplnenie rozvádzača R'!$C$117:$K$131</definedName>
    <definedName name="_xlnm._FilterDatabase" localSheetId="9" hidden="1">'09 - Odizolovanie základo...'!$C$126:$K$190</definedName>
    <definedName name="_xlnm._FilterDatabase" localSheetId="10" hidden="1">'10 - Rampa pre imobilných'!$C$125:$K$164</definedName>
    <definedName name="_xlnm._FilterDatabase" localSheetId="11" hidden="1">'11 - OSVETLENIE, BLESKOZVOD'!$C$123:$K$225</definedName>
    <definedName name="_xlnm.Print_Titles" localSheetId="1">'01 - Zateplenie obvodovýc...'!$121:$121</definedName>
    <definedName name="_xlnm.Print_Titles" localSheetId="2">'02 - Zateplenie stropu 1.PP'!$121:$121</definedName>
    <definedName name="_xlnm.Print_Titles" localSheetId="3">'03 - Zateplenie striech'!$122:$122</definedName>
    <definedName name="_xlnm.Print_Titles" localSheetId="4">'04 - Výmena otvorových ko...'!$125:$125</definedName>
    <definedName name="_xlnm.Print_Titles" localSheetId="5">'05 - Dažďová kanalizácia ...'!$122:$122</definedName>
    <definedName name="_xlnm.Print_Titles" localSheetId="6">'06 - Ústredné vykurovanie'!$124:$124</definedName>
    <definedName name="_xlnm.Print_Titles" localSheetId="7">'07 - Elektroinštalácia'!$118:$118</definedName>
    <definedName name="_xlnm.Print_Titles" localSheetId="8">'08 - Doplnenie rozvádzača R'!$117:$117</definedName>
    <definedName name="_xlnm.Print_Titles" localSheetId="9">'09 - Odizolovanie základo...'!$126:$126</definedName>
    <definedName name="_xlnm.Print_Titles" localSheetId="10">'10 - Rampa pre imobilných'!$125:$125</definedName>
    <definedName name="_xlnm.Print_Titles" localSheetId="11">'11 - OSVETLENIE, BLESKOZVOD'!$123:$123</definedName>
    <definedName name="_xlnm.Print_Titles" localSheetId="0">'Rekapitulácia stavby'!$92:$92</definedName>
    <definedName name="_xlnm.Print_Area" localSheetId="1">'01 - Zateplenie obvodovýc...'!$C$4:$J$76,'01 - Zateplenie obvodovýc...'!$C$82:$J$103,'01 - Zateplenie obvodovýc...'!$C$109:$J$157</definedName>
    <definedName name="_xlnm.Print_Area" localSheetId="2">'02 - Zateplenie stropu 1.PP'!$C$4:$J$76,'02 - Zateplenie stropu 1.PP'!$C$82:$J$103,'02 - Zateplenie stropu 1.PP'!$C$109:$J$138</definedName>
    <definedName name="_xlnm.Print_Area" localSheetId="3">'03 - Zateplenie striech'!$C$4:$J$76,'03 - Zateplenie striech'!$C$82:$J$104,'03 - Zateplenie striech'!$C$110:$J$188</definedName>
    <definedName name="_xlnm.Print_Area" localSheetId="4">'04 - Výmena otvorových ko...'!$C$4:$J$76,'04 - Výmena otvorových ko...'!$C$82:$J$107,'04 - Výmena otvorových ko...'!$C$113:$J$204</definedName>
    <definedName name="_xlnm.Print_Area" localSheetId="5">'05 - Dažďová kanalizácia ...'!$C$4:$J$76,'05 - Dažďová kanalizácia ...'!$C$82:$J$104,'05 - Dažďová kanalizácia ...'!$C$110:$J$171</definedName>
    <definedName name="_xlnm.Print_Area" localSheetId="6">'06 - Ústredné vykurovanie'!$C$4:$J$76,'06 - Ústredné vykurovanie'!$C$82:$J$106,'06 - Ústredné vykurovanie'!$C$112:$J$230</definedName>
    <definedName name="_xlnm.Print_Area" localSheetId="7">'07 - Elektroinštalácia'!$C$4:$J$76,'07 - Elektroinštalácia'!$C$82:$J$100,'07 - Elektroinštalácia'!$C$106:$J$172</definedName>
    <definedName name="_xlnm.Print_Area" localSheetId="8">'08 - Doplnenie rozvádzača R'!$C$4:$J$76,'08 - Doplnenie rozvádzača R'!$C$82:$J$99,'08 - Doplnenie rozvádzača R'!$C$105:$J$131</definedName>
    <definedName name="_xlnm.Print_Area" localSheetId="9">'09 - Odizolovanie základo...'!$C$4:$J$76,'09 - Odizolovanie základo...'!$C$82:$J$108,'09 - Odizolovanie základo...'!$C$114:$J$190</definedName>
    <definedName name="_xlnm.Print_Area" localSheetId="10">'10 - Rampa pre imobilných'!$C$4:$J$76,'10 - Rampa pre imobilných'!$C$82:$J$107,'10 - Rampa pre imobilných'!$C$113:$J$164</definedName>
    <definedName name="_xlnm.Print_Area" localSheetId="11">'11 - OSVETLENIE, BLESKOZVOD'!$C$4:$J$76,'11 - OSVETLENIE, BLESKOZVOD'!$C$82:$J$105,'11 - OSVETLENIE, BLESKOZVOD'!$C$111:$J$225</definedName>
    <definedName name="_xlnm.Print_Area" localSheetId="0">'Rekapitulácia stavby'!$D$4:$AO$76,'Rekapitulácia stavby'!$C$82:$AQ$106</definedName>
  </definedNames>
  <calcPr calcId="152511"/>
</workbook>
</file>

<file path=xl/calcChain.xml><?xml version="1.0" encoding="utf-8"?>
<calcChain xmlns="http://schemas.openxmlformats.org/spreadsheetml/2006/main">
  <c r="J37" i="12" l="1"/>
  <c r="J36" i="12"/>
  <c r="AY105" i="1"/>
  <c r="J35" i="12"/>
  <c r="AX105" i="1"/>
  <c r="BI225" i="12"/>
  <c r="BH225" i="12"/>
  <c r="BG225" i="12"/>
  <c r="BE225" i="12"/>
  <c r="T225" i="12"/>
  <c r="T224" i="12"/>
  <c r="R225" i="12"/>
  <c r="R224" i="12"/>
  <c r="P225" i="12"/>
  <c r="P224" i="12" s="1"/>
  <c r="BI223" i="12"/>
  <c r="BH223" i="12"/>
  <c r="BG223" i="12"/>
  <c r="BE223" i="12"/>
  <c r="T223" i="12"/>
  <c r="T222" i="12"/>
  <c r="R223" i="12"/>
  <c r="R222" i="12" s="1"/>
  <c r="P223" i="12"/>
  <c r="P222" i="12" s="1"/>
  <c r="BI221" i="12"/>
  <c r="BH221" i="12"/>
  <c r="BG221" i="12"/>
  <c r="BE221" i="12"/>
  <c r="T221" i="12"/>
  <c r="R221" i="12"/>
  <c r="P221" i="12"/>
  <c r="BI220" i="12"/>
  <c r="BH220" i="12"/>
  <c r="BG220" i="12"/>
  <c r="BE220" i="12"/>
  <c r="T220" i="12"/>
  <c r="R220" i="12"/>
  <c r="P220" i="12"/>
  <c r="BI219" i="12"/>
  <c r="BH219" i="12"/>
  <c r="BG219" i="12"/>
  <c r="BE219" i="12"/>
  <c r="T219" i="12"/>
  <c r="R219" i="12"/>
  <c r="P219" i="12"/>
  <c r="BI218" i="12"/>
  <c r="BH218" i="12"/>
  <c r="BG218" i="12"/>
  <c r="BE218" i="12"/>
  <c r="T218" i="12"/>
  <c r="R218" i="12"/>
  <c r="P218" i="12"/>
  <c r="BI217" i="12"/>
  <c r="BH217" i="12"/>
  <c r="BG217" i="12"/>
  <c r="BE217" i="12"/>
  <c r="T217" i="12"/>
  <c r="R217" i="12"/>
  <c r="P217" i="12"/>
  <c r="BI216" i="12"/>
  <c r="BH216" i="12"/>
  <c r="BG216" i="12"/>
  <c r="BE216" i="12"/>
  <c r="T216" i="12"/>
  <c r="R216" i="12"/>
  <c r="P216" i="12"/>
  <c r="BI215" i="12"/>
  <c r="BH215" i="12"/>
  <c r="BG215" i="12"/>
  <c r="BE215" i="12"/>
  <c r="T215" i="12"/>
  <c r="R215" i="12"/>
  <c r="P215" i="12"/>
  <c r="BI214" i="12"/>
  <c r="BH214" i="12"/>
  <c r="BG214" i="12"/>
  <c r="BE214" i="12"/>
  <c r="T214" i="12"/>
  <c r="R214" i="12"/>
  <c r="P214" i="12"/>
  <c r="BI213" i="12"/>
  <c r="BH213" i="12"/>
  <c r="BG213" i="12"/>
  <c r="BE213" i="12"/>
  <c r="T213" i="12"/>
  <c r="R213" i="12"/>
  <c r="P213" i="12"/>
  <c r="BI212" i="12"/>
  <c r="BH212" i="12"/>
  <c r="BG212" i="12"/>
  <c r="BE212" i="12"/>
  <c r="T212" i="12"/>
  <c r="R212" i="12"/>
  <c r="P212" i="12"/>
  <c r="BI211" i="12"/>
  <c r="BH211" i="12"/>
  <c r="BG211" i="12"/>
  <c r="BE211" i="12"/>
  <c r="T211" i="12"/>
  <c r="R211" i="12"/>
  <c r="P211" i="12"/>
  <c r="BI210" i="12"/>
  <c r="BH210" i="12"/>
  <c r="BG210" i="12"/>
  <c r="BE210" i="12"/>
  <c r="T210" i="12"/>
  <c r="R210" i="12"/>
  <c r="P210" i="12"/>
  <c r="BI209" i="12"/>
  <c r="BH209" i="12"/>
  <c r="BG209" i="12"/>
  <c r="BE209" i="12"/>
  <c r="T209" i="12"/>
  <c r="R209" i="12"/>
  <c r="P209" i="12"/>
  <c r="BI208" i="12"/>
  <c r="BH208" i="12"/>
  <c r="BG208" i="12"/>
  <c r="BE208" i="12"/>
  <c r="T208" i="12"/>
  <c r="R208" i="12"/>
  <c r="P208" i="12"/>
  <c r="BI207" i="12"/>
  <c r="BH207" i="12"/>
  <c r="BG207" i="12"/>
  <c r="BE207" i="12"/>
  <c r="T207" i="12"/>
  <c r="R207" i="12"/>
  <c r="P207" i="12"/>
  <c r="BI206" i="12"/>
  <c r="BH206" i="12"/>
  <c r="BG206" i="12"/>
  <c r="BE206" i="12"/>
  <c r="T206" i="12"/>
  <c r="R206" i="12"/>
  <c r="P206" i="12"/>
  <c r="BI205" i="12"/>
  <c r="BH205" i="12"/>
  <c r="BG205" i="12"/>
  <c r="BE205" i="12"/>
  <c r="T205" i="12"/>
  <c r="R205" i="12"/>
  <c r="P205" i="12"/>
  <c r="BI204" i="12"/>
  <c r="BH204" i="12"/>
  <c r="BG204" i="12"/>
  <c r="BE204" i="12"/>
  <c r="T204" i="12"/>
  <c r="R204" i="12"/>
  <c r="P204" i="12"/>
  <c r="BI203" i="12"/>
  <c r="BH203" i="12"/>
  <c r="BG203" i="12"/>
  <c r="BE203" i="12"/>
  <c r="T203" i="12"/>
  <c r="R203" i="12"/>
  <c r="P203" i="12"/>
  <c r="BI202" i="12"/>
  <c r="BH202" i="12"/>
  <c r="BG202" i="12"/>
  <c r="BE202" i="12"/>
  <c r="T202" i="12"/>
  <c r="R202" i="12"/>
  <c r="P202" i="12"/>
  <c r="BI201" i="12"/>
  <c r="BH201" i="12"/>
  <c r="BG201" i="12"/>
  <c r="BE201" i="12"/>
  <c r="T201" i="12"/>
  <c r="R201" i="12"/>
  <c r="P201" i="12"/>
  <c r="BI200" i="12"/>
  <c r="BH200" i="12"/>
  <c r="BG200" i="12"/>
  <c r="BE200" i="12"/>
  <c r="T200" i="12"/>
  <c r="R200" i="12"/>
  <c r="P200" i="12"/>
  <c r="BI199" i="12"/>
  <c r="BH199" i="12"/>
  <c r="BG199" i="12"/>
  <c r="BE199" i="12"/>
  <c r="T199" i="12"/>
  <c r="R199" i="12"/>
  <c r="P199" i="12"/>
  <c r="BI198" i="12"/>
  <c r="BH198" i="12"/>
  <c r="BG198" i="12"/>
  <c r="BE198" i="12"/>
  <c r="T198" i="12"/>
  <c r="R198" i="12"/>
  <c r="P198" i="12"/>
  <c r="BI197" i="12"/>
  <c r="BH197" i="12"/>
  <c r="BG197" i="12"/>
  <c r="BE197" i="12"/>
  <c r="T197" i="12"/>
  <c r="R197" i="12"/>
  <c r="P197" i="12"/>
  <c r="BI196" i="12"/>
  <c r="BH196" i="12"/>
  <c r="BG196" i="12"/>
  <c r="BE196" i="12"/>
  <c r="T196" i="12"/>
  <c r="R196" i="12"/>
  <c r="P196" i="12"/>
  <c r="BI195" i="12"/>
  <c r="BH195" i="12"/>
  <c r="BG195" i="12"/>
  <c r="BE195" i="12"/>
  <c r="T195" i="12"/>
  <c r="R195" i="12"/>
  <c r="P195" i="12"/>
  <c r="BI194" i="12"/>
  <c r="BH194" i="12"/>
  <c r="BG194" i="12"/>
  <c r="BE194" i="12"/>
  <c r="T194" i="12"/>
  <c r="R194" i="12"/>
  <c r="P194" i="12"/>
  <c r="BI193" i="12"/>
  <c r="BH193" i="12"/>
  <c r="BG193" i="12"/>
  <c r="BE193" i="12"/>
  <c r="T193" i="12"/>
  <c r="R193" i="12"/>
  <c r="P193" i="12"/>
  <c r="BI192" i="12"/>
  <c r="BH192" i="12"/>
  <c r="BG192" i="12"/>
  <c r="BE192" i="12"/>
  <c r="T192" i="12"/>
  <c r="R192" i="12"/>
  <c r="P192" i="12"/>
  <c r="BI191" i="12"/>
  <c r="BH191" i="12"/>
  <c r="BG191" i="12"/>
  <c r="BE191" i="12"/>
  <c r="T191" i="12"/>
  <c r="R191" i="12"/>
  <c r="P191" i="12"/>
  <c r="BI190" i="12"/>
  <c r="BH190" i="12"/>
  <c r="BG190" i="12"/>
  <c r="BE190" i="12"/>
  <c r="T190" i="12"/>
  <c r="R190" i="12"/>
  <c r="P190" i="12"/>
  <c r="BI189" i="12"/>
  <c r="BH189" i="12"/>
  <c r="BG189" i="12"/>
  <c r="BE189" i="12"/>
  <c r="T189" i="12"/>
  <c r="R189" i="12"/>
  <c r="P189" i="12"/>
  <c r="BI188" i="12"/>
  <c r="BH188" i="12"/>
  <c r="BG188" i="12"/>
  <c r="BE188" i="12"/>
  <c r="T188" i="12"/>
  <c r="R188" i="12"/>
  <c r="P188" i="12"/>
  <c r="BI187" i="12"/>
  <c r="BH187" i="12"/>
  <c r="BG187" i="12"/>
  <c r="BE187" i="12"/>
  <c r="T187" i="12"/>
  <c r="R187" i="12"/>
  <c r="P187" i="12"/>
  <c r="BI186" i="12"/>
  <c r="BH186" i="12"/>
  <c r="BG186" i="12"/>
  <c r="BE186" i="12"/>
  <c r="T186" i="12"/>
  <c r="R186" i="12"/>
  <c r="P186" i="12"/>
  <c r="BI185" i="12"/>
  <c r="BH185" i="12"/>
  <c r="BG185" i="12"/>
  <c r="BE185" i="12"/>
  <c r="T185" i="12"/>
  <c r="R185" i="12"/>
  <c r="P185" i="12"/>
  <c r="BI184" i="12"/>
  <c r="BH184" i="12"/>
  <c r="BG184" i="12"/>
  <c r="BE184" i="12"/>
  <c r="T184" i="12"/>
  <c r="R184" i="12"/>
  <c r="P184" i="12"/>
  <c r="BI183" i="12"/>
  <c r="BH183" i="12"/>
  <c r="BG183" i="12"/>
  <c r="BE183" i="12"/>
  <c r="T183" i="12"/>
  <c r="R183" i="12"/>
  <c r="P183" i="12"/>
  <c r="BI182" i="12"/>
  <c r="BH182" i="12"/>
  <c r="BG182" i="12"/>
  <c r="BE182" i="12"/>
  <c r="T182" i="12"/>
  <c r="R182" i="12"/>
  <c r="P182" i="12"/>
  <c r="BI181" i="12"/>
  <c r="BH181" i="12"/>
  <c r="BG181" i="12"/>
  <c r="BE181" i="12"/>
  <c r="T181" i="12"/>
  <c r="R181" i="12"/>
  <c r="P181" i="12"/>
  <c r="BI180" i="12"/>
  <c r="BH180" i="12"/>
  <c r="BG180" i="12"/>
  <c r="BE180" i="12"/>
  <c r="T180" i="12"/>
  <c r="R180" i="12"/>
  <c r="P180" i="12"/>
  <c r="BI179" i="12"/>
  <c r="BH179" i="12"/>
  <c r="BG179" i="12"/>
  <c r="BE179" i="12"/>
  <c r="T179" i="12"/>
  <c r="R179" i="12"/>
  <c r="P179" i="12"/>
  <c r="BI178" i="12"/>
  <c r="BH178" i="12"/>
  <c r="BG178" i="12"/>
  <c r="BE178" i="12"/>
  <c r="T178" i="12"/>
  <c r="R178" i="12"/>
  <c r="P178" i="12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3" i="12"/>
  <c r="BH173" i="12"/>
  <c r="BG173" i="12"/>
  <c r="BE173" i="12"/>
  <c r="T173" i="12"/>
  <c r="R173" i="12"/>
  <c r="P173" i="12"/>
  <c r="BI172" i="12"/>
  <c r="BH172" i="12"/>
  <c r="BG172" i="12"/>
  <c r="BE172" i="12"/>
  <c r="T172" i="12"/>
  <c r="R172" i="12"/>
  <c r="P172" i="12"/>
  <c r="BI171" i="12"/>
  <c r="BH171" i="12"/>
  <c r="BG171" i="12"/>
  <c r="BE171" i="12"/>
  <c r="T171" i="12"/>
  <c r="R171" i="12"/>
  <c r="P171" i="12"/>
  <c r="BI170" i="12"/>
  <c r="BH170" i="12"/>
  <c r="BG170" i="12"/>
  <c r="BE170" i="12"/>
  <c r="T170" i="12"/>
  <c r="R170" i="12"/>
  <c r="P170" i="12"/>
  <c r="BI169" i="12"/>
  <c r="BH169" i="12"/>
  <c r="BG169" i="12"/>
  <c r="BE169" i="12"/>
  <c r="T169" i="12"/>
  <c r="R169" i="12"/>
  <c r="P169" i="12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9" i="12"/>
  <c r="BH139" i="12"/>
  <c r="BG139" i="12"/>
  <c r="BE139" i="12"/>
  <c r="T139" i="12"/>
  <c r="R139" i="12"/>
  <c r="P139" i="12"/>
  <c r="BI136" i="12"/>
  <c r="BH136" i="12"/>
  <c r="BG136" i="12"/>
  <c r="BE136" i="12"/>
  <c r="T136" i="12"/>
  <c r="T135" i="12" s="1"/>
  <c r="R136" i="12"/>
  <c r="R135" i="12" s="1"/>
  <c r="P136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BI127" i="12"/>
  <c r="BH127" i="12"/>
  <c r="BG127" i="12"/>
  <c r="BE127" i="12"/>
  <c r="T127" i="12"/>
  <c r="T126" i="12"/>
  <c r="R127" i="12"/>
  <c r="R126" i="12"/>
  <c r="P127" i="12"/>
  <c r="P126" i="12" s="1"/>
  <c r="J120" i="12"/>
  <c r="F120" i="12"/>
  <c r="F118" i="12"/>
  <c r="E116" i="12"/>
  <c r="J91" i="12"/>
  <c r="F91" i="12"/>
  <c r="F89" i="12"/>
  <c r="E87" i="12"/>
  <c r="J24" i="12"/>
  <c r="E24" i="12"/>
  <c r="J121" i="12"/>
  <c r="J23" i="12"/>
  <c r="J18" i="12"/>
  <c r="E18" i="12"/>
  <c r="F121" i="12" s="1"/>
  <c r="J17" i="12"/>
  <c r="J12" i="12"/>
  <c r="J89" i="12"/>
  <c r="E7" i="12"/>
  <c r="E114" i="12" s="1"/>
  <c r="J37" i="11"/>
  <c r="J36" i="11"/>
  <c r="AY104" i="1" s="1"/>
  <c r="J35" i="11"/>
  <c r="AX104" i="1" s="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3" i="11"/>
  <c r="BH153" i="11"/>
  <c r="BG153" i="11"/>
  <c r="BE153" i="11"/>
  <c r="T153" i="11"/>
  <c r="T152" i="11"/>
  <c r="R153" i="11"/>
  <c r="R152" i="11" s="1"/>
  <c r="P153" i="11"/>
  <c r="P152" i="11"/>
  <c r="BI151" i="11"/>
  <c r="BH151" i="11"/>
  <c r="BG151" i="11"/>
  <c r="BE151" i="11"/>
  <c r="T151" i="11"/>
  <c r="T150" i="11" s="1"/>
  <c r="R151" i="11"/>
  <c r="R150" i="11"/>
  <c r="P151" i="11"/>
  <c r="P150" i="11" s="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J123" i="11"/>
  <c r="J122" i="11"/>
  <c r="F122" i="11"/>
  <c r="F120" i="11"/>
  <c r="E118" i="11"/>
  <c r="J92" i="11"/>
  <c r="J91" i="11"/>
  <c r="F91" i="11"/>
  <c r="F89" i="11"/>
  <c r="E87" i="11"/>
  <c r="J18" i="11"/>
  <c r="E18" i="11"/>
  <c r="F92" i="11" s="1"/>
  <c r="J17" i="11"/>
  <c r="J12" i="11"/>
  <c r="J89" i="11"/>
  <c r="E7" i="11"/>
  <c r="E116" i="11" s="1"/>
  <c r="J37" i="10"/>
  <c r="J36" i="10"/>
  <c r="AY103" i="1" s="1"/>
  <c r="J35" i="10"/>
  <c r="AX103" i="1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0" i="10"/>
  <c r="BH170" i="10"/>
  <c r="BG170" i="10"/>
  <c r="BE170" i="10"/>
  <c r="T170" i="10"/>
  <c r="T169" i="10" s="1"/>
  <c r="R170" i="10"/>
  <c r="R169" i="10"/>
  <c r="P170" i="10"/>
  <c r="P169" i="10" s="1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J124" i="10"/>
  <c r="J123" i="10"/>
  <c r="F123" i="10"/>
  <c r="F121" i="10"/>
  <c r="E119" i="10"/>
  <c r="J92" i="10"/>
  <c r="J91" i="10"/>
  <c r="F91" i="10"/>
  <c r="F89" i="10"/>
  <c r="E87" i="10"/>
  <c r="J18" i="10"/>
  <c r="E18" i="10"/>
  <c r="F124" i="10"/>
  <c r="J17" i="10"/>
  <c r="J12" i="10"/>
  <c r="J121" i="10" s="1"/>
  <c r="E7" i="10"/>
  <c r="E117" i="10"/>
  <c r="J37" i="9"/>
  <c r="J36" i="9"/>
  <c r="AY102" i="1"/>
  <c r="J35" i="9"/>
  <c r="AX102" i="1" s="1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BI122" i="9"/>
  <c r="BH122" i="9"/>
  <c r="BG122" i="9"/>
  <c r="BE122" i="9"/>
  <c r="T122" i="9"/>
  <c r="R122" i="9"/>
  <c r="P122" i="9"/>
  <c r="BI121" i="9"/>
  <c r="BH121" i="9"/>
  <c r="BG121" i="9"/>
  <c r="BE121" i="9"/>
  <c r="T121" i="9"/>
  <c r="R121" i="9"/>
  <c r="P121" i="9"/>
  <c r="J115" i="9"/>
  <c r="J114" i="9"/>
  <c r="F114" i="9"/>
  <c r="F112" i="9"/>
  <c r="E110" i="9"/>
  <c r="J92" i="9"/>
  <c r="J91" i="9"/>
  <c r="F91" i="9"/>
  <c r="F89" i="9"/>
  <c r="E87" i="9"/>
  <c r="J18" i="9"/>
  <c r="E18" i="9"/>
  <c r="F115" i="9"/>
  <c r="J17" i="9"/>
  <c r="J12" i="9"/>
  <c r="J112" i="9" s="1"/>
  <c r="E7" i="9"/>
  <c r="E85" i="9" s="1"/>
  <c r="J37" i="8"/>
  <c r="J36" i="8"/>
  <c r="AY101" i="1"/>
  <c r="J35" i="8"/>
  <c r="AX101" i="1" s="1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J116" i="8"/>
  <c r="J115" i="8"/>
  <c r="F115" i="8"/>
  <c r="F113" i="8"/>
  <c r="E111" i="8"/>
  <c r="J92" i="8"/>
  <c r="J91" i="8"/>
  <c r="F91" i="8"/>
  <c r="F89" i="8"/>
  <c r="E87" i="8"/>
  <c r="J18" i="8"/>
  <c r="E18" i="8"/>
  <c r="F92" i="8" s="1"/>
  <c r="J17" i="8"/>
  <c r="J12" i="8"/>
  <c r="J113" i="8"/>
  <c r="E7" i="8"/>
  <c r="E109" i="8" s="1"/>
  <c r="J37" i="7"/>
  <c r="J36" i="7"/>
  <c r="AY100" i="1" s="1"/>
  <c r="J35" i="7"/>
  <c r="AX100" i="1"/>
  <c r="BI230" i="7"/>
  <c r="BH230" i="7"/>
  <c r="BG230" i="7"/>
  <c r="BE230" i="7"/>
  <c r="T230" i="7"/>
  <c r="R230" i="7"/>
  <c r="P230" i="7"/>
  <c r="BI229" i="7"/>
  <c r="BH229" i="7"/>
  <c r="BG229" i="7"/>
  <c r="BE229" i="7"/>
  <c r="T229" i="7"/>
  <c r="R229" i="7"/>
  <c r="P229" i="7"/>
  <c r="BI228" i="7"/>
  <c r="BH228" i="7"/>
  <c r="BG228" i="7"/>
  <c r="BE228" i="7"/>
  <c r="T228" i="7"/>
  <c r="R228" i="7"/>
  <c r="P228" i="7"/>
  <c r="BI226" i="7"/>
  <c r="BH226" i="7"/>
  <c r="BG226" i="7"/>
  <c r="BE226" i="7"/>
  <c r="T226" i="7"/>
  <c r="R226" i="7"/>
  <c r="P226" i="7"/>
  <c r="BI225" i="7"/>
  <c r="BH225" i="7"/>
  <c r="BG225" i="7"/>
  <c r="BE225" i="7"/>
  <c r="T225" i="7"/>
  <c r="R225" i="7"/>
  <c r="P225" i="7"/>
  <c r="BI224" i="7"/>
  <c r="BH224" i="7"/>
  <c r="BG224" i="7"/>
  <c r="BE224" i="7"/>
  <c r="T224" i="7"/>
  <c r="R224" i="7"/>
  <c r="P224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1" i="7"/>
  <c r="BH221" i="7"/>
  <c r="BG221" i="7"/>
  <c r="BE221" i="7"/>
  <c r="T221" i="7"/>
  <c r="R221" i="7"/>
  <c r="P221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J122" i="7"/>
  <c r="J121" i="7"/>
  <c r="F121" i="7"/>
  <c r="F119" i="7"/>
  <c r="E117" i="7"/>
  <c r="J92" i="7"/>
  <c r="J91" i="7"/>
  <c r="F91" i="7"/>
  <c r="F89" i="7"/>
  <c r="E87" i="7"/>
  <c r="J18" i="7"/>
  <c r="E18" i="7"/>
  <c r="F92" i="7" s="1"/>
  <c r="J17" i="7"/>
  <c r="J12" i="7"/>
  <c r="J89" i="7" s="1"/>
  <c r="E7" i="7"/>
  <c r="E115" i="7"/>
  <c r="J37" i="6"/>
  <c r="J36" i="6"/>
  <c r="AY99" i="1" s="1"/>
  <c r="J35" i="6"/>
  <c r="AX99" i="1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7" i="6"/>
  <c r="BH167" i="6"/>
  <c r="BG167" i="6"/>
  <c r="BE167" i="6"/>
  <c r="T167" i="6"/>
  <c r="T166" i="6" s="1"/>
  <c r="R167" i="6"/>
  <c r="R166" i="6" s="1"/>
  <c r="P167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4" i="6"/>
  <c r="BH144" i="6"/>
  <c r="BG144" i="6"/>
  <c r="BE144" i="6"/>
  <c r="T144" i="6"/>
  <c r="T143" i="6"/>
  <c r="R144" i="6"/>
  <c r="R143" i="6" s="1"/>
  <c r="P144" i="6"/>
  <c r="P143" i="6" s="1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J120" i="6"/>
  <c r="J119" i="6"/>
  <c r="F119" i="6"/>
  <c r="F117" i="6"/>
  <c r="E115" i="6"/>
  <c r="J92" i="6"/>
  <c r="J91" i="6"/>
  <c r="F91" i="6"/>
  <c r="F89" i="6"/>
  <c r="E87" i="6"/>
  <c r="J18" i="6"/>
  <c r="E18" i="6"/>
  <c r="F120" i="6"/>
  <c r="J17" i="6"/>
  <c r="J12" i="6"/>
  <c r="J89" i="6" s="1"/>
  <c r="E7" i="6"/>
  <c r="E113" i="6" s="1"/>
  <c r="J37" i="5"/>
  <c r="J36" i="5"/>
  <c r="AY98" i="1"/>
  <c r="J35" i="5"/>
  <c r="AX98" i="1" s="1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6" i="5"/>
  <c r="BH166" i="5"/>
  <c r="BG166" i="5"/>
  <c r="BE166" i="5"/>
  <c r="T166" i="5"/>
  <c r="T165" i="5" s="1"/>
  <c r="R166" i="5"/>
  <c r="R165" i="5"/>
  <c r="P166" i="5"/>
  <c r="P165" i="5" s="1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J123" i="5"/>
  <c r="J122" i="5"/>
  <c r="F122" i="5"/>
  <c r="F120" i="5"/>
  <c r="E118" i="5"/>
  <c r="J92" i="5"/>
  <c r="J91" i="5"/>
  <c r="F91" i="5"/>
  <c r="F89" i="5"/>
  <c r="E87" i="5"/>
  <c r="J18" i="5"/>
  <c r="E18" i="5"/>
  <c r="F92" i="5"/>
  <c r="J17" i="5"/>
  <c r="J12" i="5"/>
  <c r="J89" i="5"/>
  <c r="E7" i="5"/>
  <c r="E85" i="5" s="1"/>
  <c r="J37" i="4"/>
  <c r="J36" i="4"/>
  <c r="AY97" i="1"/>
  <c r="J35" i="4"/>
  <c r="AX97" i="1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J120" i="4"/>
  <c r="J119" i="4"/>
  <c r="F119" i="4"/>
  <c r="F117" i="4"/>
  <c r="E115" i="4"/>
  <c r="J92" i="4"/>
  <c r="J91" i="4"/>
  <c r="F91" i="4"/>
  <c r="F89" i="4"/>
  <c r="E87" i="4"/>
  <c r="J18" i="4"/>
  <c r="E18" i="4"/>
  <c r="F120" i="4" s="1"/>
  <c r="J17" i="4"/>
  <c r="J12" i="4"/>
  <c r="J117" i="4"/>
  <c r="E7" i="4"/>
  <c r="E113" i="4"/>
  <c r="P129" i="3"/>
  <c r="J37" i="3"/>
  <c r="J36" i="3"/>
  <c r="AY96" i="1"/>
  <c r="J35" i="3"/>
  <c r="AX96" i="1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3" i="3"/>
  <c r="BH133" i="3"/>
  <c r="BG133" i="3"/>
  <c r="BE133" i="3"/>
  <c r="T133" i="3"/>
  <c r="T132" i="3"/>
  <c r="R133" i="3"/>
  <c r="R132" i="3" s="1"/>
  <c r="P133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9" i="3"/>
  <c r="J118" i="3"/>
  <c r="F118" i="3"/>
  <c r="F116" i="3"/>
  <c r="E114" i="3"/>
  <c r="J92" i="3"/>
  <c r="J91" i="3"/>
  <c r="F91" i="3"/>
  <c r="F89" i="3"/>
  <c r="E87" i="3"/>
  <c r="J18" i="3"/>
  <c r="E18" i="3"/>
  <c r="F119" i="3" s="1"/>
  <c r="J17" i="3"/>
  <c r="J12" i="3"/>
  <c r="J116" i="3" s="1"/>
  <c r="E7" i="3"/>
  <c r="E85" i="3"/>
  <c r="J37" i="2"/>
  <c r="J36" i="2"/>
  <c r="AY95" i="1" s="1"/>
  <c r="J35" i="2"/>
  <c r="AX95" i="1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T151" i="2"/>
  <c r="R152" i="2"/>
  <c r="R151" i="2" s="1"/>
  <c r="P152" i="2"/>
  <c r="P151" i="2" s="1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F37" i="2" s="1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F35" i="2" s="1"/>
  <c r="BE125" i="2"/>
  <c r="F33" i="2" s="1"/>
  <c r="T125" i="2"/>
  <c r="R125" i="2"/>
  <c r="P125" i="2"/>
  <c r="J119" i="2"/>
  <c r="J118" i="2"/>
  <c r="F118" i="2"/>
  <c r="F116" i="2"/>
  <c r="E114" i="2"/>
  <c r="J92" i="2"/>
  <c r="J91" i="2"/>
  <c r="F91" i="2"/>
  <c r="F89" i="2"/>
  <c r="E87" i="2"/>
  <c r="J18" i="2"/>
  <c r="E18" i="2"/>
  <c r="F119" i="2"/>
  <c r="J17" i="2"/>
  <c r="J12" i="2"/>
  <c r="J116" i="2" s="1"/>
  <c r="E7" i="2"/>
  <c r="E112" i="2"/>
  <c r="L90" i="1"/>
  <c r="AM90" i="1"/>
  <c r="AM89" i="1"/>
  <c r="L89" i="1"/>
  <c r="AM87" i="1"/>
  <c r="L87" i="1"/>
  <c r="L85" i="1"/>
  <c r="L84" i="1"/>
  <c r="BK145" i="2"/>
  <c r="J141" i="2"/>
  <c r="J134" i="2"/>
  <c r="BK131" i="2"/>
  <c r="J128" i="2"/>
  <c r="BK125" i="3"/>
  <c r="BK138" i="3"/>
  <c r="J179" i="4"/>
  <c r="BK157" i="4"/>
  <c r="BK139" i="4"/>
  <c r="BK188" i="4"/>
  <c r="J155" i="4"/>
  <c r="J141" i="4"/>
  <c r="J186" i="4"/>
  <c r="BK134" i="4"/>
  <c r="J173" i="4"/>
  <c r="BK158" i="4"/>
  <c r="J136" i="4"/>
  <c r="BK149" i="4"/>
  <c r="BK173" i="4"/>
  <c r="J158" i="4"/>
  <c r="J129" i="4"/>
  <c r="J156" i="5"/>
  <c r="J139" i="5"/>
  <c r="BK201" i="5"/>
  <c r="J170" i="5"/>
  <c r="BK134" i="5"/>
  <c r="BK189" i="5"/>
  <c r="BK181" i="5"/>
  <c r="J140" i="5"/>
  <c r="BK176" i="5"/>
  <c r="J151" i="5"/>
  <c r="J187" i="5"/>
  <c r="J154" i="5"/>
  <c r="BK184" i="5"/>
  <c r="J143" i="5"/>
  <c r="BK186" i="5"/>
  <c r="BK156" i="5"/>
  <c r="BK155" i="6"/>
  <c r="BK131" i="6"/>
  <c r="BK142" i="6"/>
  <c r="BK152" i="6"/>
  <c r="BK126" i="6"/>
  <c r="BK154" i="6"/>
  <c r="BK129" i="6"/>
  <c r="BK147" i="6"/>
  <c r="J142" i="6"/>
  <c r="BK144" i="6"/>
  <c r="J126" i="6"/>
  <c r="J229" i="7"/>
  <c r="BK224" i="7"/>
  <c r="BK219" i="7"/>
  <c r="J215" i="7"/>
  <c r="BK210" i="7"/>
  <c r="J206" i="7"/>
  <c r="J202" i="7"/>
  <c r="J198" i="7"/>
  <c r="BK191" i="7"/>
  <c r="BK139" i="7"/>
  <c r="J136" i="7"/>
  <c r="J186" i="7"/>
  <c r="BK159" i="7"/>
  <c r="J132" i="7"/>
  <c r="J171" i="7"/>
  <c r="BK152" i="7"/>
  <c r="J182" i="7"/>
  <c r="BK147" i="7"/>
  <c r="J160" i="7"/>
  <c r="J170" i="7"/>
  <c r="J128" i="7"/>
  <c r="J150" i="7"/>
  <c r="J142" i="8"/>
  <c r="J146" i="8"/>
  <c r="J122" i="8"/>
  <c r="J154" i="8"/>
  <c r="J164" i="8"/>
  <c r="J135" i="8"/>
  <c r="BK160" i="8"/>
  <c r="J172" i="8"/>
  <c r="J124" i="8"/>
  <c r="BK151" i="8"/>
  <c r="BK128" i="8"/>
  <c r="BK145" i="8"/>
  <c r="J131" i="8"/>
  <c r="BK123" i="9"/>
  <c r="J122" i="9"/>
  <c r="J130" i="9"/>
  <c r="J173" i="10"/>
  <c r="BK139" i="10"/>
  <c r="J156" i="10"/>
  <c r="BK174" i="10"/>
  <c r="BK182" i="10"/>
  <c r="J138" i="10"/>
  <c r="J170" i="10"/>
  <c r="BK188" i="10"/>
  <c r="BK173" i="10"/>
  <c r="J144" i="10"/>
  <c r="J167" i="10"/>
  <c r="J139" i="10"/>
  <c r="J141" i="11"/>
  <c r="BK157" i="11"/>
  <c r="J148" i="11"/>
  <c r="J162" i="11"/>
  <c r="BK162" i="11"/>
  <c r="J159" i="11"/>
  <c r="BK145" i="11"/>
  <c r="BK225" i="12"/>
  <c r="J220" i="12"/>
  <c r="BK216" i="12"/>
  <c r="BK211" i="12"/>
  <c r="BK206" i="12"/>
  <c r="J203" i="12"/>
  <c r="BK198" i="12"/>
  <c r="BK181" i="12"/>
  <c r="J158" i="12"/>
  <c r="BK197" i="12"/>
  <c r="J170" i="12"/>
  <c r="J145" i="12"/>
  <c r="J196" i="12"/>
  <c r="J133" i="12"/>
  <c r="BK170" i="12"/>
  <c r="J191" i="12"/>
  <c r="J167" i="12"/>
  <c r="J150" i="12"/>
  <c r="BK151" i="12"/>
  <c r="J131" i="12"/>
  <c r="J159" i="12"/>
  <c r="BK191" i="12"/>
  <c r="J162" i="12"/>
  <c r="J130" i="12"/>
  <c r="BK144" i="2"/>
  <c r="BK140" i="2"/>
  <c r="BK133" i="2"/>
  <c r="J130" i="2"/>
  <c r="J125" i="2"/>
  <c r="BK137" i="3"/>
  <c r="BK127" i="3"/>
  <c r="BK168" i="4"/>
  <c r="BK138" i="4"/>
  <c r="BK127" i="4"/>
  <c r="J168" i="4"/>
  <c r="J140" i="4"/>
  <c r="J185" i="4"/>
  <c r="BK162" i="4"/>
  <c r="J139" i="4"/>
  <c r="J177" i="4"/>
  <c r="J167" i="4"/>
  <c r="BK143" i="4"/>
  <c r="BK178" i="4"/>
  <c r="BK148" i="4"/>
  <c r="BK164" i="4"/>
  <c r="J134" i="4"/>
  <c r="J201" i="5"/>
  <c r="BK147" i="5"/>
  <c r="BK131" i="5"/>
  <c r="J186" i="5"/>
  <c r="BK153" i="5"/>
  <c r="BK194" i="5"/>
  <c r="BK137" i="5"/>
  <c r="BK162" i="5"/>
  <c r="J188" i="5"/>
  <c r="BK171" i="5"/>
  <c r="BK152" i="5"/>
  <c r="J195" i="5"/>
  <c r="J173" i="5"/>
  <c r="J198" i="5"/>
  <c r="BK160" i="5"/>
  <c r="BK191" i="5"/>
  <c r="BK159" i="5"/>
  <c r="J131" i="5"/>
  <c r="BK146" i="6"/>
  <c r="J127" i="6"/>
  <c r="BK128" i="6"/>
  <c r="J141" i="6"/>
  <c r="J161" i="6"/>
  <c r="J149" i="6"/>
  <c r="J160" i="6"/>
  <c r="BK135" i="6"/>
  <c r="J164" i="6"/>
  <c r="J130" i="6"/>
  <c r="J228" i="7"/>
  <c r="BK222" i="7"/>
  <c r="BK218" i="7"/>
  <c r="J213" i="7"/>
  <c r="J209" i="7"/>
  <c r="J205" i="7"/>
  <c r="J201" i="7"/>
  <c r="J197" i="7"/>
  <c r="BK192" i="7"/>
  <c r="BK146" i="7"/>
  <c r="BK133" i="7"/>
  <c r="J180" i="7"/>
  <c r="BK134" i="7"/>
  <c r="J181" i="7"/>
  <c r="BK153" i="7"/>
  <c r="J179" i="7"/>
  <c r="J146" i="7"/>
  <c r="J151" i="7"/>
  <c r="J142" i="7"/>
  <c r="BK154" i="7"/>
  <c r="BK176" i="7"/>
  <c r="J158" i="7"/>
  <c r="BK156" i="8"/>
  <c r="BK147" i="8"/>
  <c r="J169" i="8"/>
  <c r="BK134" i="8"/>
  <c r="BK153" i="8"/>
  <c r="BK127" i="8"/>
  <c r="BK159" i="8"/>
  <c r="BK124" i="8"/>
  <c r="J160" i="8"/>
  <c r="BK130" i="8"/>
  <c r="BK149" i="8"/>
  <c r="J127" i="8"/>
  <c r="J125" i="9"/>
  <c r="J126" i="9"/>
  <c r="BK184" i="10"/>
  <c r="J153" i="10"/>
  <c r="J185" i="10"/>
  <c r="J135" i="10"/>
  <c r="BK162" i="10"/>
  <c r="J149" i="10"/>
  <c r="BK133" i="10"/>
  <c r="J180" i="10"/>
  <c r="BK185" i="10"/>
  <c r="BK176" i="10"/>
  <c r="J162" i="10"/>
  <c r="BK177" i="10"/>
  <c r="J148" i="10"/>
  <c r="J164" i="11"/>
  <c r="BK147" i="11"/>
  <c r="BK142" i="11"/>
  <c r="J129" i="11"/>
  <c r="J136" i="11"/>
  <c r="J138" i="11"/>
  <c r="BK220" i="12"/>
  <c r="BK215" i="12"/>
  <c r="J213" i="12"/>
  <c r="J209" i="12"/>
  <c r="J206" i="12"/>
  <c r="BK201" i="12"/>
  <c r="J198" i="12"/>
  <c r="BK188" i="12"/>
  <c r="BK160" i="12"/>
  <c r="J187" i="12"/>
  <c r="BK167" i="12"/>
  <c r="J141" i="12"/>
  <c r="J168" i="12"/>
  <c r="J194" i="12"/>
  <c r="BK195" i="12"/>
  <c r="J171" i="12"/>
  <c r="BK156" i="12"/>
  <c r="BK162" i="12"/>
  <c r="BK133" i="12"/>
  <c r="J157" i="12"/>
  <c r="BK184" i="12"/>
  <c r="J154" i="12"/>
  <c r="J129" i="12"/>
  <c r="F36" i="2"/>
  <c r="J147" i="2"/>
  <c r="J143" i="2"/>
  <c r="J140" i="2"/>
  <c r="BK129" i="2"/>
  <c r="J126" i="2"/>
  <c r="J133" i="3"/>
  <c r="BK136" i="3"/>
  <c r="BK174" i="4"/>
  <c r="J156" i="4"/>
  <c r="BK136" i="4"/>
  <c r="J184" i="4"/>
  <c r="BK159" i="4"/>
  <c r="J146" i="4"/>
  <c r="J127" i="4"/>
  <c r="BK169" i="4"/>
  <c r="J144" i="4"/>
  <c r="J175" i="4"/>
  <c r="J157" i="4"/>
  <c r="BK184" i="4"/>
  <c r="BK152" i="4"/>
  <c r="J135" i="4"/>
  <c r="J161" i="4"/>
  <c r="BK131" i="4"/>
  <c r="BK164" i="5"/>
  <c r="J144" i="5"/>
  <c r="J193" i="5"/>
  <c r="J158" i="5"/>
  <c r="BK200" i="5"/>
  <c r="J150" i="5"/>
  <c r="BK166" i="5"/>
  <c r="BK187" i="5"/>
  <c r="BK158" i="5"/>
  <c r="J196" i="5"/>
  <c r="BK169" i="5"/>
  <c r="J182" i="5"/>
  <c r="BK150" i="5"/>
  <c r="J204" i="5"/>
  <c r="BK170" i="5"/>
  <c r="J146" i="5"/>
  <c r="BK170" i="6"/>
  <c r="J136" i="6"/>
  <c r="BK171" i="6"/>
  <c r="BK130" i="6"/>
  <c r="J147" i="6"/>
  <c r="J170" i="6"/>
  <c r="BK151" i="6"/>
  <c r="J155" i="6"/>
  <c r="J156" i="6"/>
  <c r="J158" i="6"/>
  <c r="BK134" i="6"/>
  <c r="J226" i="7"/>
  <c r="J221" i="7"/>
  <c r="J217" i="7"/>
  <c r="J214" i="7"/>
  <c r="J211" i="7"/>
  <c r="BK206" i="7"/>
  <c r="BK202" i="7"/>
  <c r="J199" i="7"/>
  <c r="BK196" i="7"/>
  <c r="J192" i="7"/>
  <c r="J154" i="7"/>
  <c r="BK140" i="7"/>
  <c r="J190" i="7"/>
  <c r="BK156" i="7"/>
  <c r="J189" i="7"/>
  <c r="BK168" i="7"/>
  <c r="J188" i="7"/>
  <c r="BK172" i="7"/>
  <c r="BK157" i="7"/>
  <c r="BK130" i="7"/>
  <c r="BK142" i="7"/>
  <c r="J165" i="7"/>
  <c r="J161" i="8"/>
  <c r="J130" i="8"/>
  <c r="J132" i="8"/>
  <c r="J153" i="8"/>
  <c r="J162" i="8"/>
  <c r="J138" i="8"/>
  <c r="BK164" i="8"/>
  <c r="BK146" i="8"/>
  <c r="BK135" i="8"/>
  <c r="J163" i="8"/>
  <c r="BK138" i="8"/>
  <c r="J141" i="8"/>
  <c r="BK125" i="8"/>
  <c r="J124" i="9"/>
  <c r="BK125" i="9"/>
  <c r="BK127" i="9"/>
  <c r="J150" i="10"/>
  <c r="BK190" i="10"/>
  <c r="BK149" i="10"/>
  <c r="J188" i="10"/>
  <c r="BK154" i="10"/>
  <c r="J166" i="10"/>
  <c r="BK142" i="10"/>
  <c r="BK186" i="10"/>
  <c r="BK132" i="10"/>
  <c r="J175" i="10"/>
  <c r="BK138" i="10"/>
  <c r="BK178" i="10"/>
  <c r="J142" i="10"/>
  <c r="BK131" i="11"/>
  <c r="J131" i="11"/>
  <c r="J163" i="11"/>
  <c r="BK148" i="11"/>
  <c r="J157" i="11"/>
  <c r="J161" i="11"/>
  <c r="BK151" i="11"/>
  <c r="J145" i="11"/>
  <c r="BK221" i="12"/>
  <c r="BK218" i="12"/>
  <c r="BK214" i="12"/>
  <c r="BK210" i="12"/>
  <c r="J205" i="12"/>
  <c r="BK202" i="12"/>
  <c r="J197" i="12"/>
  <c r="J184" i="12"/>
  <c r="J165" i="12"/>
  <c r="BK193" i="12"/>
  <c r="BK180" i="12"/>
  <c r="BK143" i="12"/>
  <c r="BK172" i="12"/>
  <c r="BK136" i="12"/>
  <c r="J188" i="12"/>
  <c r="BK192" i="12"/>
  <c r="BK165" i="12"/>
  <c r="J142" i="12"/>
  <c r="BK155" i="12"/>
  <c r="BK186" i="12"/>
  <c r="BK146" i="12"/>
  <c r="J173" i="12"/>
  <c r="BK150" i="12"/>
  <c r="AS94" i="1"/>
  <c r="J149" i="2"/>
  <c r="BK146" i="2"/>
  <c r="BK142" i="2"/>
  <c r="J139" i="2"/>
  <c r="J131" i="2"/>
  <c r="BK126" i="2"/>
  <c r="J130" i="3"/>
  <c r="J131" i="3"/>
  <c r="BK175" i="4"/>
  <c r="J164" i="4"/>
  <c r="BK133" i="4"/>
  <c r="BK161" i="4"/>
  <c r="BK144" i="4"/>
  <c r="BK179" i="4"/>
  <c r="BK155" i="4"/>
  <c r="BK185" i="4"/>
  <c r="BK165" i="4"/>
  <c r="J128" i="4"/>
  <c r="J137" i="4"/>
  <c r="BK167" i="4"/>
  <c r="BK153" i="4"/>
  <c r="BK197" i="5"/>
  <c r="BK154" i="5"/>
  <c r="BK138" i="5"/>
  <c r="J197" i="5"/>
  <c r="BK144" i="5"/>
  <c r="BK188" i="5"/>
  <c r="BK149" i="5"/>
  <c r="BK173" i="5"/>
  <c r="J203" i="5"/>
  <c r="J160" i="5"/>
  <c r="J134" i="5"/>
  <c r="BK183" i="5"/>
  <c r="J142" i="5"/>
  <c r="BK177" i="5"/>
  <c r="J137" i="5"/>
  <c r="BK178" i="5"/>
  <c r="BK136" i="5"/>
  <c r="J154" i="6"/>
  <c r="J167" i="6"/>
  <c r="BK132" i="6"/>
  <c r="BK149" i="6"/>
  <c r="BK162" i="6"/>
  <c r="BK141" i="6"/>
  <c r="BK165" i="6"/>
  <c r="J162" i="6"/>
  <c r="J151" i="6"/>
  <c r="J132" i="6"/>
  <c r="J230" i="7"/>
  <c r="J225" i="7"/>
  <c r="J223" i="7"/>
  <c r="BK220" i="7"/>
  <c r="BK216" i="7"/>
  <c r="J212" i="7"/>
  <c r="BK208" i="7"/>
  <c r="BK203" i="7"/>
  <c r="BK197" i="7"/>
  <c r="J194" i="7"/>
  <c r="BK164" i="7"/>
  <c r="J137" i="7"/>
  <c r="BK128" i="7"/>
  <c r="BK173" i="7"/>
  <c r="J140" i="7"/>
  <c r="J184" i="7"/>
  <c r="J161" i="7"/>
  <c r="J185" i="7"/>
  <c r="BK167" i="7"/>
  <c r="BK180" i="7"/>
  <c r="BK149" i="7"/>
  <c r="J169" i="7"/>
  <c r="BK145" i="7"/>
  <c r="J162" i="7"/>
  <c r="J155" i="8"/>
  <c r="BK154" i="8"/>
  <c r="BK141" i="8"/>
  <c r="BK167" i="8"/>
  <c r="BK143" i="8"/>
  <c r="J156" i="8"/>
  <c r="BK136" i="8"/>
  <c r="BK162" i="8"/>
  <c r="BK126" i="8"/>
  <c r="J125" i="8"/>
  <c r="BK155" i="8"/>
  <c r="BK131" i="8"/>
  <c r="BK158" i="8"/>
  <c r="BK139" i="8"/>
  <c r="BK122" i="9"/>
  <c r="BK121" i="9"/>
  <c r="J177" i="10"/>
  <c r="J145" i="10"/>
  <c r="J174" i="10"/>
  <c r="J141" i="10"/>
  <c r="BK160" i="10"/>
  <c r="J190" i="10"/>
  <c r="BK145" i="10"/>
  <c r="J131" i="10"/>
  <c r="BK156" i="10"/>
  <c r="J186" i="10"/>
  <c r="BK170" i="10"/>
  <c r="J152" i="10"/>
  <c r="J184" i="10"/>
  <c r="J164" i="10"/>
  <c r="J137" i="11"/>
  <c r="BK144" i="11"/>
  <c r="BK130" i="11"/>
  <c r="J140" i="11"/>
  <c r="J134" i="11"/>
  <c r="BK160" i="11"/>
  <c r="J225" i="12"/>
  <c r="J218" i="12"/>
  <c r="J214" i="12"/>
  <c r="J211" i="12"/>
  <c r="BK207" i="12"/>
  <c r="J202" i="12"/>
  <c r="J199" i="12"/>
  <c r="J178" i="12"/>
  <c r="J148" i="12"/>
  <c r="BK189" i="12"/>
  <c r="BK171" i="12"/>
  <c r="J144" i="12"/>
  <c r="BK182" i="12"/>
  <c r="BK147" i="12"/>
  <c r="BK174" i="12"/>
  <c r="BK134" i="12"/>
  <c r="BK175" i="12"/>
  <c r="BK153" i="12"/>
  <c r="J147" i="12"/>
  <c r="BK176" i="12"/>
  <c r="J153" i="12"/>
  <c r="J181" i="12"/>
  <c r="BK159" i="12"/>
  <c r="BK157" i="2"/>
  <c r="BK156" i="2"/>
  <c r="BK155" i="2"/>
  <c r="BK152" i="2"/>
  <c r="BK150" i="2"/>
  <c r="J150" i="2"/>
  <c r="BK148" i="2"/>
  <c r="J146" i="2"/>
  <c r="BK141" i="2"/>
  <c r="J138" i="2"/>
  <c r="BK130" i="2"/>
  <c r="BK127" i="2"/>
  <c r="J137" i="3"/>
  <c r="J125" i="3"/>
  <c r="J128" i="3"/>
  <c r="BK171" i="4"/>
  <c r="BK147" i="4"/>
  <c r="BK129" i="4"/>
  <c r="J178" i="4"/>
  <c r="BK137" i="4"/>
  <c r="J163" i="4"/>
  <c r="J149" i="4"/>
  <c r="BK126" i="4"/>
  <c r="J170" i="4"/>
  <c r="BK156" i="4"/>
  <c r="J174" i="4"/>
  <c r="BK146" i="4"/>
  <c r="BK170" i="4"/>
  <c r="BK140" i="4"/>
  <c r="J138" i="4"/>
  <c r="J130" i="4"/>
  <c r="BK151" i="5"/>
  <c r="J136" i="5"/>
  <c r="J189" i="5"/>
  <c r="J157" i="5"/>
  <c r="BK198" i="5"/>
  <c r="BK182" i="5"/>
  <c r="BK175" i="5"/>
  <c r="BK199" i="5"/>
  <c r="J164" i="5"/>
  <c r="J141" i="5"/>
  <c r="J184" i="5"/>
  <c r="BK163" i="5"/>
  <c r="J191" i="5"/>
  <c r="J161" i="5"/>
  <c r="J200" i="5"/>
  <c r="J176" i="5"/>
  <c r="BK157" i="5"/>
  <c r="BK129" i="5"/>
  <c r="J153" i="6"/>
  <c r="BK164" i="6"/>
  <c r="J163" i="6"/>
  <c r="BK136" i="6"/>
  <c r="BK160" i="6"/>
  <c r="J135" i="6"/>
  <c r="BK140" i="6"/>
  <c r="J140" i="6"/>
  <c r="BK137" i="6"/>
  <c r="BK229" i="7"/>
  <c r="J224" i="7"/>
  <c r="J219" i="7"/>
  <c r="BK213" i="7"/>
  <c r="J210" i="7"/>
  <c r="BK204" i="7"/>
  <c r="BK200" i="7"/>
  <c r="J196" i="7"/>
  <c r="BK185" i="7"/>
  <c r="J144" i="7"/>
  <c r="BK131" i="7"/>
  <c r="BK178" i="7"/>
  <c r="BK148" i="7"/>
  <c r="J175" i="7"/>
  <c r="BK158" i="7"/>
  <c r="BK183" i="7"/>
  <c r="BK174" i="7"/>
  <c r="BK179" i="7"/>
  <c r="J145" i="7"/>
  <c r="J149" i="7"/>
  <c r="BK171" i="7"/>
  <c r="J153" i="7"/>
  <c r="J151" i="8"/>
  <c r="J123" i="8"/>
  <c r="J134" i="8"/>
  <c r="BK152" i="8"/>
  <c r="BK157" i="8"/>
  <c r="J133" i="8"/>
  <c r="J152" i="8"/>
  <c r="BK165" i="8"/>
  <c r="BK172" i="8"/>
  <c r="BK129" i="8"/>
  <c r="J137" i="8"/>
  <c r="J127" i="9"/>
  <c r="BK124" i="9"/>
  <c r="BK131" i="9"/>
  <c r="BK175" i="10"/>
  <c r="BK144" i="10"/>
  <c r="J176" i="10"/>
  <c r="BK146" i="10"/>
  <c r="BK179" i="10"/>
  <c r="BK148" i="10"/>
  <c r="BK161" i="10"/>
  <c r="J143" i="10"/>
  <c r="J137" i="10"/>
  <c r="BK152" i="10"/>
  <c r="J178" i="10"/>
  <c r="J130" i="10"/>
  <c r="BK166" i="10"/>
  <c r="BK137" i="10"/>
  <c r="BK163" i="11"/>
  <c r="J142" i="11"/>
  <c r="BK133" i="11"/>
  <c r="J133" i="11"/>
  <c r="BK156" i="11"/>
  <c r="BK153" i="11"/>
  <c r="BK141" i="11"/>
  <c r="BK223" i="12"/>
  <c r="BK219" i="12"/>
  <c r="J215" i="12"/>
  <c r="J210" i="12"/>
  <c r="J207" i="12"/>
  <c r="BK203" i="12"/>
  <c r="BK200" i="12"/>
  <c r="BK185" i="12"/>
  <c r="J152" i="12"/>
  <c r="J185" i="12"/>
  <c r="BK164" i="12"/>
  <c r="BK139" i="12"/>
  <c r="BK169" i="12"/>
  <c r="BK132" i="12"/>
  <c r="BK173" i="12"/>
  <c r="BK194" i="12"/>
  <c r="BK168" i="12"/>
  <c r="BK130" i="12"/>
  <c r="BK149" i="12"/>
  <c r="BK187" i="12"/>
  <c r="J155" i="12"/>
  <c r="J183" i="12"/>
  <c r="J164" i="12"/>
  <c r="J136" i="12"/>
  <c r="BK143" i="2"/>
  <c r="BK137" i="2"/>
  <c r="J137" i="2"/>
  <c r="BK136" i="2"/>
  <c r="J136" i="2"/>
  <c r="BK134" i="2"/>
  <c r="J133" i="2"/>
  <c r="J127" i="2"/>
  <c r="J136" i="3"/>
  <c r="J126" i="3"/>
  <c r="J127" i="3"/>
  <c r="J188" i="4"/>
  <c r="J160" i="4"/>
  <c r="J131" i="4"/>
  <c r="J183" i="4"/>
  <c r="BK154" i="4"/>
  <c r="J126" i="4"/>
  <c r="BK160" i="4"/>
  <c r="BK130" i="4"/>
  <c r="BK172" i="4"/>
  <c r="J150" i="4"/>
  <c r="J162" i="4"/>
  <c r="J132" i="4"/>
  <c r="J142" i="4"/>
  <c r="J171" i="5"/>
  <c r="BK143" i="5"/>
  <c r="BK190" i="5"/>
  <c r="J147" i="5"/>
  <c r="BK193" i="5"/>
  <c r="BK196" i="5"/>
  <c r="BK133" i="5"/>
  <c r="J179" i="5"/>
  <c r="BK155" i="5"/>
  <c r="J129" i="5"/>
  <c r="J181" i="5"/>
  <c r="BK141" i="5"/>
  <c r="J166" i="5"/>
  <c r="J199" i="5"/>
  <c r="J175" i="5"/>
  <c r="J152" i="5"/>
  <c r="J171" i="6"/>
  <c r="J138" i="6"/>
  <c r="BK161" i="6"/>
  <c r="BK167" i="6"/>
  <c r="BK127" i="6"/>
  <c r="BK157" i="6"/>
  <c r="J131" i="6"/>
  <c r="J165" i="6"/>
  <c r="J137" i="6"/>
  <c r="BK138" i="6"/>
  <c r="BK230" i="7"/>
  <c r="BK225" i="7"/>
  <c r="J222" i="7"/>
  <c r="J218" i="7"/>
  <c r="BK215" i="7"/>
  <c r="BK211" i="7"/>
  <c r="BK205" i="7"/>
  <c r="BK201" i="7"/>
  <c r="BK198" i="7"/>
  <c r="BK195" i="7"/>
  <c r="J183" i="7"/>
  <c r="J152" i="7"/>
  <c r="BK143" i="7"/>
  <c r="BK187" i="7"/>
  <c r="BK151" i="7"/>
  <c r="BK186" i="7"/>
  <c r="BK163" i="7"/>
  <c r="J133" i="7"/>
  <c r="BK175" i="7"/>
  <c r="BK136" i="7"/>
  <c r="BK150" i="7"/>
  <c r="J178" i="7"/>
  <c r="J130" i="7"/>
  <c r="J157" i="7"/>
  <c r="BK144" i="8"/>
  <c r="J149" i="8"/>
  <c r="J126" i="8"/>
  <c r="BK163" i="8"/>
  <c r="J165" i="8"/>
  <c r="BK142" i="8"/>
  <c r="BK170" i="8"/>
  <c r="J148" i="8"/>
  <c r="J159" i="8"/>
  <c r="BK123" i="8"/>
  <c r="BK150" i="8"/>
  <c r="BK122" i="8"/>
  <c r="J147" i="8"/>
  <c r="BK130" i="9"/>
  <c r="J131" i="9"/>
  <c r="J157" i="10"/>
  <c r="BK135" i="10"/>
  <c r="J161" i="10"/>
  <c r="BK163" i="10"/>
  <c r="BK153" i="10"/>
  <c r="BK168" i="10"/>
  <c r="BK141" i="10"/>
  <c r="BK131" i="10"/>
  <c r="J155" i="10"/>
  <c r="J182" i="10"/>
  <c r="BK167" i="10"/>
  <c r="BK180" i="10"/>
  <c r="J159" i="10"/>
  <c r="BK158" i="11"/>
  <c r="J151" i="11"/>
  <c r="BK161" i="11"/>
  <c r="J153" i="11"/>
  <c r="J158" i="11"/>
  <c r="J130" i="11"/>
  <c r="J156" i="11"/>
  <c r="BK129" i="11"/>
  <c r="J223" i="12"/>
  <c r="J217" i="12"/>
  <c r="BK212" i="12"/>
  <c r="J208" i="12"/>
  <c r="BK204" i="12"/>
  <c r="BK199" i="12"/>
  <c r="J195" i="12"/>
  <c r="J174" i="12"/>
  <c r="BK144" i="12"/>
  <c r="BK183" i="12"/>
  <c r="J163" i="12"/>
  <c r="J127" i="12"/>
  <c r="J156" i="12"/>
  <c r="BK190" i="12"/>
  <c r="J169" i="12"/>
  <c r="J190" i="12"/>
  <c r="J161" i="12"/>
  <c r="J140" i="12"/>
  <c r="BK140" i="12"/>
  <c r="J172" i="12"/>
  <c r="BK129" i="12"/>
  <c r="BK166" i="12"/>
  <c r="J146" i="12"/>
  <c r="BK147" i="2"/>
  <c r="J144" i="2"/>
  <c r="BK139" i="2"/>
  <c r="BK132" i="2"/>
  <c r="J129" i="2"/>
  <c r="BK125" i="2"/>
  <c r="BK128" i="3"/>
  <c r="BK126" i="3"/>
  <c r="BK183" i="4"/>
  <c r="BK166" i="4"/>
  <c r="BK142" i="4"/>
  <c r="J187" i="4"/>
  <c r="BK150" i="4"/>
  <c r="BK128" i="4"/>
  <c r="J171" i="4"/>
  <c r="J147" i="4"/>
  <c r="BK186" i="4"/>
  <c r="J166" i="4"/>
  <c r="BK187" i="4"/>
  <c r="J159" i="4"/>
  <c r="BK163" i="4"/>
  <c r="BK132" i="4"/>
  <c r="J178" i="5"/>
  <c r="J149" i="5"/>
  <c r="J132" i="5"/>
  <c r="BK161" i="5"/>
  <c r="BK132" i="5"/>
  <c r="J183" i="5"/>
  <c r="J130" i="5"/>
  <c r="BK142" i="5"/>
  <c r="J180" i="5"/>
  <c r="J159" i="5"/>
  <c r="BK139" i="5"/>
  <c r="BK174" i="5"/>
  <c r="BK195" i="5"/>
  <c r="J163" i="5"/>
  <c r="BK204" i="5"/>
  <c r="BK179" i="5"/>
  <c r="J153" i="5"/>
  <c r="J157" i="6"/>
  <c r="BK133" i="6"/>
  <c r="BK139" i="6"/>
  <c r="BK156" i="6"/>
  <c r="J134" i="6"/>
  <c r="J159" i="6"/>
  <c r="J133" i="6"/>
  <c r="J150" i="6"/>
  <c r="J146" i="6"/>
  <c r="BK150" i="6"/>
  <c r="J129" i="6"/>
  <c r="BK228" i="7"/>
  <c r="BK223" i="7"/>
  <c r="J220" i="7"/>
  <c r="J216" i="7"/>
  <c r="BK212" i="7"/>
  <c r="J208" i="7"/>
  <c r="J203" i="7"/>
  <c r="J200" i="7"/>
  <c r="BK194" i="7"/>
  <c r="BK162" i="7"/>
  <c r="J134" i="7"/>
  <c r="BK177" i="7"/>
  <c r="J143" i="7"/>
  <c r="J164" i="7"/>
  <c r="BK138" i="7"/>
  <c r="J177" i="7"/>
  <c r="J129" i="7"/>
  <c r="J147" i="7"/>
  <c r="BK161" i="7"/>
  <c r="J168" i="7"/>
  <c r="BK137" i="7"/>
  <c r="BK169" i="8"/>
  <c r="J140" i="8"/>
  <c r="BK166" i="8"/>
  <c r="J128" i="8"/>
  <c r="BK148" i="8"/>
  <c r="J171" i="8"/>
  <c r="J158" i="8"/>
  <c r="BK171" i="8"/>
  <c r="J157" i="8"/>
  <c r="J139" i="8"/>
  <c r="J143" i="8"/>
  <c r="J129" i="8"/>
  <c r="J123" i="9"/>
  <c r="J129" i="9"/>
  <c r="BK126" i="9"/>
  <c r="BK159" i="10"/>
  <c r="J136" i="10"/>
  <c r="BK157" i="10"/>
  <c r="J189" i="10"/>
  <c r="BK150" i="10"/>
  <c r="J154" i="10"/>
  <c r="BK134" i="10"/>
  <c r="J179" i="10"/>
  <c r="J134" i="10"/>
  <c r="J181" i="10"/>
  <c r="BK164" i="10"/>
  <c r="BK189" i="10"/>
  <c r="BK155" i="10"/>
  <c r="BK140" i="11"/>
  <c r="BK149" i="11"/>
  <c r="BK136" i="11"/>
  <c r="BK134" i="11"/>
  <c r="BK137" i="11"/>
  <c r="J144" i="11"/>
  <c r="BK138" i="11"/>
  <c r="J219" i="12"/>
  <c r="J216" i="12"/>
  <c r="BK213" i="12"/>
  <c r="BK209" i="12"/>
  <c r="BK205" i="12"/>
  <c r="J200" i="12"/>
  <c r="BK196" i="12"/>
  <c r="J166" i="12"/>
  <c r="BK145" i="12"/>
  <c r="J186" i="12"/>
  <c r="J149" i="12"/>
  <c r="BK179" i="12"/>
  <c r="BK141" i="12"/>
  <c r="J189" i="12"/>
  <c r="BK157" i="12"/>
  <c r="J177" i="12"/>
  <c r="J160" i="12"/>
  <c r="J143" i="12"/>
  <c r="BK178" i="12"/>
  <c r="BK142" i="12"/>
  <c r="BK177" i="12"/>
  <c r="BK152" i="12"/>
  <c r="BK127" i="12"/>
  <c r="J157" i="2"/>
  <c r="J156" i="2"/>
  <c r="J155" i="2"/>
  <c r="J152" i="2"/>
  <c r="BK149" i="2"/>
  <c r="J148" i="2"/>
  <c r="J145" i="2"/>
  <c r="J142" i="2"/>
  <c r="BK138" i="2"/>
  <c r="J132" i="2"/>
  <c r="BK128" i="2"/>
  <c r="J138" i="3"/>
  <c r="BK133" i="3"/>
  <c r="BK130" i="3"/>
  <c r="BK131" i="3"/>
  <c r="J153" i="4"/>
  <c r="BK135" i="4"/>
  <c r="J182" i="4"/>
  <c r="J148" i="4"/>
  <c r="J133" i="4"/>
  <c r="J172" i="4"/>
  <c r="J154" i="4"/>
  <c r="BK182" i="4"/>
  <c r="J169" i="4"/>
  <c r="J152" i="4"/>
  <c r="BK177" i="4"/>
  <c r="J143" i="4"/>
  <c r="J165" i="4"/>
  <c r="BK141" i="4"/>
  <c r="J174" i="5"/>
  <c r="BK146" i="5"/>
  <c r="BK203" i="5"/>
  <c r="BK180" i="5"/>
  <c r="J133" i="5"/>
  <c r="J185" i="5"/>
  <c r="J145" i="5"/>
  <c r="J138" i="5"/>
  <c r="J177" i="5"/>
  <c r="BK145" i="5"/>
  <c r="BK185" i="5"/>
  <c r="J155" i="5"/>
  <c r="J194" i="5"/>
  <c r="J169" i="5"/>
  <c r="BK130" i="5"/>
  <c r="J190" i="5"/>
  <c r="J162" i="5"/>
  <c r="BK140" i="5"/>
  <c r="BK158" i="6"/>
  <c r="J139" i="6"/>
  <c r="J152" i="6"/>
  <c r="J144" i="6"/>
  <c r="BK163" i="6"/>
  <c r="J148" i="6"/>
  <c r="BK148" i="6"/>
  <c r="BK153" i="6"/>
  <c r="BK159" i="6"/>
  <c r="J128" i="6"/>
  <c r="BK226" i="7"/>
  <c r="BK221" i="7"/>
  <c r="BK217" i="7"/>
  <c r="BK214" i="7"/>
  <c r="BK209" i="7"/>
  <c r="J204" i="7"/>
  <c r="BK199" i="7"/>
  <c r="J195" i="7"/>
  <c r="J174" i="7"/>
  <c r="J131" i="7"/>
  <c r="J191" i="7"/>
  <c r="BK190" i="7"/>
  <c r="BK189" i="7"/>
  <c r="BK188" i="7"/>
  <c r="J187" i="7"/>
  <c r="BK184" i="7"/>
  <c r="J172" i="7"/>
  <c r="BK170" i="7"/>
  <c r="BK169" i="7"/>
  <c r="J167" i="7"/>
  <c r="BK165" i="7"/>
  <c r="J156" i="7"/>
  <c r="J148" i="7"/>
  <c r="BK144" i="7"/>
  <c r="BK132" i="7"/>
  <c r="BK182" i="7"/>
  <c r="J163" i="7"/>
  <c r="J173" i="7"/>
  <c r="BK160" i="7"/>
  <c r="BK181" i="7"/>
  <c r="J159" i="7"/>
  <c r="J176" i="7"/>
  <c r="J138" i="7"/>
  <c r="J139" i="7"/>
  <c r="BK129" i="7"/>
  <c r="BK132" i="8"/>
  <c r="J144" i="8"/>
  <c r="J170" i="8"/>
  <c r="BK137" i="8"/>
  <c r="J150" i="8"/>
  <c r="J166" i="8"/>
  <c r="J136" i="8"/>
  <c r="J145" i="8"/>
  <c r="J167" i="8"/>
  <c r="BK140" i="8"/>
  <c r="BK161" i="8"/>
  <c r="BK133" i="8"/>
  <c r="BK128" i="9"/>
  <c r="BK129" i="9"/>
  <c r="J128" i="9"/>
  <c r="J121" i="9"/>
  <c r="BK165" i="10"/>
  <c r="BK143" i="10"/>
  <c r="J163" i="10"/>
  <c r="BK181" i="10"/>
  <c r="J133" i="10"/>
  <c r="J146" i="10"/>
  <c r="BK136" i="10"/>
  <c r="J160" i="10"/>
  <c r="BK130" i="10"/>
  <c r="J168" i="10"/>
  <c r="J132" i="10"/>
  <c r="J165" i="10"/>
  <c r="J160" i="11"/>
  <c r="BK159" i="11"/>
  <c r="BK164" i="11"/>
  <c r="J149" i="11"/>
  <c r="J147" i="11"/>
  <c r="J132" i="11"/>
  <c r="BK132" i="11"/>
  <c r="J221" i="12"/>
  <c r="BK217" i="12"/>
  <c r="J212" i="12"/>
  <c r="BK208" i="12"/>
  <c r="J204" i="12"/>
  <c r="J201" i="12"/>
  <c r="J193" i="12"/>
  <c r="J175" i="12"/>
  <c r="BK131" i="12"/>
  <c r="J182" i="12"/>
  <c r="BK154" i="12"/>
  <c r="J132" i="12"/>
  <c r="J134" i="12"/>
  <c r="J179" i="12"/>
  <c r="J151" i="12"/>
  <c r="J180" i="12"/>
  <c r="BK158" i="12"/>
  <c r="BK163" i="12"/>
  <c r="J139" i="12"/>
  <c r="BK161" i="12"/>
  <c r="J192" i="12"/>
  <c r="J176" i="12"/>
  <c r="BK148" i="12"/>
  <c r="J33" i="2" l="1"/>
  <c r="T135" i="2"/>
  <c r="P125" i="4"/>
  <c r="R145" i="4"/>
  <c r="R181" i="4"/>
  <c r="R180" i="4" s="1"/>
  <c r="R135" i="5"/>
  <c r="R127" i="5" s="1"/>
  <c r="R168" i="5"/>
  <c r="P192" i="5"/>
  <c r="P145" i="6"/>
  <c r="BK135" i="7"/>
  <c r="J135" i="7"/>
  <c r="J99" i="7"/>
  <c r="BK166" i="7"/>
  <c r="J166" i="7"/>
  <c r="J102" i="7"/>
  <c r="BK193" i="7"/>
  <c r="J193" i="7"/>
  <c r="J103" i="7" s="1"/>
  <c r="BK227" i="7"/>
  <c r="J227" i="7"/>
  <c r="J105" i="7" s="1"/>
  <c r="BK168" i="8"/>
  <c r="J168" i="8"/>
  <c r="J99" i="8" s="1"/>
  <c r="R120" i="9"/>
  <c r="R119" i="9" s="1"/>
  <c r="R118" i="9" s="1"/>
  <c r="R140" i="10"/>
  <c r="T158" i="10"/>
  <c r="P183" i="10"/>
  <c r="BK128" i="11"/>
  <c r="J128" i="11" s="1"/>
  <c r="J98" i="11" s="1"/>
  <c r="BK139" i="11"/>
  <c r="J139" i="11"/>
  <c r="J100" i="11"/>
  <c r="P146" i="11"/>
  <c r="P124" i="2"/>
  <c r="BK154" i="2"/>
  <c r="J154" i="2" s="1"/>
  <c r="J102" i="2" s="1"/>
  <c r="P124" i="3"/>
  <c r="P123" i="3"/>
  <c r="R135" i="3"/>
  <c r="R134" i="3" s="1"/>
  <c r="BK125" i="4"/>
  <c r="J125" i="4" s="1"/>
  <c r="J98" i="4" s="1"/>
  <c r="P145" i="4"/>
  <c r="P181" i="4"/>
  <c r="P180" i="4"/>
  <c r="BK135" i="5"/>
  <c r="J135" i="5"/>
  <c r="J99" i="5"/>
  <c r="R148" i="5"/>
  <c r="T168" i="5"/>
  <c r="T192" i="5"/>
  <c r="P125" i="6"/>
  <c r="P124" i="6" s="1"/>
  <c r="P123" i="6" s="1"/>
  <c r="AU99" i="1" s="1"/>
  <c r="BK169" i="6"/>
  <c r="J169" i="6"/>
  <c r="J103" i="6"/>
  <c r="R127" i="7"/>
  <c r="BK141" i="7"/>
  <c r="J141" i="7"/>
  <c r="J100" i="7" s="1"/>
  <c r="BK155" i="7"/>
  <c r="J155" i="7" s="1"/>
  <c r="J101" i="7" s="1"/>
  <c r="P207" i="7"/>
  <c r="P168" i="8"/>
  <c r="P120" i="9"/>
  <c r="P119" i="9"/>
  <c r="P118" i="9" s="1"/>
  <c r="AU102" i="1" s="1"/>
  <c r="R129" i="10"/>
  <c r="R147" i="10"/>
  <c r="P151" i="10"/>
  <c r="R172" i="10"/>
  <c r="R187" i="10"/>
  <c r="T128" i="11"/>
  <c r="P139" i="11"/>
  <c r="R146" i="11"/>
  <c r="BK128" i="12"/>
  <c r="J128" i="12"/>
  <c r="J99" i="12"/>
  <c r="P128" i="12"/>
  <c r="P125" i="12"/>
  <c r="BK124" i="2"/>
  <c r="J124" i="2"/>
  <c r="J98" i="2"/>
  <c r="T124" i="2"/>
  <c r="T154" i="2"/>
  <c r="T153" i="2"/>
  <c r="BK129" i="3"/>
  <c r="J129" i="3" s="1"/>
  <c r="J99" i="3" s="1"/>
  <c r="P135" i="3"/>
  <c r="P134" i="3"/>
  <c r="R151" i="4"/>
  <c r="P176" i="4"/>
  <c r="T135" i="5"/>
  <c r="BK168" i="5"/>
  <c r="J168" i="5" s="1"/>
  <c r="J103" i="5" s="1"/>
  <c r="BK192" i="5"/>
  <c r="J192" i="5" s="1"/>
  <c r="J105" i="5" s="1"/>
  <c r="BK145" i="6"/>
  <c r="J145" i="6"/>
  <c r="J100" i="6"/>
  <c r="P169" i="6"/>
  <c r="P168" i="6"/>
  <c r="R141" i="7"/>
  <c r="R155" i="7"/>
  <c r="T207" i="7"/>
  <c r="T121" i="8"/>
  <c r="T120" i="8" s="1"/>
  <c r="BK129" i="10"/>
  <c r="J129" i="10" s="1"/>
  <c r="J98" i="10" s="1"/>
  <c r="P147" i="10"/>
  <c r="R151" i="10"/>
  <c r="T172" i="10"/>
  <c r="T187" i="10"/>
  <c r="BK135" i="11"/>
  <c r="J135" i="11"/>
  <c r="J99" i="11" s="1"/>
  <c r="BK143" i="11"/>
  <c r="J143" i="11"/>
  <c r="J101" i="11" s="1"/>
  <c r="T143" i="11"/>
  <c r="R155" i="11"/>
  <c r="R154" i="11" s="1"/>
  <c r="R128" i="12"/>
  <c r="R125" i="12" s="1"/>
  <c r="P135" i="2"/>
  <c r="R154" i="2"/>
  <c r="R153" i="2"/>
  <c r="R124" i="3"/>
  <c r="BK135" i="3"/>
  <c r="J135" i="3"/>
  <c r="J102" i="3" s="1"/>
  <c r="P151" i="4"/>
  <c r="BK176" i="4"/>
  <c r="J176" i="4" s="1"/>
  <c r="J101" i="4" s="1"/>
  <c r="P128" i="5"/>
  <c r="T148" i="5"/>
  <c r="T172" i="5"/>
  <c r="R202" i="5"/>
  <c r="T125" i="6"/>
  <c r="R169" i="6"/>
  <c r="R168" i="6" s="1"/>
  <c r="BK127" i="7"/>
  <c r="J127" i="7" s="1"/>
  <c r="J98" i="7" s="1"/>
  <c r="R135" i="7"/>
  <c r="R166" i="7"/>
  <c r="T193" i="7"/>
  <c r="P227" i="7"/>
  <c r="R121" i="8"/>
  <c r="R120" i="8"/>
  <c r="BK120" i="9"/>
  <c r="J120" i="9"/>
  <c r="J98" i="9"/>
  <c r="P129" i="10"/>
  <c r="BK147" i="10"/>
  <c r="J147" i="10" s="1"/>
  <c r="J100" i="10" s="1"/>
  <c r="R158" i="10"/>
  <c r="R183" i="10"/>
  <c r="P128" i="11"/>
  <c r="T135" i="11"/>
  <c r="BK146" i="11"/>
  <c r="J146" i="11" s="1"/>
  <c r="J102" i="11" s="1"/>
  <c r="T155" i="11"/>
  <c r="T154" i="11"/>
  <c r="T128" i="12"/>
  <c r="T125" i="12"/>
  <c r="R124" i="2"/>
  <c r="T124" i="3"/>
  <c r="T151" i="4"/>
  <c r="T176" i="4"/>
  <c r="T128" i="5"/>
  <c r="T127" i="5" s="1"/>
  <c r="P148" i="5"/>
  <c r="P168" i="5"/>
  <c r="P202" i="5"/>
  <c r="R125" i="6"/>
  <c r="P135" i="7"/>
  <c r="P166" i="7"/>
  <c r="P193" i="7"/>
  <c r="R227" i="7"/>
  <c r="R168" i="8"/>
  <c r="T140" i="10"/>
  <c r="BK151" i="10"/>
  <c r="J151" i="10" s="1"/>
  <c r="J101" i="10" s="1"/>
  <c r="BK172" i="10"/>
  <c r="BK187" i="10"/>
  <c r="J187" i="10" s="1"/>
  <c r="J107" i="10" s="1"/>
  <c r="T138" i="12"/>
  <c r="T137" i="12" s="1"/>
  <c r="T124" i="12" s="1"/>
  <c r="T135" i="3"/>
  <c r="T134" i="3" s="1"/>
  <c r="T125" i="4"/>
  <c r="BK145" i="4"/>
  <c r="J145" i="4" s="1"/>
  <c r="J99" i="4" s="1"/>
  <c r="BK181" i="4"/>
  <c r="BK180" i="4" s="1"/>
  <c r="J180" i="4" s="1"/>
  <c r="J102" i="4" s="1"/>
  <c r="BK128" i="5"/>
  <c r="J128" i="5"/>
  <c r="J98" i="5" s="1"/>
  <c r="P135" i="5"/>
  <c r="BK172" i="5"/>
  <c r="J172" i="5" s="1"/>
  <c r="J104" i="5" s="1"/>
  <c r="R192" i="5"/>
  <c r="BK125" i="6"/>
  <c r="J125" i="6"/>
  <c r="J98" i="6" s="1"/>
  <c r="T135" i="7"/>
  <c r="T166" i="7"/>
  <c r="R193" i="7"/>
  <c r="T227" i="7"/>
  <c r="BK121" i="8"/>
  <c r="J121" i="8"/>
  <c r="J98" i="8"/>
  <c r="T168" i="8"/>
  <c r="P140" i="10"/>
  <c r="BK158" i="10"/>
  <c r="J158" i="10" s="1"/>
  <c r="J102" i="10" s="1"/>
  <c r="BK183" i="10"/>
  <c r="J183" i="10"/>
  <c r="J106" i="10"/>
  <c r="R128" i="11"/>
  <c r="R139" i="11"/>
  <c r="T146" i="11"/>
  <c r="P138" i="12"/>
  <c r="P137" i="12" s="1"/>
  <c r="P124" i="12" s="1"/>
  <c r="AU105" i="1" s="1"/>
  <c r="R135" i="2"/>
  <c r="R129" i="3"/>
  <c r="BK151" i="4"/>
  <c r="J151" i="4" s="1"/>
  <c r="J100" i="4" s="1"/>
  <c r="R176" i="4"/>
  <c r="P172" i="5"/>
  <c r="T202" i="5"/>
  <c r="R145" i="6"/>
  <c r="P127" i="7"/>
  <c r="P141" i="7"/>
  <c r="P155" i="7"/>
  <c r="BK207" i="7"/>
  <c r="J207" i="7"/>
  <c r="J104" i="7" s="1"/>
  <c r="T120" i="9"/>
  <c r="T119" i="9"/>
  <c r="T118" i="9"/>
  <c r="T129" i="10"/>
  <c r="T147" i="10"/>
  <c r="T151" i="10"/>
  <c r="P172" i="10"/>
  <c r="P171" i="10" s="1"/>
  <c r="P187" i="10"/>
  <c r="R135" i="11"/>
  <c r="P143" i="11"/>
  <c r="BK155" i="11"/>
  <c r="BK154" i="11" s="1"/>
  <c r="J154" i="11" s="1"/>
  <c r="J105" i="11" s="1"/>
  <c r="BK138" i="12"/>
  <c r="J138" i="12" s="1"/>
  <c r="J102" i="12" s="1"/>
  <c r="BK135" i="2"/>
  <c r="J135" i="2"/>
  <c r="J99" i="2" s="1"/>
  <c r="P154" i="2"/>
  <c r="P153" i="2"/>
  <c r="BK124" i="3"/>
  <c r="J124" i="3" s="1"/>
  <c r="J98" i="3" s="1"/>
  <c r="T129" i="3"/>
  <c r="R125" i="4"/>
  <c r="R124" i="4" s="1"/>
  <c r="T145" i="4"/>
  <c r="T181" i="4"/>
  <c r="T180" i="4" s="1"/>
  <c r="R128" i="5"/>
  <c r="BK148" i="5"/>
  <c r="BK127" i="5" s="1"/>
  <c r="R172" i="5"/>
  <c r="BK202" i="5"/>
  <c r="J202" i="5" s="1"/>
  <c r="J106" i="5" s="1"/>
  <c r="T145" i="6"/>
  <c r="T169" i="6"/>
  <c r="T168" i="6" s="1"/>
  <c r="T127" i="7"/>
  <c r="T141" i="7"/>
  <c r="T155" i="7"/>
  <c r="R207" i="7"/>
  <c r="P121" i="8"/>
  <c r="P120" i="8"/>
  <c r="P119" i="8"/>
  <c r="AU101" i="1" s="1"/>
  <c r="BK140" i="10"/>
  <c r="BK128" i="10" s="1"/>
  <c r="J140" i="10"/>
  <c r="J99" i="10" s="1"/>
  <c r="P158" i="10"/>
  <c r="T183" i="10"/>
  <c r="P135" i="11"/>
  <c r="T139" i="11"/>
  <c r="R143" i="11"/>
  <c r="P155" i="11"/>
  <c r="P154" i="11"/>
  <c r="R138" i="12"/>
  <c r="R137" i="12" s="1"/>
  <c r="BK150" i="11"/>
  <c r="J150" i="11"/>
  <c r="J103" i="11"/>
  <c r="BK135" i="12"/>
  <c r="J135" i="12"/>
  <c r="J100" i="12"/>
  <c r="BK126" i="12"/>
  <c r="J126" i="12" s="1"/>
  <c r="J98" i="12" s="1"/>
  <c r="BK166" i="6"/>
  <c r="J166" i="6"/>
  <c r="J101" i="6" s="1"/>
  <c r="BK151" i="2"/>
  <c r="J151" i="2"/>
  <c r="J100" i="2" s="1"/>
  <c r="BK132" i="3"/>
  <c r="J132" i="3"/>
  <c r="J100" i="3"/>
  <c r="BK165" i="5"/>
  <c r="J165" i="5" s="1"/>
  <c r="J101" i="5" s="1"/>
  <c r="BK143" i="6"/>
  <c r="J143" i="6" s="1"/>
  <c r="J99" i="6" s="1"/>
  <c r="BK169" i="10"/>
  <c r="J169" i="10"/>
  <c r="J103" i="10"/>
  <c r="BK152" i="11"/>
  <c r="J152" i="11"/>
  <c r="J104" i="11"/>
  <c r="BK224" i="12"/>
  <c r="J224" i="12" s="1"/>
  <c r="J104" i="12" s="1"/>
  <c r="BK222" i="12"/>
  <c r="J222" i="12"/>
  <c r="J103" i="12" s="1"/>
  <c r="BF157" i="12"/>
  <c r="BF167" i="12"/>
  <c r="BF179" i="12"/>
  <c r="BF186" i="12"/>
  <c r="E85" i="12"/>
  <c r="F92" i="12"/>
  <c r="BF131" i="12"/>
  <c r="BF140" i="12"/>
  <c r="BF144" i="12"/>
  <c r="BF182" i="12"/>
  <c r="BF184" i="12"/>
  <c r="J155" i="11"/>
  <c r="J106" i="11" s="1"/>
  <c r="BF158" i="12"/>
  <c r="BF161" i="12"/>
  <c r="J118" i="12"/>
  <c r="BF133" i="12"/>
  <c r="BF134" i="12"/>
  <c r="BF162" i="12"/>
  <c r="BF169" i="12"/>
  <c r="BF172" i="12"/>
  <c r="BF178" i="12"/>
  <c r="BF183" i="12"/>
  <c r="BF185" i="12"/>
  <c r="BF127" i="12"/>
  <c r="BF130" i="12"/>
  <c r="BF132" i="12"/>
  <c r="BF136" i="12"/>
  <c r="BF139" i="12"/>
  <c r="BF148" i="12"/>
  <c r="BF152" i="12"/>
  <c r="BF153" i="12"/>
  <c r="BF155" i="12"/>
  <c r="BF180" i="12"/>
  <c r="BF181" i="12"/>
  <c r="J92" i="12"/>
  <c r="BF142" i="12"/>
  <c r="BF143" i="12"/>
  <c r="BF145" i="12"/>
  <c r="BF149" i="12"/>
  <c r="BF159" i="12"/>
  <c r="BF160" i="12"/>
  <c r="BF164" i="12"/>
  <c r="BF166" i="12"/>
  <c r="BF170" i="12"/>
  <c r="BF173" i="12"/>
  <c r="BF174" i="12"/>
  <c r="BF175" i="12"/>
  <c r="BF176" i="12"/>
  <c r="BF188" i="12"/>
  <c r="BF189" i="12"/>
  <c r="BF191" i="12"/>
  <c r="BF193" i="12"/>
  <c r="BF194" i="12"/>
  <c r="BF147" i="12"/>
  <c r="BF150" i="12"/>
  <c r="BF151" i="12"/>
  <c r="BF165" i="12"/>
  <c r="BF177" i="12"/>
  <c r="BF187" i="12"/>
  <c r="BF190" i="12"/>
  <c r="BF196" i="12"/>
  <c r="BF129" i="12"/>
  <c r="BF141" i="12"/>
  <c r="BF146" i="12"/>
  <c r="BF154" i="12"/>
  <c r="BF156" i="12"/>
  <c r="BF163" i="12"/>
  <c r="BF168" i="12"/>
  <c r="BF171" i="12"/>
  <c r="BF192" i="12"/>
  <c r="BF195" i="12"/>
  <c r="BF197" i="12"/>
  <c r="BF198" i="12"/>
  <c r="BF199" i="12"/>
  <c r="BF200" i="12"/>
  <c r="BF201" i="12"/>
  <c r="BF202" i="12"/>
  <c r="BF203" i="12"/>
  <c r="BF204" i="12"/>
  <c r="BF205" i="12"/>
  <c r="BF206" i="12"/>
  <c r="BF207" i="12"/>
  <c r="BF208" i="12"/>
  <c r="BF209" i="12"/>
  <c r="BF210" i="12"/>
  <c r="BF211" i="12"/>
  <c r="BF212" i="12"/>
  <c r="BF213" i="12"/>
  <c r="BF214" i="12"/>
  <c r="BF215" i="12"/>
  <c r="BF216" i="12"/>
  <c r="BF217" i="12"/>
  <c r="BF218" i="12"/>
  <c r="BF219" i="12"/>
  <c r="BF220" i="12"/>
  <c r="BF221" i="12"/>
  <c r="BF223" i="12"/>
  <c r="BF225" i="12"/>
  <c r="BF162" i="11"/>
  <c r="J120" i="11"/>
  <c r="BF147" i="11"/>
  <c r="BF148" i="11"/>
  <c r="E85" i="11"/>
  <c r="F123" i="11"/>
  <c r="BF130" i="11"/>
  <c r="BF140" i="11"/>
  <c r="BF141" i="11"/>
  <c r="J172" i="10"/>
  <c r="J105" i="10"/>
  <c r="BF132" i="11"/>
  <c r="BF138" i="11"/>
  <c r="BF163" i="11"/>
  <c r="BF137" i="11"/>
  <c r="BF159" i="11"/>
  <c r="BF160" i="11"/>
  <c r="BF164" i="11"/>
  <c r="BF131" i="11"/>
  <c r="BF134" i="11"/>
  <c r="BF144" i="11"/>
  <c r="BF149" i="11"/>
  <c r="BF151" i="11"/>
  <c r="BF156" i="11"/>
  <c r="BF157" i="11"/>
  <c r="BF158" i="11"/>
  <c r="BF133" i="11"/>
  <c r="BF136" i="11"/>
  <c r="BF145" i="11"/>
  <c r="BF153" i="11"/>
  <c r="BF161" i="11"/>
  <c r="BF129" i="11"/>
  <c r="BF142" i="11"/>
  <c r="J89" i="10"/>
  <c r="BF162" i="10"/>
  <c r="BF173" i="10"/>
  <c r="BF190" i="10"/>
  <c r="BF134" i="10"/>
  <c r="BF148" i="10"/>
  <c r="BF149" i="10"/>
  <c r="BF154" i="10"/>
  <c r="BF155" i="10"/>
  <c r="BF156" i="10"/>
  <c r="BF159" i="10"/>
  <c r="BF160" i="10"/>
  <c r="BF179" i="10"/>
  <c r="E85" i="10"/>
  <c r="BF141" i="10"/>
  <c r="BF143" i="10"/>
  <c r="BF145" i="10"/>
  <c r="BF153" i="10"/>
  <c r="BF161" i="10"/>
  <c r="BF165" i="10"/>
  <c r="BF176" i="10"/>
  <c r="BF177" i="10"/>
  <c r="BF188" i="10"/>
  <c r="BK119" i="9"/>
  <c r="BK118" i="9"/>
  <c r="J118" i="9"/>
  <c r="J30" i="9" s="1"/>
  <c r="BF139" i="10"/>
  <c r="BF146" i="10"/>
  <c r="F92" i="10"/>
  <c r="BF136" i="10"/>
  <c r="BF152" i="10"/>
  <c r="BF164" i="10"/>
  <c r="BF174" i="10"/>
  <c r="BF175" i="10"/>
  <c r="BF180" i="10"/>
  <c r="BF184" i="10"/>
  <c r="BF185" i="10"/>
  <c r="BF131" i="10"/>
  <c r="BF135" i="10"/>
  <c r="BF138" i="10"/>
  <c r="BF157" i="10"/>
  <c r="BF167" i="10"/>
  <c r="BF168" i="10"/>
  <c r="BF189" i="10"/>
  <c r="BF137" i="10"/>
  <c r="BF144" i="10"/>
  <c r="BF150" i="10"/>
  <c r="BF166" i="10"/>
  <c r="BF178" i="10"/>
  <c r="BF182" i="10"/>
  <c r="BF186" i="10"/>
  <c r="BF130" i="10"/>
  <c r="BF132" i="10"/>
  <c r="BF133" i="10"/>
  <c r="BF142" i="10"/>
  <c r="BF163" i="10"/>
  <c r="BF170" i="10"/>
  <c r="BF181" i="10"/>
  <c r="J89" i="9"/>
  <c r="F92" i="9"/>
  <c r="BF121" i="9"/>
  <c r="BF130" i="9"/>
  <c r="E108" i="9"/>
  <c r="BF123" i="9"/>
  <c r="BF128" i="9"/>
  <c r="BF122" i="9"/>
  <c r="BF125" i="9"/>
  <c r="BF127" i="9"/>
  <c r="BK120" i="8"/>
  <c r="J120" i="8"/>
  <c r="J97" i="8"/>
  <c r="BF129" i="9"/>
  <c r="BF131" i="9"/>
  <c r="BF124" i="9"/>
  <c r="BF126" i="9"/>
  <c r="BF153" i="8"/>
  <c r="BF155" i="8"/>
  <c r="BF163" i="8"/>
  <c r="E85" i="8"/>
  <c r="BF126" i="8"/>
  <c r="BF147" i="8"/>
  <c r="BF161" i="8"/>
  <c r="J89" i="8"/>
  <c r="BF127" i="8"/>
  <c r="BF129" i="8"/>
  <c r="BF132" i="8"/>
  <c r="BF142" i="8"/>
  <c r="BF149" i="8"/>
  <c r="BF150" i="8"/>
  <c r="BF152" i="8"/>
  <c r="BF162" i="8"/>
  <c r="BF166" i="8"/>
  <c r="BF170" i="8"/>
  <c r="BF131" i="8"/>
  <c r="BF143" i="8"/>
  <c r="BF154" i="8"/>
  <c r="BF167" i="8"/>
  <c r="F116" i="8"/>
  <c r="BF138" i="8"/>
  <c r="BF139" i="8"/>
  <c r="BF140" i="8"/>
  <c r="BF144" i="8"/>
  <c r="BF145" i="8"/>
  <c r="BF122" i="8"/>
  <c r="BF123" i="8"/>
  <c r="BF125" i="8"/>
  <c r="BF130" i="8"/>
  <c r="BF135" i="8"/>
  <c r="BF141" i="8"/>
  <c r="BF159" i="8"/>
  <c r="BF165" i="8"/>
  <c r="BF128" i="8"/>
  <c r="BF136" i="8"/>
  <c r="BF137" i="8"/>
  <c r="BF151" i="8"/>
  <c r="BF156" i="8"/>
  <c r="BF158" i="8"/>
  <c r="BF160" i="8"/>
  <c r="BF171" i="8"/>
  <c r="BF124" i="8"/>
  <c r="BF133" i="8"/>
  <c r="BF134" i="8"/>
  <c r="BF146" i="8"/>
  <c r="BF148" i="8"/>
  <c r="BF157" i="8"/>
  <c r="BF164" i="8"/>
  <c r="BF169" i="8"/>
  <c r="BF172" i="8"/>
  <c r="F122" i="7"/>
  <c r="BF133" i="7"/>
  <c r="BF138" i="7"/>
  <c r="BF140" i="7"/>
  <c r="BF145" i="7"/>
  <c r="BF151" i="7"/>
  <c r="BF178" i="7"/>
  <c r="J119" i="7"/>
  <c r="BF137" i="7"/>
  <c r="BF158" i="7"/>
  <c r="BF172" i="7"/>
  <c r="BF173" i="7"/>
  <c r="BF175" i="7"/>
  <c r="BF128" i="7"/>
  <c r="BF131" i="7"/>
  <c r="BF132" i="7"/>
  <c r="BF136" i="7"/>
  <c r="BF162" i="7"/>
  <c r="BF165" i="7"/>
  <c r="BF171" i="7"/>
  <c r="BF139" i="7"/>
  <c r="BF149" i="7"/>
  <c r="BF153" i="7"/>
  <c r="BF163" i="7"/>
  <c r="BF180" i="7"/>
  <c r="BF182" i="7"/>
  <c r="BF184" i="7"/>
  <c r="BF187" i="7"/>
  <c r="E85" i="7"/>
  <c r="BF130" i="7"/>
  <c r="BF143" i="7"/>
  <c r="BF147" i="7"/>
  <c r="BF154" i="7"/>
  <c r="BF156" i="7"/>
  <c r="BF159" i="7"/>
  <c r="BF167" i="7"/>
  <c r="BF183" i="7"/>
  <c r="BF185" i="7"/>
  <c r="BF188" i="7"/>
  <c r="BF144" i="7"/>
  <c r="BF161" i="7"/>
  <c r="BF164" i="7"/>
  <c r="BF168" i="7"/>
  <c r="BF181" i="7"/>
  <c r="BK168" i="6"/>
  <c r="J168" i="6"/>
  <c r="J102" i="6"/>
  <c r="BF129" i="7"/>
  <c r="BF134" i="7"/>
  <c r="BF146" i="7"/>
  <c r="BF150" i="7"/>
  <c r="BF152" i="7"/>
  <c r="BF174" i="7"/>
  <c r="BF179" i="7"/>
  <c r="BF186" i="7"/>
  <c r="BF142" i="7"/>
  <c r="BF148" i="7"/>
  <c r="BF157" i="7"/>
  <c r="BF160" i="7"/>
  <c r="BF169" i="7"/>
  <c r="BF170" i="7"/>
  <c r="BF176" i="7"/>
  <c r="BF177" i="7"/>
  <c r="BF189" i="7"/>
  <c r="BF190" i="7"/>
  <c r="BF191" i="7"/>
  <c r="BF192" i="7"/>
  <c r="BF194" i="7"/>
  <c r="BF195" i="7"/>
  <c r="BF196" i="7"/>
  <c r="BF197" i="7"/>
  <c r="BF198" i="7"/>
  <c r="BF199" i="7"/>
  <c r="BF200" i="7"/>
  <c r="BF201" i="7"/>
  <c r="BF202" i="7"/>
  <c r="BF203" i="7"/>
  <c r="BF204" i="7"/>
  <c r="BF205" i="7"/>
  <c r="BF206" i="7"/>
  <c r="BF208" i="7"/>
  <c r="BF209" i="7"/>
  <c r="BF210" i="7"/>
  <c r="BF211" i="7"/>
  <c r="BF212" i="7"/>
  <c r="BF213" i="7"/>
  <c r="BF214" i="7"/>
  <c r="BF215" i="7"/>
  <c r="BF216" i="7"/>
  <c r="BF217" i="7"/>
  <c r="BF218" i="7"/>
  <c r="BF219" i="7"/>
  <c r="BF220" i="7"/>
  <c r="BF221" i="7"/>
  <c r="BF222" i="7"/>
  <c r="BF223" i="7"/>
  <c r="BF224" i="7"/>
  <c r="BF225" i="7"/>
  <c r="BF226" i="7"/>
  <c r="BF228" i="7"/>
  <c r="BF229" i="7"/>
  <c r="BF230" i="7"/>
  <c r="E85" i="6"/>
  <c r="F92" i="6"/>
  <c r="J117" i="6"/>
  <c r="BF140" i="6"/>
  <c r="BF142" i="6"/>
  <c r="BF146" i="6"/>
  <c r="BF151" i="6"/>
  <c r="BF161" i="6"/>
  <c r="BF167" i="6"/>
  <c r="BF126" i="6"/>
  <c r="BF127" i="6"/>
  <c r="BF131" i="6"/>
  <c r="BF135" i="6"/>
  <c r="BF163" i="6"/>
  <c r="BF128" i="6"/>
  <c r="BF129" i="6"/>
  <c r="BF132" i="6"/>
  <c r="BF138" i="6"/>
  <c r="BF152" i="6"/>
  <c r="BF156" i="6"/>
  <c r="BF157" i="6"/>
  <c r="BF162" i="6"/>
  <c r="BF137" i="6"/>
  <c r="BF144" i="6"/>
  <c r="BF171" i="6"/>
  <c r="BF130" i="6"/>
  <c r="BF139" i="6"/>
  <c r="BF160" i="6"/>
  <c r="BF164" i="6"/>
  <c r="BF165" i="6"/>
  <c r="BF133" i="6"/>
  <c r="BF136" i="6"/>
  <c r="BF150" i="6"/>
  <c r="BF153" i="6"/>
  <c r="BF154" i="6"/>
  <c r="BF155" i="6"/>
  <c r="BF158" i="6"/>
  <c r="BF170" i="6"/>
  <c r="BF134" i="6"/>
  <c r="BF141" i="6"/>
  <c r="BF147" i="6"/>
  <c r="BF148" i="6"/>
  <c r="BF149" i="6"/>
  <c r="BF159" i="6"/>
  <c r="E116" i="5"/>
  <c r="BF142" i="5"/>
  <c r="BF171" i="5"/>
  <c r="BF181" i="5"/>
  <c r="BF183" i="5"/>
  <c r="BF197" i="5"/>
  <c r="BF200" i="5"/>
  <c r="BF201" i="5"/>
  <c r="BF204" i="5"/>
  <c r="F123" i="5"/>
  <c r="BF139" i="5"/>
  <c r="BF140" i="5"/>
  <c r="BF141" i="5"/>
  <c r="BF147" i="5"/>
  <c r="BF158" i="5"/>
  <c r="BF169" i="5"/>
  <c r="BF170" i="5"/>
  <c r="BF173" i="5"/>
  <c r="BF187" i="5"/>
  <c r="BF188" i="5"/>
  <c r="BF196" i="5"/>
  <c r="J120" i="5"/>
  <c r="BF130" i="5"/>
  <c r="BF133" i="5"/>
  <c r="BF134" i="5"/>
  <c r="BF145" i="5"/>
  <c r="BF146" i="5"/>
  <c r="BF160" i="5"/>
  <c r="BF161" i="5"/>
  <c r="BF162" i="5"/>
  <c r="BF164" i="5"/>
  <c r="BF166" i="5"/>
  <c r="BF177" i="5"/>
  <c r="BF179" i="5"/>
  <c r="BF191" i="5"/>
  <c r="BF203" i="5"/>
  <c r="BF132" i="5"/>
  <c r="BF136" i="5"/>
  <c r="BF137" i="5"/>
  <c r="BF143" i="5"/>
  <c r="BF174" i="5"/>
  <c r="BF182" i="5"/>
  <c r="BF185" i="5"/>
  <c r="BF193" i="5"/>
  <c r="BF194" i="5"/>
  <c r="BF131" i="5"/>
  <c r="BF144" i="5"/>
  <c r="BF149" i="5"/>
  <c r="BF153" i="5"/>
  <c r="BF156" i="5"/>
  <c r="BF176" i="5"/>
  <c r="BF178" i="5"/>
  <c r="BF184" i="5"/>
  <c r="BF189" i="5"/>
  <c r="BF190" i="5"/>
  <c r="BF198" i="5"/>
  <c r="BF138" i="5"/>
  <c r="BF151" i="5"/>
  <c r="BF152" i="5"/>
  <c r="BF154" i="5"/>
  <c r="BF157" i="5"/>
  <c r="BF159" i="5"/>
  <c r="BF180" i="5"/>
  <c r="BF150" i="5"/>
  <c r="BF155" i="5"/>
  <c r="BF163" i="5"/>
  <c r="BF175" i="5"/>
  <c r="BF129" i="5"/>
  <c r="BF186" i="5"/>
  <c r="BF195" i="5"/>
  <c r="BF199" i="5"/>
  <c r="J89" i="4"/>
  <c r="BF126" i="4"/>
  <c r="BF134" i="4"/>
  <c r="BF135" i="4"/>
  <c r="BF136" i="4"/>
  <c r="BF148" i="4"/>
  <c r="BF149" i="4"/>
  <c r="BF185" i="4"/>
  <c r="E85" i="4"/>
  <c r="BF138" i="4"/>
  <c r="BF139" i="4"/>
  <c r="BF141" i="4"/>
  <c r="BF142" i="4"/>
  <c r="BF144" i="4"/>
  <c r="BF155" i="4"/>
  <c r="BF156" i="4"/>
  <c r="BF164" i="4"/>
  <c r="BF166" i="4"/>
  <c r="BF167" i="4"/>
  <c r="BF171" i="4"/>
  <c r="BF175" i="4"/>
  <c r="BF127" i="4"/>
  <c r="BF130" i="4"/>
  <c r="BF133" i="4"/>
  <c r="BF154" i="4"/>
  <c r="BF157" i="4"/>
  <c r="BF159" i="4"/>
  <c r="BF161" i="4"/>
  <c r="BF174" i="4"/>
  <c r="BF179" i="4"/>
  <c r="BF128" i="4"/>
  <c r="BF129" i="4"/>
  <c r="BF131" i="4"/>
  <c r="BF132" i="4"/>
  <c r="BF137" i="4"/>
  <c r="BF143" i="4"/>
  <c r="BF150" i="4"/>
  <c r="BF152" i="4"/>
  <c r="BF168" i="4"/>
  <c r="BF177" i="4"/>
  <c r="BF178" i="4"/>
  <c r="BF183" i="4"/>
  <c r="BF184" i="4"/>
  <c r="BF146" i="4"/>
  <c r="BF162" i="4"/>
  <c r="BF163" i="4"/>
  <c r="BF165" i="4"/>
  <c r="BF169" i="4"/>
  <c r="BF170" i="4"/>
  <c r="BF172" i="4"/>
  <c r="BF187" i="4"/>
  <c r="BF188" i="4"/>
  <c r="F92" i="4"/>
  <c r="BF140" i="4"/>
  <c r="BF147" i="4"/>
  <c r="BF153" i="4"/>
  <c r="BF158" i="4"/>
  <c r="BF160" i="4"/>
  <c r="BF173" i="4"/>
  <c r="BF182" i="4"/>
  <c r="BF186" i="4"/>
  <c r="E112" i="3"/>
  <c r="BF128" i="3"/>
  <c r="BF137" i="3"/>
  <c r="J89" i="3"/>
  <c r="BF125" i="3"/>
  <c r="BF138" i="3"/>
  <c r="BF126" i="3"/>
  <c r="BF127" i="3"/>
  <c r="BF136" i="3"/>
  <c r="F92" i="3"/>
  <c r="BF130" i="3"/>
  <c r="BF131" i="3"/>
  <c r="BF133" i="3"/>
  <c r="E85" i="2"/>
  <c r="J89" i="2"/>
  <c r="F92" i="2"/>
  <c r="BF125" i="2"/>
  <c r="BF126" i="2"/>
  <c r="BF127" i="2"/>
  <c r="BF128" i="2"/>
  <c r="BF129" i="2"/>
  <c r="BF130" i="2"/>
  <c r="BF131" i="2"/>
  <c r="BF132" i="2"/>
  <c r="BF133" i="2"/>
  <c r="BF134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2" i="2"/>
  <c r="BF155" i="2"/>
  <c r="BF156" i="2"/>
  <c r="BF157" i="2"/>
  <c r="BB95" i="1"/>
  <c r="AZ95" i="1"/>
  <c r="BC95" i="1"/>
  <c r="AV95" i="1"/>
  <c r="BD95" i="1"/>
  <c r="F35" i="3"/>
  <c r="BB96" i="1" s="1"/>
  <c r="F35" i="4"/>
  <c r="BB97" i="1" s="1"/>
  <c r="F33" i="6"/>
  <c r="AZ99" i="1"/>
  <c r="J33" i="7"/>
  <c r="AV100" i="1"/>
  <c r="F33" i="9"/>
  <c r="AZ102" i="1" s="1"/>
  <c r="J33" i="10"/>
  <c r="AV103" i="1" s="1"/>
  <c r="F36" i="11"/>
  <c r="BC104" i="1"/>
  <c r="J33" i="4"/>
  <c r="AV97" i="1"/>
  <c r="F33" i="5"/>
  <c r="AZ98" i="1" s="1"/>
  <c r="F36" i="7"/>
  <c r="BC100" i="1" s="1"/>
  <c r="J33" i="9"/>
  <c r="AV102" i="1"/>
  <c r="F36" i="10"/>
  <c r="BC103" i="1"/>
  <c r="F36" i="12"/>
  <c r="BC105" i="1" s="1"/>
  <c r="F37" i="3"/>
  <c r="BD96" i="1" s="1"/>
  <c r="F35" i="5"/>
  <c r="BB98" i="1"/>
  <c r="F35" i="6"/>
  <c r="BB99" i="1"/>
  <c r="J33" i="8"/>
  <c r="AV101" i="1" s="1"/>
  <c r="F35" i="9"/>
  <c r="BB102" i="1" s="1"/>
  <c r="F37" i="10"/>
  <c r="BD103" i="1" s="1"/>
  <c r="F36" i="4"/>
  <c r="BC97" i="1"/>
  <c r="J33" i="6"/>
  <c r="AV99" i="1"/>
  <c r="F35" i="7"/>
  <c r="BB100" i="1"/>
  <c r="F36" i="9"/>
  <c r="BC102" i="1" s="1"/>
  <c r="F33" i="11"/>
  <c r="AZ104" i="1"/>
  <c r="F35" i="11"/>
  <c r="BB104" i="1"/>
  <c r="F33" i="4"/>
  <c r="AZ97" i="1"/>
  <c r="J33" i="5"/>
  <c r="AV98" i="1" s="1"/>
  <c r="F37" i="8"/>
  <c r="BD101" i="1"/>
  <c r="F35" i="8"/>
  <c r="BB101" i="1"/>
  <c r="F37" i="11"/>
  <c r="BD104" i="1"/>
  <c r="F35" i="12"/>
  <c r="BB105" i="1" s="1"/>
  <c r="F33" i="3"/>
  <c r="AZ96" i="1"/>
  <c r="F37" i="5"/>
  <c r="BD98" i="1" s="1"/>
  <c r="F33" i="7"/>
  <c r="AZ100" i="1"/>
  <c r="F37" i="9"/>
  <c r="BD102" i="1" s="1"/>
  <c r="F35" i="10"/>
  <c r="BB103" i="1"/>
  <c r="F37" i="12"/>
  <c r="BD105" i="1" s="1"/>
  <c r="J33" i="3"/>
  <c r="AV96" i="1"/>
  <c r="F36" i="5"/>
  <c r="BC98" i="1" s="1"/>
  <c r="F37" i="6"/>
  <c r="BD99" i="1"/>
  <c r="F33" i="8"/>
  <c r="AZ101" i="1" s="1"/>
  <c r="F36" i="8"/>
  <c r="BC101" i="1"/>
  <c r="J33" i="11"/>
  <c r="AV104" i="1" s="1"/>
  <c r="F33" i="12"/>
  <c r="AZ105" i="1"/>
  <c r="F36" i="3"/>
  <c r="BC96" i="1" s="1"/>
  <c r="F37" i="4"/>
  <c r="BD97" i="1"/>
  <c r="F36" i="6"/>
  <c r="BC99" i="1" s="1"/>
  <c r="F37" i="7"/>
  <c r="BD100" i="1"/>
  <c r="F33" i="10"/>
  <c r="AZ103" i="1" s="1"/>
  <c r="J33" i="12"/>
  <c r="AV105" i="1" s="1"/>
  <c r="R123" i="4" l="1"/>
  <c r="R124" i="12"/>
  <c r="BK167" i="5"/>
  <c r="J167" i="5" s="1"/>
  <c r="J102" i="5" s="1"/>
  <c r="J148" i="5"/>
  <c r="J100" i="5" s="1"/>
  <c r="BK153" i="2"/>
  <c r="J153" i="2" s="1"/>
  <c r="J101" i="2" s="1"/>
  <c r="J181" i="4"/>
  <c r="J103" i="4" s="1"/>
  <c r="BK127" i="11"/>
  <c r="J127" i="11" s="1"/>
  <c r="J97" i="11" s="1"/>
  <c r="BK124" i="6"/>
  <c r="P128" i="10"/>
  <c r="P127" i="10"/>
  <c r="AU103" i="1"/>
  <c r="R126" i="7"/>
  <c r="R125" i="7" s="1"/>
  <c r="P123" i="2"/>
  <c r="P122" i="2"/>
  <c r="AU95" i="1" s="1"/>
  <c r="R127" i="11"/>
  <c r="R126" i="11"/>
  <c r="P167" i="5"/>
  <c r="T119" i="8"/>
  <c r="T167" i="5"/>
  <c r="T126" i="5"/>
  <c r="P127" i="5"/>
  <c r="P126" i="5" s="1"/>
  <c r="AU98" i="1" s="1"/>
  <c r="P122" i="3"/>
  <c r="AU96" i="1"/>
  <c r="R167" i="5"/>
  <c r="R126" i="5" s="1"/>
  <c r="T126" i="7"/>
  <c r="T125" i="7"/>
  <c r="T128" i="10"/>
  <c r="T123" i="3"/>
  <c r="T122" i="3" s="1"/>
  <c r="P127" i="11"/>
  <c r="P126" i="11" s="1"/>
  <c r="AU104" i="1" s="1"/>
  <c r="R171" i="10"/>
  <c r="P124" i="4"/>
  <c r="P123" i="4" s="1"/>
  <c r="AU97" i="1" s="1"/>
  <c r="T124" i="4"/>
  <c r="T123" i="4"/>
  <c r="T171" i="10"/>
  <c r="T127" i="11"/>
  <c r="T126" i="11"/>
  <c r="T123" i="2"/>
  <c r="T122" i="2" s="1"/>
  <c r="BK171" i="10"/>
  <c r="J171" i="10"/>
  <c r="J104" i="10"/>
  <c r="R119" i="8"/>
  <c r="P126" i="7"/>
  <c r="P125" i="7"/>
  <c r="AU100" i="1"/>
  <c r="R124" i="6"/>
  <c r="R123" i="6"/>
  <c r="R123" i="2"/>
  <c r="R122" i="2"/>
  <c r="BK126" i="7"/>
  <c r="J126" i="7" s="1"/>
  <c r="J97" i="7" s="1"/>
  <c r="R123" i="3"/>
  <c r="R122" i="3" s="1"/>
  <c r="BK124" i="4"/>
  <c r="J124" i="4"/>
  <c r="J97" i="4"/>
  <c r="T124" i="6"/>
  <c r="T123" i="6" s="1"/>
  <c r="R128" i="10"/>
  <c r="R127" i="10"/>
  <c r="BK123" i="2"/>
  <c r="J123" i="2"/>
  <c r="J97" i="2"/>
  <c r="BK125" i="12"/>
  <c r="J125" i="12"/>
  <c r="J97" i="12" s="1"/>
  <c r="BK123" i="3"/>
  <c r="J123" i="3"/>
  <c r="J97" i="3" s="1"/>
  <c r="BK137" i="12"/>
  <c r="J137" i="12"/>
  <c r="J101" i="12"/>
  <c r="BK134" i="3"/>
  <c r="J134" i="3" s="1"/>
  <c r="J101" i="3" s="1"/>
  <c r="BK126" i="11"/>
  <c r="J126" i="11" s="1"/>
  <c r="J30" i="11" s="1"/>
  <c r="AG104" i="1" s="1"/>
  <c r="J128" i="10"/>
  <c r="J97" i="10"/>
  <c r="AG102" i="1"/>
  <c r="J96" i="9"/>
  <c r="J119" i="9"/>
  <c r="J97" i="9"/>
  <c r="BK119" i="8"/>
  <c r="J119" i="8" s="1"/>
  <c r="J30" i="8" s="1"/>
  <c r="AG101" i="1" s="1"/>
  <c r="BK123" i="6"/>
  <c r="J123" i="6"/>
  <c r="J96" i="6"/>
  <c r="J124" i="6"/>
  <c r="J97" i="6" s="1"/>
  <c r="J127" i="5"/>
  <c r="J97" i="5"/>
  <c r="BK122" i="2"/>
  <c r="J122" i="2"/>
  <c r="F34" i="4"/>
  <c r="BA97" i="1" s="1"/>
  <c r="J34" i="7"/>
  <c r="AW100" i="1" s="1"/>
  <c r="AT100" i="1" s="1"/>
  <c r="BC94" i="1"/>
  <c r="AY94" i="1" s="1"/>
  <c r="F34" i="2"/>
  <c r="BA95" i="1"/>
  <c r="J34" i="6"/>
  <c r="AW99" i="1"/>
  <c r="AT99" i="1" s="1"/>
  <c r="J34" i="9"/>
  <c r="AW102" i="1"/>
  <c r="AT102" i="1" s="1"/>
  <c r="AN102" i="1" s="1"/>
  <c r="J34" i="10"/>
  <c r="AW103" i="1" s="1"/>
  <c r="AT103" i="1" s="1"/>
  <c r="BB94" i="1"/>
  <c r="AX94" i="1"/>
  <c r="J34" i="5"/>
  <c r="AW98" i="1" s="1"/>
  <c r="AT98" i="1" s="1"/>
  <c r="F34" i="9"/>
  <c r="BA102" i="1" s="1"/>
  <c r="F34" i="10"/>
  <c r="BA103" i="1"/>
  <c r="BD94" i="1"/>
  <c r="W33" i="1"/>
  <c r="F34" i="3"/>
  <c r="BA96" i="1" s="1"/>
  <c r="F34" i="5"/>
  <c r="BA98" i="1" s="1"/>
  <c r="J34" i="8"/>
  <c r="AW101" i="1"/>
  <c r="AT101" i="1" s="1"/>
  <c r="J34" i="11"/>
  <c r="AW104" i="1" s="1"/>
  <c r="AT104" i="1" s="1"/>
  <c r="J34" i="12"/>
  <c r="AW105" i="1" s="1"/>
  <c r="AT105" i="1" s="1"/>
  <c r="J34" i="3"/>
  <c r="AW96" i="1" s="1"/>
  <c r="AT96" i="1" s="1"/>
  <c r="F34" i="6"/>
  <c r="BA99" i="1" s="1"/>
  <c r="J34" i="4"/>
  <c r="AW97" i="1"/>
  <c r="AT97" i="1" s="1"/>
  <c r="F34" i="8"/>
  <c r="BA101" i="1" s="1"/>
  <c r="F34" i="11"/>
  <c r="BA104" i="1"/>
  <c r="AZ94" i="1"/>
  <c r="AV94" i="1"/>
  <c r="AK29" i="1"/>
  <c r="J34" i="2"/>
  <c r="AW95" i="1"/>
  <c r="AT95" i="1" s="1"/>
  <c r="F34" i="7"/>
  <c r="BA100" i="1"/>
  <c r="F34" i="12"/>
  <c r="BA105" i="1" s="1"/>
  <c r="J30" i="2"/>
  <c r="AG95" i="1" s="1"/>
  <c r="BK126" i="5" l="1"/>
  <c r="J126" i="5" s="1"/>
  <c r="T127" i="10"/>
  <c r="BK123" i="4"/>
  <c r="J123" i="4" s="1"/>
  <c r="J30" i="4" s="1"/>
  <c r="AG97" i="1" s="1"/>
  <c r="BK124" i="12"/>
  <c r="J124" i="12" s="1"/>
  <c r="J30" i="12" s="1"/>
  <c r="AG105" i="1" s="1"/>
  <c r="BK125" i="7"/>
  <c r="J125" i="7"/>
  <c r="J96" i="7" s="1"/>
  <c r="BK127" i="10"/>
  <c r="J127" i="10"/>
  <c r="BK122" i="3"/>
  <c r="J122" i="3"/>
  <c r="J96" i="3" s="1"/>
  <c r="AN104" i="1"/>
  <c r="J96" i="11"/>
  <c r="J39" i="11"/>
  <c r="AN101" i="1"/>
  <c r="J39" i="9"/>
  <c r="J96" i="8"/>
  <c r="J39" i="8"/>
  <c r="AN95" i="1"/>
  <c r="J96" i="2"/>
  <c r="J39" i="2"/>
  <c r="J30" i="10"/>
  <c r="AG103" i="1"/>
  <c r="W32" i="1"/>
  <c r="AU94" i="1"/>
  <c r="BA94" i="1"/>
  <c r="AW94" i="1" s="1"/>
  <c r="AK30" i="1" s="1"/>
  <c r="W31" i="1"/>
  <c r="J30" i="6"/>
  <c r="AG99" i="1"/>
  <c r="AN99" i="1" s="1"/>
  <c r="W29" i="1"/>
  <c r="J96" i="5" l="1"/>
  <c r="J30" i="5"/>
  <c r="J39" i="12"/>
  <c r="J39" i="4"/>
  <c r="J39" i="10"/>
  <c r="J96" i="4"/>
  <c r="J96" i="12"/>
  <c r="J96" i="10"/>
  <c r="J39" i="6"/>
  <c r="AN103" i="1"/>
  <c r="AN105" i="1"/>
  <c r="AN97" i="1"/>
  <c r="J30" i="3"/>
  <c r="AG96" i="1" s="1"/>
  <c r="AT94" i="1"/>
  <c r="J30" i="7"/>
  <c r="AG100" i="1"/>
  <c r="AN100" i="1" s="1"/>
  <c r="W30" i="1"/>
  <c r="AG98" i="1" l="1"/>
  <c r="AN98" i="1" s="1"/>
  <c r="J39" i="5"/>
  <c r="J39" i="3"/>
  <c r="J39" i="7"/>
  <c r="AN96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<sst xmlns="http://schemas.openxmlformats.org/spreadsheetml/2006/main" count="9541" uniqueCount="1765">
  <si>
    <t>Export Komplet</t>
  </si>
  <si>
    <t/>
  </si>
  <si>
    <t>2.0</t>
  </si>
  <si>
    <t>False</t>
  </si>
  <si>
    <t>{ceff8f23-67c0-443c-bac9-9b5ec3ead7f0}</t>
  </si>
  <si>
    <t>&gt;&gt;  skryté stĺpce  &lt;&lt;</t>
  </si>
  <si>
    <t>0,001</t>
  </si>
  <si>
    <t>20</t>
  </si>
  <si>
    <t>0,01</t>
  </si>
  <si>
    <t>REKAPITULÁCIA STAVBY</t>
  </si>
  <si>
    <t>v ---  nižšie sa nachádzajú doplnkové a pomocné údaje k zostavám  --- v</t>
  </si>
  <si>
    <t>Návod na vyplnenie</t>
  </si>
  <si>
    <t>Kód:</t>
  </si>
  <si>
    <t>2022-002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</si>
  <si>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</si>
  <si>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</si>
  <si>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Modernizácia obecného úradu</t>
  </si>
  <si>
    <t>JKSO:</t>
  </si>
  <si>
    <t>KS:</t>
  </si>
  <si>
    <t>Miesto:</t>
  </si>
  <si>
    <t>Kvetoslavov 258</t>
  </si>
  <si>
    <t>Dátum:</t>
  </si>
  <si>
    <t>16. 2. 2022</t>
  </si>
  <si>
    <t>Objednávateľ:</t>
  </si>
  <si>
    <t>IČO:</t>
  </si>
  <si>
    <t>Obec Kvetoslavov, 930 41 Kvetoslavov</t>
  </si>
  <si>
    <t>IČ DPH:</t>
  </si>
  <si>
    <t>Zhotoviteľ:</t>
  </si>
  <si>
    <t>Vyplň údaj</t>
  </si>
  <si>
    <t>Projektant:</t>
  </si>
  <si>
    <t>navrhovanieSTAVIEB, Bernolákova č. 4, Senec</t>
  </si>
  <si>
    <t>True</t>
  </si>
  <si>
    <t>Spracovateľ:</t>
  </si>
  <si>
    <t>35163551</t>
  </si>
  <si>
    <t>Ľubomír Kollárik - STAVCEN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</si>
  <si>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</si>
  <si>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</si>
  <si>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</si>
  <si>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</si>
  <si>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</si>
  <si>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</si>
  <si>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</si>
  <si>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</si>
  <si>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</si>
  <si>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</si>
  <si>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</si>
  <si>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</si>
  <si>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</si>
  <si>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</si>
  <si>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</si>
  <si>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</si>
  <si>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</si>
  <si>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</si>
  <si>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</si>
  <si>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</si>
  <si>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</si>
  <si>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</si>
  <si>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</si>
  <si>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</si>
  <si>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</si>
  <si>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</si>
  <si>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</si>
  <si>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</si>
  <si>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</si>
  <si>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</si>
  <si>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</si>
  <si>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</si>
  <si>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</si>
  <si>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</si>
  <si>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</si>
  <si>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</si>
  <si>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</si>
  <si>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</si>
  <si>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</si>
  <si>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</si>
  <si>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</si>
  <si>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</si>
  <si>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</si>
  <si>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</si>
  <si>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</si>
  <si>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</si>
  <si>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</si>
  <si>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Zateplenie obvodových stien</t>
  </si>
  <si>
    <t>STA</t>
  </si>
  <si>
    <t>1</t>
  </si>
  <si>
    <t>{b7ba0039-c1f4-4f15-8f89-231805acd5fd}</t>
  </si>
  <si>
    <t>02</t>
  </si>
  <si>
    <t>Zateplenie stropu 1.PP</t>
  </si>
  <si>
    <t>{a06f217c-6125-4393-b315-01b69fd16650}</t>
  </si>
  <si>
    <t>03</t>
  </si>
  <si>
    <t>Zateplenie striech</t>
  </si>
  <si>
    <t>{00d2a54e-b611-4e75-889d-2c9070ef77d3}</t>
  </si>
  <si>
    <t>04</t>
  </si>
  <si>
    <t>Výmena otvorových konštrukcii</t>
  </si>
  <si>
    <t>{c4b863e8-adea-4a58-9952-036824b7972c}</t>
  </si>
  <si>
    <t>05</t>
  </si>
  <si>
    <t>Dažďová kanalizácia a vsakovacia jama</t>
  </si>
  <si>
    <t>{b41f7007-fe4b-426a-ac1e-9e02970f844e}</t>
  </si>
  <si>
    <t>06</t>
  </si>
  <si>
    <t>Ústredné vykurovanie</t>
  </si>
  <si>
    <t>{33250659-ecc8-4fa3-9c9c-7e32db59c085}</t>
  </si>
  <si>
    <t>07</t>
  </si>
  <si>
    <t>Elektroinštalácia</t>
  </si>
  <si>
    <t>{3c7c7d8f-a912-434a-9136-e60972523bc8}</t>
  </si>
  <si>
    <t>08</t>
  </si>
  <si>
    <t>Doplnenie rozvádzača R</t>
  </si>
  <si>
    <t>{988b0cbe-1e86-4659-87fc-8111a6b2f0eb}</t>
  </si>
  <si>
    <t>09</t>
  </si>
  <si>
    <t>Odizolovanie základov suterénu</t>
  </si>
  <si>
    <t>{d5f04fb5-3654-4cd0-9998-958315a0348e}</t>
  </si>
  <si>
    <t>10</t>
  </si>
  <si>
    <t>Rampa pre imobilných</t>
  </si>
  <si>
    <t>{79ba0ad4-c091-453a-b741-6c4508f772fe}</t>
  </si>
  <si>
    <t>11</t>
  </si>
  <si>
    <t>OSVETLENIE, BLESKOZVOD</t>
  </si>
  <si>
    <t>{72d57e46-b551-46a8-80a5-a55903db1a40}</t>
  </si>
  <si>
    <t>KRYCÍ LIST ROZPOČTU</t>
  </si>
  <si>
    <t>Objekt:</t>
  </si>
  <si>
    <t>01 - Zateplenie obvodových stien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</si>
  <si>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</si>
  <si>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</si>
  <si>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</si>
  <si>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</si>
  <si>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</si>
  <si>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</si>
  <si>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</si>
  <si>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</si>
  <si>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</si>
  <si>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</si>
  <si>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769 - Montáže vzduchotechnických zariad.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</si>
  <si>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</si>
  <si>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</si>
  <si>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</si>
  <si>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</si>
  <si>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</si>
  <si>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</si>
  <si>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</si>
  <si>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</si>
  <si>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</si>
  <si>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</si>
  <si>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</si>
  <si>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</si>
  <si>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</si>
  <si>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</si>
  <si>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</si>
  <si>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</si>
  <si>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</si>
  <si>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</si>
  <si>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620991121.S</t>
  </si>
  <si>
    <t>Zakrývanie výplní vonkajších otvorov s rámami a zárubňami, zábradlí, oplechovania, atď. zhotovené z lešenia akýmkoľvek spôsobom</t>
  </si>
  <si>
    <t>m2</t>
  </si>
  <si>
    <t>4</t>
  </si>
  <si>
    <t>2</t>
  </si>
  <si>
    <t>1711973021</t>
  </si>
  <si>
    <t>622460124.S</t>
  </si>
  <si>
    <t>Príprava vonkajšieho podkladu stien penetráciou pod omietky a nátery</t>
  </si>
  <si>
    <t>-1941829235</t>
  </si>
  <si>
    <t>3</t>
  </si>
  <si>
    <t>622461033.S</t>
  </si>
  <si>
    <t>Vonkajšia omietka stien pastovitá silikátová roztieraná, hr. 2 mm</t>
  </si>
  <si>
    <t>813134434</t>
  </si>
  <si>
    <t>622461281.S</t>
  </si>
  <si>
    <t>Vonkajšia omietka stien pastovitá dekoratívna mozaiková</t>
  </si>
  <si>
    <t>-2013041611</t>
  </si>
  <si>
    <t>5</t>
  </si>
  <si>
    <t>625250332.S</t>
  </si>
  <si>
    <t>Kontaktný zatepľovací systém z grafitového EPS hr. 50 mm, skrutkovacie kotvy - S5</t>
  </si>
  <si>
    <t>253306086</t>
  </si>
  <si>
    <t>625250342.S</t>
  </si>
  <si>
    <t>Kontaktný zatepľovací systém z grafitového EPS hr. 150 mm, skrutkovacie kotvy - S1</t>
  </si>
  <si>
    <t>-1528162010</t>
  </si>
  <si>
    <t>7</t>
  </si>
  <si>
    <t>625250445.R</t>
  </si>
  <si>
    <t>Kontaktný zatepľovací systém ostenia z grafitového EPS hr. 50 mm - S3</t>
  </si>
  <si>
    <t>-1510473663</t>
  </si>
  <si>
    <t>8</t>
  </si>
  <si>
    <t>625250588.S</t>
  </si>
  <si>
    <t>Kontaktný zatepľovací systém soklovej alebo vodou namáhanej časti hr. 100 mm, zatĺkacie kotvy - S2</t>
  </si>
  <si>
    <t>-1200532341</t>
  </si>
  <si>
    <t>9</t>
  </si>
  <si>
    <t>625250612.S</t>
  </si>
  <si>
    <t>Kontaktný zatepľovací systém soklovej alebo vodou namáhanej časti ostenia hr. 20 mm - S4</t>
  </si>
  <si>
    <t>596097469</t>
  </si>
  <si>
    <t>625250703.S</t>
  </si>
  <si>
    <t>Kontaktný zatepľovací systém z minerálnej vlny hr. 50 mm, skrutkovacie kotvy</t>
  </si>
  <si>
    <t>11649397</t>
  </si>
  <si>
    <t>Ostatné konštrukcie a práce-búranie</t>
  </si>
  <si>
    <t>941942001.S</t>
  </si>
  <si>
    <t>Montáž lešenia rámového systémového s podlahami šírky do 0,75 m, výšky do 10 m</t>
  </si>
  <si>
    <t>1296632313</t>
  </si>
  <si>
    <t>12</t>
  </si>
  <si>
    <t>941942801.S</t>
  </si>
  <si>
    <t>Demontáž lešenia rámového systémového s podlahami šírky do 0,75 m, výšky do 10 m</t>
  </si>
  <si>
    <t>1017210043</t>
  </si>
  <si>
    <t>13</t>
  </si>
  <si>
    <t>941942901.S</t>
  </si>
  <si>
    <t>Príplatok za prvý a každý ďalší i začatý týždeň použitia lešenia rámového systémového šírky do 0,75 m, výšky do 10 m</t>
  </si>
  <si>
    <t>-1683767077</t>
  </si>
  <si>
    <t>14</t>
  </si>
  <si>
    <t>941955001.S</t>
  </si>
  <si>
    <t>Lešenie ľahké pracovné pomocné, s výškou lešeňovej podlahy do 1,20 m</t>
  </si>
  <si>
    <t>91140048</t>
  </si>
  <si>
    <t>15</t>
  </si>
  <si>
    <t>944944103.S</t>
  </si>
  <si>
    <t>Ochranná sieť na boku lešenia</t>
  </si>
  <si>
    <t>-1731786361</t>
  </si>
  <si>
    <t>16</t>
  </si>
  <si>
    <t>944944803.S</t>
  </si>
  <si>
    <t>Demontáž ochrannej siete na boku lešenia</t>
  </si>
  <si>
    <t>-151343555</t>
  </si>
  <si>
    <t>17</t>
  </si>
  <si>
    <t>953945314.S</t>
  </si>
  <si>
    <t>Hliníkový soklový profil šírky 153 mm</t>
  </si>
  <si>
    <t>m</t>
  </si>
  <si>
    <t>-422331243</t>
  </si>
  <si>
    <t>18</t>
  </si>
  <si>
    <t>953995406.S</t>
  </si>
  <si>
    <t>Okenný a dverový začisťovací profil</t>
  </si>
  <si>
    <t>1634435160</t>
  </si>
  <si>
    <t>19</t>
  </si>
  <si>
    <t>953995421.S</t>
  </si>
  <si>
    <t>Rohový profil s integrovanou sieťovinou - pevný</t>
  </si>
  <si>
    <t>-1171024619</t>
  </si>
  <si>
    <t>978059631.S</t>
  </si>
  <si>
    <t>Odsekanie a odobratie obkladov stien z obkladačiek vonkajších vrátane podkladovej omietky nad 2 m2,  -0,08900t</t>
  </si>
  <si>
    <t>-1797513815</t>
  </si>
  <si>
    <t>21</t>
  </si>
  <si>
    <t>979081111.S</t>
  </si>
  <si>
    <t>Odvoz sutiny a vybúraných hmôt na skládku do 1 km</t>
  </si>
  <si>
    <t>t</t>
  </si>
  <si>
    <t>1346777989</t>
  </si>
  <si>
    <t>22</t>
  </si>
  <si>
    <t>979081121.S</t>
  </si>
  <si>
    <t>Odvoz sutiny a vybúraných hmôt na skládku za každý ďalší 1 km</t>
  </si>
  <si>
    <t>-645691069</t>
  </si>
  <si>
    <t>23</t>
  </si>
  <si>
    <t>979082111.S</t>
  </si>
  <si>
    <t>Vnútrostavenisková doprava sutiny a vybúraných hmôt do 10 m</t>
  </si>
  <si>
    <t>-1795794836</t>
  </si>
  <si>
    <t>24</t>
  </si>
  <si>
    <t>979082121.S</t>
  </si>
  <si>
    <t>Vnútrostavenisková doprava sutiny a vybúraných hmôt za každých ďalších 5 m</t>
  </si>
  <si>
    <t>1833022378</t>
  </si>
  <si>
    <t>25</t>
  </si>
  <si>
    <t>979089012.S</t>
  </si>
  <si>
    <t>Poplatok za skladovanie - betón, tehly, dlaždice (17 01) ostatné</t>
  </si>
  <si>
    <t>-307976490</t>
  </si>
  <si>
    <t>99</t>
  </si>
  <si>
    <t>Presun hmôt HSV</t>
  </si>
  <si>
    <t>26</t>
  </si>
  <si>
    <t>999281111.S</t>
  </si>
  <si>
    <t>Presun hmôt pre opravy a údržbu objektov vrátane vonkajších plášťov výšky do 25 m</t>
  </si>
  <si>
    <t>-434488699</t>
  </si>
  <si>
    <t>PSV</t>
  </si>
  <si>
    <t>Práce a dodávky PSV</t>
  </si>
  <si>
    <t>769</t>
  </si>
  <si>
    <t>Montáže vzduchotechnických zariad.</t>
  </si>
  <si>
    <t>27</t>
  </si>
  <si>
    <t>769035078.S</t>
  </si>
  <si>
    <t>Montáž krycej mriežky hranatej do prierezu 0.100 m2</t>
  </si>
  <si>
    <t>ks</t>
  </si>
  <si>
    <t>-1159706782</t>
  </si>
  <si>
    <t>28</t>
  </si>
  <si>
    <t>M</t>
  </si>
  <si>
    <t>429720198400.S</t>
  </si>
  <si>
    <t>Mriežka krycia hranatá, rozmery šxv 200x200 mm</t>
  </si>
  <si>
    <t>32</t>
  </si>
  <si>
    <t>-1231145867</t>
  </si>
  <si>
    <t>29</t>
  </si>
  <si>
    <t>998769201.S</t>
  </si>
  <si>
    <t>Presun hmôt pre montáž vzduchotechnických zariadení v stavbe (objekte) výšky do 7 m</t>
  </si>
  <si>
    <t>%</t>
  </si>
  <si>
    <t>957071749</t>
  </si>
  <si>
    <t>02 - Zateplenie stropu 1.PP</t>
  </si>
  <si>
    <t xml:space="preserve">    784 - Maľby</t>
  </si>
  <si>
    <t>611459171.S</t>
  </si>
  <si>
    <t>Vyspravenie povrchu neomietaných betónových alebo železobetón. konštrukcií maltou cementovou pre omietky</t>
  </si>
  <si>
    <t>125689456</t>
  </si>
  <si>
    <t>611460124.S</t>
  </si>
  <si>
    <t>Príprava vnútorného podkladu stropov penetráciou pod omietky a nátery</t>
  </si>
  <si>
    <t>-1385444611</t>
  </si>
  <si>
    <t>611460383.S</t>
  </si>
  <si>
    <t>Vnútorná omietka stropov vápennocementová štuková (jemná), hr. 3 mm</t>
  </si>
  <si>
    <t>-1533894068</t>
  </si>
  <si>
    <t>625250707.S</t>
  </si>
  <si>
    <t>Kontaktný zatepľovací systém z minerálnej vlny hr. 100 mm, skrutkovacie kotvy</t>
  </si>
  <si>
    <t>1208971362</t>
  </si>
  <si>
    <t>1510455373</t>
  </si>
  <si>
    <t>952901111.S</t>
  </si>
  <si>
    <t>Vyčistenie budov pri výške podlaží do 4 m</t>
  </si>
  <si>
    <t>-1813769918</t>
  </si>
  <si>
    <t>575669559</t>
  </si>
  <si>
    <t>784</t>
  </si>
  <si>
    <t>Maľby</t>
  </si>
  <si>
    <t>784152271.S</t>
  </si>
  <si>
    <t>Maľby z maliarskych zmesí na vodnej báze, strojne nanášané dvojnásobné, základné na jemnozrnný podklad výšky do 3,80 m</t>
  </si>
  <si>
    <t>-166847636</t>
  </si>
  <si>
    <t>784152371.S</t>
  </si>
  <si>
    <t>Maľby z maliarskych zmesí na vodnej báze, strojne nanášané dvojnásobné, tónované na jemnozrnný podklad výšky do 3,80 m</t>
  </si>
  <si>
    <t>-912743816</t>
  </si>
  <si>
    <t>784418012.S</t>
  </si>
  <si>
    <t>Zakrývanie podláh a zariadení papierom v miestnostiach alebo na schodisku</t>
  </si>
  <si>
    <t>954009197</t>
  </si>
  <si>
    <t>03 - Zateplenie striech</t>
  </si>
  <si>
    <t xml:space="preserve">    712 - Izolácie striech, povlakové krytiny</t>
  </si>
  <si>
    <t xml:space="preserve">    713 - Izolácie tepelné</t>
  </si>
  <si>
    <t xml:space="preserve">    764 - Konštrukcie klampiarske</t>
  </si>
  <si>
    <t>M - Práce a dodávky M</t>
  </si>
  <si>
    <t xml:space="preserve">    21-M - Elektromontáže</t>
  </si>
  <si>
    <t>712</t>
  </si>
  <si>
    <t>Izolácie striech, povlakové krytiny</t>
  </si>
  <si>
    <t>712290010.S</t>
  </si>
  <si>
    <t>Zhotovenie parozábrany pre strechy ploché do 10°</t>
  </si>
  <si>
    <t>2112847415</t>
  </si>
  <si>
    <t>283230007300.S</t>
  </si>
  <si>
    <t>Parozábrana hr. 0,15 mm, š. 2 m, materiál na báze PO - modifikovaný PE</t>
  </si>
  <si>
    <t>588325331</t>
  </si>
  <si>
    <t>712370030.S</t>
  </si>
  <si>
    <t>Zhotovenie povlakovej krytiny striech plochých do 10° PVC-P fóliou prikotvením s lepením spoju</t>
  </si>
  <si>
    <t>-842363303</t>
  </si>
  <si>
    <t>283220002000.S</t>
  </si>
  <si>
    <t>Hydroizolačná fólia PVC-P hr. 1,5 mm izolácia plochých striech</t>
  </si>
  <si>
    <t>-736860399</t>
  </si>
  <si>
    <t>311970001501.R</t>
  </si>
  <si>
    <t>Vrut na upevnenie fólie</t>
  </si>
  <si>
    <t>-1760639979</t>
  </si>
  <si>
    <t>712391175.S</t>
  </si>
  <si>
    <t>Pripevnenie povlakovej krytiny na plochých strechách do 10° kotviacimi pásikmi, uholníkmi</t>
  </si>
  <si>
    <t>2130327253</t>
  </si>
  <si>
    <t>553430004800</t>
  </si>
  <si>
    <t>Lišta kútová z poplastovaného plechu, PVC š. 100 mm, dĺ. 2 m</t>
  </si>
  <si>
    <t>1427653141</t>
  </si>
  <si>
    <t>311690001000.R</t>
  </si>
  <si>
    <t>Rozperný nit 6x30 mm do betónu, hliníkový</t>
  </si>
  <si>
    <t>-1318401603</t>
  </si>
  <si>
    <t>712873240.S</t>
  </si>
  <si>
    <t>Zhotovenie povlakovej krytiny vytiahnutím izol. povlaku  PVC-P na konštrukcie prevyšujúce úroveň strechy nad 50 cm prikotvením so zváraným spojom</t>
  </si>
  <si>
    <t>191680712</t>
  </si>
  <si>
    <t>896240117</t>
  </si>
  <si>
    <t>-1147563433</t>
  </si>
  <si>
    <t>712990040.S</t>
  </si>
  <si>
    <t>Položenie geotextílie vodorovne alebo zvislo na strechy ploché do 10°</t>
  </si>
  <si>
    <t>489479238</t>
  </si>
  <si>
    <t>693110004710.S</t>
  </si>
  <si>
    <t>Geotextília polypropylénová netkaná 400 g/m2</t>
  </si>
  <si>
    <t>-1721814763</t>
  </si>
  <si>
    <t>712991060.S</t>
  </si>
  <si>
    <t>Montáž podkladnej konštrukcie z OSB dosiek na atike šírky 801 - 1000 mm pod klampiarske konštrukcie</t>
  </si>
  <si>
    <t>-1949045734</t>
  </si>
  <si>
    <t>607260000300.S</t>
  </si>
  <si>
    <t>Doska OSB nebrúsená hr. 18 mm</t>
  </si>
  <si>
    <t>-174586135</t>
  </si>
  <si>
    <t>605110015700.S</t>
  </si>
  <si>
    <t>Dosky a fošne zo smrekovca neopracované omietané akosť I hr. 38-50 mm, š. 170-240 mm</t>
  </si>
  <si>
    <t>m3</t>
  </si>
  <si>
    <t>-1720928940</t>
  </si>
  <si>
    <t>133310000100.S</t>
  </si>
  <si>
    <t>Tyč oceľová prierezu L rovnoramenný uholník 50x50x4 mm, ozn. 10 370</t>
  </si>
  <si>
    <t>-1820304715</t>
  </si>
  <si>
    <t>311690001000.S</t>
  </si>
  <si>
    <t>-459188142</t>
  </si>
  <si>
    <t>998712201.S</t>
  </si>
  <si>
    <t>Presun hmôt pre izoláciu povlakovej krytiny v objektoch výšky do 6 m</t>
  </si>
  <si>
    <t>1593200684</t>
  </si>
  <si>
    <t>713</t>
  </si>
  <si>
    <t>Izolácie tepelné</t>
  </si>
  <si>
    <t>713142255.S</t>
  </si>
  <si>
    <t>Montáž tepelnej izolácie striech plochých do 10° polystyrénom, rozloženej v dvoch vrstvách, prikotvením</t>
  </si>
  <si>
    <t>-434514705</t>
  </si>
  <si>
    <t>283720008300.S</t>
  </si>
  <si>
    <t>Doska EPS hr. 160 mm, pevnosť v tlaku 100 kPa, na zateplenie podláh a plochých striech</t>
  </si>
  <si>
    <t>1252804068</t>
  </si>
  <si>
    <t>283720008500.S</t>
  </si>
  <si>
    <t>Doska EPS hr. 200 mm, pevnosť v tlaku 100 kPa, na zateplenie podláh a plochých striech</t>
  </si>
  <si>
    <t>-1167439690</t>
  </si>
  <si>
    <t>311950008400.S</t>
  </si>
  <si>
    <t>Kotva skrutkovacia - samozápustná hmoždinka s oceľovým tŕňom pre všetky typy podkladov</t>
  </si>
  <si>
    <t>-1007817267</t>
  </si>
  <si>
    <t>998713201.S</t>
  </si>
  <si>
    <t>Presun hmôt pre izolácie tepelné v objektoch výšky do 6 m</t>
  </si>
  <si>
    <t>2018110454</t>
  </si>
  <si>
    <t>764</t>
  </si>
  <si>
    <t>Konštrukcie klampiarske</t>
  </si>
  <si>
    <t>764317210.S</t>
  </si>
  <si>
    <t>Krytiny hladké z pozinkovaného farbeného PZf plechu, železobetónových dosiek</t>
  </si>
  <si>
    <t>-1462982791</t>
  </si>
  <si>
    <t>764317800.S</t>
  </si>
  <si>
    <t>Demontáž krytiny hladkej strešnej železobetónových dosiek,  -0,00742t</t>
  </si>
  <si>
    <t>-11195925</t>
  </si>
  <si>
    <t>764323430.S</t>
  </si>
  <si>
    <t>Oplechovanie z pozinkovaného farbeného PZf plechu, odkvapov na strechách s lepenkovou krytinou r.š. 330 mm</t>
  </si>
  <si>
    <t>-1749195149</t>
  </si>
  <si>
    <t>764323830.S</t>
  </si>
  <si>
    <t>Demontáž odkvapov na strechách s lepenkovou krytinou rš 330 mm,  -0,00320t</t>
  </si>
  <si>
    <t>-790068139</t>
  </si>
  <si>
    <t>764333450.S</t>
  </si>
  <si>
    <t>Lemovanie z pozinkovaného farbeného PZf plechu, múrov na plochých strechách r.š. 500 mm</t>
  </si>
  <si>
    <t>1073669043</t>
  </si>
  <si>
    <t>30</t>
  </si>
  <si>
    <t>764334850.S</t>
  </si>
  <si>
    <t>Demontáž lemovania múrov na plochých strechách vrátane krycieho plechu nadmúroviek rš 500 mm,  -0,00320t</t>
  </si>
  <si>
    <t>-1159881700</t>
  </si>
  <si>
    <t>31</t>
  </si>
  <si>
    <t>764339410.S</t>
  </si>
  <si>
    <t>Lemovanie z pozinkovaného farbeného PZf plechu, komínov v ploche na vlnitej, šablónovej alebo tvrdej krytine, r.š. 400 mm</t>
  </si>
  <si>
    <t>-87694752</t>
  </si>
  <si>
    <t>764352423.S</t>
  </si>
  <si>
    <t>Žľaby z pozinkovaného farbeného PZf plechu, pododkvapové polkruhové r.š. 250 mm</t>
  </si>
  <si>
    <t>-1842739129</t>
  </si>
  <si>
    <t>33</t>
  </si>
  <si>
    <t>764352427.S</t>
  </si>
  <si>
    <t>Žľaby z pozinkovaného farbeného PZf plechu, pododkvapové polkruhové r.š. 330 mm</t>
  </si>
  <si>
    <t>484355034</t>
  </si>
  <si>
    <t>34</t>
  </si>
  <si>
    <t>764352800.S</t>
  </si>
  <si>
    <t>Demontáž žľabov pododkvapových polkruhových so sklonom do 30st. rš 250 mm,  -0,00280t</t>
  </si>
  <si>
    <t>426079391</t>
  </si>
  <si>
    <t>35</t>
  </si>
  <si>
    <t>764352810.S</t>
  </si>
  <si>
    <t>Demontáž žľabov pododkvapových polkruhových so sklonom do 30st. rš 330 mm,  -0,00330t</t>
  </si>
  <si>
    <t>1912312917</t>
  </si>
  <si>
    <t>36</t>
  </si>
  <si>
    <t>764359411.S</t>
  </si>
  <si>
    <t>Kotlík kónický z pozinkovaného farbeného PZf plechu, pre rúry s priemerom do 100 mm</t>
  </si>
  <si>
    <t>1008616269</t>
  </si>
  <si>
    <t>37</t>
  </si>
  <si>
    <t>764359412.S</t>
  </si>
  <si>
    <t>Kotlík kónický z pozinkovaného farbeného PZf plechu, pre rúry s priemerom od 100 do 125 mm</t>
  </si>
  <si>
    <t>-2073024297</t>
  </si>
  <si>
    <t>38</t>
  </si>
  <si>
    <t>764359810.S</t>
  </si>
  <si>
    <t>Demontáž kotlíka kónického, so sklonom žľabu do 30st.,  -0,00110t</t>
  </si>
  <si>
    <t>-1856435829</t>
  </si>
  <si>
    <t>39</t>
  </si>
  <si>
    <t>764359841.S</t>
  </si>
  <si>
    <t>Demontáž kotlíka zberného na plochej streche,  -0,00516t</t>
  </si>
  <si>
    <t>337726834</t>
  </si>
  <si>
    <t>40</t>
  </si>
  <si>
    <t>764430420.S</t>
  </si>
  <si>
    <t>Oplechovanie muriva a atík z pozinkovaného farbeného PZf plechu, vrátane rohov r.š. 330 mm</t>
  </si>
  <si>
    <t>-1783253698</t>
  </si>
  <si>
    <t>41</t>
  </si>
  <si>
    <t>764430440.S</t>
  </si>
  <si>
    <t>Oplechovanie muriva a atík z pozinkovaného farbeného PZf plechu, vrátane rohov r.š. 500 mm</t>
  </si>
  <si>
    <t>-817765654</t>
  </si>
  <si>
    <t>42</t>
  </si>
  <si>
    <t>764430810.S</t>
  </si>
  <si>
    <t>Demontáž oplechovania múrov a nadmuroviek rš do 250 mm,  -0,00142t</t>
  </si>
  <si>
    <t>-1378085328</t>
  </si>
  <si>
    <t>43</t>
  </si>
  <si>
    <t>764430840.S</t>
  </si>
  <si>
    <t>Demontáž oplechovania múrov a nadmuroviek rš od 330 do 500 mm,  -0,00230t</t>
  </si>
  <si>
    <t>-830542287</t>
  </si>
  <si>
    <t>44</t>
  </si>
  <si>
    <t>764453875.S</t>
  </si>
  <si>
    <t>Demontáž odpadového odskoku, so stranou alebo priem. 120,150 a 200 mm,  -0,00209t</t>
  </si>
  <si>
    <t>371765374</t>
  </si>
  <si>
    <t>45</t>
  </si>
  <si>
    <t>764454454.S</t>
  </si>
  <si>
    <t>Zvodové rúry z pozinkovaného farbeného PZf plechu, kruhové priemer 120 mm</t>
  </si>
  <si>
    <t>516567151</t>
  </si>
  <si>
    <t>46</t>
  </si>
  <si>
    <t>764454802.S</t>
  </si>
  <si>
    <t>Demontáž odpadových rúr kruhových, s priemerom 120 mm,  -0,00285t</t>
  </si>
  <si>
    <t>1571941584</t>
  </si>
  <si>
    <t>47</t>
  </si>
  <si>
    <t>764456855.S</t>
  </si>
  <si>
    <t>Demontáž odpadového kolena výtokového kruhového, s priemerom 120,150 a 200 mm,  -0,00116t</t>
  </si>
  <si>
    <t>116013196</t>
  </si>
  <si>
    <t>48</t>
  </si>
  <si>
    <t>998764201.S</t>
  </si>
  <si>
    <t>Presun hmôt pre konštrukcie klampiarske v objektoch výšky do 6 m</t>
  </si>
  <si>
    <t>2132351855</t>
  </si>
  <si>
    <t>49</t>
  </si>
  <si>
    <t>769031R1</t>
  </si>
  <si>
    <t>Montáž rotačnej vetracej hlavice</t>
  </si>
  <si>
    <t>1864663012</t>
  </si>
  <si>
    <t>50</t>
  </si>
  <si>
    <t>1225525700</t>
  </si>
  <si>
    <t>Ventilačná turbína LOMANCO BIB 14</t>
  </si>
  <si>
    <t>2123319202</t>
  </si>
  <si>
    <t>51</t>
  </si>
  <si>
    <t>62257559</t>
  </si>
  <si>
    <t>Práce a dodávky M</t>
  </si>
  <si>
    <t>21-M</t>
  </si>
  <si>
    <t>Elektromontáže</t>
  </si>
  <si>
    <t>52</t>
  </si>
  <si>
    <t>210964801.S</t>
  </si>
  <si>
    <t>Demontáž - uzemňovacie vedenie na povrchu FeZn drôz zvodový   -0,00063 t</t>
  </si>
  <si>
    <t>64</t>
  </si>
  <si>
    <t>-1085379708</t>
  </si>
  <si>
    <t>53</t>
  </si>
  <si>
    <t>210964821.S</t>
  </si>
  <si>
    <t>Demontáž - podpery vedenia FeZn na plochú strechu PV21   -0,00100 t</t>
  </si>
  <si>
    <t>1735164914</t>
  </si>
  <si>
    <t>54</t>
  </si>
  <si>
    <t>210964862.S</t>
  </si>
  <si>
    <t>Demontáž - svorka FeZn krížová SK a diagonálna krížová DKS   -0,00032 t</t>
  </si>
  <si>
    <t>964275745</t>
  </si>
  <si>
    <t>55</t>
  </si>
  <si>
    <t>210964864.S</t>
  </si>
  <si>
    <t>Demontáž - svorka FeZn spojovacia SS   -0,00016 t</t>
  </si>
  <si>
    <t>1483427750</t>
  </si>
  <si>
    <t>56</t>
  </si>
  <si>
    <t>210964868.S</t>
  </si>
  <si>
    <t>Demontáž - svorka FeZn skúšobná SZ   -0,00024 t</t>
  </si>
  <si>
    <t>-1705381696</t>
  </si>
  <si>
    <t>57</t>
  </si>
  <si>
    <t>210964881.S</t>
  </si>
  <si>
    <t>Demontáž - ochranný uholník FeZn OU   -0,00163 t</t>
  </si>
  <si>
    <t>933057245</t>
  </si>
  <si>
    <t>58</t>
  </si>
  <si>
    <t>210964883.S</t>
  </si>
  <si>
    <t>Demontáž - držiak ochranného uholníka FeZn DU-Z, D a DOU   -0,00040 t</t>
  </si>
  <si>
    <t>579370775</t>
  </si>
  <si>
    <t>04 - Výmena otvorových konštrukcii</t>
  </si>
  <si>
    <t>V tomto objekte pri výmene okien sú riešené len vnútorne ostenia a parapety. Vonkajšie sú v objekte 01 Zateplenie obvodových stien.</t>
  </si>
  <si>
    <t xml:space="preserve">    3 - Zvislé a kompletné konštrukcie</t>
  </si>
  <si>
    <t xml:space="preserve">    766 - Konštrukcie stolárske</t>
  </si>
  <si>
    <t xml:space="preserve">    767 - Konštrukcie doplnkové kovové</t>
  </si>
  <si>
    <t>Zvislé a kompletné konštrukcie</t>
  </si>
  <si>
    <t>311275241.S</t>
  </si>
  <si>
    <t>Murivo nosné (m3) z pórobetónových tvárnic PDK pevnosti P2 až P4, nad 400 do 600 kg/m3 hrúbky 375 mm</t>
  </si>
  <si>
    <t>1880664107</t>
  </si>
  <si>
    <t>68</t>
  </si>
  <si>
    <t>317165242</t>
  </si>
  <si>
    <t>Nosný preklad YTONG šírky 375 mm, výšky 249 mm, dĺžky 1500 mm</t>
  </si>
  <si>
    <t>1425983759</t>
  </si>
  <si>
    <t>317321315.S</t>
  </si>
  <si>
    <t>Betón prekladov železový (bez výstuže) tr. C 20/25</t>
  </si>
  <si>
    <t>-765945785</t>
  </si>
  <si>
    <t>317351107.S</t>
  </si>
  <si>
    <t>Debnenie prekladu  vrátane podpornej konštrukcie výšky do 4 m zhotovenie</t>
  </si>
  <si>
    <t>109950526</t>
  </si>
  <si>
    <t>317351108.S</t>
  </si>
  <si>
    <t>Debnenie prekladu  vrátane podpornej konštrukcie výšky do 4 m odstránenie</t>
  </si>
  <si>
    <t>1181502587</t>
  </si>
  <si>
    <t>317361821.S</t>
  </si>
  <si>
    <t>Výstuž prekladov z ocele B500 (10505)</t>
  </si>
  <si>
    <t>-1075871838</t>
  </si>
  <si>
    <t>610991111.S</t>
  </si>
  <si>
    <t>Zakrývanie výplní vnútorných okenných otvorov, predmetov a konštrukcií</t>
  </si>
  <si>
    <t>-855317533</t>
  </si>
  <si>
    <t>612425931.S</t>
  </si>
  <si>
    <t>Omietka vápenná vnútorného ostenia okenného alebo dverného štuková</t>
  </si>
  <si>
    <t>482165728</t>
  </si>
  <si>
    <t>612460124.S</t>
  </si>
  <si>
    <t>Príprava vnútorného podkladu stien penetráciou pod omietky a nátery</t>
  </si>
  <si>
    <t>-1742079666</t>
  </si>
  <si>
    <t>612460383.S</t>
  </si>
  <si>
    <t>Vnútorná omietka stien vápennocementová štuková (jemná), hr. 3 mm</t>
  </si>
  <si>
    <t>1350315802</t>
  </si>
  <si>
    <t>612481119.S</t>
  </si>
  <si>
    <t>Potiahnutie vnútorných stien sklotextílnou mriežkou s celoplošným prilepením</t>
  </si>
  <si>
    <t>377150538</t>
  </si>
  <si>
    <t>66</t>
  </si>
  <si>
    <t>622460121.S</t>
  </si>
  <si>
    <t>Príprava vonkajšieho podkladu stien penetráciou základnou</t>
  </si>
  <si>
    <t>967884288</t>
  </si>
  <si>
    <t>67</t>
  </si>
  <si>
    <t>-1242837905</t>
  </si>
  <si>
    <t>65</t>
  </si>
  <si>
    <t>622481119.S</t>
  </si>
  <si>
    <t>Potiahnutie vonkajších stien sklotextilnou mriežkou s celoplošným prilepením</t>
  </si>
  <si>
    <t>1991652779</t>
  </si>
  <si>
    <t>625250443.S</t>
  </si>
  <si>
    <t>Kontaktný zatepľovací systém ostenia z grafitového EPS hr. 30 mm</t>
  </si>
  <si>
    <t>-683730566</t>
  </si>
  <si>
    <t>648991113.S</t>
  </si>
  <si>
    <t>Osadenie parapetných dosiek z plastických a poloplast., hmôt, š. nad 200 mm</t>
  </si>
  <si>
    <t>794650208</t>
  </si>
  <si>
    <t>611560000500.S</t>
  </si>
  <si>
    <t>Parapetná doska plastová, šírka 350 mm, komôrková vnútorná, zlatý dub, mramor, mahagon, svetlý buk, orech</t>
  </si>
  <si>
    <t>-872578658</t>
  </si>
  <si>
    <t>611560000800.S</t>
  </si>
  <si>
    <t>Plastové krytky k vnútorným parapetom plastovým, pár, vo farbe biela, mramor, zlatý dub, buk, mahagón, orech</t>
  </si>
  <si>
    <t>-185592622</t>
  </si>
  <si>
    <t>941955002.S</t>
  </si>
  <si>
    <t>Lešenie ľahké pracovné pomocné s výškou lešeňovej podlahy nad 1,20 do 1,90 m</t>
  </si>
  <si>
    <t>-1428621509</t>
  </si>
  <si>
    <t>604034632</t>
  </si>
  <si>
    <t>216911122</t>
  </si>
  <si>
    <t>962032231.S</t>
  </si>
  <si>
    <t>Búranie muriva alebo vybúranie otvorov plochy nad 4 m2 nadzákladového z tehál pálených, vápenopieskových, cementových na maltu,  -1,90500t</t>
  </si>
  <si>
    <t>-398729083</t>
  </si>
  <si>
    <t>967031132.S</t>
  </si>
  <si>
    <t>Prikresanie rovných ostení, bez odstupu, po hrubom vybúraní otvorov, v murive tehl. na maltu,  -0,05700t</t>
  </si>
  <si>
    <t>-1510432261</t>
  </si>
  <si>
    <t>968061112.S</t>
  </si>
  <si>
    <t>Vyvesenie dreveného okenného krídla do suti plochy do 1,5 m2, -0,01200t</t>
  </si>
  <si>
    <t>26420312</t>
  </si>
  <si>
    <t>968061115.S</t>
  </si>
  <si>
    <t>Demontáž okien drevených, 1 bm obvodu - 0,008t</t>
  </si>
  <si>
    <t>-2041056693</t>
  </si>
  <si>
    <t>968071137.S</t>
  </si>
  <si>
    <t>Vyvesenie kovového krídla vrát do suti plochy nad 4 m2</t>
  </si>
  <si>
    <t>-835069663</t>
  </si>
  <si>
    <t>968072559.S</t>
  </si>
  <si>
    <t>Vybúranie kovových vrát plochy nad 5 m2,  -0,06600t</t>
  </si>
  <si>
    <t>1041324861</t>
  </si>
  <si>
    <t>973031325.S</t>
  </si>
  <si>
    <t>Vysekanie kapsy z tehál plochy do 0,10 m2, hl. do 300 mm,  -0,03100t</t>
  </si>
  <si>
    <t>629905814</t>
  </si>
  <si>
    <t>979011111.S</t>
  </si>
  <si>
    <t>Zvislá doprava sutiny a vybúraných hmôt za prvé podlažie nad alebo pod základným podlažím</t>
  </si>
  <si>
    <t>2031234193</t>
  </si>
  <si>
    <t>3629830</t>
  </si>
  <si>
    <t>30667055</t>
  </si>
  <si>
    <t>2013887400</t>
  </si>
  <si>
    <t>-1816917226</t>
  </si>
  <si>
    <t>979089112.S</t>
  </si>
  <si>
    <t xml:space="preserve">Poplatok za skladovanie - stavebného odpadu </t>
  </si>
  <si>
    <t>1132340206</t>
  </si>
  <si>
    <t>-1936615597</t>
  </si>
  <si>
    <t>764410730.S</t>
  </si>
  <si>
    <t>Oplechovanie parapetov z hliníkového farebného Al plechu, vrátane rohov r.š. 210 mm</t>
  </si>
  <si>
    <t>1772519814</t>
  </si>
  <si>
    <t>764410850.S</t>
  </si>
  <si>
    <t>Demontáž oplechovania parapetov rš od 100 do 330 mm,  -0,00135t</t>
  </si>
  <si>
    <t>1104209919</t>
  </si>
  <si>
    <t>497912278</t>
  </si>
  <si>
    <t>766</t>
  </si>
  <si>
    <t>Konštrukcie stolárske</t>
  </si>
  <si>
    <t>766621400.S</t>
  </si>
  <si>
    <t>Montáž okien plastových s hydroizolačnými ISO páskami (exteriérová a interiérová)</t>
  </si>
  <si>
    <t>782794696</t>
  </si>
  <si>
    <t>283290006100.S</t>
  </si>
  <si>
    <t>Tesniaca fólia CX exteriér, š. 290 mm, dĺ. 30 m, pre tesnenie pripájacej škáry okenného rámu a muriva, polymér</t>
  </si>
  <si>
    <t>-1832132648</t>
  </si>
  <si>
    <t>283290006200.S</t>
  </si>
  <si>
    <t>Tesniaca fólia CX interiér, š. 70 mm, dĺ. 30 m, pre tesnenie pripájacej škáry okenného rámu a muriva, polymér</t>
  </si>
  <si>
    <t>-1828586431</t>
  </si>
  <si>
    <t>6114100001R1</t>
  </si>
  <si>
    <t>Plastové združené okno jednokrídlové OS+S, šxv 1300x580+1120 mm, izolačné trojsklo, 6 komorový profil</t>
  </si>
  <si>
    <t>1574098462</t>
  </si>
  <si>
    <t>6114100001R2</t>
  </si>
  <si>
    <t>Plastové združené okno jednokrídlové OS+S, šxv 1450x580+1120 mm, izolačné trojsklo, 6 komorový profil</t>
  </si>
  <si>
    <t>1764692664</t>
  </si>
  <si>
    <t>6114100001R3</t>
  </si>
  <si>
    <t>Plastové okno jednokrídlové S, šxv 1150x830 mm, izolačné trojsklo, 6 komorový profil</t>
  </si>
  <si>
    <t>1474494505</t>
  </si>
  <si>
    <t>6114100001R4</t>
  </si>
  <si>
    <t>Plastové združené okno jednokrídlové S+S, šxv 2100x830 mm, izolačné trojsklo, 6 komorový profil</t>
  </si>
  <si>
    <t>-1891005892</t>
  </si>
  <si>
    <t>6114100001R5</t>
  </si>
  <si>
    <t>Plastové okno jednokrídlové S, šxv 1450x830 mm, izolačné trojsklo, 6 komorový profil</t>
  </si>
  <si>
    <t>1979779710</t>
  </si>
  <si>
    <t>6114100001R6</t>
  </si>
  <si>
    <t>Plastové združené okno jednokrídlové O+S, šxv 2650x830 mm, izolačné trojsklo, 6 komorový profil</t>
  </si>
  <si>
    <t>-1951239688</t>
  </si>
  <si>
    <t>6114100001R7</t>
  </si>
  <si>
    <t>Plastové okno jednokrídlové S, šxv 850x440 mm, izolačné trojsklo, 6 komorový profil</t>
  </si>
  <si>
    <t>-1810787906</t>
  </si>
  <si>
    <t>6114100001R8</t>
  </si>
  <si>
    <t>Plastové okno jednokrídlové S, šxv 1180x440 mm, izolačné trojsklo, 6 komorový profil</t>
  </si>
  <si>
    <t>435711814</t>
  </si>
  <si>
    <t>6114100001R9</t>
  </si>
  <si>
    <t>Plastové okno jednokrídlové S, šxv 1300x440 mm, izolačné trojsklo, 6 komorový profil</t>
  </si>
  <si>
    <t>1873000998</t>
  </si>
  <si>
    <t>6114100001R10</t>
  </si>
  <si>
    <t>Plastové okno jednokrídlové S, šxv 1450x440 mm, izolačné trojsklo, 6 komorový profil</t>
  </si>
  <si>
    <t>2074426352</t>
  </si>
  <si>
    <t>766621408</t>
  </si>
  <si>
    <t>Montáž plastových vchodových dverí s hydroizolačnými ISO páskami (exteriérová a interiérová)</t>
  </si>
  <si>
    <t>856704986</t>
  </si>
  <si>
    <t>283290005900</t>
  </si>
  <si>
    <t>Tesniaca fólia CX exteriér, š. 90 mm, dĺ. 30 m, pre tesnenie pripájacej škáry okenného rámu a muriva, polymér, ALLMEDIA</t>
  </si>
  <si>
    <t>363130443</t>
  </si>
  <si>
    <t>283290006300</t>
  </si>
  <si>
    <t>Tesniaca fólia CX interiér, š. 90 mm, dĺ. 30 m, pre tesnenie pripájacej škáry okenného rámu a muriva, polymér, ALLMEDIA</t>
  </si>
  <si>
    <t>-592140432</t>
  </si>
  <si>
    <t>6117300001.R1</t>
  </si>
  <si>
    <t>Plastové dvere 1000x1970 mm, 5 komorový systém, plné</t>
  </si>
  <si>
    <t>790104749</t>
  </si>
  <si>
    <t>6117300001.R2</t>
  </si>
  <si>
    <t>Bezpečnostné dvere 1000x1970 mm, plné vrátane zárubne</t>
  </si>
  <si>
    <t>-462423342</t>
  </si>
  <si>
    <t>998766202.S</t>
  </si>
  <si>
    <t>Presun hmot pre konštrukcie stolárske v objektoch výšky nad 6 do 12 m</t>
  </si>
  <si>
    <t>167483845</t>
  </si>
  <si>
    <t>767</t>
  </si>
  <si>
    <t>Konštrukcie doplnkové kovové</t>
  </si>
  <si>
    <t>767658335.S</t>
  </si>
  <si>
    <t>Montáž rolovacej lamelovej brány pozink farebný plochy nad 9 do 13 m2</t>
  </si>
  <si>
    <t>-2138099846</t>
  </si>
  <si>
    <t>553410050100.R</t>
  </si>
  <si>
    <t>Vráta garážové 2745x3000 mm vodorovne rebrované resp. kazetové</t>
  </si>
  <si>
    <t>1720945865</t>
  </si>
  <si>
    <t>767660161.S</t>
  </si>
  <si>
    <t>Montáž hliníkovej vonkajšej žalúzie od šírky 140 cm do 180 cm a dĺžky 260 cm do podomietkovej schránky</t>
  </si>
  <si>
    <t>203834441</t>
  </si>
  <si>
    <t>6115300229.R</t>
  </si>
  <si>
    <t>Žalúzie exteriérové hliníkové, 1460x1740 mm, elektrický pohon motorom + kabeláž 12,0 m na ovládanie a prívod energie k žalúziám, ovládanie na vypínač a umiestnenie pri okne</t>
  </si>
  <si>
    <t>-1020994645</t>
  </si>
  <si>
    <t>6115300230.R</t>
  </si>
  <si>
    <t>Žalúzie exteriérové hliníkové, 1480x1740 mm, elektrický pohon motorom + kabeláž 12,0 m na ovládanie a prívod energie k žalúziám, ovládanie na vypínač a umiestnenie pri okne</t>
  </si>
  <si>
    <t>-1729566781</t>
  </si>
  <si>
    <t>767662110.S</t>
  </si>
  <si>
    <t>Montáž mreží pevných skrutkovaním</t>
  </si>
  <si>
    <t>499204814</t>
  </si>
  <si>
    <t>59</t>
  </si>
  <si>
    <t>5524100R21</t>
  </si>
  <si>
    <t>Mreža okenná repasovaná (vybrúsenie a nový náter)</t>
  </si>
  <si>
    <t>-646802178</t>
  </si>
  <si>
    <t>60</t>
  </si>
  <si>
    <t>7676622R1</t>
  </si>
  <si>
    <t>Demontáž mreží okenných</t>
  </si>
  <si>
    <t>-1774841643</t>
  </si>
  <si>
    <t>61</t>
  </si>
  <si>
    <t>998767201.S</t>
  </si>
  <si>
    <t>Presun hmôt pre kovové stavebné doplnkové konštrukcie v objektoch výšky do 6 m</t>
  </si>
  <si>
    <t>1832149937</t>
  </si>
  <si>
    <t>62</t>
  </si>
  <si>
    <t>784452271.S</t>
  </si>
  <si>
    <t>Maľby z maliarskych zmesí na vodnej báze, ručne nanášané dvojnásobné základné na podklad jemnozrnný výšky do 3,80 m</t>
  </si>
  <si>
    <t>-992141401</t>
  </si>
  <si>
    <t>63</t>
  </si>
  <si>
    <t>784452371.S</t>
  </si>
  <si>
    <t>Maľby z maliarskych zmesí na vodnej báze, ručne nanášané tónované dvojnásobné na jemnozrnný podklad výšky do 3,80 m</t>
  </si>
  <si>
    <t>-1112907084</t>
  </si>
  <si>
    <t>05 - Dažďová kanalizácia a vsakovacia jama</t>
  </si>
  <si>
    <t xml:space="preserve">    1 - Zemné práce</t>
  </si>
  <si>
    <t xml:space="preserve">    2 - Zakladanie</t>
  </si>
  <si>
    <t xml:space="preserve">    8 - Rúrové vedenie</t>
  </si>
  <si>
    <t xml:space="preserve">    721 - Zdravotechnika -  vnútorná kanalizácia</t>
  </si>
  <si>
    <t>Zemné práce</t>
  </si>
  <si>
    <t>115001102.S</t>
  </si>
  <si>
    <t>Odvedenie vody potrubím pri priemere potrubia DN nad 100 do 150</t>
  </si>
  <si>
    <t>1663489304</t>
  </si>
  <si>
    <t>115101221.S</t>
  </si>
  <si>
    <t>Čerpanie vody na dopravnú výšku nad 10 do 25 m, s uvažovaným priemerným prítokom litrov za min. nad 100 do 500 l</t>
  </si>
  <si>
    <t>hod</t>
  </si>
  <si>
    <t>1778617147</t>
  </si>
  <si>
    <t>115101321.S</t>
  </si>
  <si>
    <t>Pohotovosť záložnej čerpacej súpravy pre výšku nad 10 do 25 m, s prítokom litrov za minútu nad 100 do 500 l</t>
  </si>
  <si>
    <t>deň</t>
  </si>
  <si>
    <t>2082532216</t>
  </si>
  <si>
    <t>131111101.S</t>
  </si>
  <si>
    <t>Hĺbenie jám v  horninách tr. 1 a 2 súdržných - ručným náradím</t>
  </si>
  <si>
    <t>-1410821156</t>
  </si>
  <si>
    <t>132101101.S</t>
  </si>
  <si>
    <t>Výkop ryhy do šírky 600 mm v horn.1a2 do 100 m3</t>
  </si>
  <si>
    <t>-1532941004</t>
  </si>
  <si>
    <t>151101901.S</t>
  </si>
  <si>
    <t>Paženie stien bez rozopretia alebo vzopretia s ponechaním pažín, príložné hĺbky do 4 m</t>
  </si>
  <si>
    <t>1010525050</t>
  </si>
  <si>
    <t>151101211.S</t>
  </si>
  <si>
    <t>Odstránenie paženia stien príložné hĺbky do 4 m</t>
  </si>
  <si>
    <t>981241469</t>
  </si>
  <si>
    <t>161101603.S</t>
  </si>
  <si>
    <t>Vytiahnutie výkopku z priestoru pod základmi z horn. 1-4 z hĺbky nad 2 do 4 m</t>
  </si>
  <si>
    <t>-973295957</t>
  </si>
  <si>
    <t>162201102.S</t>
  </si>
  <si>
    <t>Vodorovné premiestnenie výkopku z horniny 1-4 nad 20-50m</t>
  </si>
  <si>
    <t>131081341</t>
  </si>
  <si>
    <t>162501102.S</t>
  </si>
  <si>
    <t>Vodorovné premiestnenie výkopku po spevnenej ceste z horniny tr.1-4, do 100 m3 na vzdialenosť do 3000 m</t>
  </si>
  <si>
    <t>1987396945</t>
  </si>
  <si>
    <t>167101101.S</t>
  </si>
  <si>
    <t>Nakladanie neuľahnutého výkopku z hornín tr.1-4 do 100 m3</t>
  </si>
  <si>
    <t>1564000874</t>
  </si>
  <si>
    <t>171201201.S</t>
  </si>
  <si>
    <t>Uloženie sypaniny na skládky do 100 m3</t>
  </si>
  <si>
    <t>-1154212449</t>
  </si>
  <si>
    <t>171209002.S</t>
  </si>
  <si>
    <t>Poplatok za skladovanie - zemina a kamenivo (17 05) ostatné</t>
  </si>
  <si>
    <t>-621287197</t>
  </si>
  <si>
    <t>174101001.S</t>
  </si>
  <si>
    <t>Zásyp sypaninou so zhutnením jám, šachiet, rýh, zárezov alebo okolo objektov do 100 m3</t>
  </si>
  <si>
    <t>1375388121</t>
  </si>
  <si>
    <t>174101102.S</t>
  </si>
  <si>
    <t>Zásyp sypaninou v uzavretých priestoroch s urovnaním povrchu zásypu</t>
  </si>
  <si>
    <t>-759178036</t>
  </si>
  <si>
    <t>581530000100</t>
  </si>
  <si>
    <t>Piesok technický filtračný</t>
  </si>
  <si>
    <t>-1772100206</t>
  </si>
  <si>
    <t>175101102.S</t>
  </si>
  <si>
    <t>Obsyp potrubia sypaninou z vhodných hornín 1 až 4 s prehodením sypaniny</t>
  </si>
  <si>
    <t>1827581184</t>
  </si>
  <si>
    <t>Zakladanie</t>
  </si>
  <si>
    <t>211511111.S</t>
  </si>
  <si>
    <t>Výplň odvodňovacieho rebra alebo trativodu do rýh lomovým kameňom netriedeným</t>
  </si>
  <si>
    <t>373445892</t>
  </si>
  <si>
    <t>Rúrové vedenie</t>
  </si>
  <si>
    <t>871276002.S</t>
  </si>
  <si>
    <t>Montáž kanalizačného PVC-U potrubia hladkého viacvrstvového DN 125</t>
  </si>
  <si>
    <t>956763724</t>
  </si>
  <si>
    <t>SP411500</t>
  </si>
  <si>
    <t>PVC kanál Rúra hladká  SN4 - KG ML DN 125 5m</t>
  </si>
  <si>
    <t>464435173</t>
  </si>
  <si>
    <t>SP411200</t>
  </si>
  <si>
    <t>PVC kanál Rúra hladká  SN4 - KG ML DN 125 2m</t>
  </si>
  <si>
    <t>-2121430377</t>
  </si>
  <si>
    <t>SP411100</t>
  </si>
  <si>
    <t>PVC kanál Rúra hladká  SN4 - KG ML DN 125 1m</t>
  </si>
  <si>
    <t>-1014910059</t>
  </si>
  <si>
    <t>877276002.S</t>
  </si>
  <si>
    <t>Montáž kanalizačného PVC-U kolena DN 125</t>
  </si>
  <si>
    <t>741842576</t>
  </si>
  <si>
    <t>SF651000</t>
  </si>
  <si>
    <t>PVC kanál Koleno  KG 125 x 15°</t>
  </si>
  <si>
    <t>-72606632</t>
  </si>
  <si>
    <t>SF651100</t>
  </si>
  <si>
    <t>PVC kanál Koleno  KG 125 x 30°</t>
  </si>
  <si>
    <t>791243040</t>
  </si>
  <si>
    <t>SF651200</t>
  </si>
  <si>
    <t>PVC kanál Koleno  KG 125 x 45°</t>
  </si>
  <si>
    <t>-1762301032</t>
  </si>
  <si>
    <t>877276026.S</t>
  </si>
  <si>
    <t>Montáž kanalizačnej PVC-U odbočky DN 125</t>
  </si>
  <si>
    <t>1778499282</t>
  </si>
  <si>
    <t>SF661100</t>
  </si>
  <si>
    <t>PVC kanál Odbočka 45°  KG 125 / 125</t>
  </si>
  <si>
    <t>1781811268</t>
  </si>
  <si>
    <t>894401111.S</t>
  </si>
  <si>
    <t>Osadenie betónového dielca pre šachty, rovná alebo prechodová skruž TBS</t>
  </si>
  <si>
    <t>689349386</t>
  </si>
  <si>
    <t>592240003400.S</t>
  </si>
  <si>
    <t>Skruž betónová so stúpadlom pre kanalizačnú šachtu DN 1000, Dxvxhr 1000x1000x120 mm</t>
  </si>
  <si>
    <t>1852000650</t>
  </si>
  <si>
    <t>592240002800.S</t>
  </si>
  <si>
    <t>Kónus betónový so stúpadlom pre kanalizačnú šachtu DN 1000, hr. steny 120 mm, rozmer 1000x625x580 mm</t>
  </si>
  <si>
    <t>-1341546038</t>
  </si>
  <si>
    <t>894403011.S</t>
  </si>
  <si>
    <t>Osadenie betónového dielca pre šachty, stropný akéhokoľvek druhu</t>
  </si>
  <si>
    <t>-418143883</t>
  </si>
  <si>
    <t>592240009400.S</t>
  </si>
  <si>
    <t>Betónový roznášací prstenec pre revízne šachty DN 600 až 1000</t>
  </si>
  <si>
    <t>1242892249</t>
  </si>
  <si>
    <t>894403021.S</t>
  </si>
  <si>
    <t>Osadenie betónového dielca pre šachty, dno akéhokoľvek druhu</t>
  </si>
  <si>
    <t>1344492362</t>
  </si>
  <si>
    <t>592240003800.S</t>
  </si>
  <si>
    <t>Dno jednoliate šachtové kompaktné pre kanalizačnú šachtu DN 1000, rozmer 1000/525x150 mm</t>
  </si>
  <si>
    <t>1165931873</t>
  </si>
  <si>
    <t>899101111.S</t>
  </si>
  <si>
    <t>Osadenie poklopu liatinového a oceľového vrátane rámu hmotn. do 50 kg</t>
  </si>
  <si>
    <t>294308968</t>
  </si>
  <si>
    <t>592240009500.S</t>
  </si>
  <si>
    <t>Poklop BEGU betón - liatina, tr. zaťaženia A15, pre revízne šachty DN 600 až 750</t>
  </si>
  <si>
    <t>-1654046375</t>
  </si>
  <si>
    <t>899721132.S</t>
  </si>
  <si>
    <t>Označenie kanalizačného potrubia hnedou výstražnou fóliou</t>
  </si>
  <si>
    <t>-1833692603</t>
  </si>
  <si>
    <t>998276101.S</t>
  </si>
  <si>
    <t>Presun hmôt pre rúrové vedenie hĺbené z rúr z plast., hmôt alebo sklolamin. v otvorenom výkope</t>
  </si>
  <si>
    <t>1203778666</t>
  </si>
  <si>
    <t>721</t>
  </si>
  <si>
    <t>Zdravotechnika -  vnútorná kanalizácia</t>
  </si>
  <si>
    <t>721242125.S</t>
  </si>
  <si>
    <t>Lapač strešných splavenín plastový univerzálny bočný 300x155/125</t>
  </si>
  <si>
    <t>-126588044</t>
  </si>
  <si>
    <t>998721201.S</t>
  </si>
  <si>
    <t>Presun hmôt pre vnútornú kanalizáciu v objektoch výšky do 6 m</t>
  </si>
  <si>
    <t>-1600375648</t>
  </si>
  <si>
    <t>06 - Ústredné vykurovanie</t>
  </si>
  <si>
    <t>Ing.Július Kováč</t>
  </si>
  <si>
    <t xml:space="preserve">    722 - Zdravotechnika - vnútorný vodovod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</si>
  <si>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</si>
  <si>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</si>
  <si>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</si>
  <si>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</si>
  <si>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24-M - Montáže vzduchotechnických zariad.</t>
  </si>
  <si>
    <t>OST - Ostatné</t>
  </si>
  <si>
    <t>713482111.S</t>
  </si>
  <si>
    <t>Montáž trubíc z PE, hr.do 10 mm,vnút.priemer do 38 mm</t>
  </si>
  <si>
    <t>283310001000.S</t>
  </si>
  <si>
    <t>Izolačná PE trubica dxhr. 15x9 mm, nadrezaná, na izolovanie rozvodov vody, kúrenia, zdravotechniky</t>
  </si>
  <si>
    <t>283310001100.S</t>
  </si>
  <si>
    <t>Izolačná PE trubica dxhr. 18x9 mm, nadrezaná, na izolovanie rozvodov vody, kúrenia, zdravotechniky</t>
  </si>
  <si>
    <t>283310000500.S</t>
  </si>
  <si>
    <t>Izolačná PE trubica dxhr. 22x5 mm, nenadrezaná, na izolovanie rozvodov vody, kúrenia, zdravotechniky</t>
  </si>
  <si>
    <t>283310001500.S</t>
  </si>
  <si>
    <t>Izolačná PE trubica dxhr. 28x9 mm, nadrezaná, na izolovanie rozvodov vody, kúrenia, zdravotechniky</t>
  </si>
  <si>
    <t>998713292.S</t>
  </si>
  <si>
    <t>Izolácie tepelné, prípl.za presun nad vymedz. najväčšiu dopravnú vzdial. do 100 m</t>
  </si>
  <si>
    <t>722</t>
  </si>
  <si>
    <t>Zdravotechnika - vnútorný vodovod</t>
  </si>
  <si>
    <t>722171132.S</t>
  </si>
  <si>
    <t>Potrubie plasthliníkové D 20 mm</t>
  </si>
  <si>
    <t>-1418319272</t>
  </si>
  <si>
    <t>722171133.S</t>
  </si>
  <si>
    <t>Potrubie plasthliníkové D 26 mm</t>
  </si>
  <si>
    <t>-2103017525</t>
  </si>
  <si>
    <t>722171135.S</t>
  </si>
  <si>
    <t>Potrubie plasthliníkové D 40 mm</t>
  </si>
  <si>
    <t>311549675</t>
  </si>
  <si>
    <t>998722201.S</t>
  </si>
  <si>
    <t>Presun hmôt pre vnútorný vodovod v objektoch výšky do 6 m</t>
  </si>
  <si>
    <t>1483705663</t>
  </si>
  <si>
    <t>998722292.S</t>
  </si>
  <si>
    <t>Vodovod, prípl.za presun nad vymedz. najväčšiu dopravnú vzdialenosť do 100m</t>
  </si>
  <si>
    <t>19076748</t>
  </si>
  <si>
    <t>732</t>
  </si>
  <si>
    <t>Ústredné kúrenie, strojovne</t>
  </si>
  <si>
    <t>Elektrokotol ATTACK  ELECTRIC EASY 7,5 kW</t>
  </si>
  <si>
    <t>KS</t>
  </si>
  <si>
    <t>Čerpadlo Grundfos Magna 1 25-80, 230V</t>
  </si>
  <si>
    <t>Čerpadlo Grundfos UNILIFT CC7</t>
  </si>
  <si>
    <t>732331012.S</t>
  </si>
  <si>
    <t>Montáž expanznej nádoby tlak do 6 bar s membránou 35 l</t>
  </si>
  <si>
    <t>1311431139</t>
  </si>
  <si>
    <t>484630006400.S</t>
  </si>
  <si>
    <t>Nádoba expanzná s membránou, objem 35 l, 3/1,5 bar, 6/1,5 bar</t>
  </si>
  <si>
    <t>1037949873</t>
  </si>
  <si>
    <t>732341215</t>
  </si>
  <si>
    <t>Nádoba valcová tlaková stojatá  do PN 1, 6 objemu 300 l</t>
  </si>
  <si>
    <t>súb</t>
  </si>
  <si>
    <t>732429111</t>
  </si>
  <si>
    <t>Montáž čerpadla (do potrubia) obehového špirálového DN 25</t>
  </si>
  <si>
    <t>732459113</t>
  </si>
  <si>
    <t>Montáž tepelného čerpadla</t>
  </si>
  <si>
    <t>4843940009</t>
  </si>
  <si>
    <t>Tepelné čerpadlo vzduch-voda - max. 55°C</t>
  </si>
  <si>
    <t>998732201.S</t>
  </si>
  <si>
    <t>Presun hmôt pre strojovne v objektoch výšky do 6 m</t>
  </si>
  <si>
    <t>1057309107</t>
  </si>
  <si>
    <t>998732293.S</t>
  </si>
  <si>
    <t>Strojovne, prípl.za presun nad vymedz. najväčšiu dopravnú vzdialenosť do 500 m</t>
  </si>
  <si>
    <t>-1734741951</t>
  </si>
  <si>
    <t>PSV001</t>
  </si>
  <si>
    <t>PSV002</t>
  </si>
  <si>
    <t>Manipulačná technika</t>
  </si>
  <si>
    <t>733</t>
  </si>
  <si>
    <t>Ústredné kúrenie, rozvodné potrubie</t>
  </si>
  <si>
    <t>733151045.S</t>
  </si>
  <si>
    <t>Potrubie z medených rúrok tvrdých spájaných mäkkou spájkou D 12/1,0 mm</t>
  </si>
  <si>
    <t>389359890</t>
  </si>
  <si>
    <t>733151048.S</t>
  </si>
  <si>
    <t>Potrubie z medených rúrok tvrdých spájaných mäkkou spájkou D 15/1,0 mm</t>
  </si>
  <si>
    <t>-1069888032</t>
  </si>
  <si>
    <t>733151051.S</t>
  </si>
  <si>
    <t>Potrubie z medených rúrok tvrdých spájaných mäkkou spájkou D 18/1,0 mm</t>
  </si>
  <si>
    <t>1393027078</t>
  </si>
  <si>
    <t>733151054.S</t>
  </si>
  <si>
    <t>Potrubie z medených rúrok tvrdých spájaných mäkkou spájkou D 22/1,0 mm</t>
  </si>
  <si>
    <t>-374335183</t>
  </si>
  <si>
    <t>733151057.S</t>
  </si>
  <si>
    <t>Potrubie z medených rúrok tvrdých spájaných mäkkou spájkou D 28/1,0 mm</t>
  </si>
  <si>
    <t>662269808</t>
  </si>
  <si>
    <t>733191113.S</t>
  </si>
  <si>
    <t>Manžeta priestupová pre rúrky nad 32 do DN 50</t>
  </si>
  <si>
    <t>2005642723</t>
  </si>
  <si>
    <t>733191201.1</t>
  </si>
  <si>
    <t>HSV búracie práce a vyspravenie</t>
  </si>
  <si>
    <t>733191201.S</t>
  </si>
  <si>
    <t>Tlaková skúška medeného potrubia do D 35 mm</t>
  </si>
  <si>
    <t>-198139945</t>
  </si>
  <si>
    <t>998733201.S</t>
  </si>
  <si>
    <t>Presun hmôt pre rozvody potrubia v objektoch výšky do 6 m</t>
  </si>
  <si>
    <t>-823129377</t>
  </si>
  <si>
    <t>998733293.S</t>
  </si>
  <si>
    <t>Rozvody potrubia, prípl.za presun nad vymedz. najväčšiu dopravnú vzdial. do 500 m</t>
  </si>
  <si>
    <t>913531764</t>
  </si>
  <si>
    <t>734</t>
  </si>
  <si>
    <t>Ústredné kúrenie, armatúry.</t>
  </si>
  <si>
    <t>Vyvažovací ventil s meracími ventilčekmi  HERZ Stromax  DN20</t>
  </si>
  <si>
    <t>70</t>
  </si>
  <si>
    <t>Vyvažovací ventil s meracími ventilčekmi  HERZ Stromax  DN25</t>
  </si>
  <si>
    <t>72</t>
  </si>
  <si>
    <t>Poistný ventil DN20</t>
  </si>
  <si>
    <t>74</t>
  </si>
  <si>
    <t>Spätná klapka DN20</t>
  </si>
  <si>
    <t>76</t>
  </si>
  <si>
    <t>Spätná klapka DN25</t>
  </si>
  <si>
    <t>78</t>
  </si>
  <si>
    <t>Spätná klapka DN32</t>
  </si>
  <si>
    <t>80</t>
  </si>
  <si>
    <t>Servisná armatúra MK 3/4" Reflex</t>
  </si>
  <si>
    <t>82</t>
  </si>
  <si>
    <t>Radiátorová spojka rohová regulačná DN15 (verafix)</t>
  </si>
  <si>
    <t>84</t>
  </si>
  <si>
    <t>734209112.S</t>
  </si>
  <si>
    <t>Montáž závitovej armatúry s 2 závitmi do G 1/2</t>
  </si>
  <si>
    <t>86</t>
  </si>
  <si>
    <t>5517400460</t>
  </si>
  <si>
    <t>Armatúry a príslušenstvo     guľový kohút 3/8"voda</t>
  </si>
  <si>
    <t>88</t>
  </si>
  <si>
    <t>5517400250</t>
  </si>
  <si>
    <t>Armatúry a príslušenstvo     automatický odvzdušňovací ventil DN10</t>
  </si>
  <si>
    <t>90</t>
  </si>
  <si>
    <t>734209114.S</t>
  </si>
  <si>
    <t>Montáž závitovej armatúry s 2 závitmi G 3/4</t>
  </si>
  <si>
    <t>92</t>
  </si>
  <si>
    <t>5517400500</t>
  </si>
  <si>
    <t>Armatúry a príslušenstvo     guľový kohút 3/4"voda</t>
  </si>
  <si>
    <t>94</t>
  </si>
  <si>
    <t>734209115.S</t>
  </si>
  <si>
    <t>Montáž závitovej armatúry s 2 závitmi G 1</t>
  </si>
  <si>
    <t>96</t>
  </si>
  <si>
    <t>5517400560</t>
  </si>
  <si>
    <t>Armatúry a príslušenstvo     guľový kohút 1" voda</t>
  </si>
  <si>
    <t>98</t>
  </si>
  <si>
    <t>734209116.S</t>
  </si>
  <si>
    <t>Montáž závitovej armatúry s 2 závitmi G 5/4</t>
  </si>
  <si>
    <t>100</t>
  </si>
  <si>
    <t>5517400630</t>
  </si>
  <si>
    <t>Armatúry a príslušenstvo     guľový kohút 5/4"voda</t>
  </si>
  <si>
    <t>102</t>
  </si>
  <si>
    <t>5517400390</t>
  </si>
  <si>
    <t>Armatúry a príslušenstvo     filter Y 1"</t>
  </si>
  <si>
    <t>104</t>
  </si>
  <si>
    <t>734411141</t>
  </si>
  <si>
    <t>Teplomer technický s pevnou stopkou a nádržkou, rozsah do 200st. C DTR s dĺžkou stopky 60 mm</t>
  </si>
  <si>
    <t>106</t>
  </si>
  <si>
    <t>734419111</t>
  </si>
  <si>
    <t>Montáž teplomera s ochranným púzdrom alebo s pevnou stonkou</t>
  </si>
  <si>
    <t>108</t>
  </si>
  <si>
    <t>734421150</t>
  </si>
  <si>
    <t>Tlakomer deformačný kruhový B 0-10 MPa č.53312 priem. 100</t>
  </si>
  <si>
    <t>110</t>
  </si>
  <si>
    <t>734493111.S</t>
  </si>
  <si>
    <t>Ostatné meracie armatúry, ochranná jamka so závitom do G 1</t>
  </si>
  <si>
    <t>112</t>
  </si>
  <si>
    <t>734494213.S</t>
  </si>
  <si>
    <t>Ostatné meracie armatúry, návarok s rúrkovým závitom akosť mat. 22 353.0 G 1/2</t>
  </si>
  <si>
    <t>114</t>
  </si>
  <si>
    <t>734499211.S</t>
  </si>
  <si>
    <t>Ostatné meracie armatúry, montáž návarka M 20 x 1,5</t>
  </si>
  <si>
    <t>116</t>
  </si>
  <si>
    <t>998734201.S</t>
  </si>
  <si>
    <t>Presun hmôt pre armatúry v objektoch výšky do 6 m</t>
  </si>
  <si>
    <t>-993807457</t>
  </si>
  <si>
    <t>998734293.S</t>
  </si>
  <si>
    <t>Armatúry, prípl.za presun nad vymedz. najväčšiu dopravnú vzdialenosť do 500 m</t>
  </si>
  <si>
    <t>629889508</t>
  </si>
  <si>
    <t>735</t>
  </si>
  <si>
    <t>Ústredné kúrenie, vykurov. telesá</t>
  </si>
  <si>
    <t>Žlab z plastu 150x100mm</t>
  </si>
  <si>
    <t>122</t>
  </si>
  <si>
    <t>FANCOIL,  vzduch 185-385m3/hod</t>
  </si>
  <si>
    <t>124</t>
  </si>
  <si>
    <t>Fancoil, montáž</t>
  </si>
  <si>
    <t>126</t>
  </si>
  <si>
    <t>735154140.S</t>
  </si>
  <si>
    <t>Montáž vykurovacieho telesa panelového dvojradového výšky 600 mm/ dĺžky 400-600 mm</t>
  </si>
  <si>
    <t>668203031</t>
  </si>
  <si>
    <t>484530065700.S</t>
  </si>
  <si>
    <t>Teleso vykurovacie doskové dvojradové oceľové, vxlxhĺ 600x600x100 mm, s bočným pripojením a dvoma konvektormi</t>
  </si>
  <si>
    <t>-239442704</t>
  </si>
  <si>
    <t>735154142.S</t>
  </si>
  <si>
    <t>Montáž vykurovacieho telesa panelového dvojradového výšky 600 mm/ dĺžky 1000-1200 mm</t>
  </si>
  <si>
    <t>-1203013559</t>
  </si>
  <si>
    <t>484530066100.S</t>
  </si>
  <si>
    <t>Teleso vykurovacie doskové dvojradové oceľové, vxlxhĺ 600x1000x100 mm, s bočným pripojením a dvoma konvektormi</t>
  </si>
  <si>
    <t>1207604517</t>
  </si>
  <si>
    <t>69</t>
  </si>
  <si>
    <t>735154143.S</t>
  </si>
  <si>
    <t>Montáž vykurovacieho telesa panelového dvojradového výšky 600 mm/ dĺžky 1400-1800 mm</t>
  </si>
  <si>
    <t>-851487352</t>
  </si>
  <si>
    <t>484530066500.S</t>
  </si>
  <si>
    <t>Teleso vykurovacie doskové dvojradové oceľové, vxlxhĺ 600x1400x100 mm, s bočným pripojením a dvoma konvektormi</t>
  </si>
  <si>
    <t>-27015254</t>
  </si>
  <si>
    <t>71</t>
  </si>
  <si>
    <t>735158120.S</t>
  </si>
  <si>
    <t>Vykurovacie telesá panelové dvojradové, tlaková skúška telesa vodou</t>
  </si>
  <si>
    <t>987676788</t>
  </si>
  <si>
    <t>998735201.S</t>
  </si>
  <si>
    <t>Presun hmôt pre vykurovacie telesá v objektoch výšky do 6 m</t>
  </si>
  <si>
    <t>511072447</t>
  </si>
  <si>
    <t>73</t>
  </si>
  <si>
    <t>998735293.S</t>
  </si>
  <si>
    <t>Vykurovacie telesá, prípl.za presun nad vymedz. najväčšiu dopr. vzdial. do 500 m</t>
  </si>
  <si>
    <t>728640647</t>
  </si>
  <si>
    <t>PSV001.1</t>
  </si>
  <si>
    <t>128</t>
  </si>
  <si>
    <t>24-M</t>
  </si>
  <si>
    <t>75</t>
  </si>
  <si>
    <t>VZT potrubie DN 250 mm</t>
  </si>
  <si>
    <t>144</t>
  </si>
  <si>
    <t>VZT potrubie DN 400 mm</t>
  </si>
  <si>
    <t>146</t>
  </si>
  <si>
    <t>77</t>
  </si>
  <si>
    <t>VZT potrubie prechodový kus DN400/320x280</t>
  </si>
  <si>
    <t>148</t>
  </si>
  <si>
    <t>VZT potrubie prechodový kus DN400/540x375</t>
  </si>
  <si>
    <t>150</t>
  </si>
  <si>
    <t>79</t>
  </si>
  <si>
    <t>VZT potrubie T-kus DN400/250mm</t>
  </si>
  <si>
    <t>152</t>
  </si>
  <si>
    <t>VZT potrubie T-kus DN400/400mm</t>
  </si>
  <si>
    <t>154</t>
  </si>
  <si>
    <t>81</t>
  </si>
  <si>
    <t>VZT potrubie záslepka  DN400</t>
  </si>
  <si>
    <t>156</t>
  </si>
  <si>
    <t>VZT potrubie koleno 90st. DN250</t>
  </si>
  <si>
    <t>158</t>
  </si>
  <si>
    <t>83</t>
  </si>
  <si>
    <t>VZT potrubie koleno 90st. DN400</t>
  </si>
  <si>
    <t>160</t>
  </si>
  <si>
    <t>VZT potrubie výfukový kus so sitom DN250</t>
  </si>
  <si>
    <t>162</t>
  </si>
  <si>
    <t>85</t>
  </si>
  <si>
    <t>VZT potrubie regulačná klapka DN250</t>
  </si>
  <si>
    <t>164</t>
  </si>
  <si>
    <t>VZT potrubie regulačná klapka DN400</t>
  </si>
  <si>
    <t>166</t>
  </si>
  <si>
    <t>87</t>
  </si>
  <si>
    <t>VZT protidažďová mriežka so sitom 350x350</t>
  </si>
  <si>
    <t>168</t>
  </si>
  <si>
    <t>VZT potrubie, prechodový kus DN250/350x350</t>
  </si>
  <si>
    <t>170</t>
  </si>
  <si>
    <t>89</t>
  </si>
  <si>
    <t>VZT potrubie, mriežka pre kruhové potrubue DN 400 - rozmer 400x100mm, voľná plocha 0,031m2</t>
  </si>
  <si>
    <t>172</t>
  </si>
  <si>
    <t>Odvlhčovač DRS 20, Pe=2,6 kW, Qt=5800W, 1500m3/hod</t>
  </si>
  <si>
    <t>174</t>
  </si>
  <si>
    <t>91</t>
  </si>
  <si>
    <t>29.1</t>
  </si>
  <si>
    <t>Montážný materiál</t>
  </si>
  <si>
    <t>176</t>
  </si>
  <si>
    <t>30.1</t>
  </si>
  <si>
    <t>Montáž</t>
  </si>
  <si>
    <t>178</t>
  </si>
  <si>
    <t>93</t>
  </si>
  <si>
    <t>HSV 001</t>
  </si>
  <si>
    <t>180</t>
  </si>
  <si>
    <t>OST</t>
  </si>
  <si>
    <t>Ostatné</t>
  </si>
  <si>
    <t>HZS000111</t>
  </si>
  <si>
    <t>Vykurovacia skúška</t>
  </si>
  <si>
    <t>262144</t>
  </si>
  <si>
    <t>182</t>
  </si>
  <si>
    <t>95</t>
  </si>
  <si>
    <t>HZS000112</t>
  </si>
  <si>
    <t>Zaškolenie</t>
  </si>
  <si>
    <t>kus</t>
  </si>
  <si>
    <t>184</t>
  </si>
  <si>
    <t>HZS000114</t>
  </si>
  <si>
    <t>Revízie, skúšky</t>
  </si>
  <si>
    <t>186</t>
  </si>
  <si>
    <t>07 - Elektroinštalácia</t>
  </si>
  <si>
    <t>DUSAN RABEK aut. ing.</t>
  </si>
  <si>
    <t>HZS - Hodinové zúčtovacie sadzby</t>
  </si>
  <si>
    <t>210010016.S</t>
  </si>
  <si>
    <t>Rúrka ohybná elektroinštalačná typ 1425, uložená voľne</t>
  </si>
  <si>
    <t>644991446</t>
  </si>
  <si>
    <t>286120017600.S</t>
  </si>
  <si>
    <t>Rúra ohybná PVC D 25 mm s drôtom, s nízkou mechanickou odlonosťou 320 N, svetlo šedá</t>
  </si>
  <si>
    <t>1154696286</t>
  </si>
  <si>
    <t>210010110.S</t>
  </si>
  <si>
    <t>Lišta elektroinštalačná z PVC 40x40, uložená pevne, vkladacia</t>
  </si>
  <si>
    <t>-1691686405</t>
  </si>
  <si>
    <t>345750065150.S</t>
  </si>
  <si>
    <t>Lišta hranatá z PVC, 40x40 mm</t>
  </si>
  <si>
    <t>-281163178</t>
  </si>
  <si>
    <t>210010111.S</t>
  </si>
  <si>
    <t>Lišta elektroinštalačná z PVC 60x40, uložená pevne, vkladacia</t>
  </si>
  <si>
    <t>1359566765</t>
  </si>
  <si>
    <t>345750064300.S</t>
  </si>
  <si>
    <t>Lišta hranatá z PVC, 60x40 mm</t>
  </si>
  <si>
    <t>460771718</t>
  </si>
  <si>
    <t>210010351.S</t>
  </si>
  <si>
    <t>Krabicová rozvodka z lisovaného izolantu vrátane ukončenia káblov a zapojenia vodičov typ 6455-11 do 4 m</t>
  </si>
  <si>
    <t>1206882464</t>
  </si>
  <si>
    <t>345410013000.S</t>
  </si>
  <si>
    <t>Krabica rozvodná PVC na stenu 6455-11, IP 66</t>
  </si>
  <si>
    <t>2041682497</t>
  </si>
  <si>
    <t>210010801.S</t>
  </si>
  <si>
    <t>Lišta elektroinštalačná z PVC 20x10, uložená pevne, vkladacia</t>
  </si>
  <si>
    <t>-1191702597</t>
  </si>
  <si>
    <t>345750064600.S</t>
  </si>
  <si>
    <t>Lišta hranatá z PVC, 20x10 mm</t>
  </si>
  <si>
    <t>-1606301446</t>
  </si>
  <si>
    <t>210100351.S</t>
  </si>
  <si>
    <t>Upchávka pre káble alebo šnúry do 4 žíl do P 21</t>
  </si>
  <si>
    <t>-1288301252</t>
  </si>
  <si>
    <t>343430004100.S</t>
  </si>
  <si>
    <t>Bužírka zmrašťovacia 4,8x2,4 mm, dĺžka 1 m</t>
  </si>
  <si>
    <t>-1398045400</t>
  </si>
  <si>
    <t>210110002.S</t>
  </si>
  <si>
    <t>Dvojpólový spínač - radenie 2, nástenný IP 44, vrátane zapojenia</t>
  </si>
  <si>
    <t>1149719713</t>
  </si>
  <si>
    <t>345340003291</t>
  </si>
  <si>
    <t>Spínač dvojpolový na povrch č. 2 IP40</t>
  </si>
  <si>
    <t>-1588777034</t>
  </si>
  <si>
    <t>210110511.S</t>
  </si>
  <si>
    <t>Prepínač vačkový v Al kryte IP 54, S 25 JA, JAZ 1103 A6</t>
  </si>
  <si>
    <t>-932120954</t>
  </si>
  <si>
    <t>358120003700</t>
  </si>
  <si>
    <t>Spínač vačkový S 25 VL 02</t>
  </si>
  <si>
    <t>-752322275</t>
  </si>
  <si>
    <t>210111031.S</t>
  </si>
  <si>
    <t>Zásuvka na povrchovú montáž IP 44, 250V / 16A, vrátane zapojenia 2P + PE</t>
  </si>
  <si>
    <t>1392325861</t>
  </si>
  <si>
    <t>345510005600</t>
  </si>
  <si>
    <t>Zásuvka 5517-2750, dvojpólová, kryté pre vonkajšie prostredie, 10/16 A, krabica aj viečko z Al zliatiny</t>
  </si>
  <si>
    <t>-1173725713</t>
  </si>
  <si>
    <t>210190051.S</t>
  </si>
  <si>
    <t>Montáž rozvádzača skriňového, panelového za l pole - delený rozvádzač do váhy 200 kg</t>
  </si>
  <si>
    <t>-713368571</t>
  </si>
  <si>
    <t>3571300001R1</t>
  </si>
  <si>
    <t xml:space="preserve">Rozvádzač skriňový oceľoplechový NN </t>
  </si>
  <si>
    <t>256</t>
  </si>
  <si>
    <t>1618569827</t>
  </si>
  <si>
    <t>210220001.S</t>
  </si>
  <si>
    <t>Uzemňovacie vedenie na povrchu FeZn drôt zvodový Ø 8-10</t>
  </si>
  <si>
    <t>2026870919</t>
  </si>
  <si>
    <t>354410054800.S</t>
  </si>
  <si>
    <t>Drôt bleskozvodový FeZn, d 10 mm</t>
  </si>
  <si>
    <t>kg</t>
  </si>
  <si>
    <t>-632534508</t>
  </si>
  <si>
    <t>2102200530</t>
  </si>
  <si>
    <t>Ekvipotenciálna svorkovnica PAS01</t>
  </si>
  <si>
    <t>55861597</t>
  </si>
  <si>
    <t>210220270.S</t>
  </si>
  <si>
    <t>Uzemňovacia doska FeZn ZD</t>
  </si>
  <si>
    <t>-1128763594</t>
  </si>
  <si>
    <t>354410055200.S</t>
  </si>
  <si>
    <t>Doska uzemňovacia FeZn s privarenou páskou označenie ZD 01 s páskou</t>
  </si>
  <si>
    <t>-385371817</t>
  </si>
  <si>
    <t>210800012</t>
  </si>
  <si>
    <t>Vodič medený uložený pevne CY 450/750 V  16mm2</t>
  </si>
  <si>
    <t>244210320</t>
  </si>
  <si>
    <t>341110011600.S</t>
  </si>
  <si>
    <t>Vodič medený CY 16 mm2</t>
  </si>
  <si>
    <t>-771403866</t>
  </si>
  <si>
    <t>210800146.S</t>
  </si>
  <si>
    <t>Kábel medený uložený pevne CYKY 450/750 V 3x1,5</t>
  </si>
  <si>
    <t>-1174255711</t>
  </si>
  <si>
    <t>341110000700.S</t>
  </si>
  <si>
    <t>Kábel medený CYKY 3x1,5 mm2</t>
  </si>
  <si>
    <t>758419512</t>
  </si>
  <si>
    <t>341110000701</t>
  </si>
  <si>
    <t>822255534</t>
  </si>
  <si>
    <t>210800147.S</t>
  </si>
  <si>
    <t>Kábel medený uložený pevne CYKY 450/750 V 3x2,5</t>
  </si>
  <si>
    <t>1913119242</t>
  </si>
  <si>
    <t>341110000800.S</t>
  </si>
  <si>
    <t>Kábel medený CYKY 3x2,5 mm2</t>
  </si>
  <si>
    <t>78845863</t>
  </si>
  <si>
    <t>210800159.S</t>
  </si>
  <si>
    <t>Kábel medený uložený pevne CYKY 450/750 V 5x2,5</t>
  </si>
  <si>
    <t>1898130426</t>
  </si>
  <si>
    <t>341110002000.S</t>
  </si>
  <si>
    <t>Kábel medený CYKY 5x2,5 mm2</t>
  </si>
  <si>
    <t>39240122</t>
  </si>
  <si>
    <t>210800160.S</t>
  </si>
  <si>
    <t>Kábel medený uložený pevne CYKY 450/750 V 5x4</t>
  </si>
  <si>
    <t>1120149448</t>
  </si>
  <si>
    <t>341110002100.S</t>
  </si>
  <si>
    <t>Kábel medený CYKY 5x4 mm2</t>
  </si>
  <si>
    <t>-816068541</t>
  </si>
  <si>
    <t>210800631.S</t>
  </si>
  <si>
    <t>Vodič medený uložený pevne H07V-K (CYA)  450/750 V 25</t>
  </si>
  <si>
    <t>831811658</t>
  </si>
  <si>
    <t>341310009401.S</t>
  </si>
  <si>
    <t>Vodič medený  CY 25</t>
  </si>
  <si>
    <t>20582636</t>
  </si>
  <si>
    <t>210872122.S</t>
  </si>
  <si>
    <t>Vodič signálny uložený pevne JYTY 250 V 4x1</t>
  </si>
  <si>
    <t>2047003878</t>
  </si>
  <si>
    <t>341210001600.S</t>
  </si>
  <si>
    <t>Kábel medený signálny JYTY 4x1 mm2</t>
  </si>
  <si>
    <t>-1082428515</t>
  </si>
  <si>
    <t>210961770.S</t>
  </si>
  <si>
    <t>Demontáž - istič vzduchový trojpólový +N od 100 do 250 A na DIN lištu   -0,00043 t</t>
  </si>
  <si>
    <t>2025048714</t>
  </si>
  <si>
    <t>MD</t>
  </si>
  <si>
    <t>Mimostavenisková doprava</t>
  </si>
  <si>
    <t>431362887</t>
  </si>
  <si>
    <t>MV</t>
  </si>
  <si>
    <t>Murárske výpomoci</t>
  </si>
  <si>
    <t>-2033418849</t>
  </si>
  <si>
    <t>PD</t>
  </si>
  <si>
    <t>Presun dodávok</t>
  </si>
  <si>
    <t>96533600</t>
  </si>
  <si>
    <t>PM</t>
  </si>
  <si>
    <t>Podružný materiál</t>
  </si>
  <si>
    <t>-640191176</t>
  </si>
  <si>
    <t>PPV</t>
  </si>
  <si>
    <t>Podiel pridružených výkonov</t>
  </si>
  <si>
    <t>1596976294</t>
  </si>
  <si>
    <t>HZS</t>
  </si>
  <si>
    <t>Hodinové zúčtovacie sadzby</t>
  </si>
  <si>
    <t>Revízie</t>
  </si>
  <si>
    <t>512</t>
  </si>
  <si>
    <t>-1931786624</t>
  </si>
  <si>
    <t>Práca montéra pri odpojení zariadenia od siete</t>
  </si>
  <si>
    <t>-1675198343</t>
  </si>
  <si>
    <t>HZS000113</t>
  </si>
  <si>
    <t>Práca montéra pri zapojení do siete</t>
  </si>
  <si>
    <t>73215203</t>
  </si>
  <si>
    <t>HZS000211</t>
  </si>
  <si>
    <t>Kompletné vyskúšanie</t>
  </si>
  <si>
    <t>-890396761</t>
  </si>
  <si>
    <t>08 - Doplnenie rozvádzača R</t>
  </si>
  <si>
    <t>210120402.S</t>
  </si>
  <si>
    <t>Istič vzduchový jednopólový + N do 63 A</t>
  </si>
  <si>
    <t>-1723920671</t>
  </si>
  <si>
    <t>OEZ:41638</t>
  </si>
  <si>
    <t>Istič LTN-10B-1, In 10 A, Ue AC 230/400 V / DC 72 V, charakteristika B, 1-pól, Icn 10 kA</t>
  </si>
  <si>
    <t>1671101811</t>
  </si>
  <si>
    <t>OEZ:41640</t>
  </si>
  <si>
    <t>Istič LTN-16B-1, In 16 A, Ue AC 230/400 V / DC 72 V, charakteristika B, 1-pól, Icn 10 kA</t>
  </si>
  <si>
    <t>-1271924311</t>
  </si>
  <si>
    <t>210120404.S</t>
  </si>
  <si>
    <t>Istič vzduchový trojpólový do 63 A</t>
  </si>
  <si>
    <t>1585950656</t>
  </si>
  <si>
    <t>358230030511</t>
  </si>
  <si>
    <t>Spínač MSO-40-3, 40A, OEZ</t>
  </si>
  <si>
    <t>-359962834</t>
  </si>
  <si>
    <t>357190001400</t>
  </si>
  <si>
    <t>Lišta DIN TS 35/092/0</t>
  </si>
  <si>
    <t>1776857408</t>
  </si>
  <si>
    <t>210120405.S</t>
  </si>
  <si>
    <t>Istič vzduchový trojpólový + N do 63 A</t>
  </si>
  <si>
    <t>-1079804965</t>
  </si>
  <si>
    <t>OEZ:41772</t>
  </si>
  <si>
    <t>Istič LTN-16B-3, In 16 A, Ue AC 230/400 V / DC 216 V, charakteristika B, 3-pól, Icn 10 kA, OEZ</t>
  </si>
  <si>
    <t>1388787411</t>
  </si>
  <si>
    <t>OEZ:41773</t>
  </si>
  <si>
    <t>Istič LTN-20B-3, In 20 A, Ue AC 230/400 V / DC 216 V, charakteristika B, 3-pól, Icn 10 kA, OEZ</t>
  </si>
  <si>
    <t>-500110555</t>
  </si>
  <si>
    <t>210150002.S</t>
  </si>
  <si>
    <t>Pomocné relé AC/DC 12 - 250V vrátane zapojenia, kontakty 3 P</t>
  </si>
  <si>
    <t>-1726226274</t>
  </si>
  <si>
    <t>OEZ:43252</t>
  </si>
  <si>
    <t>Inštalačné relé RPI-08-002-X230-SE, Un AC 230 V, AC/DC 24 V, 2x prepínací kontakt 8 A, zelená signálka, náhrada RPR, OEZ</t>
  </si>
  <si>
    <t>-943474761</t>
  </si>
  <si>
    <t>09 - Odizolovanie základov suterénu</t>
  </si>
  <si>
    <t xml:space="preserve">    4 - Vodorovné konštrukcie</t>
  </si>
  <si>
    <t xml:space="preserve">    711 - Izolácie proti vode a vlhkosti</t>
  </si>
  <si>
    <t>131101101.S</t>
  </si>
  <si>
    <t>Výkop nezapaženej jamy v hornine 1-2, do 100 m3</t>
  </si>
  <si>
    <t>-1917937324</t>
  </si>
  <si>
    <t>132101201.S</t>
  </si>
  <si>
    <t>Výkop ryhy šírky 600-2000mm hor 1-2 do 100 m3</t>
  </si>
  <si>
    <t>-541611582</t>
  </si>
  <si>
    <t>132111101.S</t>
  </si>
  <si>
    <t>Hĺbenie rýh šírky do 600 mm v  horninách tr. 1 a 2 súdržných - ručným náradím</t>
  </si>
  <si>
    <t>-1241426852</t>
  </si>
  <si>
    <t>161101601.S</t>
  </si>
  <si>
    <t>Vytiahnutie výkopku z priestoru pod základmi z horn. 1-4 z hĺbky nad 1 do 2 m</t>
  </si>
  <si>
    <t>-1903787453</t>
  </si>
  <si>
    <t>-1015140191</t>
  </si>
  <si>
    <t>162501105.S</t>
  </si>
  <si>
    <t>Vodorovné premiestnenie výkopku po spevnenej ceste z horniny tr.1-4, do 100 m3, príplatok k cene za každých ďalšich a začatých 1000 m</t>
  </si>
  <si>
    <t>-287407077</t>
  </si>
  <si>
    <t>1105650440</t>
  </si>
  <si>
    <t>1535373871</t>
  </si>
  <si>
    <t>1251590168</t>
  </si>
  <si>
    <t>697065384</t>
  </si>
  <si>
    <t>211971121.S</t>
  </si>
  <si>
    <t>Zhotov. oplášt. výplne z geotext. v ryhe alebo v záreze pri rozvinutej šírke oplášt. od 0 do 2, 5 m</t>
  </si>
  <si>
    <t>-748356251</t>
  </si>
  <si>
    <t>693110004500.S</t>
  </si>
  <si>
    <t>Geotextília polypropylénová netkaná 300 g/m2</t>
  </si>
  <si>
    <t>189056935</t>
  </si>
  <si>
    <t>212532111.S</t>
  </si>
  <si>
    <t>Lôžko pre trativod z kameniva hrubého drveného frakcie 16-32 mm</t>
  </si>
  <si>
    <t>739937502</t>
  </si>
  <si>
    <t>212572121.S</t>
  </si>
  <si>
    <t>Lôžko pre trativod z kameniva drobného ťaženého</t>
  </si>
  <si>
    <t>-1637297361</t>
  </si>
  <si>
    <t>212752125.S</t>
  </si>
  <si>
    <t>Trativody z flexodrenážnych rúr DN 100</t>
  </si>
  <si>
    <t>-1217457554</t>
  </si>
  <si>
    <t>271533001.S</t>
  </si>
  <si>
    <t>Násyp pod základové konštrukcie so zhutnením z  kameniva hrubého drveného fr.32-63 mm</t>
  </si>
  <si>
    <t>-684669535</t>
  </si>
  <si>
    <t>Vodorovné konštrukcie</t>
  </si>
  <si>
    <t>434311115.S</t>
  </si>
  <si>
    <t>Stupne dusané na terén alebo dosku z betónu bez poteru, so zahladením povrchu tr. C 16/20</t>
  </si>
  <si>
    <t>-550373800</t>
  </si>
  <si>
    <t>434351141.S</t>
  </si>
  <si>
    <t>Debnenie stupňov na podstupňovej doske alebo na teréne pôdorysne priamočiarych zhotovenie</t>
  </si>
  <si>
    <t>268767317</t>
  </si>
  <si>
    <t>434351142.S</t>
  </si>
  <si>
    <t>Debnenie stupňov na podstupňovej doske alebo na teréne pôdorysne priamočiarych odstránenie</t>
  </si>
  <si>
    <t>1201140808</t>
  </si>
  <si>
    <t>622465113.S</t>
  </si>
  <si>
    <t>Vonkajší sanačný systém stien, sanačný prednástrek cementový, krytie 100%</t>
  </si>
  <si>
    <t>-958678435</t>
  </si>
  <si>
    <t>622465121.S</t>
  </si>
  <si>
    <t>Vonkajší sanačný systém stien s obsahom cementu, podkladová / vyrovnávacia omietka, hr. 10 mm</t>
  </si>
  <si>
    <t>-879094868</t>
  </si>
  <si>
    <t>631315611.S</t>
  </si>
  <si>
    <t>Mazanina z betónu prostého (m3) tr. C 16/20 hr.nad 120 do 240 mm</t>
  </si>
  <si>
    <t>776212842</t>
  </si>
  <si>
    <t>631319165.S</t>
  </si>
  <si>
    <t>Príplatok za prehlad. betónovej mazaniny min. tr.C 8/10 oceľ. hlad. hr. 120-240 mm (10kg/m3)</t>
  </si>
  <si>
    <t>-1856531486</t>
  </si>
  <si>
    <t>631319175.S</t>
  </si>
  <si>
    <t>Príplatok za strhnutie povrchu mazaniny latou pre hr. obidvoch vrstiev mazaniny nad 120 do 240 mm</t>
  </si>
  <si>
    <t>-2041630611</t>
  </si>
  <si>
    <t>631362412.S</t>
  </si>
  <si>
    <t>Výstuž mazanín z betónov (z kameniva) a z ľahkých betónov zo sietí KARI, priemer drôtu 5/5 mm, veľkosť oka 150x150 mm</t>
  </si>
  <si>
    <t>881340207</t>
  </si>
  <si>
    <t>917831513.S</t>
  </si>
  <si>
    <t>Osadenie palisád hranatých betónových do betónu dĺžky 80 cm - do radu</t>
  </si>
  <si>
    <t>1130945523</t>
  </si>
  <si>
    <t>592170005500.S</t>
  </si>
  <si>
    <t>Palisáda betónová, rozmer 120x165x800 mm, prírodná</t>
  </si>
  <si>
    <t>356660918</t>
  </si>
  <si>
    <t>918101121.S</t>
  </si>
  <si>
    <t>Lôžko pod obrubníky, krajníky alebo obruby z dlažobných kociek zo suchého betónu tr. C 12/15</t>
  </si>
  <si>
    <t>-2084638414</t>
  </si>
  <si>
    <t>965042141.S</t>
  </si>
  <si>
    <t>Búranie podkladov pod dlažby, liatych dlažieb a mazanín,betón alebo liaty asfalt hr.do 100 mm, plochy nad 4 m2 -2,20000t</t>
  </si>
  <si>
    <t>438445748</t>
  </si>
  <si>
    <t>978071211.S</t>
  </si>
  <si>
    <t>Odsekanie a odstránenie izolácie lepenkovej zvislej,  -0,07300t</t>
  </si>
  <si>
    <t>-771666964</t>
  </si>
  <si>
    <t>-953504990</t>
  </si>
  <si>
    <t>873691274</t>
  </si>
  <si>
    <t>2032995563</t>
  </si>
  <si>
    <t>-1202979531</t>
  </si>
  <si>
    <t>84294145</t>
  </si>
  <si>
    <t>2052235160</t>
  </si>
  <si>
    <t>711</t>
  </si>
  <si>
    <t>Izolácie proti vode a vlhkosti</t>
  </si>
  <si>
    <t>711112001.S</t>
  </si>
  <si>
    <t>Zhotovenie  izolácie proti zemnej vlhkosti zvislá penetračným náterom za studena</t>
  </si>
  <si>
    <t>1561366708</t>
  </si>
  <si>
    <t>246170000900.S</t>
  </si>
  <si>
    <t>Lak asfaltový penetračný</t>
  </si>
  <si>
    <t>-2142895153</t>
  </si>
  <si>
    <t>711132102.S</t>
  </si>
  <si>
    <t>Zhotovenie geotextílie alebo tkaniny na plochu zvislú</t>
  </si>
  <si>
    <t>1781337621</t>
  </si>
  <si>
    <t>-1343887229</t>
  </si>
  <si>
    <t>711132107.S</t>
  </si>
  <si>
    <t>Zhotovenie izolácie proti zemnej vlhkosti nopovou fóloiu položenou voľne na ploche zvislej</t>
  </si>
  <si>
    <t>-1056685391</t>
  </si>
  <si>
    <t>283230002700.S</t>
  </si>
  <si>
    <t>Nopová HDPE fólia hrúbky 0,5 mm, výška nopu 8 mm, proti zemnej vlhkosti s radónovou ochranou, pre spodnú stavbu</t>
  </si>
  <si>
    <t>-323185791</t>
  </si>
  <si>
    <t>283410017100</t>
  </si>
  <si>
    <t>Krycia lišta dĺ. 2 m na kotvenie nopovej fólie</t>
  </si>
  <si>
    <t>1508141748</t>
  </si>
  <si>
    <t>711142559.S</t>
  </si>
  <si>
    <t>Zhotovenie  izolácie proti zemnej vlhkosti a tlakovej vode zvislá NAIP pritavením</t>
  </si>
  <si>
    <t>-1374795903</t>
  </si>
  <si>
    <t>628310001000.S</t>
  </si>
  <si>
    <t>Pás asfaltový s posypom hr. 3,5 mm vystužený sklenenou rohožou</t>
  </si>
  <si>
    <t>-67939637</t>
  </si>
  <si>
    <t>998711201.S</t>
  </si>
  <si>
    <t>Presun hmôt pre izoláciu proti vode v objektoch výšky do 6 m</t>
  </si>
  <si>
    <t>1625948855</t>
  </si>
  <si>
    <t>713132211.S</t>
  </si>
  <si>
    <t>Montáž tepelnej izolácie podzemných stien a základov xps celoplošným prilepením</t>
  </si>
  <si>
    <t>-1928399953</t>
  </si>
  <si>
    <t>283750000700.S</t>
  </si>
  <si>
    <t>Doska XPS hr. 50 mm, zateplenie soklov, suterénov, podláh</t>
  </si>
  <si>
    <t>-1689491429</t>
  </si>
  <si>
    <t>-1186746498</t>
  </si>
  <si>
    <t>767222120.S</t>
  </si>
  <si>
    <t>Montáž zábradlí schodiskových z profilovej ocele do muriva s hmotnosťou 1m zábradlia nad 20 do 40 kg</t>
  </si>
  <si>
    <t>1599781982</t>
  </si>
  <si>
    <t>553520003100.R</t>
  </si>
  <si>
    <t>Zábradlie na rovné plochy, horizontálna výplň, výška do 1200 mm, oceľové vrátane náteru</t>
  </si>
  <si>
    <t>-1634292735</t>
  </si>
  <si>
    <t>-311265641</t>
  </si>
  <si>
    <t>10 - Rampa pre imobilných</t>
  </si>
  <si>
    <t xml:space="preserve">    5 - Komunikácie</t>
  </si>
  <si>
    <t>-218418824</t>
  </si>
  <si>
    <t>-1096510274</t>
  </si>
  <si>
    <t>1738390783</t>
  </si>
  <si>
    <t>-1088924188</t>
  </si>
  <si>
    <t>328590441</t>
  </si>
  <si>
    <t>1306094302</t>
  </si>
  <si>
    <t>275313611.S</t>
  </si>
  <si>
    <t>Betón základových pätiek, prostý tr. C 16/20</t>
  </si>
  <si>
    <t>-1446735809</t>
  </si>
  <si>
    <t>275351217.S</t>
  </si>
  <si>
    <t>Debnenie stien základových pätiek, zhotovenie-tradičné</t>
  </si>
  <si>
    <t>600437163</t>
  </si>
  <si>
    <t>275351218.S</t>
  </si>
  <si>
    <t>Debnenie stien základových pätiek, odstránenie-tradičné</t>
  </si>
  <si>
    <t>-904151467</t>
  </si>
  <si>
    <t>-1111603201</t>
  </si>
  <si>
    <t>912792808</t>
  </si>
  <si>
    <t>1031342209</t>
  </si>
  <si>
    <t>Komunikácie</t>
  </si>
  <si>
    <t>596811340.S</t>
  </si>
  <si>
    <t>Kladenie betónovej dlažby s vyplnením škár do lôžka z cementovej malty, veľ. do 0,25 m2 plochy do 50 m2</t>
  </si>
  <si>
    <t>1734517607</t>
  </si>
  <si>
    <t>592460014000.S</t>
  </si>
  <si>
    <t>Platňa betónová, rozmer 500x500x40 mm, vymývaný štrk</t>
  </si>
  <si>
    <t>139616262</t>
  </si>
  <si>
    <t>-465829509</t>
  </si>
  <si>
    <t>-1721268831</t>
  </si>
  <si>
    <t>Potiahnutie vonkajších stien sklotextílnou mriežkou s celoplošným prilepením</t>
  </si>
  <si>
    <t>281678307</t>
  </si>
  <si>
    <t>976071111.S</t>
  </si>
  <si>
    <t>Vybúranie kovových madiel a zábradlí,  -0,03700t</t>
  </si>
  <si>
    <t>1622172048</t>
  </si>
  <si>
    <t>-2057515057</t>
  </si>
  <si>
    <t>767161240.S</t>
  </si>
  <si>
    <t>Montáž zábradlia rovného z rúrok na oceľovú konštrukciu, s hmotnosťou 1 m zábradlia nad 45 kg</t>
  </si>
  <si>
    <t>800542143</t>
  </si>
  <si>
    <t>5534667272</t>
  </si>
  <si>
    <t>Zábradlie oceľove rampy pre imobilných, horizontálna výplň rebrovanie, výška do 170 cm, kotvenie podlahy, vrátane náterov</t>
  </si>
  <si>
    <t>-507831091</t>
  </si>
  <si>
    <t>767222110.S</t>
  </si>
  <si>
    <t>Montáž zábradlí schodiskových z profilovej ocele do muriva s hmotnosťou 1m zábradlia do 20 kg</t>
  </si>
  <si>
    <t>1661888023</t>
  </si>
  <si>
    <t>553520000</t>
  </si>
  <si>
    <t>Upravené pôvodne zábradlie - skrátenie dľžky</t>
  </si>
  <si>
    <t>288534324</t>
  </si>
  <si>
    <t>767230070.S</t>
  </si>
  <si>
    <t>Montáž schodiskového madla na stenu</t>
  </si>
  <si>
    <t>723066258</t>
  </si>
  <si>
    <t>5534667350.S</t>
  </si>
  <si>
    <t>Nerezové madlo schodiskové na stenu, kotvené do steny, nerez</t>
  </si>
  <si>
    <t>123970763</t>
  </si>
  <si>
    <t>767251111.S</t>
  </si>
  <si>
    <t>Montáž podiest z oceľového ryhovaného plechu</t>
  </si>
  <si>
    <t>-1645498282</t>
  </si>
  <si>
    <t>1361041800</t>
  </si>
  <si>
    <t>Plech oceľový hrubý, plechy vzorované - rebrované, vrátane náterov</t>
  </si>
  <si>
    <t>1791429983</t>
  </si>
  <si>
    <t>-1410372029</t>
  </si>
  <si>
    <t>11 - OSVETLENIE, BLESKOZVOD</t>
  </si>
  <si>
    <t>VRN - Investičné náklady neobsiahnuté v cenách</t>
  </si>
  <si>
    <t>612409992.R</t>
  </si>
  <si>
    <t>Začistenie omietok (s dodaním hmoty) po montáži elektroinštalácie</t>
  </si>
  <si>
    <t>641264983</t>
  </si>
  <si>
    <t>974032831.S</t>
  </si>
  <si>
    <t>Vyrezanie rýh frézovaním v murive z plných pálených tehál hĺbky 25 mm, š. 40 mm -0,00180 t</t>
  </si>
  <si>
    <t>-1220417137</t>
  </si>
  <si>
    <t>61842989</t>
  </si>
  <si>
    <t>-482133148</t>
  </si>
  <si>
    <t>-1577093200</t>
  </si>
  <si>
    <t>1549038068</t>
  </si>
  <si>
    <t>-1912909534</t>
  </si>
  <si>
    <t>-1633330704</t>
  </si>
  <si>
    <t>210010301.S</t>
  </si>
  <si>
    <t>Krabica prístrojová bez zapojenia (1901, KP 68, KZ 3)</t>
  </si>
  <si>
    <t>-1356570435</t>
  </si>
  <si>
    <t>345410014890.S</t>
  </si>
  <si>
    <t>Krabica prístrojová KP 68/2HF bezhalogénová z PVC</t>
  </si>
  <si>
    <t>702662403</t>
  </si>
  <si>
    <t>210110041.S</t>
  </si>
  <si>
    <t>Spínač polozapustený a zapustený vrátane zapojenia jednopólový - radenie 1</t>
  </si>
  <si>
    <t>1533438092</t>
  </si>
  <si>
    <t>345340007925.S</t>
  </si>
  <si>
    <t>Spínač jednopólový pre zapustenú montáž, radenie č.1</t>
  </si>
  <si>
    <t>-1672704464</t>
  </si>
  <si>
    <t>345350004320.S</t>
  </si>
  <si>
    <t>Rámik jednoduchý pre spínače a zásuvky</t>
  </si>
  <si>
    <t>30786697</t>
  </si>
  <si>
    <t>210110043.S</t>
  </si>
  <si>
    <t>Spínač polozapustený a zapustený vrátane zapojenia sériový - radenie 5</t>
  </si>
  <si>
    <t>-1772708168</t>
  </si>
  <si>
    <t>345340007955.S</t>
  </si>
  <si>
    <t>Spínač sériový polozapustený a zapustený, radenie č.5</t>
  </si>
  <si>
    <t>-240694955</t>
  </si>
  <si>
    <t>-821879355</t>
  </si>
  <si>
    <t>210110044.S</t>
  </si>
  <si>
    <t>Spínač polozapustený a zapustený vrátane zapojenia dvojitý prep.stried. - radenie 5 B</t>
  </si>
  <si>
    <t>699893700</t>
  </si>
  <si>
    <t>345330003470.S</t>
  </si>
  <si>
    <t>Prepínač dvojitý striedavý polozapustený a zapustený, radenie 6+6</t>
  </si>
  <si>
    <t>-1791433761</t>
  </si>
  <si>
    <t>-202305193</t>
  </si>
  <si>
    <t>210110045.S</t>
  </si>
  <si>
    <t>Spínač polozapustený a zapustený vrátane zapojenia stried.prep.- radenie 6</t>
  </si>
  <si>
    <t>1829759063</t>
  </si>
  <si>
    <t>345330003510.S</t>
  </si>
  <si>
    <t>Prepínač striedavý polozapustený a zapustený, radenie č.6</t>
  </si>
  <si>
    <t>1317493894</t>
  </si>
  <si>
    <t>-395668942</t>
  </si>
  <si>
    <t>210110046.S</t>
  </si>
  <si>
    <t>Spínač polozapustený a zapustený vrátane zapojenia krížový prep.- radenie 7</t>
  </si>
  <si>
    <t>-1333410260</t>
  </si>
  <si>
    <t>345330003530.S</t>
  </si>
  <si>
    <t>Prepínač krížový polozapustený a zapustený, radenie č.7</t>
  </si>
  <si>
    <t>-834315637</t>
  </si>
  <si>
    <t>-178552652</t>
  </si>
  <si>
    <t>210111012.S</t>
  </si>
  <si>
    <t>Domová zásuvka polozapustená alebo zapustená, 10/16 A 250 V 2P + Z 2 x zapojenie</t>
  </si>
  <si>
    <t>145418687</t>
  </si>
  <si>
    <t>345520000450.S</t>
  </si>
  <si>
    <t>Zásuvka dvojnásobná polozapustená, radenie 2x(2P+PE), komplet</t>
  </si>
  <si>
    <t>1615745822</t>
  </si>
  <si>
    <t>210111054.S</t>
  </si>
  <si>
    <t>Zásuvka s plochými kontaktmi v krabici pre vonkajšie prostredie, 400V / 10A, 3P + PE</t>
  </si>
  <si>
    <t>1122444269</t>
  </si>
  <si>
    <t>345510005630.S</t>
  </si>
  <si>
    <t>Zásuvka jednonásobná na povrch, radenie 3P+PE (Vzor D), IP54, pre vonkajšie prostredie</t>
  </si>
  <si>
    <t>1021893716</t>
  </si>
  <si>
    <t>210201080.S</t>
  </si>
  <si>
    <t>Zapojenie LED svietidla IP20, stropného</t>
  </si>
  <si>
    <t>1721917899</t>
  </si>
  <si>
    <t>TRILUXSNSRD5</t>
  </si>
  <si>
    <t>LED svietidlo interiérové stropné, napr. SNS RD5 MRXFL-22 20-840 01, 2000lm</t>
  </si>
  <si>
    <t>2005102067</t>
  </si>
  <si>
    <t>210201081.S</t>
  </si>
  <si>
    <t>Zapojenie LED svietidla IP40, stropného</t>
  </si>
  <si>
    <t>1727327054</t>
  </si>
  <si>
    <t>TRILUXSIELAG6</t>
  </si>
  <si>
    <t>LED svietidlo interiérové stropné, napr. Siella G7 M73 PW19 36-840 ET, IP40, 31W, 3600lm</t>
  </si>
  <si>
    <t>-155451316</t>
  </si>
  <si>
    <t>210201082.S</t>
  </si>
  <si>
    <t>Zapojenie LED svietidla IP66, stropného</t>
  </si>
  <si>
    <t>-1186355323</t>
  </si>
  <si>
    <t>TRILUXOleveonF15B</t>
  </si>
  <si>
    <t>LED svietidlo interiérové stropné, napr. OleveonF 15 B 6000-840 ET PC, 44W, IP66, 6000 lm</t>
  </si>
  <si>
    <t>-554451207</t>
  </si>
  <si>
    <t>210201515.S</t>
  </si>
  <si>
    <t>Zapojenie núdzového svietidla IP65, 1x svetelný LED zdroj - stály režim</t>
  </si>
  <si>
    <t>927356450</t>
  </si>
  <si>
    <t>348150001206.S</t>
  </si>
  <si>
    <t>LED svietidlo núdzové 2W, IP65, 1h stály/núdzový režim</t>
  </si>
  <si>
    <t>-762251224</t>
  </si>
  <si>
    <t>325186648</t>
  </si>
  <si>
    <t>354410054700.S</t>
  </si>
  <si>
    <t>Drôt bleskozvodový FeZn, d 8 mm</t>
  </si>
  <si>
    <t>201765476</t>
  </si>
  <si>
    <t>210220020.S</t>
  </si>
  <si>
    <t>Uzemňovacie vedenie v zemi FeZn do 120 mm2 vrátane izolácie spojov</t>
  </si>
  <si>
    <t>-452326606</t>
  </si>
  <si>
    <t>354410058800.S</t>
  </si>
  <si>
    <t>Pásovina uzemňovacia FeZn 30 x 4 mm</t>
  </si>
  <si>
    <t>570927718</t>
  </si>
  <si>
    <t>210220101.S</t>
  </si>
  <si>
    <t>Podpery vedenia FeZn na plochú strechu PV21</t>
  </si>
  <si>
    <t>2067988758</t>
  </si>
  <si>
    <t>354410034800.S</t>
  </si>
  <si>
    <t>Podpera vedenia FeZn na ploché strechy označenie PV 21 oceľ</t>
  </si>
  <si>
    <t>-59858914</t>
  </si>
  <si>
    <t>354410034900.S</t>
  </si>
  <si>
    <t>Podložka plastová k podpere vedenia FeZn označenie podložka k PV 21</t>
  </si>
  <si>
    <t>352691885</t>
  </si>
  <si>
    <t>210220105.S</t>
  </si>
  <si>
    <t>Podpery vedenia FeZn do muriva PV 01h a PV 01, 02, 03</t>
  </si>
  <si>
    <t>-1927579314</t>
  </si>
  <si>
    <t>354410032100.S</t>
  </si>
  <si>
    <t>Podpera vedenia FeZn do muriva označenie PV 02</t>
  </si>
  <si>
    <t>2027192026</t>
  </si>
  <si>
    <t>311310008520.S</t>
  </si>
  <si>
    <t>Hmoždinka 12x160 rámová KPR</t>
  </si>
  <si>
    <t>-1380877177</t>
  </si>
  <si>
    <t>210220204.S</t>
  </si>
  <si>
    <t>Zachytávacia tyč FeZn bez osadenia JP 10, JP 15, JP 20</t>
  </si>
  <si>
    <t>-2000326200</t>
  </si>
  <si>
    <t>354410023100.S</t>
  </si>
  <si>
    <t>Tyč zachytávacia FeZn na upevnenie do muriva označenie JP 15</t>
  </si>
  <si>
    <t>-1452440293</t>
  </si>
  <si>
    <t>210220220.S</t>
  </si>
  <si>
    <t>Držiak zachytávacej tyče FeZn DJ1-8</t>
  </si>
  <si>
    <t>1765100336</t>
  </si>
  <si>
    <t>354410023800.S</t>
  </si>
  <si>
    <t>Držiak FeZn zachytávacej tyče na upevnenie do muriva označenie DJ 1</t>
  </si>
  <si>
    <t>-124439584</t>
  </si>
  <si>
    <t>210220240.S</t>
  </si>
  <si>
    <t>Svorka FeZn k zachytávacej, uzemňovacej tyči  SJ</t>
  </si>
  <si>
    <t>-1385975774</t>
  </si>
  <si>
    <t>354410001700.S</t>
  </si>
  <si>
    <t>Svorka FeZn k uzemňovacej tyči označenie SJ 02</t>
  </si>
  <si>
    <t>398288599</t>
  </si>
  <si>
    <t>210220241.S</t>
  </si>
  <si>
    <t>Svorka FeZn krížová SK a diagonálna krížová DKS</t>
  </si>
  <si>
    <t>-28977381</t>
  </si>
  <si>
    <t>354410002500.S</t>
  </si>
  <si>
    <t>Svorka FeZn krížová označenie SK</t>
  </si>
  <si>
    <t>1338817326</t>
  </si>
  <si>
    <t>210220243.S</t>
  </si>
  <si>
    <t>Svorka FeZn spojovacia SS</t>
  </si>
  <si>
    <t>1519093828</t>
  </si>
  <si>
    <t>354410003400.S</t>
  </si>
  <si>
    <t>Svorka FeZn spojovacia označenie SS 2 skrutky s príložkou</t>
  </si>
  <si>
    <t>1467573703</t>
  </si>
  <si>
    <t>210220246.S</t>
  </si>
  <si>
    <t>Svorka FeZn na odkvapový žľab SO</t>
  </si>
  <si>
    <t>1622222503</t>
  </si>
  <si>
    <t>354410004200.S</t>
  </si>
  <si>
    <t>Svorka FeZn odkvapová označenie SO</t>
  </si>
  <si>
    <t>-1352195918</t>
  </si>
  <si>
    <t>210220247.S</t>
  </si>
  <si>
    <t>Svorka FeZn skúšobná SZ</t>
  </si>
  <si>
    <t>-1306505293</t>
  </si>
  <si>
    <t>354410004300.S</t>
  </si>
  <si>
    <t>Svorka FeZn skúšobná označenie SZ</t>
  </si>
  <si>
    <t>-1916887301</t>
  </si>
  <si>
    <t>210220260.S</t>
  </si>
  <si>
    <t>Ochranný uholník FeZn OU</t>
  </si>
  <si>
    <t>1050245699</t>
  </si>
  <si>
    <t>354410053400.S</t>
  </si>
  <si>
    <t>Uholník ochranný FeZn označenie OU 2 m</t>
  </si>
  <si>
    <t>503025741</t>
  </si>
  <si>
    <t>210220265.S</t>
  </si>
  <si>
    <t>Držiak ochranného uholníka FeZn univerzálny DOU</t>
  </si>
  <si>
    <t>36970725</t>
  </si>
  <si>
    <t>354410054050.S</t>
  </si>
  <si>
    <t>Držiak FeZn ochranného uholníka univerzálny s vrutom označenie DUU vr. 4</t>
  </si>
  <si>
    <t>-1387209654</t>
  </si>
  <si>
    <t>311310008530.S</t>
  </si>
  <si>
    <t>Hmoždinka 12x180 rámová KPR</t>
  </si>
  <si>
    <t>-2118633527</t>
  </si>
  <si>
    <t>210220280.S</t>
  </si>
  <si>
    <t>Uzemňovacia tyč FeZn ZT</t>
  </si>
  <si>
    <t>354568387</t>
  </si>
  <si>
    <t>354410055700.S</t>
  </si>
  <si>
    <t>Tyč uzemňovacia FeZn označenie ZT 2 m</t>
  </si>
  <si>
    <t>44408174</t>
  </si>
  <si>
    <t>210800519.S</t>
  </si>
  <si>
    <t>Vodič medený uložený pevne H07V-U (CY) 450/750 V  6</t>
  </si>
  <si>
    <t>-1475406479</t>
  </si>
  <si>
    <t>341110012300.S</t>
  </si>
  <si>
    <t>Vodič medený H07V-U 6 mm2</t>
  </si>
  <si>
    <t>1147578786</t>
  </si>
  <si>
    <t>210881216.S</t>
  </si>
  <si>
    <t>Kábel bezhalogénový, medený uložený pevne 1-CHKE-V 0,6/1,0 kV  3x1,5</t>
  </si>
  <si>
    <t>-862620248</t>
  </si>
  <si>
    <t>341610020900.S</t>
  </si>
  <si>
    <t>Kábel medený bezhalogenový 1-CHKE-V 3x1,5 mm2</t>
  </si>
  <si>
    <t>596927001</t>
  </si>
  <si>
    <t>210881217.S</t>
  </si>
  <si>
    <t>Kábel bezhalogénový, medený uložený pevne 1-CHKE-V 0,6/1,0 kV  3x2,5</t>
  </si>
  <si>
    <t>1297803477</t>
  </si>
  <si>
    <t>341610021000.S</t>
  </si>
  <si>
    <t>Kábel medený bezhalogenový 1-CHKE-V 3x2,5 mm2</t>
  </si>
  <si>
    <t>583592501</t>
  </si>
  <si>
    <t>210881233.S</t>
  </si>
  <si>
    <t>Kábel bezhalogénový, medený uložený pevne 1-CHKE-V 0,6/1,0 kV  5x2,5</t>
  </si>
  <si>
    <t>20128378</t>
  </si>
  <si>
    <t>341610022600.S</t>
  </si>
  <si>
    <t>Kábel medený bezhalogenový 1-CHKE-V 5x2,5 mm2</t>
  </si>
  <si>
    <t>1000810825</t>
  </si>
  <si>
    <t>210881234.S</t>
  </si>
  <si>
    <t>Kábel bezhalogénový, medený uložený pevne 1-CHKE-V 0,6/1,0 kV  5x4</t>
  </si>
  <si>
    <t>211607246</t>
  </si>
  <si>
    <t>341610022700.S</t>
  </si>
  <si>
    <t>Kábel medený bezhalogenový 1-CHKE-V 5x4 mm2</t>
  </si>
  <si>
    <t>1349077740</t>
  </si>
  <si>
    <t>210881235.S</t>
  </si>
  <si>
    <t>Kábel bezhalogénový, medený uložený pevne 1-CHKE-V 0,6/1,0 kV  5x6</t>
  </si>
  <si>
    <t>1060501619</t>
  </si>
  <si>
    <t>341610022800.S</t>
  </si>
  <si>
    <t>Kábel medený bezhalogenový 1-CHKE-V 5x6 mm2</t>
  </si>
  <si>
    <t>-1772506567</t>
  </si>
  <si>
    <t>210881237.S</t>
  </si>
  <si>
    <t>Kábel bezhalogénový, medený uložený pevne 1-CHKE-V 0,6/1,0 kV  5x16</t>
  </si>
  <si>
    <t>-699676019</t>
  </si>
  <si>
    <t>341610023000.S</t>
  </si>
  <si>
    <t>Kábel medený bezhalogenový 1-CHKE-V 5x16 mm2</t>
  </si>
  <si>
    <t>74780842</t>
  </si>
  <si>
    <t>R-H</t>
  </si>
  <si>
    <t>Rozvádzač R-H</t>
  </si>
  <si>
    <t>-710476284</t>
  </si>
  <si>
    <t>R-P1</t>
  </si>
  <si>
    <t>Rozvádzač R-P1</t>
  </si>
  <si>
    <t>-822514818</t>
  </si>
  <si>
    <t>R-PO</t>
  </si>
  <si>
    <t>Rozvádzač R-PO</t>
  </si>
  <si>
    <t>-740461810</t>
  </si>
  <si>
    <t>R-G</t>
  </si>
  <si>
    <t>Rozvádzač R-G</t>
  </si>
  <si>
    <t>422657624</t>
  </si>
  <si>
    <t>86969904</t>
  </si>
  <si>
    <t>-1135024801</t>
  </si>
  <si>
    <t>792541923</t>
  </si>
  <si>
    <t>-117542037</t>
  </si>
  <si>
    <t>-2059674055</t>
  </si>
  <si>
    <t>443094613</t>
  </si>
  <si>
    <t>VRN</t>
  </si>
  <si>
    <t>Investičné náklady neobsiahnuté v cenách</t>
  </si>
  <si>
    <t>000400022.S</t>
  </si>
  <si>
    <t>Projektové práce - stavebná časť (stavebné objekty vrátane ich technického vybavenia). náklady na dokumentáciu skutočného zhotovenia stavby</t>
  </si>
  <si>
    <t>eur</t>
  </si>
  <si>
    <t>1024</t>
  </si>
  <si>
    <t>-2022133530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</si>
</sst>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1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8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9" t="s">
        <v>5</v>
      </c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8</v>
      </c>
      <c r="BT3" s="14" t="s">
        <v>7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6</v>
      </c>
    </row>
    <row r="5" spans="1:74" s="1" customFormat="1" ht="12" customHeight="1">
      <c r="B5" s="17"/>
      <c r="D5" s="21" t="s">
        <v>12</v>
      </c>
      <c r="K5" s="190" t="s">
        <v>13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R5" s="17"/>
      <c r="BE5" s="187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192" t="s">
        <v>16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R6" s="17"/>
      <c r="BE6" s="188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88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88"/>
      <c r="BS8" s="14" t="s">
        <v>6</v>
      </c>
    </row>
    <row r="9" spans="1:74" s="1" customFormat="1" ht="14.45" customHeight="1">
      <c r="B9" s="17"/>
      <c r="AR9" s="17"/>
      <c r="BE9" s="188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88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188"/>
      <c r="BS11" s="14" t="s">
        <v>6</v>
      </c>
    </row>
    <row r="12" spans="1:74" s="1" customFormat="1" ht="6.95" customHeight="1">
      <c r="B12" s="17"/>
      <c r="AR12" s="17"/>
      <c r="BE12" s="188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188"/>
      <c r="BS13" s="14" t="s">
        <v>6</v>
      </c>
    </row>
    <row r="14" spans="1:74" ht="12.75">
      <c r="B14" s="17"/>
      <c r="E14" s="193" t="s">
        <v>28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24" t="s">
        <v>26</v>
      </c>
      <c r="AN14" s="26" t="s">
        <v>28</v>
      </c>
      <c r="AR14" s="17"/>
      <c r="BE14" s="188"/>
      <c r="BS14" s="14" t="s">
        <v>6</v>
      </c>
    </row>
    <row r="15" spans="1:74" s="1" customFormat="1" ht="6.95" customHeight="1">
      <c r="B15" s="17"/>
      <c r="AR15" s="17"/>
      <c r="BE15" s="188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188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188"/>
      <c r="BS17" s="14" t="s">
        <v>31</v>
      </c>
    </row>
    <row r="18" spans="1:71" s="1" customFormat="1" ht="6.95" customHeight="1">
      <c r="B18" s="17"/>
      <c r="AR18" s="17"/>
      <c r="BE18" s="188"/>
      <c r="BS18" s="14" t="s">
        <v>8</v>
      </c>
    </row>
    <row r="19" spans="1:71" s="1" customFormat="1" ht="12" customHeight="1">
      <c r="B19" s="17"/>
      <c r="D19" s="24" t="s">
        <v>32</v>
      </c>
      <c r="AK19" s="24" t="s">
        <v>24</v>
      </c>
      <c r="AN19" s="22" t="s">
        <v>33</v>
      </c>
      <c r="AR19" s="17"/>
      <c r="BE19" s="188"/>
      <c r="BS19" s="14" t="s">
        <v>8</v>
      </c>
    </row>
    <row r="20" spans="1:71" s="1" customFormat="1" ht="18.399999999999999" customHeight="1">
      <c r="B20" s="17"/>
      <c r="E20" s="22" t="s">
        <v>34</v>
      </c>
      <c r="AK20" s="24" t="s">
        <v>26</v>
      </c>
      <c r="AN20" s="22" t="s">
        <v>1</v>
      </c>
      <c r="AR20" s="17"/>
      <c r="BE20" s="188"/>
      <c r="BS20" s="14" t="s">
        <v>31</v>
      </c>
    </row>
    <row r="21" spans="1:71" s="1" customFormat="1" ht="6.95" customHeight="1">
      <c r="B21" s="17"/>
      <c r="AR21" s="17"/>
      <c r="BE21" s="188"/>
    </row>
    <row r="22" spans="1:71" s="1" customFormat="1" ht="12" customHeight="1">
      <c r="B22" s="17"/>
      <c r="D22" s="24" t="s">
        <v>35</v>
      </c>
      <c r="AR22" s="17"/>
      <c r="BE22" s="188"/>
    </row>
    <row r="23" spans="1:71" s="1" customFormat="1" ht="16.5" customHeight="1">
      <c r="B23" s="17"/>
      <c r="E23" s="195" t="s">
        <v>1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R23" s="17"/>
      <c r="BE23" s="188"/>
    </row>
    <row r="24" spans="1:71" s="1" customFormat="1" ht="6.95" customHeight="1">
      <c r="B24" s="17"/>
      <c r="AR24" s="17"/>
      <c r="BE24" s="188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88"/>
    </row>
    <row r="26" spans="1:71" s="2" customFormat="1" ht="25.9" customHeight="1">
      <c r="A26" s="29"/>
      <c r="B26" s="30"/>
      <c r="C26" s="29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6">
        <f>ROUND(AG94,2)</f>
        <v>0</v>
      </c>
      <c r="AL26" s="197"/>
      <c r="AM26" s="197"/>
      <c r="AN26" s="197"/>
      <c r="AO26" s="197"/>
      <c r="AP26" s="29"/>
      <c r="AQ26" s="29"/>
      <c r="AR26" s="30"/>
      <c r="BE26" s="188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88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98" t="s">
        <v>37</v>
      </c>
      <c r="M28" s="198"/>
      <c r="N28" s="198"/>
      <c r="O28" s="198"/>
      <c r="P28" s="198"/>
      <c r="Q28" s="29"/>
      <c r="R28" s="29"/>
      <c r="S28" s="29"/>
      <c r="T28" s="29"/>
      <c r="U28" s="29"/>
      <c r="V28" s="29"/>
      <c r="W28" s="198" t="s">
        <v>38</v>
      </c>
      <c r="X28" s="198"/>
      <c r="Y28" s="198"/>
      <c r="Z28" s="198"/>
      <c r="AA28" s="198"/>
      <c r="AB28" s="198"/>
      <c r="AC28" s="198"/>
      <c r="AD28" s="198"/>
      <c r="AE28" s="198"/>
      <c r="AF28" s="29"/>
      <c r="AG28" s="29"/>
      <c r="AH28" s="29"/>
      <c r="AI28" s="29"/>
      <c r="AJ28" s="29"/>
      <c r="AK28" s="198" t="s">
        <v>39</v>
      </c>
      <c r="AL28" s="198"/>
      <c r="AM28" s="198"/>
      <c r="AN28" s="198"/>
      <c r="AO28" s="198"/>
      <c r="AP28" s="29"/>
      <c r="AQ28" s="29"/>
      <c r="AR28" s="30"/>
      <c r="BE28" s="188"/>
    </row>
    <row r="29" spans="1:71" s="3" customFormat="1" ht="14.45" customHeight="1">
      <c r="B29" s="34"/>
      <c r="D29" s="24" t="s">
        <v>40</v>
      </c>
      <c r="F29" s="35" t="s">
        <v>41</v>
      </c>
      <c r="L29" s="201">
        <v>0.2</v>
      </c>
      <c r="M29" s="200"/>
      <c r="N29" s="200"/>
      <c r="O29" s="200"/>
      <c r="P29" s="200"/>
      <c r="Q29" s="36"/>
      <c r="R29" s="36"/>
      <c r="S29" s="36"/>
      <c r="T29" s="36"/>
      <c r="U29" s="36"/>
      <c r="V29" s="36"/>
      <c r="W29" s="199">
        <f>ROUND(AZ94, 2)</f>
        <v>0</v>
      </c>
      <c r="X29" s="200"/>
      <c r="Y29" s="200"/>
      <c r="Z29" s="200"/>
      <c r="AA29" s="200"/>
      <c r="AB29" s="200"/>
      <c r="AC29" s="200"/>
      <c r="AD29" s="200"/>
      <c r="AE29" s="200"/>
      <c r="AF29" s="36"/>
      <c r="AG29" s="36"/>
      <c r="AH29" s="36"/>
      <c r="AI29" s="36"/>
      <c r="AJ29" s="36"/>
      <c r="AK29" s="199">
        <f>ROUND(AV94, 2)</f>
        <v>0</v>
      </c>
      <c r="AL29" s="200"/>
      <c r="AM29" s="200"/>
      <c r="AN29" s="200"/>
      <c r="AO29" s="200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89"/>
    </row>
    <row r="30" spans="1:71" s="3" customFormat="1" ht="14.45" customHeight="1">
      <c r="B30" s="34"/>
      <c r="F30" s="35" t="s">
        <v>42</v>
      </c>
      <c r="L30" s="201">
        <v>0.2</v>
      </c>
      <c r="M30" s="200"/>
      <c r="N30" s="200"/>
      <c r="O30" s="200"/>
      <c r="P30" s="200"/>
      <c r="Q30" s="36"/>
      <c r="R30" s="36"/>
      <c r="S30" s="36"/>
      <c r="T30" s="36"/>
      <c r="U30" s="36"/>
      <c r="V30" s="36"/>
      <c r="W30" s="199">
        <f>ROUND(BA94, 2)</f>
        <v>0</v>
      </c>
      <c r="X30" s="200"/>
      <c r="Y30" s="200"/>
      <c r="Z30" s="200"/>
      <c r="AA30" s="200"/>
      <c r="AB30" s="200"/>
      <c r="AC30" s="200"/>
      <c r="AD30" s="200"/>
      <c r="AE30" s="200"/>
      <c r="AF30" s="36"/>
      <c r="AG30" s="36"/>
      <c r="AH30" s="36"/>
      <c r="AI30" s="36"/>
      <c r="AJ30" s="36"/>
      <c r="AK30" s="199">
        <f>ROUND(AW94, 2)</f>
        <v>0</v>
      </c>
      <c r="AL30" s="200"/>
      <c r="AM30" s="200"/>
      <c r="AN30" s="200"/>
      <c r="AO30" s="200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89"/>
    </row>
    <row r="31" spans="1:71" s="3" customFormat="1" ht="14.45" hidden="1" customHeight="1">
      <c r="B31" s="34"/>
      <c r="F31" s="24" t="s">
        <v>43</v>
      </c>
      <c r="L31" s="202">
        <v>0.2</v>
      </c>
      <c r="M31" s="203"/>
      <c r="N31" s="203"/>
      <c r="O31" s="203"/>
      <c r="P31" s="203"/>
      <c r="W31" s="204">
        <f>ROUND(BB94, 2)</f>
        <v>0</v>
      </c>
      <c r="X31" s="203"/>
      <c r="Y31" s="203"/>
      <c r="Z31" s="203"/>
      <c r="AA31" s="203"/>
      <c r="AB31" s="203"/>
      <c r="AC31" s="203"/>
      <c r="AD31" s="203"/>
      <c r="AE31" s="203"/>
      <c r="AK31" s="204">
        <v>0</v>
      </c>
      <c r="AL31" s="203"/>
      <c r="AM31" s="203"/>
      <c r="AN31" s="203"/>
      <c r="AO31" s="203"/>
      <c r="AR31" s="34"/>
      <c r="BE31" s="189"/>
    </row>
    <row r="32" spans="1:71" s="3" customFormat="1" ht="14.45" hidden="1" customHeight="1">
      <c r="B32" s="34"/>
      <c r="F32" s="24" t="s">
        <v>44</v>
      </c>
      <c r="L32" s="202">
        <v>0.2</v>
      </c>
      <c r="M32" s="203"/>
      <c r="N32" s="203"/>
      <c r="O32" s="203"/>
      <c r="P32" s="203"/>
      <c r="W32" s="204">
        <f>ROUND(BC94, 2)</f>
        <v>0</v>
      </c>
      <c r="X32" s="203"/>
      <c r="Y32" s="203"/>
      <c r="Z32" s="203"/>
      <c r="AA32" s="203"/>
      <c r="AB32" s="203"/>
      <c r="AC32" s="203"/>
      <c r="AD32" s="203"/>
      <c r="AE32" s="203"/>
      <c r="AK32" s="204">
        <v>0</v>
      </c>
      <c r="AL32" s="203"/>
      <c r="AM32" s="203"/>
      <c r="AN32" s="203"/>
      <c r="AO32" s="203"/>
      <c r="AR32" s="34"/>
      <c r="BE32" s="189"/>
    </row>
    <row r="33" spans="1:57" s="3" customFormat="1" ht="14.45" hidden="1" customHeight="1">
      <c r="B33" s="34"/>
      <c r="F33" s="35" t="s">
        <v>45</v>
      </c>
      <c r="L33" s="201">
        <v>0</v>
      </c>
      <c r="M33" s="200"/>
      <c r="N33" s="200"/>
      <c r="O33" s="200"/>
      <c r="P33" s="200"/>
      <c r="Q33" s="36"/>
      <c r="R33" s="36"/>
      <c r="S33" s="36"/>
      <c r="T33" s="36"/>
      <c r="U33" s="36"/>
      <c r="V33" s="36"/>
      <c r="W33" s="199">
        <f>ROUND(BD94, 2)</f>
        <v>0</v>
      </c>
      <c r="X33" s="200"/>
      <c r="Y33" s="200"/>
      <c r="Z33" s="200"/>
      <c r="AA33" s="200"/>
      <c r="AB33" s="200"/>
      <c r="AC33" s="200"/>
      <c r="AD33" s="200"/>
      <c r="AE33" s="200"/>
      <c r="AF33" s="36"/>
      <c r="AG33" s="36"/>
      <c r="AH33" s="36"/>
      <c r="AI33" s="36"/>
      <c r="AJ33" s="36"/>
      <c r="AK33" s="199">
        <v>0</v>
      </c>
      <c r="AL33" s="200"/>
      <c r="AM33" s="200"/>
      <c r="AN33" s="200"/>
      <c r="AO33" s="200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89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88"/>
    </row>
    <row r="35" spans="1:57" s="2" customFormat="1" ht="25.9" customHeight="1">
      <c r="A35" s="29"/>
      <c r="B35" s="30"/>
      <c r="C35" s="38"/>
      <c r="D35" s="39" t="s">
        <v>46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47</v>
      </c>
      <c r="U35" s="40"/>
      <c r="V35" s="40"/>
      <c r="W35" s="40"/>
      <c r="X35" s="208" t="s">
        <v>48</v>
      </c>
      <c r="Y35" s="206"/>
      <c r="Z35" s="206"/>
      <c r="AA35" s="206"/>
      <c r="AB35" s="206"/>
      <c r="AC35" s="40"/>
      <c r="AD35" s="40"/>
      <c r="AE35" s="40"/>
      <c r="AF35" s="40"/>
      <c r="AG35" s="40"/>
      <c r="AH35" s="40"/>
      <c r="AI35" s="40"/>
      <c r="AJ35" s="40"/>
      <c r="AK35" s="205">
        <f>SUM(AK26:AK33)</f>
        <v>0</v>
      </c>
      <c r="AL35" s="206"/>
      <c r="AM35" s="206"/>
      <c r="AN35" s="206"/>
      <c r="AO35" s="207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51</v>
      </c>
      <c r="AI60" s="32"/>
      <c r="AJ60" s="32"/>
      <c r="AK60" s="32"/>
      <c r="AL60" s="32"/>
      <c r="AM60" s="45" t="s">
        <v>52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53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54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51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51</v>
      </c>
      <c r="AI75" s="32"/>
      <c r="AJ75" s="32"/>
      <c r="AK75" s="32"/>
      <c r="AL75" s="32"/>
      <c r="AM75" s="45" t="s">
        <v>52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55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2022-002</v>
      </c>
      <c r="AR84" s="51"/>
    </row>
    <row r="85" spans="1:91" s="5" customFormat="1" ht="36.950000000000003" customHeight="1">
      <c r="B85" s="52"/>
      <c r="C85" s="53" t="s">
        <v>15</v>
      </c>
      <c r="L85" s="184" t="str">
        <f>K6</f>
        <v>Modernizácia obecného úradu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Kvetoslavov 258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13" t="str">
        <f>IF(AN8= "","",AN8)</f>
        <v>16. 2. 2022</v>
      </c>
      <c r="AN87" s="213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25.7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Obec Kvetoslavov, 930 41 Kvetoslavov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214" t="str">
        <f>IF(E17="","",E17)</f>
        <v>navrhovanieSTAVIEB, Bernolákova č. 4, Senec</v>
      </c>
      <c r="AN89" s="215"/>
      <c r="AO89" s="215"/>
      <c r="AP89" s="215"/>
      <c r="AQ89" s="29"/>
      <c r="AR89" s="30"/>
      <c r="AS89" s="217" t="s">
        <v>56</v>
      </c>
      <c r="AT89" s="218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25.7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214" t="str">
        <f>IF(E20="","",E20)</f>
        <v>Ľubomír Kollárik - STAVCEN</v>
      </c>
      <c r="AN90" s="215"/>
      <c r="AO90" s="215"/>
      <c r="AP90" s="215"/>
      <c r="AQ90" s="29"/>
      <c r="AR90" s="30"/>
      <c r="AS90" s="219"/>
      <c r="AT90" s="220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9"/>
      <c r="AT91" s="220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80" t="s">
        <v>57</v>
      </c>
      <c r="D92" s="181"/>
      <c r="E92" s="181"/>
      <c r="F92" s="181"/>
      <c r="G92" s="181"/>
      <c r="H92" s="60"/>
      <c r="I92" s="183" t="s">
        <v>58</v>
      </c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212" t="s">
        <v>59</v>
      </c>
      <c r="AH92" s="181"/>
      <c r="AI92" s="181"/>
      <c r="AJ92" s="181"/>
      <c r="AK92" s="181"/>
      <c r="AL92" s="181"/>
      <c r="AM92" s="181"/>
      <c r="AN92" s="183" t="s">
        <v>60</v>
      </c>
      <c r="AO92" s="181"/>
      <c r="AP92" s="216"/>
      <c r="AQ92" s="61" t="s">
        <v>61</v>
      </c>
      <c r="AR92" s="30"/>
      <c r="AS92" s="62" t="s">
        <v>62</v>
      </c>
      <c r="AT92" s="63" t="s">
        <v>63</v>
      </c>
      <c r="AU92" s="63" t="s">
        <v>64</v>
      </c>
      <c r="AV92" s="63" t="s">
        <v>65</v>
      </c>
      <c r="AW92" s="63" t="s">
        <v>66</v>
      </c>
      <c r="AX92" s="63" t="s">
        <v>67</v>
      </c>
      <c r="AY92" s="63" t="s">
        <v>68</v>
      </c>
      <c r="AZ92" s="63" t="s">
        <v>69</v>
      </c>
      <c r="BA92" s="63" t="s">
        <v>70</v>
      </c>
      <c r="BB92" s="63" t="s">
        <v>71</v>
      </c>
      <c r="BC92" s="63" t="s">
        <v>72</v>
      </c>
      <c r="BD92" s="64" t="s">
        <v>73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74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86">
        <f>ROUND(SUM(AG95:AG105),2)</f>
        <v>0</v>
      </c>
      <c r="AH94" s="186"/>
      <c r="AI94" s="186"/>
      <c r="AJ94" s="186"/>
      <c r="AK94" s="186"/>
      <c r="AL94" s="186"/>
      <c r="AM94" s="186"/>
      <c r="AN94" s="221">
        <f t="shared" ref="AN94:AN105" si="0">SUM(AG94,AT94)</f>
        <v>0</v>
      </c>
      <c r="AO94" s="221"/>
      <c r="AP94" s="221"/>
      <c r="AQ94" s="72" t="s">
        <v>1</v>
      </c>
      <c r="AR94" s="68"/>
      <c r="AS94" s="73">
        <f>ROUND(SUM(AS95:AS105),2)</f>
        <v>0</v>
      </c>
      <c r="AT94" s="74">
        <f t="shared" ref="AT94:AT105" si="1">ROUND(SUM(AV94:AW94),2)</f>
        <v>0</v>
      </c>
      <c r="AU94" s="75">
        <f>ROUND(SUM(AU95:AU105),5)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ROUND(SUM(AZ95:AZ105),2)</f>
        <v>0</v>
      </c>
      <c r="BA94" s="74">
        <f>ROUND(SUM(BA95:BA105),2)</f>
        <v>0</v>
      </c>
      <c r="BB94" s="74">
        <f>ROUND(SUM(BB95:BB105),2)</f>
        <v>0</v>
      </c>
      <c r="BC94" s="74">
        <f>ROUND(SUM(BC95:BC105),2)</f>
        <v>0</v>
      </c>
      <c r="BD94" s="76">
        <f>ROUND(SUM(BD95:BD105),2)</f>
        <v>0</v>
      </c>
      <c r="BS94" s="77" t="s">
        <v>75</v>
      </c>
      <c r="BT94" s="77" t="s">
        <v>76</v>
      </c>
      <c r="BU94" s="78" t="s">
        <v>77</v>
      </c>
      <c r="BV94" s="77" t="s">
        <v>78</v>
      </c>
      <c r="BW94" s="77" t="s">
        <v>4</v>
      </c>
      <c r="BX94" s="77" t="s">
        <v>79</v>
      </c>
      <c r="CL94" s="77" t="s">
        <v>1</v>
      </c>
    </row>
    <row r="95" spans="1:91" s="7" customFormat="1" ht="16.5" customHeight="1">
      <c r="A95" s="79" t="s">
        <v>80</v>
      </c>
      <c r="B95" s="80"/>
      <c r="C95" s="81"/>
      <c r="D95" s="182" t="s">
        <v>81</v>
      </c>
      <c r="E95" s="182"/>
      <c r="F95" s="182"/>
      <c r="G95" s="182"/>
      <c r="H95" s="182"/>
      <c r="I95" s="82"/>
      <c r="J95" s="182" t="s">
        <v>82</v>
      </c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210">
        <f>'01 - Zateplenie obvodovýc...'!J30</f>
        <v>0</v>
      </c>
      <c r="AH95" s="211"/>
      <c r="AI95" s="211"/>
      <c r="AJ95" s="211"/>
      <c r="AK95" s="211"/>
      <c r="AL95" s="211"/>
      <c r="AM95" s="211"/>
      <c r="AN95" s="210">
        <f t="shared" si="0"/>
        <v>0</v>
      </c>
      <c r="AO95" s="211"/>
      <c r="AP95" s="211"/>
      <c r="AQ95" s="83" t="s">
        <v>83</v>
      </c>
      <c r="AR95" s="80"/>
      <c r="AS95" s="84">
        <v>0</v>
      </c>
      <c r="AT95" s="85">
        <f t="shared" si="1"/>
        <v>0</v>
      </c>
      <c r="AU95" s="86">
        <f>'01 - Zateplenie obvodovýc...'!P122</f>
        <v>0</v>
      </c>
      <c r="AV95" s="85">
        <f>'01 - Zateplenie obvodovýc...'!J33</f>
        <v>0</v>
      </c>
      <c r="AW95" s="85">
        <f>'01 - Zateplenie obvodovýc...'!J34</f>
        <v>0</v>
      </c>
      <c r="AX95" s="85">
        <f>'01 - Zateplenie obvodovýc...'!J35</f>
        <v>0</v>
      </c>
      <c r="AY95" s="85">
        <f>'01 - Zateplenie obvodovýc...'!J36</f>
        <v>0</v>
      </c>
      <c r="AZ95" s="85">
        <f>'01 - Zateplenie obvodovýc...'!F33</f>
        <v>0</v>
      </c>
      <c r="BA95" s="85">
        <f>'01 - Zateplenie obvodovýc...'!F34</f>
        <v>0</v>
      </c>
      <c r="BB95" s="85">
        <f>'01 - Zateplenie obvodovýc...'!F35</f>
        <v>0</v>
      </c>
      <c r="BC95" s="85">
        <f>'01 - Zateplenie obvodovýc...'!F36</f>
        <v>0</v>
      </c>
      <c r="BD95" s="87">
        <f>'01 - Zateplenie obvodovýc...'!F37</f>
        <v>0</v>
      </c>
      <c r="BT95" s="88" t="s">
        <v>84</v>
      </c>
      <c r="BV95" s="88" t="s">
        <v>78</v>
      </c>
      <c r="BW95" s="88" t="s">
        <v>85</v>
      </c>
      <c r="BX95" s="88" t="s">
        <v>4</v>
      </c>
      <c r="CL95" s="88" t="s">
        <v>1</v>
      </c>
      <c r="CM95" s="88" t="s">
        <v>76</v>
      </c>
    </row>
    <row r="96" spans="1:91" s="7" customFormat="1" ht="16.5" customHeight="1">
      <c r="A96" s="79" t="s">
        <v>80</v>
      </c>
      <c r="B96" s="80"/>
      <c r="C96" s="81"/>
      <c r="D96" s="182" t="s">
        <v>86</v>
      </c>
      <c r="E96" s="182"/>
      <c r="F96" s="182"/>
      <c r="G96" s="182"/>
      <c r="H96" s="182"/>
      <c r="I96" s="82"/>
      <c r="J96" s="182" t="s">
        <v>87</v>
      </c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210">
        <f>'02 - Zateplenie stropu 1.PP'!J30</f>
        <v>0</v>
      </c>
      <c r="AH96" s="211"/>
      <c r="AI96" s="211"/>
      <c r="AJ96" s="211"/>
      <c r="AK96" s="211"/>
      <c r="AL96" s="211"/>
      <c r="AM96" s="211"/>
      <c r="AN96" s="210">
        <f t="shared" si="0"/>
        <v>0</v>
      </c>
      <c r="AO96" s="211"/>
      <c r="AP96" s="211"/>
      <c r="AQ96" s="83" t="s">
        <v>83</v>
      </c>
      <c r="AR96" s="80"/>
      <c r="AS96" s="84">
        <v>0</v>
      </c>
      <c r="AT96" s="85">
        <f t="shared" si="1"/>
        <v>0</v>
      </c>
      <c r="AU96" s="86">
        <f>'02 - Zateplenie stropu 1.PP'!P122</f>
        <v>0</v>
      </c>
      <c r="AV96" s="85">
        <f>'02 - Zateplenie stropu 1.PP'!J33</f>
        <v>0</v>
      </c>
      <c r="AW96" s="85">
        <f>'02 - Zateplenie stropu 1.PP'!J34</f>
        <v>0</v>
      </c>
      <c r="AX96" s="85">
        <f>'02 - Zateplenie stropu 1.PP'!J35</f>
        <v>0</v>
      </c>
      <c r="AY96" s="85">
        <f>'02 - Zateplenie stropu 1.PP'!J36</f>
        <v>0</v>
      </c>
      <c r="AZ96" s="85">
        <f>'02 - Zateplenie stropu 1.PP'!F33</f>
        <v>0</v>
      </c>
      <c r="BA96" s="85">
        <f>'02 - Zateplenie stropu 1.PP'!F34</f>
        <v>0</v>
      </c>
      <c r="BB96" s="85">
        <f>'02 - Zateplenie stropu 1.PP'!F35</f>
        <v>0</v>
      </c>
      <c r="BC96" s="85">
        <f>'02 - Zateplenie stropu 1.PP'!F36</f>
        <v>0</v>
      </c>
      <c r="BD96" s="87">
        <f>'02 - Zateplenie stropu 1.PP'!F37</f>
        <v>0</v>
      </c>
      <c r="BT96" s="88" t="s">
        <v>84</v>
      </c>
      <c r="BV96" s="88" t="s">
        <v>78</v>
      </c>
      <c r="BW96" s="88" t="s">
        <v>88</v>
      </c>
      <c r="BX96" s="88" t="s">
        <v>4</v>
      </c>
      <c r="CL96" s="88" t="s">
        <v>1</v>
      </c>
      <c r="CM96" s="88" t="s">
        <v>76</v>
      </c>
    </row>
    <row r="97" spans="1:91" s="7" customFormat="1" ht="16.5" customHeight="1">
      <c r="A97" s="79" t="s">
        <v>80</v>
      </c>
      <c r="B97" s="80"/>
      <c r="C97" s="81"/>
      <c r="D97" s="182" t="s">
        <v>89</v>
      </c>
      <c r="E97" s="182"/>
      <c r="F97" s="182"/>
      <c r="G97" s="182"/>
      <c r="H97" s="182"/>
      <c r="I97" s="82"/>
      <c r="J97" s="182" t="s">
        <v>90</v>
      </c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210">
        <f>'03 - Zateplenie striech'!J30</f>
        <v>0</v>
      </c>
      <c r="AH97" s="211"/>
      <c r="AI97" s="211"/>
      <c r="AJ97" s="211"/>
      <c r="AK97" s="211"/>
      <c r="AL97" s="211"/>
      <c r="AM97" s="211"/>
      <c r="AN97" s="210">
        <f t="shared" si="0"/>
        <v>0</v>
      </c>
      <c r="AO97" s="211"/>
      <c r="AP97" s="211"/>
      <c r="AQ97" s="83" t="s">
        <v>83</v>
      </c>
      <c r="AR97" s="80"/>
      <c r="AS97" s="84">
        <v>0</v>
      </c>
      <c r="AT97" s="85">
        <f t="shared" si="1"/>
        <v>0</v>
      </c>
      <c r="AU97" s="86">
        <f>'03 - Zateplenie striech'!P123</f>
        <v>0</v>
      </c>
      <c r="AV97" s="85">
        <f>'03 - Zateplenie striech'!J33</f>
        <v>0</v>
      </c>
      <c r="AW97" s="85">
        <f>'03 - Zateplenie striech'!J34</f>
        <v>0</v>
      </c>
      <c r="AX97" s="85">
        <f>'03 - Zateplenie striech'!J35</f>
        <v>0</v>
      </c>
      <c r="AY97" s="85">
        <f>'03 - Zateplenie striech'!J36</f>
        <v>0</v>
      </c>
      <c r="AZ97" s="85">
        <f>'03 - Zateplenie striech'!F33</f>
        <v>0</v>
      </c>
      <c r="BA97" s="85">
        <f>'03 - Zateplenie striech'!F34</f>
        <v>0</v>
      </c>
      <c r="BB97" s="85">
        <f>'03 - Zateplenie striech'!F35</f>
        <v>0</v>
      </c>
      <c r="BC97" s="85">
        <f>'03 - Zateplenie striech'!F36</f>
        <v>0</v>
      </c>
      <c r="BD97" s="87">
        <f>'03 - Zateplenie striech'!F37</f>
        <v>0</v>
      </c>
      <c r="BT97" s="88" t="s">
        <v>84</v>
      </c>
      <c r="BV97" s="88" t="s">
        <v>78</v>
      </c>
      <c r="BW97" s="88" t="s">
        <v>91</v>
      </c>
      <c r="BX97" s="88" t="s">
        <v>4</v>
      </c>
      <c r="CL97" s="88" t="s">
        <v>1</v>
      </c>
      <c r="CM97" s="88" t="s">
        <v>76</v>
      </c>
    </row>
    <row r="98" spans="1:91" s="7" customFormat="1" ht="16.5" customHeight="1">
      <c r="A98" s="79" t="s">
        <v>80</v>
      </c>
      <c r="B98" s="80"/>
      <c r="C98" s="81"/>
      <c r="D98" s="182" t="s">
        <v>92</v>
      </c>
      <c r="E98" s="182"/>
      <c r="F98" s="182"/>
      <c r="G98" s="182"/>
      <c r="H98" s="182"/>
      <c r="I98" s="82"/>
      <c r="J98" s="182" t="s">
        <v>93</v>
      </c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210">
        <f>'04 - Výmena otvorových ko...'!J30</f>
        <v>0</v>
      </c>
      <c r="AH98" s="211"/>
      <c r="AI98" s="211"/>
      <c r="AJ98" s="211"/>
      <c r="AK98" s="211"/>
      <c r="AL98" s="211"/>
      <c r="AM98" s="211"/>
      <c r="AN98" s="210">
        <f t="shared" si="0"/>
        <v>0</v>
      </c>
      <c r="AO98" s="211"/>
      <c r="AP98" s="211"/>
      <c r="AQ98" s="83" t="s">
        <v>83</v>
      </c>
      <c r="AR98" s="80"/>
      <c r="AS98" s="84">
        <v>0</v>
      </c>
      <c r="AT98" s="85">
        <f t="shared" si="1"/>
        <v>0</v>
      </c>
      <c r="AU98" s="86">
        <f>'04 - Výmena otvorových ko...'!P126</f>
        <v>0</v>
      </c>
      <c r="AV98" s="85">
        <f>'04 - Výmena otvorových ko...'!J33</f>
        <v>0</v>
      </c>
      <c r="AW98" s="85">
        <f>'04 - Výmena otvorových ko...'!J34</f>
        <v>0</v>
      </c>
      <c r="AX98" s="85">
        <f>'04 - Výmena otvorových ko...'!J35</f>
        <v>0</v>
      </c>
      <c r="AY98" s="85">
        <f>'04 - Výmena otvorových ko...'!J36</f>
        <v>0</v>
      </c>
      <c r="AZ98" s="85">
        <f>'04 - Výmena otvorových ko...'!F33</f>
        <v>0</v>
      </c>
      <c r="BA98" s="85">
        <f>'04 - Výmena otvorových ko...'!F34</f>
        <v>0</v>
      </c>
      <c r="BB98" s="85">
        <f>'04 - Výmena otvorových ko...'!F35</f>
        <v>0</v>
      </c>
      <c r="BC98" s="85">
        <f>'04 - Výmena otvorových ko...'!F36</f>
        <v>0</v>
      </c>
      <c r="BD98" s="87">
        <f>'04 - Výmena otvorových ko...'!F37</f>
        <v>0</v>
      </c>
      <c r="BT98" s="88" t="s">
        <v>84</v>
      </c>
      <c r="BV98" s="88" t="s">
        <v>78</v>
      </c>
      <c r="BW98" s="88" t="s">
        <v>94</v>
      </c>
      <c r="BX98" s="88" t="s">
        <v>4</v>
      </c>
      <c r="CL98" s="88" t="s">
        <v>1</v>
      </c>
      <c r="CM98" s="88" t="s">
        <v>76</v>
      </c>
    </row>
    <row r="99" spans="1:91" s="7" customFormat="1" ht="16.5" customHeight="1">
      <c r="A99" s="79" t="s">
        <v>80</v>
      </c>
      <c r="B99" s="80"/>
      <c r="C99" s="81"/>
      <c r="D99" s="182" t="s">
        <v>95</v>
      </c>
      <c r="E99" s="182"/>
      <c r="F99" s="182"/>
      <c r="G99" s="182"/>
      <c r="H99" s="182"/>
      <c r="I99" s="82"/>
      <c r="J99" s="182" t="s">
        <v>96</v>
      </c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210">
        <f>'05 - Dažďová kanalizácia ...'!J30</f>
        <v>0</v>
      </c>
      <c r="AH99" s="211"/>
      <c r="AI99" s="211"/>
      <c r="AJ99" s="211"/>
      <c r="AK99" s="211"/>
      <c r="AL99" s="211"/>
      <c r="AM99" s="211"/>
      <c r="AN99" s="210">
        <f t="shared" si="0"/>
        <v>0</v>
      </c>
      <c r="AO99" s="211"/>
      <c r="AP99" s="211"/>
      <c r="AQ99" s="83" t="s">
        <v>83</v>
      </c>
      <c r="AR99" s="80"/>
      <c r="AS99" s="84">
        <v>0</v>
      </c>
      <c r="AT99" s="85">
        <f t="shared" si="1"/>
        <v>0</v>
      </c>
      <c r="AU99" s="86">
        <f>'05 - Dažďová kanalizácia ...'!P123</f>
        <v>0</v>
      </c>
      <c r="AV99" s="85">
        <f>'05 - Dažďová kanalizácia ...'!J33</f>
        <v>0</v>
      </c>
      <c r="AW99" s="85">
        <f>'05 - Dažďová kanalizácia ...'!J34</f>
        <v>0</v>
      </c>
      <c r="AX99" s="85">
        <f>'05 - Dažďová kanalizácia ...'!J35</f>
        <v>0</v>
      </c>
      <c r="AY99" s="85">
        <f>'05 - Dažďová kanalizácia ...'!J36</f>
        <v>0</v>
      </c>
      <c r="AZ99" s="85">
        <f>'05 - Dažďová kanalizácia ...'!F33</f>
        <v>0</v>
      </c>
      <c r="BA99" s="85">
        <f>'05 - Dažďová kanalizácia ...'!F34</f>
        <v>0</v>
      </c>
      <c r="BB99" s="85">
        <f>'05 - Dažďová kanalizácia ...'!F35</f>
        <v>0</v>
      </c>
      <c r="BC99" s="85">
        <f>'05 - Dažďová kanalizácia ...'!F36</f>
        <v>0</v>
      </c>
      <c r="BD99" s="87">
        <f>'05 - Dažďová kanalizácia ...'!F37</f>
        <v>0</v>
      </c>
      <c r="BT99" s="88" t="s">
        <v>84</v>
      </c>
      <c r="BV99" s="88" t="s">
        <v>78</v>
      </c>
      <c r="BW99" s="88" t="s">
        <v>97</v>
      </c>
      <c r="BX99" s="88" t="s">
        <v>4</v>
      </c>
      <c r="CL99" s="88" t="s">
        <v>1</v>
      </c>
      <c r="CM99" s="88" t="s">
        <v>76</v>
      </c>
    </row>
    <row r="100" spans="1:91" s="7" customFormat="1" ht="16.5" customHeight="1">
      <c r="A100" s="79" t="s">
        <v>80</v>
      </c>
      <c r="B100" s="80"/>
      <c r="C100" s="81"/>
      <c r="D100" s="182" t="s">
        <v>98</v>
      </c>
      <c r="E100" s="182"/>
      <c r="F100" s="182"/>
      <c r="G100" s="182"/>
      <c r="H100" s="182"/>
      <c r="I100" s="82"/>
      <c r="J100" s="182" t="s">
        <v>99</v>
      </c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210">
        <f>'06 - Ústredné vykurovanie'!J30</f>
        <v>0</v>
      </c>
      <c r="AH100" s="211"/>
      <c r="AI100" s="211"/>
      <c r="AJ100" s="211"/>
      <c r="AK100" s="211"/>
      <c r="AL100" s="211"/>
      <c r="AM100" s="211"/>
      <c r="AN100" s="210">
        <f t="shared" si="0"/>
        <v>0</v>
      </c>
      <c r="AO100" s="211"/>
      <c r="AP100" s="211"/>
      <c r="AQ100" s="83" t="s">
        <v>83</v>
      </c>
      <c r="AR100" s="80"/>
      <c r="AS100" s="84">
        <v>0</v>
      </c>
      <c r="AT100" s="85">
        <f t="shared" si="1"/>
        <v>0</v>
      </c>
      <c r="AU100" s="86">
        <f>'06 - Ústredné vykurovanie'!P125</f>
        <v>0</v>
      </c>
      <c r="AV100" s="85">
        <f>'06 - Ústredné vykurovanie'!J33</f>
        <v>0</v>
      </c>
      <c r="AW100" s="85">
        <f>'06 - Ústredné vykurovanie'!J34</f>
        <v>0</v>
      </c>
      <c r="AX100" s="85">
        <f>'06 - Ústredné vykurovanie'!J35</f>
        <v>0</v>
      </c>
      <c r="AY100" s="85">
        <f>'06 - Ústredné vykurovanie'!J36</f>
        <v>0</v>
      </c>
      <c r="AZ100" s="85">
        <f>'06 - Ústredné vykurovanie'!F33</f>
        <v>0</v>
      </c>
      <c r="BA100" s="85">
        <f>'06 - Ústredné vykurovanie'!F34</f>
        <v>0</v>
      </c>
      <c r="BB100" s="85">
        <f>'06 - Ústredné vykurovanie'!F35</f>
        <v>0</v>
      </c>
      <c r="BC100" s="85">
        <f>'06 - Ústredné vykurovanie'!F36</f>
        <v>0</v>
      </c>
      <c r="BD100" s="87">
        <f>'06 - Ústredné vykurovanie'!F37</f>
        <v>0</v>
      </c>
      <c r="BT100" s="88" t="s">
        <v>84</v>
      </c>
      <c r="BV100" s="88" t="s">
        <v>78</v>
      </c>
      <c r="BW100" s="88" t="s">
        <v>100</v>
      </c>
      <c r="BX100" s="88" t="s">
        <v>4</v>
      </c>
      <c r="CL100" s="88" t="s">
        <v>1</v>
      </c>
      <c r="CM100" s="88" t="s">
        <v>76</v>
      </c>
    </row>
    <row r="101" spans="1:91" s="7" customFormat="1" ht="16.5" customHeight="1">
      <c r="A101" s="79" t="s">
        <v>80</v>
      </c>
      <c r="B101" s="80"/>
      <c r="C101" s="81"/>
      <c r="D101" s="182" t="s">
        <v>101</v>
      </c>
      <c r="E101" s="182"/>
      <c r="F101" s="182"/>
      <c r="G101" s="182"/>
      <c r="H101" s="182"/>
      <c r="I101" s="82"/>
      <c r="J101" s="182" t="s">
        <v>102</v>
      </c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210">
        <f>'07 - Elektroinštalácia'!J30</f>
        <v>0</v>
      </c>
      <c r="AH101" s="211"/>
      <c r="AI101" s="211"/>
      <c r="AJ101" s="211"/>
      <c r="AK101" s="211"/>
      <c r="AL101" s="211"/>
      <c r="AM101" s="211"/>
      <c r="AN101" s="210">
        <f t="shared" si="0"/>
        <v>0</v>
      </c>
      <c r="AO101" s="211"/>
      <c r="AP101" s="211"/>
      <c r="AQ101" s="83" t="s">
        <v>83</v>
      </c>
      <c r="AR101" s="80"/>
      <c r="AS101" s="84">
        <v>0</v>
      </c>
      <c r="AT101" s="85">
        <f t="shared" si="1"/>
        <v>0</v>
      </c>
      <c r="AU101" s="86">
        <f>'07 - Elektroinštalácia'!P119</f>
        <v>0</v>
      </c>
      <c r="AV101" s="85">
        <f>'07 - Elektroinštalácia'!J33</f>
        <v>0</v>
      </c>
      <c r="AW101" s="85">
        <f>'07 - Elektroinštalácia'!J34</f>
        <v>0</v>
      </c>
      <c r="AX101" s="85">
        <f>'07 - Elektroinštalácia'!J35</f>
        <v>0</v>
      </c>
      <c r="AY101" s="85">
        <f>'07 - Elektroinštalácia'!J36</f>
        <v>0</v>
      </c>
      <c r="AZ101" s="85">
        <f>'07 - Elektroinštalácia'!F33</f>
        <v>0</v>
      </c>
      <c r="BA101" s="85">
        <f>'07 - Elektroinštalácia'!F34</f>
        <v>0</v>
      </c>
      <c r="BB101" s="85">
        <f>'07 - Elektroinštalácia'!F35</f>
        <v>0</v>
      </c>
      <c r="BC101" s="85">
        <f>'07 - Elektroinštalácia'!F36</f>
        <v>0</v>
      </c>
      <c r="BD101" s="87">
        <f>'07 - Elektroinštalácia'!F37</f>
        <v>0</v>
      </c>
      <c r="BT101" s="88" t="s">
        <v>84</v>
      </c>
      <c r="BV101" s="88" t="s">
        <v>78</v>
      </c>
      <c r="BW101" s="88" t="s">
        <v>103</v>
      </c>
      <c r="BX101" s="88" t="s">
        <v>4</v>
      </c>
      <c r="CL101" s="88" t="s">
        <v>1</v>
      </c>
      <c r="CM101" s="88" t="s">
        <v>76</v>
      </c>
    </row>
    <row r="102" spans="1:91" s="7" customFormat="1" ht="16.5" customHeight="1">
      <c r="A102" s="79" t="s">
        <v>80</v>
      </c>
      <c r="B102" s="80"/>
      <c r="C102" s="81"/>
      <c r="D102" s="182" t="s">
        <v>104</v>
      </c>
      <c r="E102" s="182"/>
      <c r="F102" s="182"/>
      <c r="G102" s="182"/>
      <c r="H102" s="182"/>
      <c r="I102" s="82"/>
      <c r="J102" s="182" t="s">
        <v>105</v>
      </c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210">
        <f>'08 - Doplnenie rozvádzača R'!J30</f>
        <v>0</v>
      </c>
      <c r="AH102" s="211"/>
      <c r="AI102" s="211"/>
      <c r="AJ102" s="211"/>
      <c r="AK102" s="211"/>
      <c r="AL102" s="211"/>
      <c r="AM102" s="211"/>
      <c r="AN102" s="210">
        <f t="shared" si="0"/>
        <v>0</v>
      </c>
      <c r="AO102" s="211"/>
      <c r="AP102" s="211"/>
      <c r="AQ102" s="83" t="s">
        <v>83</v>
      </c>
      <c r="AR102" s="80"/>
      <c r="AS102" s="84">
        <v>0</v>
      </c>
      <c r="AT102" s="85">
        <f t="shared" si="1"/>
        <v>0</v>
      </c>
      <c r="AU102" s="86">
        <f>'08 - Doplnenie rozvádzača R'!P118</f>
        <v>0</v>
      </c>
      <c r="AV102" s="85">
        <f>'08 - Doplnenie rozvádzača R'!J33</f>
        <v>0</v>
      </c>
      <c r="AW102" s="85">
        <f>'08 - Doplnenie rozvádzača R'!J34</f>
        <v>0</v>
      </c>
      <c r="AX102" s="85">
        <f>'08 - Doplnenie rozvádzača R'!J35</f>
        <v>0</v>
      </c>
      <c r="AY102" s="85">
        <f>'08 - Doplnenie rozvádzača R'!J36</f>
        <v>0</v>
      </c>
      <c r="AZ102" s="85">
        <f>'08 - Doplnenie rozvádzača R'!F33</f>
        <v>0</v>
      </c>
      <c r="BA102" s="85">
        <f>'08 - Doplnenie rozvádzača R'!F34</f>
        <v>0</v>
      </c>
      <c r="BB102" s="85">
        <f>'08 - Doplnenie rozvádzača R'!F35</f>
        <v>0</v>
      </c>
      <c r="BC102" s="85">
        <f>'08 - Doplnenie rozvádzača R'!F36</f>
        <v>0</v>
      </c>
      <c r="BD102" s="87">
        <f>'08 - Doplnenie rozvádzača R'!F37</f>
        <v>0</v>
      </c>
      <c r="BT102" s="88" t="s">
        <v>84</v>
      </c>
      <c r="BV102" s="88" t="s">
        <v>78</v>
      </c>
      <c r="BW102" s="88" t="s">
        <v>106</v>
      </c>
      <c r="BX102" s="88" t="s">
        <v>4</v>
      </c>
      <c r="CL102" s="88" t="s">
        <v>1</v>
      </c>
      <c r="CM102" s="88" t="s">
        <v>76</v>
      </c>
    </row>
    <row r="103" spans="1:91" s="7" customFormat="1" ht="16.5" customHeight="1">
      <c r="A103" s="79" t="s">
        <v>80</v>
      </c>
      <c r="B103" s="80"/>
      <c r="C103" s="81"/>
      <c r="D103" s="182" t="s">
        <v>107</v>
      </c>
      <c r="E103" s="182"/>
      <c r="F103" s="182"/>
      <c r="G103" s="182"/>
      <c r="H103" s="182"/>
      <c r="I103" s="82"/>
      <c r="J103" s="182" t="s">
        <v>108</v>
      </c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210">
        <f>'09 - Odizolovanie základo...'!J30</f>
        <v>0</v>
      </c>
      <c r="AH103" s="211"/>
      <c r="AI103" s="211"/>
      <c r="AJ103" s="211"/>
      <c r="AK103" s="211"/>
      <c r="AL103" s="211"/>
      <c r="AM103" s="211"/>
      <c r="AN103" s="210">
        <f t="shared" si="0"/>
        <v>0</v>
      </c>
      <c r="AO103" s="211"/>
      <c r="AP103" s="211"/>
      <c r="AQ103" s="83" t="s">
        <v>83</v>
      </c>
      <c r="AR103" s="80"/>
      <c r="AS103" s="84">
        <v>0</v>
      </c>
      <c r="AT103" s="85">
        <f t="shared" si="1"/>
        <v>0</v>
      </c>
      <c r="AU103" s="86">
        <f>'09 - Odizolovanie základo...'!P127</f>
        <v>0</v>
      </c>
      <c r="AV103" s="85">
        <f>'09 - Odizolovanie základo...'!J33</f>
        <v>0</v>
      </c>
      <c r="AW103" s="85">
        <f>'09 - Odizolovanie základo...'!J34</f>
        <v>0</v>
      </c>
      <c r="AX103" s="85">
        <f>'09 - Odizolovanie základo...'!J35</f>
        <v>0</v>
      </c>
      <c r="AY103" s="85">
        <f>'09 - Odizolovanie základo...'!J36</f>
        <v>0</v>
      </c>
      <c r="AZ103" s="85">
        <f>'09 - Odizolovanie základo...'!F33</f>
        <v>0</v>
      </c>
      <c r="BA103" s="85">
        <f>'09 - Odizolovanie základo...'!F34</f>
        <v>0</v>
      </c>
      <c r="BB103" s="85">
        <f>'09 - Odizolovanie základo...'!F35</f>
        <v>0</v>
      </c>
      <c r="BC103" s="85">
        <f>'09 - Odizolovanie základo...'!F36</f>
        <v>0</v>
      </c>
      <c r="BD103" s="87">
        <f>'09 - Odizolovanie základo...'!F37</f>
        <v>0</v>
      </c>
      <c r="BT103" s="88" t="s">
        <v>84</v>
      </c>
      <c r="BV103" s="88" t="s">
        <v>78</v>
      </c>
      <c r="BW103" s="88" t="s">
        <v>109</v>
      </c>
      <c r="BX103" s="88" t="s">
        <v>4</v>
      </c>
      <c r="CL103" s="88" t="s">
        <v>1</v>
      </c>
      <c r="CM103" s="88" t="s">
        <v>76</v>
      </c>
    </row>
    <row r="104" spans="1:91" s="7" customFormat="1" ht="16.5" customHeight="1">
      <c r="A104" s="79" t="s">
        <v>80</v>
      </c>
      <c r="B104" s="80"/>
      <c r="C104" s="81"/>
      <c r="D104" s="182" t="s">
        <v>110</v>
      </c>
      <c r="E104" s="182"/>
      <c r="F104" s="182"/>
      <c r="G104" s="182"/>
      <c r="H104" s="182"/>
      <c r="I104" s="82"/>
      <c r="J104" s="182" t="s">
        <v>111</v>
      </c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210">
        <f>'10 - Rampa pre imobilných'!J30</f>
        <v>0</v>
      </c>
      <c r="AH104" s="211"/>
      <c r="AI104" s="211"/>
      <c r="AJ104" s="211"/>
      <c r="AK104" s="211"/>
      <c r="AL104" s="211"/>
      <c r="AM104" s="211"/>
      <c r="AN104" s="210">
        <f t="shared" si="0"/>
        <v>0</v>
      </c>
      <c r="AO104" s="211"/>
      <c r="AP104" s="211"/>
      <c r="AQ104" s="83" t="s">
        <v>83</v>
      </c>
      <c r="AR104" s="80"/>
      <c r="AS104" s="84">
        <v>0</v>
      </c>
      <c r="AT104" s="85">
        <f t="shared" si="1"/>
        <v>0</v>
      </c>
      <c r="AU104" s="86">
        <f>'10 - Rampa pre imobilných'!P126</f>
        <v>0</v>
      </c>
      <c r="AV104" s="85">
        <f>'10 - Rampa pre imobilných'!J33</f>
        <v>0</v>
      </c>
      <c r="AW104" s="85">
        <f>'10 - Rampa pre imobilných'!J34</f>
        <v>0</v>
      </c>
      <c r="AX104" s="85">
        <f>'10 - Rampa pre imobilných'!J35</f>
        <v>0</v>
      </c>
      <c r="AY104" s="85">
        <f>'10 - Rampa pre imobilných'!J36</f>
        <v>0</v>
      </c>
      <c r="AZ104" s="85">
        <f>'10 - Rampa pre imobilných'!F33</f>
        <v>0</v>
      </c>
      <c r="BA104" s="85">
        <f>'10 - Rampa pre imobilných'!F34</f>
        <v>0</v>
      </c>
      <c r="BB104" s="85">
        <f>'10 - Rampa pre imobilných'!F35</f>
        <v>0</v>
      </c>
      <c r="BC104" s="85">
        <f>'10 - Rampa pre imobilných'!F36</f>
        <v>0</v>
      </c>
      <c r="BD104" s="87">
        <f>'10 - Rampa pre imobilných'!F37</f>
        <v>0</v>
      </c>
      <c r="BT104" s="88" t="s">
        <v>84</v>
      </c>
      <c r="BV104" s="88" t="s">
        <v>78</v>
      </c>
      <c r="BW104" s="88" t="s">
        <v>112</v>
      </c>
      <c r="BX104" s="88" t="s">
        <v>4</v>
      </c>
      <c r="CL104" s="88" t="s">
        <v>1</v>
      </c>
      <c r="CM104" s="88" t="s">
        <v>76</v>
      </c>
    </row>
    <row r="105" spans="1:91" s="7" customFormat="1" ht="16.5" customHeight="1">
      <c r="A105" s="79" t="s">
        <v>80</v>
      </c>
      <c r="B105" s="80"/>
      <c r="C105" s="81"/>
      <c r="D105" s="182" t="s">
        <v>113</v>
      </c>
      <c r="E105" s="182"/>
      <c r="F105" s="182"/>
      <c r="G105" s="182"/>
      <c r="H105" s="182"/>
      <c r="I105" s="82"/>
      <c r="J105" s="182" t="s">
        <v>114</v>
      </c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210">
        <f>'11 - OSVETLENIE, BLESKOZVOD'!J30</f>
        <v>0</v>
      </c>
      <c r="AH105" s="211"/>
      <c r="AI105" s="211"/>
      <c r="AJ105" s="211"/>
      <c r="AK105" s="211"/>
      <c r="AL105" s="211"/>
      <c r="AM105" s="211"/>
      <c r="AN105" s="210">
        <f t="shared" si="0"/>
        <v>0</v>
      </c>
      <c r="AO105" s="211"/>
      <c r="AP105" s="211"/>
      <c r="AQ105" s="83" t="s">
        <v>83</v>
      </c>
      <c r="AR105" s="80"/>
      <c r="AS105" s="89">
        <v>0</v>
      </c>
      <c r="AT105" s="90">
        <f t="shared" si="1"/>
        <v>0</v>
      </c>
      <c r="AU105" s="91">
        <f>'11 - OSVETLENIE, BLESKOZVOD'!P124</f>
        <v>0</v>
      </c>
      <c r="AV105" s="90">
        <f>'11 - OSVETLENIE, BLESKOZVOD'!J33</f>
        <v>0</v>
      </c>
      <c r="AW105" s="90">
        <f>'11 - OSVETLENIE, BLESKOZVOD'!J34</f>
        <v>0</v>
      </c>
      <c r="AX105" s="90">
        <f>'11 - OSVETLENIE, BLESKOZVOD'!J35</f>
        <v>0</v>
      </c>
      <c r="AY105" s="90">
        <f>'11 - OSVETLENIE, BLESKOZVOD'!J36</f>
        <v>0</v>
      </c>
      <c r="AZ105" s="90">
        <f>'11 - OSVETLENIE, BLESKOZVOD'!F33</f>
        <v>0</v>
      </c>
      <c r="BA105" s="90">
        <f>'11 - OSVETLENIE, BLESKOZVOD'!F34</f>
        <v>0</v>
      </c>
      <c r="BB105" s="90">
        <f>'11 - OSVETLENIE, BLESKOZVOD'!F35</f>
        <v>0</v>
      </c>
      <c r="BC105" s="90">
        <f>'11 - OSVETLENIE, BLESKOZVOD'!F36</f>
        <v>0</v>
      </c>
      <c r="BD105" s="92">
        <f>'11 - OSVETLENIE, BLESKOZVOD'!F37</f>
        <v>0</v>
      </c>
      <c r="BT105" s="88" t="s">
        <v>84</v>
      </c>
      <c r="BV105" s="88" t="s">
        <v>78</v>
      </c>
      <c r="BW105" s="88" t="s">
        <v>115</v>
      </c>
      <c r="BX105" s="88" t="s">
        <v>4</v>
      </c>
      <c r="CL105" s="88" t="s">
        <v>1</v>
      </c>
      <c r="CM105" s="88" t="s">
        <v>76</v>
      </c>
    </row>
    <row r="106" spans="1:91" s="2" customFormat="1" ht="30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30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</row>
    <row r="107" spans="1:91" s="2" customFormat="1" ht="6.95" customHeight="1">
      <c r="A107" s="29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30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</row>
  </sheetData>
  <mergeCells count="82">
    <mergeCell ref="AN105:AP105"/>
    <mergeCell ref="AG105:AM105"/>
    <mergeCell ref="AN94:AP94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N95:AP95"/>
    <mergeCell ref="AS89:AT91"/>
    <mergeCell ref="AK32:AO32"/>
    <mergeCell ref="L32:P32"/>
    <mergeCell ref="W32:AE32"/>
    <mergeCell ref="AK33:AO33"/>
    <mergeCell ref="L33:P33"/>
    <mergeCell ref="W33:AE33"/>
    <mergeCell ref="AK30:AO30"/>
    <mergeCell ref="L30:P30"/>
    <mergeCell ref="W30:AE30"/>
    <mergeCell ref="L31:P31"/>
    <mergeCell ref="W31:AE31"/>
    <mergeCell ref="AK31:AO31"/>
    <mergeCell ref="L85:AO85"/>
    <mergeCell ref="D105:H105"/>
    <mergeCell ref="J105:AF105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95:H95"/>
    <mergeCell ref="D99:H99"/>
    <mergeCell ref="D100:H100"/>
    <mergeCell ref="D96:H96"/>
    <mergeCell ref="D97:H97"/>
  </mergeCells>
  <hyperlinks>
    <hyperlink ref="A95" location="'01 - Zateplenie obvodovýc...'!C2" display="/"/>
    <hyperlink ref="A96" location="'02 - Zateplenie stropu 1.PP'!C2" display="/"/>
    <hyperlink ref="A97" location="'03 - Zateplenie striech'!C2" display="/"/>
    <hyperlink ref="A98" location="'04 - Výmena otvorových ko...'!C2" display="/"/>
    <hyperlink ref="A99" location="'05 - Dažďová kanalizácia ...'!C2" display="/"/>
    <hyperlink ref="A100" location="'06 - Ústredné vykurovanie'!C2" display="/"/>
    <hyperlink ref="A101" location="'07 - Elektroinštalácia'!C2" display="/"/>
    <hyperlink ref="A102" location="'08 - Doplnenie rozvádzača R'!C2" display="/"/>
    <hyperlink ref="A103" location="'09 - Odizolovanie základo...'!C2" display="/"/>
    <hyperlink ref="A104" location="'10 - Rampa pre imobilných'!C2" display="/"/>
    <hyperlink ref="A105" location="'11 - OSVETLENIE, BLESKOZVOD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109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1320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33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ROUND((SUM(BE127:BE190)),  2)</f>
        <v>0</v>
      </c>
      <c r="G33" s="100"/>
      <c r="H33" s="100"/>
      <c r="I33" s="101">
        <v>0.2</v>
      </c>
      <c r="J33" s="99">
        <f>ROUND(((SUM(BE127:BE190))*I33),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ROUND((SUM(BF127:BF190)),  2)</f>
        <v>0</v>
      </c>
      <c r="G34" s="100"/>
      <c r="H34" s="100"/>
      <c r="I34" s="101">
        <v>0.2</v>
      </c>
      <c r="J34" s="99">
        <f>ROUND(((SUM(BF127:BF190))*I34),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ROUND((SUM(BG127:BG190)),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ROUND((SUM(BH127:BH190)),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ROUND((SUM(BI127:BI190)),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09 - Odizolovanie základov suterénu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Ľubomír Kollárik - STAVCEN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124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customHeight="1">
      <c r="B98" s="119"/>
      <c r="D98" s="120" t="s">
        <v>721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customHeight="1">
      <c r="B99" s="119"/>
      <c r="D99" s="120" t="s">
        <v>722</v>
      </c>
      <c r="E99" s="121"/>
      <c r="F99" s="121"/>
      <c r="G99" s="121"/>
      <c r="H99" s="121"/>
      <c r="I99" s="121"/>
      <c r="J99" s="122">
        <f>J140</f>
        <v>0</v>
      </c>
      <c r="L99" s="119"/>
    </row>
    <row r="100" spans="1:31" s="10" customFormat="1" ht="19.899999999999999" customHeight="1">
      <c r="B100" s="119"/>
      <c r="D100" s="120" t="s">
        <v>1321</v>
      </c>
      <c r="E100" s="121"/>
      <c r="F100" s="121"/>
      <c r="G100" s="121"/>
      <c r="H100" s="121"/>
      <c r="I100" s="121"/>
      <c r="J100" s="122">
        <f>J147</f>
        <v>0</v>
      </c>
      <c r="L100" s="119"/>
    </row>
    <row r="101" spans="1:31" s="10" customFormat="1" ht="19.899999999999999" customHeight="1">
      <c r="B101" s="119"/>
      <c r="D101" s="120" t="s">
        <v>125</v>
      </c>
      <c r="E101" s="121"/>
      <c r="F101" s="121"/>
      <c r="G101" s="121"/>
      <c r="H101" s="121"/>
      <c r="I101" s="121"/>
      <c r="J101" s="122">
        <f>J151</f>
        <v>0</v>
      </c>
      <c r="L101" s="119"/>
    </row>
    <row r="102" spans="1:31" s="10" customFormat="1" ht="19.899999999999999" customHeight="1">
      <c r="B102" s="119"/>
      <c r="D102" s="120" t="s">
        <v>126</v>
      </c>
      <c r="E102" s="121"/>
      <c r="F102" s="121"/>
      <c r="G102" s="121"/>
      <c r="H102" s="121"/>
      <c r="I102" s="121"/>
      <c r="J102" s="122">
        <f>J158</f>
        <v>0</v>
      </c>
      <c r="L102" s="119"/>
    </row>
    <row r="103" spans="1:31" s="10" customFormat="1" ht="19.899999999999999" customHeight="1">
      <c r="B103" s="119"/>
      <c r="D103" s="120" t="s">
        <v>127</v>
      </c>
      <c r="E103" s="121"/>
      <c r="F103" s="121"/>
      <c r="G103" s="121"/>
      <c r="H103" s="121"/>
      <c r="I103" s="121"/>
      <c r="J103" s="122">
        <f>J169</f>
        <v>0</v>
      </c>
      <c r="L103" s="119"/>
    </row>
    <row r="104" spans="1:31" s="9" customFormat="1" ht="24.95" customHeight="1">
      <c r="B104" s="115"/>
      <c r="D104" s="116" t="s">
        <v>128</v>
      </c>
      <c r="E104" s="117"/>
      <c r="F104" s="117"/>
      <c r="G104" s="117"/>
      <c r="H104" s="117"/>
      <c r="I104" s="117"/>
      <c r="J104" s="118">
        <f>J171</f>
        <v>0</v>
      </c>
      <c r="L104" s="115"/>
    </row>
    <row r="105" spans="1:31" s="10" customFormat="1" ht="19.899999999999999" customHeight="1">
      <c r="B105" s="119"/>
      <c r="D105" s="120" t="s">
        <v>1322</v>
      </c>
      <c r="E105" s="121"/>
      <c r="F105" s="121"/>
      <c r="G105" s="121"/>
      <c r="H105" s="121"/>
      <c r="I105" s="121"/>
      <c r="J105" s="122">
        <f>J172</f>
        <v>0</v>
      </c>
      <c r="L105" s="119"/>
    </row>
    <row r="106" spans="1:31" s="10" customFormat="1" ht="19.899999999999999" customHeight="1">
      <c r="B106" s="119"/>
      <c r="D106" s="120" t="s">
        <v>305</v>
      </c>
      <c r="E106" s="121"/>
      <c r="F106" s="121"/>
      <c r="G106" s="121"/>
      <c r="H106" s="121"/>
      <c r="I106" s="121"/>
      <c r="J106" s="122">
        <f>J183</f>
        <v>0</v>
      </c>
      <c r="L106" s="119"/>
    </row>
    <row r="107" spans="1:31" s="10" customFormat="1" ht="19.899999999999999" customHeight="1">
      <c r="B107" s="119"/>
      <c r="D107" s="120" t="s">
        <v>519</v>
      </c>
      <c r="E107" s="121"/>
      <c r="F107" s="121"/>
      <c r="G107" s="121"/>
      <c r="H107" s="121"/>
      <c r="I107" s="121"/>
      <c r="J107" s="122">
        <f>J187</f>
        <v>0</v>
      </c>
      <c r="L107" s="119"/>
    </row>
    <row r="108" spans="1:31" s="2" customFormat="1" ht="21.7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3" spans="1:63" s="2" customFormat="1" ht="6.95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130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15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6.5" customHeight="1">
      <c r="A117" s="29"/>
      <c r="B117" s="30"/>
      <c r="C117" s="29"/>
      <c r="D117" s="29"/>
      <c r="E117" s="222" t="str">
        <f>E7</f>
        <v>Modernizácia obecného úradu</v>
      </c>
      <c r="F117" s="223"/>
      <c r="G117" s="223"/>
      <c r="H117" s="223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117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184" t="str">
        <f>E9</f>
        <v>09 - Odizolovanie základov suterénu</v>
      </c>
      <c r="F119" s="224"/>
      <c r="G119" s="224"/>
      <c r="H119" s="224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19</v>
      </c>
      <c r="D121" s="29"/>
      <c r="E121" s="29"/>
      <c r="F121" s="22" t="str">
        <f>F12</f>
        <v>Kvetoslavov 258</v>
      </c>
      <c r="G121" s="29"/>
      <c r="H121" s="29"/>
      <c r="I121" s="24" t="s">
        <v>21</v>
      </c>
      <c r="J121" s="55" t="str">
        <f>IF(J12="","",J12)</f>
        <v>16. 2. 2022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40.15" customHeight="1">
      <c r="A123" s="29"/>
      <c r="B123" s="30"/>
      <c r="C123" s="24" t="s">
        <v>23</v>
      </c>
      <c r="D123" s="29"/>
      <c r="E123" s="29"/>
      <c r="F123" s="22" t="str">
        <f>E15</f>
        <v>Obec Kvetoslavov, 930 41 Kvetoslavov</v>
      </c>
      <c r="G123" s="29"/>
      <c r="H123" s="29"/>
      <c r="I123" s="24" t="s">
        <v>29</v>
      </c>
      <c r="J123" s="27" t="str">
        <f>E21</f>
        <v>navrhovanieSTAVIEB, Bernolákova č. 4, Senec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25.7" customHeight="1">
      <c r="A124" s="29"/>
      <c r="B124" s="30"/>
      <c r="C124" s="24" t="s">
        <v>27</v>
      </c>
      <c r="D124" s="29"/>
      <c r="E124" s="29"/>
      <c r="F124" s="22" t="str">
        <f>IF(E18="","",E18)</f>
        <v>Vyplň údaj</v>
      </c>
      <c r="G124" s="29"/>
      <c r="H124" s="29"/>
      <c r="I124" s="24" t="s">
        <v>32</v>
      </c>
      <c r="J124" s="27" t="str">
        <f>E24</f>
        <v>Ľubomír Kollárik - STAVCEN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131</v>
      </c>
      <c r="D126" s="126" t="s">
        <v>61</v>
      </c>
      <c r="E126" s="126" t="s">
        <v>57</v>
      </c>
      <c r="F126" s="126" t="s">
        <v>58</v>
      </c>
      <c r="G126" s="126" t="s">
        <v>132</v>
      </c>
      <c r="H126" s="126" t="s">
        <v>133</v>
      </c>
      <c r="I126" s="126" t="s">
        <v>134</v>
      </c>
      <c r="J126" s="127" t="s">
        <v>121</v>
      </c>
      <c r="K126" s="128" t="s">
        <v>135</v>
      </c>
      <c r="L126" s="129"/>
      <c r="M126" s="62" t="s">
        <v>1</v>
      </c>
      <c r="N126" s="63" t="s">
        <v>40</v>
      </c>
      <c r="O126" s="63" t="s">
        <v>136</v>
      </c>
      <c r="P126" s="63" t="s">
        <v>137</v>
      </c>
      <c r="Q126" s="63" t="s">
        <v>138</v>
      </c>
      <c r="R126" s="63" t="s">
        <v>139</v>
      </c>
      <c r="S126" s="63" t="s">
        <v>140</v>
      </c>
      <c r="T126" s="64" t="s">
        <v>141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9"/>
      <c r="B127" s="30"/>
      <c r="C127" s="69" t="s">
        <v>122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P128+P171</f>
        <v>0</v>
      </c>
      <c r="Q127" s="66"/>
      <c r="R127" s="131">
        <f>R128+R171</f>
        <v>57.352554250980006</v>
      </c>
      <c r="S127" s="66"/>
      <c r="T127" s="132">
        <f>T128+T171</f>
        <v>16.515678999999999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75</v>
      </c>
      <c r="AU127" s="14" t="s">
        <v>123</v>
      </c>
      <c r="BK127" s="133">
        <f>BK128+BK171</f>
        <v>0</v>
      </c>
    </row>
    <row r="128" spans="1:63" s="12" customFormat="1" ht="25.9" customHeight="1">
      <c r="B128" s="134"/>
      <c r="D128" s="135" t="s">
        <v>75</v>
      </c>
      <c r="E128" s="136" t="s">
        <v>142</v>
      </c>
      <c r="F128" s="136" t="s">
        <v>143</v>
      </c>
      <c r="I128" s="137"/>
      <c r="J128" s="138">
        <f>BK128</f>
        <v>0</v>
      </c>
      <c r="L128" s="134"/>
      <c r="M128" s="139"/>
      <c r="N128" s="140"/>
      <c r="O128" s="140"/>
      <c r="P128" s="141">
        <f>P129+P140+P147+P151+P158+P169</f>
        <v>0</v>
      </c>
      <c r="Q128" s="140"/>
      <c r="R128" s="141">
        <f>R129+R140+R147+R151+R158+R169</f>
        <v>56.027479590000006</v>
      </c>
      <c r="S128" s="140"/>
      <c r="T128" s="142">
        <f>T129+T140+T147+T151+T158+T169</f>
        <v>16.515678999999999</v>
      </c>
      <c r="AR128" s="135" t="s">
        <v>84</v>
      </c>
      <c r="AT128" s="143" t="s">
        <v>75</v>
      </c>
      <c r="AU128" s="143" t="s">
        <v>76</v>
      </c>
      <c r="AY128" s="135" t="s">
        <v>144</v>
      </c>
      <c r="BK128" s="144">
        <f>BK129+BK140+BK147+BK151+BK158+BK169</f>
        <v>0</v>
      </c>
    </row>
    <row r="129" spans="1:65" s="12" customFormat="1" ht="22.9" customHeight="1">
      <c r="B129" s="134"/>
      <c r="D129" s="135" t="s">
        <v>75</v>
      </c>
      <c r="E129" s="145" t="s">
        <v>84</v>
      </c>
      <c r="F129" s="145" t="s">
        <v>725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SUM(P130:P139)</f>
        <v>0</v>
      </c>
      <c r="Q129" s="140"/>
      <c r="R129" s="141">
        <f>SUM(R130:R139)</f>
        <v>0</v>
      </c>
      <c r="S129" s="140"/>
      <c r="T129" s="142">
        <f>SUM(T130:T139)</f>
        <v>0</v>
      </c>
      <c r="AR129" s="135" t="s">
        <v>84</v>
      </c>
      <c r="AT129" s="143" t="s">
        <v>75</v>
      </c>
      <c r="AU129" s="143" t="s">
        <v>84</v>
      </c>
      <c r="AY129" s="135" t="s">
        <v>144</v>
      </c>
      <c r="BK129" s="144">
        <f>SUM(BK130:BK139)</f>
        <v>0</v>
      </c>
    </row>
    <row r="130" spans="1:65" s="2" customFormat="1" ht="21.75" customHeight="1">
      <c r="A130" s="29"/>
      <c r="B130" s="147"/>
      <c r="C130" s="148" t="s">
        <v>429</v>
      </c>
      <c r="D130" s="148" t="s">
        <v>147</v>
      </c>
      <c r="E130" s="149" t="s">
        <v>1323</v>
      </c>
      <c r="F130" s="150" t="s">
        <v>1324</v>
      </c>
      <c r="G130" s="151" t="s">
        <v>354</v>
      </c>
      <c r="H130" s="152">
        <v>4.8079999999999998</v>
      </c>
      <c r="I130" s="153"/>
      <c r="J130" s="154">
        <f t="shared" ref="J130:J139" si="0">ROUND(I130*H130,2)</f>
        <v>0</v>
      </c>
      <c r="K130" s="155"/>
      <c r="L130" s="30"/>
      <c r="M130" s="156" t="s">
        <v>1</v>
      </c>
      <c r="N130" s="157" t="s">
        <v>42</v>
      </c>
      <c r="O130" s="58"/>
      <c r="P130" s="158">
        <f t="shared" ref="P130:P139" si="1">O130*H130</f>
        <v>0</v>
      </c>
      <c r="Q130" s="158">
        <v>0</v>
      </c>
      <c r="R130" s="158">
        <f t="shared" ref="R130:R139" si="2">Q130*H130</f>
        <v>0</v>
      </c>
      <c r="S130" s="158">
        <v>0</v>
      </c>
      <c r="T130" s="159">
        <f t="shared" ref="T130:T139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151</v>
      </c>
      <c r="AT130" s="160" t="s">
        <v>147</v>
      </c>
      <c r="AU130" s="160" t="s">
        <v>152</v>
      </c>
      <c r="AY130" s="14" t="s">
        <v>144</v>
      </c>
      <c r="BE130" s="161">
        <f t="shared" ref="BE130:BE139" si="4">IF(N130="základná",J130,0)</f>
        <v>0</v>
      </c>
      <c r="BF130" s="161">
        <f t="shared" ref="BF130:BF139" si="5">IF(N130="znížená",J130,0)</f>
        <v>0</v>
      </c>
      <c r="BG130" s="161">
        <f t="shared" ref="BG130:BG139" si="6">IF(N130="zákl. prenesená",J130,0)</f>
        <v>0</v>
      </c>
      <c r="BH130" s="161">
        <f t="shared" ref="BH130:BH139" si="7">IF(N130="zníž. prenesená",J130,0)</f>
        <v>0</v>
      </c>
      <c r="BI130" s="161">
        <f t="shared" ref="BI130:BI139" si="8">IF(N130="nulová",J130,0)</f>
        <v>0</v>
      </c>
      <c r="BJ130" s="14" t="s">
        <v>152</v>
      </c>
      <c r="BK130" s="161">
        <f t="shared" ref="BK130:BK139" si="9">ROUND(I130*H130,2)</f>
        <v>0</v>
      </c>
      <c r="BL130" s="14" t="s">
        <v>151</v>
      </c>
      <c r="BM130" s="160" t="s">
        <v>1325</v>
      </c>
    </row>
    <row r="131" spans="1:65" s="2" customFormat="1" ht="21.75" customHeight="1">
      <c r="A131" s="29"/>
      <c r="B131" s="147"/>
      <c r="C131" s="148" t="s">
        <v>84</v>
      </c>
      <c r="D131" s="148" t="s">
        <v>147</v>
      </c>
      <c r="E131" s="149" t="s">
        <v>1326</v>
      </c>
      <c r="F131" s="150" t="s">
        <v>1327</v>
      </c>
      <c r="G131" s="151" t="s">
        <v>354</v>
      </c>
      <c r="H131" s="152">
        <v>117.7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42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151</v>
      </c>
      <c r="AT131" s="160" t="s">
        <v>147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151</v>
      </c>
      <c r="BM131" s="160" t="s">
        <v>1328</v>
      </c>
    </row>
    <row r="132" spans="1:65" s="2" customFormat="1" ht="24.2" customHeight="1">
      <c r="A132" s="29"/>
      <c r="B132" s="147"/>
      <c r="C132" s="148" t="s">
        <v>152</v>
      </c>
      <c r="D132" s="148" t="s">
        <v>147</v>
      </c>
      <c r="E132" s="149" t="s">
        <v>1329</v>
      </c>
      <c r="F132" s="150" t="s">
        <v>1330</v>
      </c>
      <c r="G132" s="151" t="s">
        <v>354</v>
      </c>
      <c r="H132" s="152">
        <v>5.8319999999999999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42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151</v>
      </c>
      <c r="AT132" s="160" t="s">
        <v>147</v>
      </c>
      <c r="AU132" s="160" t="s">
        <v>152</v>
      </c>
      <c r="AY132" s="14" t="s">
        <v>144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152</v>
      </c>
      <c r="BK132" s="161">
        <f t="shared" si="9"/>
        <v>0</v>
      </c>
      <c r="BL132" s="14" t="s">
        <v>151</v>
      </c>
      <c r="BM132" s="160" t="s">
        <v>1331</v>
      </c>
    </row>
    <row r="133" spans="1:65" s="2" customFormat="1" ht="24.2" customHeight="1">
      <c r="A133" s="29"/>
      <c r="B133" s="147"/>
      <c r="C133" s="148" t="s">
        <v>157</v>
      </c>
      <c r="D133" s="148" t="s">
        <v>147</v>
      </c>
      <c r="E133" s="149" t="s">
        <v>1332</v>
      </c>
      <c r="F133" s="150" t="s">
        <v>1333</v>
      </c>
      <c r="G133" s="151" t="s">
        <v>354</v>
      </c>
      <c r="H133" s="152">
        <v>5.8319999999999999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42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151</v>
      </c>
      <c r="AT133" s="160" t="s">
        <v>147</v>
      </c>
      <c r="AU133" s="160" t="s">
        <v>152</v>
      </c>
      <c r="AY133" s="14" t="s">
        <v>144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152</v>
      </c>
      <c r="BK133" s="161">
        <f t="shared" si="9"/>
        <v>0</v>
      </c>
      <c r="BL133" s="14" t="s">
        <v>151</v>
      </c>
      <c r="BM133" s="160" t="s">
        <v>1334</v>
      </c>
    </row>
    <row r="134" spans="1:65" s="2" customFormat="1" ht="33" customHeight="1">
      <c r="A134" s="29"/>
      <c r="B134" s="147"/>
      <c r="C134" s="148" t="s">
        <v>151</v>
      </c>
      <c r="D134" s="148" t="s">
        <v>147</v>
      </c>
      <c r="E134" s="149" t="s">
        <v>755</v>
      </c>
      <c r="F134" s="150" t="s">
        <v>756</v>
      </c>
      <c r="G134" s="151" t="s">
        <v>354</v>
      </c>
      <c r="H134" s="152">
        <v>28.864999999999998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42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151</v>
      </c>
      <c r="AT134" s="160" t="s">
        <v>147</v>
      </c>
      <c r="AU134" s="160" t="s">
        <v>152</v>
      </c>
      <c r="AY134" s="14" t="s">
        <v>144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152</v>
      </c>
      <c r="BK134" s="161">
        <f t="shared" si="9"/>
        <v>0</v>
      </c>
      <c r="BL134" s="14" t="s">
        <v>151</v>
      </c>
      <c r="BM134" s="160" t="s">
        <v>1335</v>
      </c>
    </row>
    <row r="135" spans="1:65" s="2" customFormat="1" ht="37.9" customHeight="1">
      <c r="A135" s="29"/>
      <c r="B135" s="147"/>
      <c r="C135" s="148" t="s">
        <v>164</v>
      </c>
      <c r="D135" s="148" t="s">
        <v>147</v>
      </c>
      <c r="E135" s="149" t="s">
        <v>1336</v>
      </c>
      <c r="F135" s="150" t="s">
        <v>1337</v>
      </c>
      <c r="G135" s="151" t="s">
        <v>354</v>
      </c>
      <c r="H135" s="152">
        <v>288.64999999999998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42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151</v>
      </c>
      <c r="AT135" s="160" t="s">
        <v>147</v>
      </c>
      <c r="AU135" s="160" t="s">
        <v>152</v>
      </c>
      <c r="AY135" s="14" t="s">
        <v>144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152</v>
      </c>
      <c r="BK135" s="161">
        <f t="shared" si="9"/>
        <v>0</v>
      </c>
      <c r="BL135" s="14" t="s">
        <v>151</v>
      </c>
      <c r="BM135" s="160" t="s">
        <v>1338</v>
      </c>
    </row>
    <row r="136" spans="1:65" s="2" customFormat="1" ht="24.2" customHeight="1">
      <c r="A136" s="29"/>
      <c r="B136" s="147"/>
      <c r="C136" s="148" t="s">
        <v>145</v>
      </c>
      <c r="D136" s="148" t="s">
        <v>147</v>
      </c>
      <c r="E136" s="149" t="s">
        <v>758</v>
      </c>
      <c r="F136" s="150" t="s">
        <v>759</v>
      </c>
      <c r="G136" s="151" t="s">
        <v>354</v>
      </c>
      <c r="H136" s="152">
        <v>28.864999999999998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42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151</v>
      </c>
      <c r="AT136" s="160" t="s">
        <v>147</v>
      </c>
      <c r="AU136" s="160" t="s">
        <v>152</v>
      </c>
      <c r="AY136" s="14" t="s">
        <v>144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152</v>
      </c>
      <c r="BK136" s="161">
        <f t="shared" si="9"/>
        <v>0</v>
      </c>
      <c r="BL136" s="14" t="s">
        <v>151</v>
      </c>
      <c r="BM136" s="160" t="s">
        <v>1339</v>
      </c>
    </row>
    <row r="137" spans="1:65" s="2" customFormat="1" ht="16.5" customHeight="1">
      <c r="A137" s="29"/>
      <c r="B137" s="147"/>
      <c r="C137" s="148" t="s">
        <v>171</v>
      </c>
      <c r="D137" s="148" t="s">
        <v>147</v>
      </c>
      <c r="E137" s="149" t="s">
        <v>761</v>
      </c>
      <c r="F137" s="150" t="s">
        <v>762</v>
      </c>
      <c r="G137" s="151" t="s">
        <v>354</v>
      </c>
      <c r="H137" s="152">
        <v>28.864999999999998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42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151</v>
      </c>
      <c r="AT137" s="160" t="s">
        <v>147</v>
      </c>
      <c r="AU137" s="160" t="s">
        <v>152</v>
      </c>
      <c r="AY137" s="14" t="s">
        <v>144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152</v>
      </c>
      <c r="BK137" s="161">
        <f t="shared" si="9"/>
        <v>0</v>
      </c>
      <c r="BL137" s="14" t="s">
        <v>151</v>
      </c>
      <c r="BM137" s="160" t="s">
        <v>1340</v>
      </c>
    </row>
    <row r="138" spans="1:65" s="2" customFormat="1" ht="24.2" customHeight="1">
      <c r="A138" s="29"/>
      <c r="B138" s="147"/>
      <c r="C138" s="148" t="s">
        <v>175</v>
      </c>
      <c r="D138" s="148" t="s">
        <v>147</v>
      </c>
      <c r="E138" s="149" t="s">
        <v>764</v>
      </c>
      <c r="F138" s="150" t="s">
        <v>765</v>
      </c>
      <c r="G138" s="151" t="s">
        <v>229</v>
      </c>
      <c r="H138" s="152">
        <v>46.183999999999997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42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151</v>
      </c>
      <c r="AT138" s="160" t="s">
        <v>147</v>
      </c>
      <c r="AU138" s="160" t="s">
        <v>152</v>
      </c>
      <c r="AY138" s="14" t="s">
        <v>144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152</v>
      </c>
      <c r="BK138" s="161">
        <f t="shared" si="9"/>
        <v>0</v>
      </c>
      <c r="BL138" s="14" t="s">
        <v>151</v>
      </c>
      <c r="BM138" s="160" t="s">
        <v>1341</v>
      </c>
    </row>
    <row r="139" spans="1:65" s="2" customFormat="1" ht="24.2" customHeight="1">
      <c r="A139" s="29"/>
      <c r="B139" s="147"/>
      <c r="C139" s="148" t="s">
        <v>179</v>
      </c>
      <c r="D139" s="148" t="s">
        <v>147</v>
      </c>
      <c r="E139" s="149" t="s">
        <v>767</v>
      </c>
      <c r="F139" s="150" t="s">
        <v>768</v>
      </c>
      <c r="G139" s="151" t="s">
        <v>354</v>
      </c>
      <c r="H139" s="152">
        <v>99.474999999999994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42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151</v>
      </c>
      <c r="AT139" s="160" t="s">
        <v>147</v>
      </c>
      <c r="AU139" s="160" t="s">
        <v>152</v>
      </c>
      <c r="AY139" s="14" t="s">
        <v>144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152</v>
      </c>
      <c r="BK139" s="161">
        <f t="shared" si="9"/>
        <v>0</v>
      </c>
      <c r="BL139" s="14" t="s">
        <v>151</v>
      </c>
      <c r="BM139" s="160" t="s">
        <v>1342</v>
      </c>
    </row>
    <row r="140" spans="1:65" s="12" customFormat="1" ht="22.9" customHeight="1">
      <c r="B140" s="134"/>
      <c r="D140" s="135" t="s">
        <v>75</v>
      </c>
      <c r="E140" s="145" t="s">
        <v>152</v>
      </c>
      <c r="F140" s="145" t="s">
        <v>779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SUM(P141:P146)</f>
        <v>0</v>
      </c>
      <c r="Q140" s="140"/>
      <c r="R140" s="141">
        <f>SUM(R141:R146)</f>
        <v>49.815278280000001</v>
      </c>
      <c r="S140" s="140"/>
      <c r="T140" s="142">
        <f>SUM(T141:T146)</f>
        <v>0</v>
      </c>
      <c r="AR140" s="135" t="s">
        <v>84</v>
      </c>
      <c r="AT140" s="143" t="s">
        <v>75</v>
      </c>
      <c r="AU140" s="143" t="s">
        <v>84</v>
      </c>
      <c r="AY140" s="135" t="s">
        <v>144</v>
      </c>
      <c r="BK140" s="144">
        <f>SUM(BK141:BK146)</f>
        <v>0</v>
      </c>
    </row>
    <row r="141" spans="1:65" s="2" customFormat="1" ht="33" customHeight="1">
      <c r="A141" s="29"/>
      <c r="B141" s="147"/>
      <c r="C141" s="148" t="s">
        <v>110</v>
      </c>
      <c r="D141" s="148" t="s">
        <v>147</v>
      </c>
      <c r="E141" s="149" t="s">
        <v>1343</v>
      </c>
      <c r="F141" s="150" t="s">
        <v>1344</v>
      </c>
      <c r="G141" s="151" t="s">
        <v>150</v>
      </c>
      <c r="H141" s="152">
        <v>116.64</v>
      </c>
      <c r="I141" s="153"/>
      <c r="J141" s="154">
        <f t="shared" ref="J141:J146" si="10">ROUND(I141*H141,2)</f>
        <v>0</v>
      </c>
      <c r="K141" s="155"/>
      <c r="L141" s="30"/>
      <c r="M141" s="156" t="s">
        <v>1</v>
      </c>
      <c r="N141" s="157" t="s">
        <v>42</v>
      </c>
      <c r="O141" s="58"/>
      <c r="P141" s="158">
        <f t="shared" ref="P141:P146" si="11">O141*H141</f>
        <v>0</v>
      </c>
      <c r="Q141" s="158">
        <v>3.5074999999999999E-4</v>
      </c>
      <c r="R141" s="158">
        <f t="shared" ref="R141:R146" si="12">Q141*H141</f>
        <v>4.091148E-2</v>
      </c>
      <c r="S141" s="158">
        <v>0</v>
      </c>
      <c r="T141" s="159">
        <f t="shared" ref="T141:T146" si="13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151</v>
      </c>
      <c r="AT141" s="160" t="s">
        <v>147</v>
      </c>
      <c r="AU141" s="160" t="s">
        <v>152</v>
      </c>
      <c r="AY141" s="14" t="s">
        <v>144</v>
      </c>
      <c r="BE141" s="161">
        <f t="shared" ref="BE141:BE146" si="14">IF(N141="základná",J141,0)</f>
        <v>0</v>
      </c>
      <c r="BF141" s="161">
        <f t="shared" ref="BF141:BF146" si="15">IF(N141="znížená",J141,0)</f>
        <v>0</v>
      </c>
      <c r="BG141" s="161">
        <f t="shared" ref="BG141:BG146" si="16">IF(N141="zákl. prenesená",J141,0)</f>
        <v>0</v>
      </c>
      <c r="BH141" s="161">
        <f t="shared" ref="BH141:BH146" si="17">IF(N141="zníž. prenesená",J141,0)</f>
        <v>0</v>
      </c>
      <c r="BI141" s="161">
        <f t="shared" ref="BI141:BI146" si="18">IF(N141="nulová",J141,0)</f>
        <v>0</v>
      </c>
      <c r="BJ141" s="14" t="s">
        <v>152</v>
      </c>
      <c r="BK141" s="161">
        <f t="shared" ref="BK141:BK146" si="19">ROUND(I141*H141,2)</f>
        <v>0</v>
      </c>
      <c r="BL141" s="14" t="s">
        <v>151</v>
      </c>
      <c r="BM141" s="160" t="s">
        <v>1345</v>
      </c>
    </row>
    <row r="142" spans="1:65" s="2" customFormat="1" ht="16.5" customHeight="1">
      <c r="A142" s="29"/>
      <c r="B142" s="147"/>
      <c r="C142" s="162" t="s">
        <v>113</v>
      </c>
      <c r="D142" s="162" t="s">
        <v>263</v>
      </c>
      <c r="E142" s="163" t="s">
        <v>1346</v>
      </c>
      <c r="F142" s="164" t="s">
        <v>1347</v>
      </c>
      <c r="G142" s="165" t="s">
        <v>150</v>
      </c>
      <c r="H142" s="166">
        <v>134.136</v>
      </c>
      <c r="I142" s="167"/>
      <c r="J142" s="168">
        <f t="shared" si="10"/>
        <v>0</v>
      </c>
      <c r="K142" s="169"/>
      <c r="L142" s="170"/>
      <c r="M142" s="171" t="s">
        <v>1</v>
      </c>
      <c r="N142" s="172" t="s">
        <v>42</v>
      </c>
      <c r="O142" s="58"/>
      <c r="P142" s="158">
        <f t="shared" si="11"/>
        <v>0</v>
      </c>
      <c r="Q142" s="158">
        <v>2.9999999999999997E-4</v>
      </c>
      <c r="R142" s="158">
        <f t="shared" si="12"/>
        <v>4.0240799999999993E-2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175</v>
      </c>
      <c r="AT142" s="160" t="s">
        <v>263</v>
      </c>
      <c r="AU142" s="160" t="s">
        <v>152</v>
      </c>
      <c r="AY142" s="14" t="s">
        <v>144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152</v>
      </c>
      <c r="BK142" s="161">
        <f t="shared" si="19"/>
        <v>0</v>
      </c>
      <c r="BL142" s="14" t="s">
        <v>151</v>
      </c>
      <c r="BM142" s="160" t="s">
        <v>1348</v>
      </c>
    </row>
    <row r="143" spans="1:65" s="2" customFormat="1" ht="24.2" customHeight="1">
      <c r="A143" s="29"/>
      <c r="B143" s="147"/>
      <c r="C143" s="148" t="s">
        <v>190</v>
      </c>
      <c r="D143" s="148" t="s">
        <v>147</v>
      </c>
      <c r="E143" s="149" t="s">
        <v>1349</v>
      </c>
      <c r="F143" s="150" t="s">
        <v>1350</v>
      </c>
      <c r="G143" s="151" t="s">
        <v>354</v>
      </c>
      <c r="H143" s="152">
        <v>18.225000000000001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42</v>
      </c>
      <c r="O143" s="58"/>
      <c r="P143" s="158">
        <f t="shared" si="11"/>
        <v>0</v>
      </c>
      <c r="Q143" s="158">
        <v>1.63</v>
      </c>
      <c r="R143" s="158">
        <f t="shared" si="12"/>
        <v>29.70675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151</v>
      </c>
      <c r="AT143" s="160" t="s">
        <v>147</v>
      </c>
      <c r="AU143" s="160" t="s">
        <v>152</v>
      </c>
      <c r="AY143" s="14" t="s">
        <v>144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152</v>
      </c>
      <c r="BK143" s="161">
        <f t="shared" si="19"/>
        <v>0</v>
      </c>
      <c r="BL143" s="14" t="s">
        <v>151</v>
      </c>
      <c r="BM143" s="160" t="s">
        <v>1351</v>
      </c>
    </row>
    <row r="144" spans="1:65" s="2" customFormat="1" ht="21.75" customHeight="1">
      <c r="A144" s="29"/>
      <c r="B144" s="147"/>
      <c r="C144" s="148" t="s">
        <v>194</v>
      </c>
      <c r="D144" s="148" t="s">
        <v>147</v>
      </c>
      <c r="E144" s="149" t="s">
        <v>1352</v>
      </c>
      <c r="F144" s="150" t="s">
        <v>1353</v>
      </c>
      <c r="G144" s="151" t="s">
        <v>354</v>
      </c>
      <c r="H144" s="152">
        <v>5.8319999999999999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42</v>
      </c>
      <c r="O144" s="58"/>
      <c r="P144" s="158">
        <f t="shared" si="11"/>
        <v>0</v>
      </c>
      <c r="Q144" s="158">
        <v>1.9205000000000001</v>
      </c>
      <c r="R144" s="158">
        <f t="shared" si="12"/>
        <v>11.200356000000001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151</v>
      </c>
      <c r="AT144" s="160" t="s">
        <v>147</v>
      </c>
      <c r="AU144" s="160" t="s">
        <v>152</v>
      </c>
      <c r="AY144" s="14" t="s">
        <v>144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152</v>
      </c>
      <c r="BK144" s="161">
        <f t="shared" si="19"/>
        <v>0</v>
      </c>
      <c r="BL144" s="14" t="s">
        <v>151</v>
      </c>
      <c r="BM144" s="160" t="s">
        <v>1354</v>
      </c>
    </row>
    <row r="145" spans="1:65" s="2" customFormat="1" ht="16.5" customHeight="1">
      <c r="A145" s="29"/>
      <c r="B145" s="147"/>
      <c r="C145" s="148" t="s">
        <v>198</v>
      </c>
      <c r="D145" s="148" t="s">
        <v>147</v>
      </c>
      <c r="E145" s="149" t="s">
        <v>1355</v>
      </c>
      <c r="F145" s="150" t="s">
        <v>1356</v>
      </c>
      <c r="G145" s="151" t="s">
        <v>213</v>
      </c>
      <c r="H145" s="152">
        <v>30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42</v>
      </c>
      <c r="O145" s="58"/>
      <c r="P145" s="158">
        <f t="shared" si="11"/>
        <v>0</v>
      </c>
      <c r="Q145" s="158">
        <v>0.24683099999999999</v>
      </c>
      <c r="R145" s="158">
        <f t="shared" si="12"/>
        <v>7.4049300000000002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151</v>
      </c>
      <c r="AT145" s="160" t="s">
        <v>147</v>
      </c>
      <c r="AU145" s="160" t="s">
        <v>152</v>
      </c>
      <c r="AY145" s="14" t="s">
        <v>144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152</v>
      </c>
      <c r="BK145" s="161">
        <f t="shared" si="19"/>
        <v>0</v>
      </c>
      <c r="BL145" s="14" t="s">
        <v>151</v>
      </c>
      <c r="BM145" s="160" t="s">
        <v>1357</v>
      </c>
    </row>
    <row r="146" spans="1:65" s="2" customFormat="1" ht="24.2" customHeight="1">
      <c r="A146" s="29"/>
      <c r="B146" s="147"/>
      <c r="C146" s="148" t="s">
        <v>433</v>
      </c>
      <c r="D146" s="148" t="s">
        <v>147</v>
      </c>
      <c r="E146" s="149" t="s">
        <v>1358</v>
      </c>
      <c r="F146" s="150" t="s">
        <v>1359</v>
      </c>
      <c r="G146" s="151" t="s">
        <v>354</v>
      </c>
      <c r="H146" s="152">
        <v>0.68700000000000006</v>
      </c>
      <c r="I146" s="153"/>
      <c r="J146" s="154">
        <f t="shared" si="10"/>
        <v>0</v>
      </c>
      <c r="K146" s="155"/>
      <c r="L146" s="30"/>
      <c r="M146" s="156" t="s">
        <v>1</v>
      </c>
      <c r="N146" s="157" t="s">
        <v>42</v>
      </c>
      <c r="O146" s="58"/>
      <c r="P146" s="158">
        <f t="shared" si="11"/>
        <v>0</v>
      </c>
      <c r="Q146" s="158">
        <v>2.0699999999999998</v>
      </c>
      <c r="R146" s="158">
        <f t="shared" si="12"/>
        <v>1.4220900000000001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151</v>
      </c>
      <c r="AT146" s="160" t="s">
        <v>147</v>
      </c>
      <c r="AU146" s="160" t="s">
        <v>152</v>
      </c>
      <c r="AY146" s="14" t="s">
        <v>144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152</v>
      </c>
      <c r="BK146" s="161">
        <f t="shared" si="19"/>
        <v>0</v>
      </c>
      <c r="BL146" s="14" t="s">
        <v>151</v>
      </c>
      <c r="BM146" s="160" t="s">
        <v>1360</v>
      </c>
    </row>
    <row r="147" spans="1:65" s="12" customFormat="1" ht="22.9" customHeight="1">
      <c r="B147" s="134"/>
      <c r="D147" s="135" t="s">
        <v>75</v>
      </c>
      <c r="E147" s="145" t="s">
        <v>151</v>
      </c>
      <c r="F147" s="145" t="s">
        <v>1361</v>
      </c>
      <c r="I147" s="137"/>
      <c r="J147" s="146">
        <f>BK147</f>
        <v>0</v>
      </c>
      <c r="L147" s="134"/>
      <c r="M147" s="139"/>
      <c r="N147" s="140"/>
      <c r="O147" s="140"/>
      <c r="P147" s="141">
        <f>SUM(P148:P150)</f>
        <v>0</v>
      </c>
      <c r="Q147" s="140"/>
      <c r="R147" s="141">
        <f>SUM(R148:R150)</f>
        <v>0.73066086999999991</v>
      </c>
      <c r="S147" s="140"/>
      <c r="T147" s="142">
        <f>SUM(T148:T150)</f>
        <v>0</v>
      </c>
      <c r="AR147" s="135" t="s">
        <v>84</v>
      </c>
      <c r="AT147" s="143" t="s">
        <v>75</v>
      </c>
      <c r="AU147" s="143" t="s">
        <v>84</v>
      </c>
      <c r="AY147" s="135" t="s">
        <v>144</v>
      </c>
      <c r="BK147" s="144">
        <f>SUM(BK148:BK150)</f>
        <v>0</v>
      </c>
    </row>
    <row r="148" spans="1:65" s="2" customFormat="1" ht="24.2" customHeight="1">
      <c r="A148" s="29"/>
      <c r="B148" s="147"/>
      <c r="C148" s="148" t="s">
        <v>457</v>
      </c>
      <c r="D148" s="148" t="s">
        <v>147</v>
      </c>
      <c r="E148" s="149" t="s">
        <v>1362</v>
      </c>
      <c r="F148" s="150" t="s">
        <v>1363</v>
      </c>
      <c r="G148" s="151" t="s">
        <v>213</v>
      </c>
      <c r="H148" s="152">
        <v>7.2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42</v>
      </c>
      <c r="O148" s="58"/>
      <c r="P148" s="158">
        <f>O148*H148</f>
        <v>0</v>
      </c>
      <c r="Q148" s="158">
        <v>9.9099999999999994E-2</v>
      </c>
      <c r="R148" s="158">
        <f>Q148*H148</f>
        <v>0.71351999999999993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151</v>
      </c>
      <c r="AT148" s="160" t="s">
        <v>147</v>
      </c>
      <c r="AU148" s="160" t="s">
        <v>152</v>
      </c>
      <c r="AY148" s="14" t="s">
        <v>144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152</v>
      </c>
      <c r="BK148" s="161">
        <f>ROUND(I148*H148,2)</f>
        <v>0</v>
      </c>
      <c r="BL148" s="14" t="s">
        <v>151</v>
      </c>
      <c r="BM148" s="160" t="s">
        <v>1364</v>
      </c>
    </row>
    <row r="149" spans="1:65" s="2" customFormat="1" ht="24.2" customHeight="1">
      <c r="A149" s="29"/>
      <c r="B149" s="147"/>
      <c r="C149" s="148" t="s">
        <v>461</v>
      </c>
      <c r="D149" s="148" t="s">
        <v>147</v>
      </c>
      <c r="E149" s="149" t="s">
        <v>1365</v>
      </c>
      <c r="F149" s="150" t="s">
        <v>1366</v>
      </c>
      <c r="G149" s="151" t="s">
        <v>150</v>
      </c>
      <c r="H149" s="152">
        <v>3.9769999999999999</v>
      </c>
      <c r="I149" s="153"/>
      <c r="J149" s="154">
        <f>ROUND(I149*H149,2)</f>
        <v>0</v>
      </c>
      <c r="K149" s="155"/>
      <c r="L149" s="30"/>
      <c r="M149" s="156" t="s">
        <v>1</v>
      </c>
      <c r="N149" s="157" t="s">
        <v>42</v>
      </c>
      <c r="O149" s="58"/>
      <c r="P149" s="158">
        <f>O149*H149</f>
        <v>0</v>
      </c>
      <c r="Q149" s="158">
        <v>4.3099999999999996E-3</v>
      </c>
      <c r="R149" s="158">
        <f>Q149*H149</f>
        <v>1.7140869999999999E-2</v>
      </c>
      <c r="S149" s="158">
        <v>0</v>
      </c>
      <c r="T149" s="159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151</v>
      </c>
      <c r="AT149" s="160" t="s">
        <v>147</v>
      </c>
      <c r="AU149" s="160" t="s">
        <v>152</v>
      </c>
      <c r="AY149" s="14" t="s">
        <v>144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4" t="s">
        <v>152</v>
      </c>
      <c r="BK149" s="161">
        <f>ROUND(I149*H149,2)</f>
        <v>0</v>
      </c>
      <c r="BL149" s="14" t="s">
        <v>151</v>
      </c>
      <c r="BM149" s="160" t="s">
        <v>1367</v>
      </c>
    </row>
    <row r="150" spans="1:65" s="2" customFormat="1" ht="24.2" customHeight="1">
      <c r="A150" s="29"/>
      <c r="B150" s="147"/>
      <c r="C150" s="148" t="s">
        <v>465</v>
      </c>
      <c r="D150" s="148" t="s">
        <v>147</v>
      </c>
      <c r="E150" s="149" t="s">
        <v>1368</v>
      </c>
      <c r="F150" s="150" t="s">
        <v>1369</v>
      </c>
      <c r="G150" s="151" t="s">
        <v>150</v>
      </c>
      <c r="H150" s="152">
        <v>3.9769999999999999</v>
      </c>
      <c r="I150" s="153"/>
      <c r="J150" s="154">
        <f>ROUND(I150*H150,2)</f>
        <v>0</v>
      </c>
      <c r="K150" s="155"/>
      <c r="L150" s="30"/>
      <c r="M150" s="156" t="s">
        <v>1</v>
      </c>
      <c r="N150" s="157" t="s">
        <v>42</v>
      </c>
      <c r="O150" s="58"/>
      <c r="P150" s="158">
        <f>O150*H150</f>
        <v>0</v>
      </c>
      <c r="Q150" s="158">
        <v>0</v>
      </c>
      <c r="R150" s="158">
        <f>Q150*H150</f>
        <v>0</v>
      </c>
      <c r="S150" s="158">
        <v>0</v>
      </c>
      <c r="T150" s="159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151</v>
      </c>
      <c r="AT150" s="160" t="s">
        <v>147</v>
      </c>
      <c r="AU150" s="160" t="s">
        <v>152</v>
      </c>
      <c r="AY150" s="14" t="s">
        <v>144</v>
      </c>
      <c r="BE150" s="161">
        <f>IF(N150="základná",J150,0)</f>
        <v>0</v>
      </c>
      <c r="BF150" s="161">
        <f>IF(N150="znížená",J150,0)</f>
        <v>0</v>
      </c>
      <c r="BG150" s="161">
        <f>IF(N150="zákl. prenesená",J150,0)</f>
        <v>0</v>
      </c>
      <c r="BH150" s="161">
        <f>IF(N150="zníž. prenesená",J150,0)</f>
        <v>0</v>
      </c>
      <c r="BI150" s="161">
        <f>IF(N150="nulová",J150,0)</f>
        <v>0</v>
      </c>
      <c r="BJ150" s="14" t="s">
        <v>152</v>
      </c>
      <c r="BK150" s="161">
        <f>ROUND(I150*H150,2)</f>
        <v>0</v>
      </c>
      <c r="BL150" s="14" t="s">
        <v>151</v>
      </c>
      <c r="BM150" s="160" t="s">
        <v>1370</v>
      </c>
    </row>
    <row r="151" spans="1:65" s="12" customFormat="1" ht="22.9" customHeight="1">
      <c r="B151" s="134"/>
      <c r="D151" s="135" t="s">
        <v>75</v>
      </c>
      <c r="E151" s="145" t="s">
        <v>145</v>
      </c>
      <c r="F151" s="145" t="s">
        <v>146</v>
      </c>
      <c r="I151" s="137"/>
      <c r="J151" s="146">
        <f>BK151</f>
        <v>0</v>
      </c>
      <c r="L151" s="134"/>
      <c r="M151" s="139"/>
      <c r="N151" s="140"/>
      <c r="O151" s="140"/>
      <c r="P151" s="141">
        <f>SUM(P152:P157)</f>
        <v>0</v>
      </c>
      <c r="Q151" s="140"/>
      <c r="R151" s="141">
        <f>SUM(R152:R157)</f>
        <v>3.78430884</v>
      </c>
      <c r="S151" s="140"/>
      <c r="T151" s="142">
        <f>SUM(T152:T157)</f>
        <v>0</v>
      </c>
      <c r="AR151" s="135" t="s">
        <v>84</v>
      </c>
      <c r="AT151" s="143" t="s">
        <v>75</v>
      </c>
      <c r="AU151" s="143" t="s">
        <v>84</v>
      </c>
      <c r="AY151" s="135" t="s">
        <v>144</v>
      </c>
      <c r="BK151" s="144">
        <f>SUM(BK152:BK157)</f>
        <v>0</v>
      </c>
    </row>
    <row r="152" spans="1:65" s="2" customFormat="1" ht="24.2" customHeight="1">
      <c r="A152" s="29"/>
      <c r="B152" s="147"/>
      <c r="C152" s="148" t="s">
        <v>202</v>
      </c>
      <c r="D152" s="148" t="s">
        <v>147</v>
      </c>
      <c r="E152" s="149" t="s">
        <v>1371</v>
      </c>
      <c r="F152" s="150" t="s">
        <v>1372</v>
      </c>
      <c r="G152" s="151" t="s">
        <v>150</v>
      </c>
      <c r="H152" s="152">
        <v>94.423000000000002</v>
      </c>
      <c r="I152" s="153"/>
      <c r="J152" s="154">
        <f t="shared" ref="J152:J157" si="20">ROUND(I152*H152,2)</f>
        <v>0</v>
      </c>
      <c r="K152" s="155"/>
      <c r="L152" s="30"/>
      <c r="M152" s="156" t="s">
        <v>1</v>
      </c>
      <c r="N152" s="157" t="s">
        <v>42</v>
      </c>
      <c r="O152" s="58"/>
      <c r="P152" s="158">
        <f t="shared" ref="P152:P157" si="21">O152*H152</f>
        <v>0</v>
      </c>
      <c r="Q152" s="158">
        <v>1.0500000000000001E-2</v>
      </c>
      <c r="R152" s="158">
        <f t="shared" ref="R152:R157" si="22">Q152*H152</f>
        <v>0.99144150000000009</v>
      </c>
      <c r="S152" s="158">
        <v>0</v>
      </c>
      <c r="T152" s="159">
        <f t="shared" ref="T152:T157" si="23"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151</v>
      </c>
      <c r="AT152" s="160" t="s">
        <v>147</v>
      </c>
      <c r="AU152" s="160" t="s">
        <v>152</v>
      </c>
      <c r="AY152" s="14" t="s">
        <v>144</v>
      </c>
      <c r="BE152" s="161">
        <f t="shared" ref="BE152:BE157" si="24">IF(N152="základná",J152,0)</f>
        <v>0</v>
      </c>
      <c r="BF152" s="161">
        <f t="shared" ref="BF152:BF157" si="25">IF(N152="znížená",J152,0)</f>
        <v>0</v>
      </c>
      <c r="BG152" s="161">
        <f t="shared" ref="BG152:BG157" si="26">IF(N152="zákl. prenesená",J152,0)</f>
        <v>0</v>
      </c>
      <c r="BH152" s="161">
        <f t="shared" ref="BH152:BH157" si="27">IF(N152="zníž. prenesená",J152,0)</f>
        <v>0</v>
      </c>
      <c r="BI152" s="161">
        <f t="shared" ref="BI152:BI157" si="28">IF(N152="nulová",J152,0)</f>
        <v>0</v>
      </c>
      <c r="BJ152" s="14" t="s">
        <v>152</v>
      </c>
      <c r="BK152" s="161">
        <f t="shared" ref="BK152:BK157" si="29">ROUND(I152*H152,2)</f>
        <v>0</v>
      </c>
      <c r="BL152" s="14" t="s">
        <v>151</v>
      </c>
      <c r="BM152" s="160" t="s">
        <v>1373</v>
      </c>
    </row>
    <row r="153" spans="1:65" s="2" customFormat="1" ht="33" customHeight="1">
      <c r="A153" s="29"/>
      <c r="B153" s="147"/>
      <c r="C153" s="148" t="s">
        <v>206</v>
      </c>
      <c r="D153" s="148" t="s">
        <v>147</v>
      </c>
      <c r="E153" s="149" t="s">
        <v>1374</v>
      </c>
      <c r="F153" s="150" t="s">
        <v>1375</v>
      </c>
      <c r="G153" s="151" t="s">
        <v>150</v>
      </c>
      <c r="H153" s="152">
        <v>94.423000000000002</v>
      </c>
      <c r="I153" s="153"/>
      <c r="J153" s="154">
        <f t="shared" si="20"/>
        <v>0</v>
      </c>
      <c r="K153" s="155"/>
      <c r="L153" s="30"/>
      <c r="M153" s="156" t="s">
        <v>1</v>
      </c>
      <c r="N153" s="157" t="s">
        <v>42</v>
      </c>
      <c r="O153" s="58"/>
      <c r="P153" s="158">
        <f t="shared" si="21"/>
        <v>0</v>
      </c>
      <c r="Q153" s="158">
        <v>1.155E-2</v>
      </c>
      <c r="R153" s="158">
        <f t="shared" si="22"/>
        <v>1.09058565</v>
      </c>
      <c r="S153" s="158">
        <v>0</v>
      </c>
      <c r="T153" s="159">
        <f t="shared" si="2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151</v>
      </c>
      <c r="AT153" s="160" t="s">
        <v>147</v>
      </c>
      <c r="AU153" s="160" t="s">
        <v>152</v>
      </c>
      <c r="AY153" s="14" t="s">
        <v>144</v>
      </c>
      <c r="BE153" s="161">
        <f t="shared" si="24"/>
        <v>0</v>
      </c>
      <c r="BF153" s="161">
        <f t="shared" si="25"/>
        <v>0</v>
      </c>
      <c r="BG153" s="161">
        <f t="shared" si="26"/>
        <v>0</v>
      </c>
      <c r="BH153" s="161">
        <f t="shared" si="27"/>
        <v>0</v>
      </c>
      <c r="BI153" s="161">
        <f t="shared" si="28"/>
        <v>0</v>
      </c>
      <c r="BJ153" s="14" t="s">
        <v>152</v>
      </c>
      <c r="BK153" s="161">
        <f t="shared" si="29"/>
        <v>0</v>
      </c>
      <c r="BL153" s="14" t="s">
        <v>151</v>
      </c>
      <c r="BM153" s="160" t="s">
        <v>1376</v>
      </c>
    </row>
    <row r="154" spans="1:65" s="2" customFormat="1" ht="24.2" customHeight="1">
      <c r="A154" s="29"/>
      <c r="B154" s="147"/>
      <c r="C154" s="148" t="s">
        <v>437</v>
      </c>
      <c r="D154" s="148" t="s">
        <v>147</v>
      </c>
      <c r="E154" s="149" t="s">
        <v>1377</v>
      </c>
      <c r="F154" s="150" t="s">
        <v>1378</v>
      </c>
      <c r="G154" s="151" t="s">
        <v>354</v>
      </c>
      <c r="H154" s="152">
        <v>0.76700000000000002</v>
      </c>
      <c r="I154" s="153"/>
      <c r="J154" s="154">
        <f t="shared" si="20"/>
        <v>0</v>
      </c>
      <c r="K154" s="155"/>
      <c r="L154" s="30"/>
      <c r="M154" s="156" t="s">
        <v>1</v>
      </c>
      <c r="N154" s="157" t="s">
        <v>42</v>
      </c>
      <c r="O154" s="58"/>
      <c r="P154" s="158">
        <f t="shared" si="21"/>
        <v>0</v>
      </c>
      <c r="Q154" s="158">
        <v>2.19407</v>
      </c>
      <c r="R154" s="158">
        <f t="shared" si="22"/>
        <v>1.6828516899999999</v>
      </c>
      <c r="S154" s="158">
        <v>0</v>
      </c>
      <c r="T154" s="159">
        <f t="shared" si="2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151</v>
      </c>
      <c r="AT154" s="160" t="s">
        <v>147</v>
      </c>
      <c r="AU154" s="160" t="s">
        <v>152</v>
      </c>
      <c r="AY154" s="14" t="s">
        <v>144</v>
      </c>
      <c r="BE154" s="161">
        <f t="shared" si="24"/>
        <v>0</v>
      </c>
      <c r="BF154" s="161">
        <f t="shared" si="25"/>
        <v>0</v>
      </c>
      <c r="BG154" s="161">
        <f t="shared" si="26"/>
        <v>0</v>
      </c>
      <c r="BH154" s="161">
        <f t="shared" si="27"/>
        <v>0</v>
      </c>
      <c r="BI154" s="161">
        <f t="shared" si="28"/>
        <v>0</v>
      </c>
      <c r="BJ154" s="14" t="s">
        <v>152</v>
      </c>
      <c r="BK154" s="161">
        <f t="shared" si="29"/>
        <v>0</v>
      </c>
      <c r="BL154" s="14" t="s">
        <v>151</v>
      </c>
      <c r="BM154" s="160" t="s">
        <v>1379</v>
      </c>
    </row>
    <row r="155" spans="1:65" s="2" customFormat="1" ht="24.2" customHeight="1">
      <c r="A155" s="29"/>
      <c r="B155" s="147"/>
      <c r="C155" s="148" t="s">
        <v>445</v>
      </c>
      <c r="D155" s="148" t="s">
        <v>147</v>
      </c>
      <c r="E155" s="149" t="s">
        <v>1380</v>
      </c>
      <c r="F155" s="150" t="s">
        <v>1381</v>
      </c>
      <c r="G155" s="151" t="s">
        <v>354</v>
      </c>
      <c r="H155" s="152">
        <v>0.76700000000000002</v>
      </c>
      <c r="I155" s="153"/>
      <c r="J155" s="154">
        <f t="shared" si="20"/>
        <v>0</v>
      </c>
      <c r="K155" s="155"/>
      <c r="L155" s="30"/>
      <c r="M155" s="156" t="s">
        <v>1</v>
      </c>
      <c r="N155" s="157" t="s">
        <v>42</v>
      </c>
      <c r="O155" s="58"/>
      <c r="P155" s="158">
        <f t="shared" si="21"/>
        <v>0</v>
      </c>
      <c r="Q155" s="158">
        <v>0.01</v>
      </c>
      <c r="R155" s="158">
        <f t="shared" si="22"/>
        <v>7.6700000000000006E-3</v>
      </c>
      <c r="S155" s="158">
        <v>0</v>
      </c>
      <c r="T155" s="159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151</v>
      </c>
      <c r="AT155" s="160" t="s">
        <v>147</v>
      </c>
      <c r="AU155" s="160" t="s">
        <v>152</v>
      </c>
      <c r="AY155" s="14" t="s">
        <v>144</v>
      </c>
      <c r="BE155" s="161">
        <f t="shared" si="24"/>
        <v>0</v>
      </c>
      <c r="BF155" s="161">
        <f t="shared" si="25"/>
        <v>0</v>
      </c>
      <c r="BG155" s="161">
        <f t="shared" si="26"/>
        <v>0</v>
      </c>
      <c r="BH155" s="161">
        <f t="shared" si="27"/>
        <v>0</v>
      </c>
      <c r="BI155" s="161">
        <f t="shared" si="28"/>
        <v>0</v>
      </c>
      <c r="BJ155" s="14" t="s">
        <v>152</v>
      </c>
      <c r="BK155" s="161">
        <f t="shared" si="29"/>
        <v>0</v>
      </c>
      <c r="BL155" s="14" t="s">
        <v>151</v>
      </c>
      <c r="BM155" s="160" t="s">
        <v>1382</v>
      </c>
    </row>
    <row r="156" spans="1:65" s="2" customFormat="1" ht="33" customHeight="1">
      <c r="A156" s="29"/>
      <c r="B156" s="147"/>
      <c r="C156" s="148" t="s">
        <v>449</v>
      </c>
      <c r="D156" s="148" t="s">
        <v>147</v>
      </c>
      <c r="E156" s="149" t="s">
        <v>1383</v>
      </c>
      <c r="F156" s="150" t="s">
        <v>1384</v>
      </c>
      <c r="G156" s="151" t="s">
        <v>354</v>
      </c>
      <c r="H156" s="152">
        <v>0.76700000000000002</v>
      </c>
      <c r="I156" s="153"/>
      <c r="J156" s="154">
        <f t="shared" si="20"/>
        <v>0</v>
      </c>
      <c r="K156" s="155"/>
      <c r="L156" s="30"/>
      <c r="M156" s="156" t="s">
        <v>1</v>
      </c>
      <c r="N156" s="157" t="s">
        <v>42</v>
      </c>
      <c r="O156" s="58"/>
      <c r="P156" s="158">
        <f t="shared" si="21"/>
        <v>0</v>
      </c>
      <c r="Q156" s="158">
        <v>0</v>
      </c>
      <c r="R156" s="158">
        <f t="shared" si="22"/>
        <v>0</v>
      </c>
      <c r="S156" s="158">
        <v>0</v>
      </c>
      <c r="T156" s="159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151</v>
      </c>
      <c r="AT156" s="160" t="s">
        <v>147</v>
      </c>
      <c r="AU156" s="160" t="s">
        <v>152</v>
      </c>
      <c r="AY156" s="14" t="s">
        <v>144</v>
      </c>
      <c r="BE156" s="161">
        <f t="shared" si="24"/>
        <v>0</v>
      </c>
      <c r="BF156" s="161">
        <f t="shared" si="25"/>
        <v>0</v>
      </c>
      <c r="BG156" s="161">
        <f t="shared" si="26"/>
        <v>0</v>
      </c>
      <c r="BH156" s="161">
        <f t="shared" si="27"/>
        <v>0</v>
      </c>
      <c r="BI156" s="161">
        <f t="shared" si="28"/>
        <v>0</v>
      </c>
      <c r="BJ156" s="14" t="s">
        <v>152</v>
      </c>
      <c r="BK156" s="161">
        <f t="shared" si="29"/>
        <v>0</v>
      </c>
      <c r="BL156" s="14" t="s">
        <v>151</v>
      </c>
      <c r="BM156" s="160" t="s">
        <v>1385</v>
      </c>
    </row>
    <row r="157" spans="1:65" s="2" customFormat="1" ht="37.9" customHeight="1">
      <c r="A157" s="29"/>
      <c r="B157" s="147"/>
      <c r="C157" s="148" t="s">
        <v>453</v>
      </c>
      <c r="D157" s="148" t="s">
        <v>147</v>
      </c>
      <c r="E157" s="149" t="s">
        <v>1386</v>
      </c>
      <c r="F157" s="150" t="s">
        <v>1387</v>
      </c>
      <c r="G157" s="151" t="s">
        <v>150</v>
      </c>
      <c r="H157" s="152">
        <v>4.8</v>
      </c>
      <c r="I157" s="153"/>
      <c r="J157" s="154">
        <f t="shared" si="20"/>
        <v>0</v>
      </c>
      <c r="K157" s="155"/>
      <c r="L157" s="30"/>
      <c r="M157" s="156" t="s">
        <v>1</v>
      </c>
      <c r="N157" s="157" t="s">
        <v>42</v>
      </c>
      <c r="O157" s="58"/>
      <c r="P157" s="158">
        <f t="shared" si="21"/>
        <v>0</v>
      </c>
      <c r="Q157" s="158">
        <v>2.4499999999999999E-3</v>
      </c>
      <c r="R157" s="158">
        <f t="shared" si="22"/>
        <v>1.176E-2</v>
      </c>
      <c r="S157" s="158">
        <v>0</v>
      </c>
      <c r="T157" s="159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151</v>
      </c>
      <c r="AT157" s="160" t="s">
        <v>147</v>
      </c>
      <c r="AU157" s="160" t="s">
        <v>152</v>
      </c>
      <c r="AY157" s="14" t="s">
        <v>144</v>
      </c>
      <c r="BE157" s="161">
        <f t="shared" si="24"/>
        <v>0</v>
      </c>
      <c r="BF157" s="161">
        <f t="shared" si="25"/>
        <v>0</v>
      </c>
      <c r="BG157" s="161">
        <f t="shared" si="26"/>
        <v>0</v>
      </c>
      <c r="BH157" s="161">
        <f t="shared" si="27"/>
        <v>0</v>
      </c>
      <c r="BI157" s="161">
        <f t="shared" si="28"/>
        <v>0</v>
      </c>
      <c r="BJ157" s="14" t="s">
        <v>152</v>
      </c>
      <c r="BK157" s="161">
        <f t="shared" si="29"/>
        <v>0</v>
      </c>
      <c r="BL157" s="14" t="s">
        <v>151</v>
      </c>
      <c r="BM157" s="160" t="s">
        <v>1388</v>
      </c>
    </row>
    <row r="158" spans="1:65" s="12" customFormat="1" ht="22.9" customHeight="1">
      <c r="B158" s="134"/>
      <c r="D158" s="135" t="s">
        <v>75</v>
      </c>
      <c r="E158" s="145" t="s">
        <v>179</v>
      </c>
      <c r="F158" s="145" t="s">
        <v>186</v>
      </c>
      <c r="I158" s="137"/>
      <c r="J158" s="146">
        <f>BK158</f>
        <v>0</v>
      </c>
      <c r="L158" s="134"/>
      <c r="M158" s="139"/>
      <c r="N158" s="140"/>
      <c r="O158" s="140"/>
      <c r="P158" s="141">
        <f>SUM(P159:P168)</f>
        <v>0</v>
      </c>
      <c r="Q158" s="140"/>
      <c r="R158" s="141">
        <f>SUM(R159:R168)</f>
        <v>1.6972316000000003</v>
      </c>
      <c r="S158" s="140"/>
      <c r="T158" s="142">
        <f>SUM(T159:T168)</f>
        <v>16.515678999999999</v>
      </c>
      <c r="AR158" s="135" t="s">
        <v>84</v>
      </c>
      <c r="AT158" s="143" t="s">
        <v>75</v>
      </c>
      <c r="AU158" s="143" t="s">
        <v>84</v>
      </c>
      <c r="AY158" s="135" t="s">
        <v>144</v>
      </c>
      <c r="BK158" s="144">
        <f>SUM(BK159:BK168)</f>
        <v>0</v>
      </c>
    </row>
    <row r="159" spans="1:65" s="2" customFormat="1" ht="24.2" customHeight="1">
      <c r="A159" s="29"/>
      <c r="B159" s="147"/>
      <c r="C159" s="148" t="s">
        <v>469</v>
      </c>
      <c r="D159" s="148" t="s">
        <v>147</v>
      </c>
      <c r="E159" s="149" t="s">
        <v>1389</v>
      </c>
      <c r="F159" s="150" t="s">
        <v>1390</v>
      </c>
      <c r="G159" s="151" t="s">
        <v>213</v>
      </c>
      <c r="H159" s="152">
        <v>2.85</v>
      </c>
      <c r="I159" s="153"/>
      <c r="J159" s="154">
        <f t="shared" ref="J159:J168" si="30">ROUND(I159*H159,2)</f>
        <v>0</v>
      </c>
      <c r="K159" s="155"/>
      <c r="L159" s="30"/>
      <c r="M159" s="156" t="s">
        <v>1</v>
      </c>
      <c r="N159" s="157" t="s">
        <v>42</v>
      </c>
      <c r="O159" s="58"/>
      <c r="P159" s="158">
        <f t="shared" ref="P159:P168" si="31">O159*H159</f>
        <v>0</v>
      </c>
      <c r="Q159" s="158">
        <v>0.20416000000000001</v>
      </c>
      <c r="R159" s="158">
        <f t="shared" ref="R159:R168" si="32">Q159*H159</f>
        <v>0.58185600000000004</v>
      </c>
      <c r="S159" s="158">
        <v>0</v>
      </c>
      <c r="T159" s="159">
        <f t="shared" ref="T159:T168" si="3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151</v>
      </c>
      <c r="AT159" s="160" t="s">
        <v>147</v>
      </c>
      <c r="AU159" s="160" t="s">
        <v>152</v>
      </c>
      <c r="AY159" s="14" t="s">
        <v>144</v>
      </c>
      <c r="BE159" s="161">
        <f t="shared" ref="BE159:BE168" si="34">IF(N159="základná",J159,0)</f>
        <v>0</v>
      </c>
      <c r="BF159" s="161">
        <f t="shared" ref="BF159:BF168" si="35">IF(N159="znížená",J159,0)</f>
        <v>0</v>
      </c>
      <c r="BG159" s="161">
        <f t="shared" ref="BG159:BG168" si="36">IF(N159="zákl. prenesená",J159,0)</f>
        <v>0</v>
      </c>
      <c r="BH159" s="161">
        <f t="shared" ref="BH159:BH168" si="37">IF(N159="zníž. prenesená",J159,0)</f>
        <v>0</v>
      </c>
      <c r="BI159" s="161">
        <f t="shared" ref="BI159:BI168" si="38">IF(N159="nulová",J159,0)</f>
        <v>0</v>
      </c>
      <c r="BJ159" s="14" t="s">
        <v>152</v>
      </c>
      <c r="BK159" s="161">
        <f t="shared" ref="BK159:BK168" si="39">ROUND(I159*H159,2)</f>
        <v>0</v>
      </c>
      <c r="BL159" s="14" t="s">
        <v>151</v>
      </c>
      <c r="BM159" s="160" t="s">
        <v>1391</v>
      </c>
    </row>
    <row r="160" spans="1:65" s="2" customFormat="1" ht="21.75" customHeight="1">
      <c r="A160" s="29"/>
      <c r="B160" s="147"/>
      <c r="C160" s="162" t="s">
        <v>473</v>
      </c>
      <c r="D160" s="162" t="s">
        <v>263</v>
      </c>
      <c r="E160" s="163" t="s">
        <v>1392</v>
      </c>
      <c r="F160" s="164" t="s">
        <v>1393</v>
      </c>
      <c r="G160" s="165" t="s">
        <v>260</v>
      </c>
      <c r="H160" s="166">
        <v>18</v>
      </c>
      <c r="I160" s="167"/>
      <c r="J160" s="168">
        <f t="shared" si="30"/>
        <v>0</v>
      </c>
      <c r="K160" s="169"/>
      <c r="L160" s="170"/>
      <c r="M160" s="171" t="s">
        <v>1</v>
      </c>
      <c r="N160" s="172" t="s">
        <v>42</v>
      </c>
      <c r="O160" s="58"/>
      <c r="P160" s="158">
        <f t="shared" si="31"/>
        <v>0</v>
      </c>
      <c r="Q160" s="158">
        <v>3.27E-2</v>
      </c>
      <c r="R160" s="158">
        <f t="shared" si="32"/>
        <v>0.58860000000000001</v>
      </c>
      <c r="S160" s="158">
        <v>0</v>
      </c>
      <c r="T160" s="159">
        <f t="shared" si="3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175</v>
      </c>
      <c r="AT160" s="160" t="s">
        <v>263</v>
      </c>
      <c r="AU160" s="160" t="s">
        <v>152</v>
      </c>
      <c r="AY160" s="14" t="s">
        <v>144</v>
      </c>
      <c r="BE160" s="161">
        <f t="shared" si="34"/>
        <v>0</v>
      </c>
      <c r="BF160" s="161">
        <f t="shared" si="35"/>
        <v>0</v>
      </c>
      <c r="BG160" s="161">
        <f t="shared" si="36"/>
        <v>0</v>
      </c>
      <c r="BH160" s="161">
        <f t="shared" si="37"/>
        <v>0</v>
      </c>
      <c r="BI160" s="161">
        <f t="shared" si="38"/>
        <v>0</v>
      </c>
      <c r="BJ160" s="14" t="s">
        <v>152</v>
      </c>
      <c r="BK160" s="161">
        <f t="shared" si="39"/>
        <v>0</v>
      </c>
      <c r="BL160" s="14" t="s">
        <v>151</v>
      </c>
      <c r="BM160" s="160" t="s">
        <v>1394</v>
      </c>
    </row>
    <row r="161" spans="1:65" s="2" customFormat="1" ht="33" customHeight="1">
      <c r="A161" s="29"/>
      <c r="B161" s="147"/>
      <c r="C161" s="148" t="s">
        <v>477</v>
      </c>
      <c r="D161" s="148" t="s">
        <v>147</v>
      </c>
      <c r="E161" s="149" t="s">
        <v>1395</v>
      </c>
      <c r="F161" s="150" t="s">
        <v>1396</v>
      </c>
      <c r="G161" s="151" t="s">
        <v>354</v>
      </c>
      <c r="H161" s="152">
        <v>0.23599999999999999</v>
      </c>
      <c r="I161" s="153"/>
      <c r="J161" s="154">
        <f t="shared" si="30"/>
        <v>0</v>
      </c>
      <c r="K161" s="155"/>
      <c r="L161" s="30"/>
      <c r="M161" s="156" t="s">
        <v>1</v>
      </c>
      <c r="N161" s="157" t="s">
        <v>42</v>
      </c>
      <c r="O161" s="58"/>
      <c r="P161" s="158">
        <f t="shared" si="31"/>
        <v>0</v>
      </c>
      <c r="Q161" s="158">
        <v>2.2321</v>
      </c>
      <c r="R161" s="158">
        <f t="shared" si="32"/>
        <v>0.52677560000000001</v>
      </c>
      <c r="S161" s="158">
        <v>0</v>
      </c>
      <c r="T161" s="159">
        <f t="shared" si="3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151</v>
      </c>
      <c r="AT161" s="160" t="s">
        <v>147</v>
      </c>
      <c r="AU161" s="160" t="s">
        <v>152</v>
      </c>
      <c r="AY161" s="14" t="s">
        <v>144</v>
      </c>
      <c r="BE161" s="161">
        <f t="shared" si="34"/>
        <v>0</v>
      </c>
      <c r="BF161" s="161">
        <f t="shared" si="35"/>
        <v>0</v>
      </c>
      <c r="BG161" s="161">
        <f t="shared" si="36"/>
        <v>0</v>
      </c>
      <c r="BH161" s="161">
        <f t="shared" si="37"/>
        <v>0</v>
      </c>
      <c r="BI161" s="161">
        <f t="shared" si="38"/>
        <v>0</v>
      </c>
      <c r="BJ161" s="14" t="s">
        <v>152</v>
      </c>
      <c r="BK161" s="161">
        <f t="shared" si="39"/>
        <v>0</v>
      </c>
      <c r="BL161" s="14" t="s">
        <v>151</v>
      </c>
      <c r="BM161" s="160" t="s">
        <v>1397</v>
      </c>
    </row>
    <row r="162" spans="1:65" s="2" customFormat="1" ht="37.9" customHeight="1">
      <c r="A162" s="29"/>
      <c r="B162" s="147"/>
      <c r="C162" s="148" t="s">
        <v>210</v>
      </c>
      <c r="D162" s="148" t="s">
        <v>147</v>
      </c>
      <c r="E162" s="149" t="s">
        <v>1398</v>
      </c>
      <c r="F162" s="150" t="s">
        <v>1399</v>
      </c>
      <c r="G162" s="151" t="s">
        <v>354</v>
      </c>
      <c r="H162" s="152">
        <v>4.3739999999999997</v>
      </c>
      <c r="I162" s="153"/>
      <c r="J162" s="154">
        <f t="shared" si="30"/>
        <v>0</v>
      </c>
      <c r="K162" s="155"/>
      <c r="L162" s="30"/>
      <c r="M162" s="156" t="s">
        <v>1</v>
      </c>
      <c r="N162" s="157" t="s">
        <v>42</v>
      </c>
      <c r="O162" s="58"/>
      <c r="P162" s="158">
        <f t="shared" si="31"/>
        <v>0</v>
      </c>
      <c r="Q162" s="158">
        <v>0</v>
      </c>
      <c r="R162" s="158">
        <f t="shared" si="32"/>
        <v>0</v>
      </c>
      <c r="S162" s="158">
        <v>2.2000000000000002</v>
      </c>
      <c r="T162" s="159">
        <f t="shared" si="33"/>
        <v>9.6227999999999998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151</v>
      </c>
      <c r="AT162" s="160" t="s">
        <v>147</v>
      </c>
      <c r="AU162" s="160" t="s">
        <v>152</v>
      </c>
      <c r="AY162" s="14" t="s">
        <v>144</v>
      </c>
      <c r="BE162" s="161">
        <f t="shared" si="34"/>
        <v>0</v>
      </c>
      <c r="BF162" s="161">
        <f t="shared" si="35"/>
        <v>0</v>
      </c>
      <c r="BG162" s="161">
        <f t="shared" si="36"/>
        <v>0</v>
      </c>
      <c r="BH162" s="161">
        <f t="shared" si="37"/>
        <v>0</v>
      </c>
      <c r="BI162" s="161">
        <f t="shared" si="38"/>
        <v>0</v>
      </c>
      <c r="BJ162" s="14" t="s">
        <v>152</v>
      </c>
      <c r="BK162" s="161">
        <f t="shared" si="39"/>
        <v>0</v>
      </c>
      <c r="BL162" s="14" t="s">
        <v>151</v>
      </c>
      <c r="BM162" s="160" t="s">
        <v>1400</v>
      </c>
    </row>
    <row r="163" spans="1:65" s="2" customFormat="1" ht="24.2" customHeight="1">
      <c r="A163" s="29"/>
      <c r="B163" s="147"/>
      <c r="C163" s="148" t="s">
        <v>215</v>
      </c>
      <c r="D163" s="148" t="s">
        <v>147</v>
      </c>
      <c r="E163" s="149" t="s">
        <v>1401</v>
      </c>
      <c r="F163" s="150" t="s">
        <v>1402</v>
      </c>
      <c r="G163" s="151" t="s">
        <v>150</v>
      </c>
      <c r="H163" s="152">
        <v>94.423000000000002</v>
      </c>
      <c r="I163" s="153"/>
      <c r="J163" s="154">
        <f t="shared" si="30"/>
        <v>0</v>
      </c>
      <c r="K163" s="155"/>
      <c r="L163" s="30"/>
      <c r="M163" s="156" t="s">
        <v>1</v>
      </c>
      <c r="N163" s="157" t="s">
        <v>42</v>
      </c>
      <c r="O163" s="58"/>
      <c r="P163" s="158">
        <f t="shared" si="31"/>
        <v>0</v>
      </c>
      <c r="Q163" s="158">
        <v>0</v>
      </c>
      <c r="R163" s="158">
        <f t="shared" si="32"/>
        <v>0</v>
      </c>
      <c r="S163" s="158">
        <v>7.2999999999999995E-2</v>
      </c>
      <c r="T163" s="159">
        <f t="shared" si="33"/>
        <v>6.8928789999999998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151</v>
      </c>
      <c r="AT163" s="160" t="s">
        <v>147</v>
      </c>
      <c r="AU163" s="160" t="s">
        <v>152</v>
      </c>
      <c r="AY163" s="14" t="s">
        <v>144</v>
      </c>
      <c r="BE163" s="161">
        <f t="shared" si="34"/>
        <v>0</v>
      </c>
      <c r="BF163" s="161">
        <f t="shared" si="35"/>
        <v>0</v>
      </c>
      <c r="BG163" s="161">
        <f t="shared" si="36"/>
        <v>0</v>
      </c>
      <c r="BH163" s="161">
        <f t="shared" si="37"/>
        <v>0</v>
      </c>
      <c r="BI163" s="161">
        <f t="shared" si="38"/>
        <v>0</v>
      </c>
      <c r="BJ163" s="14" t="s">
        <v>152</v>
      </c>
      <c r="BK163" s="161">
        <f t="shared" si="39"/>
        <v>0</v>
      </c>
      <c r="BL163" s="14" t="s">
        <v>151</v>
      </c>
      <c r="BM163" s="160" t="s">
        <v>1403</v>
      </c>
    </row>
    <row r="164" spans="1:65" s="2" customFormat="1" ht="21.75" customHeight="1">
      <c r="A164" s="29"/>
      <c r="B164" s="147"/>
      <c r="C164" s="148" t="s">
        <v>219</v>
      </c>
      <c r="D164" s="148" t="s">
        <v>147</v>
      </c>
      <c r="E164" s="149" t="s">
        <v>227</v>
      </c>
      <c r="F164" s="150" t="s">
        <v>228</v>
      </c>
      <c r="G164" s="151" t="s">
        <v>229</v>
      </c>
      <c r="H164" s="152">
        <v>16.515999999999998</v>
      </c>
      <c r="I164" s="153"/>
      <c r="J164" s="154">
        <f t="shared" si="30"/>
        <v>0</v>
      </c>
      <c r="K164" s="155"/>
      <c r="L164" s="30"/>
      <c r="M164" s="156" t="s">
        <v>1</v>
      </c>
      <c r="N164" s="157" t="s">
        <v>42</v>
      </c>
      <c r="O164" s="58"/>
      <c r="P164" s="158">
        <f t="shared" si="31"/>
        <v>0</v>
      </c>
      <c r="Q164" s="158">
        <v>0</v>
      </c>
      <c r="R164" s="158">
        <f t="shared" si="32"/>
        <v>0</v>
      </c>
      <c r="S164" s="158">
        <v>0</v>
      </c>
      <c r="T164" s="159">
        <f t="shared" si="3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151</v>
      </c>
      <c r="AT164" s="160" t="s">
        <v>147</v>
      </c>
      <c r="AU164" s="160" t="s">
        <v>152</v>
      </c>
      <c r="AY164" s="14" t="s">
        <v>144</v>
      </c>
      <c r="BE164" s="161">
        <f t="shared" si="34"/>
        <v>0</v>
      </c>
      <c r="BF164" s="161">
        <f t="shared" si="35"/>
        <v>0</v>
      </c>
      <c r="BG164" s="161">
        <f t="shared" si="36"/>
        <v>0</v>
      </c>
      <c r="BH164" s="161">
        <f t="shared" si="37"/>
        <v>0</v>
      </c>
      <c r="BI164" s="161">
        <f t="shared" si="38"/>
        <v>0</v>
      </c>
      <c r="BJ164" s="14" t="s">
        <v>152</v>
      </c>
      <c r="BK164" s="161">
        <f t="shared" si="39"/>
        <v>0</v>
      </c>
      <c r="BL164" s="14" t="s">
        <v>151</v>
      </c>
      <c r="BM164" s="160" t="s">
        <v>1404</v>
      </c>
    </row>
    <row r="165" spans="1:65" s="2" customFormat="1" ht="24.2" customHeight="1">
      <c r="A165" s="29"/>
      <c r="B165" s="147"/>
      <c r="C165" s="148" t="s">
        <v>7</v>
      </c>
      <c r="D165" s="148" t="s">
        <v>147</v>
      </c>
      <c r="E165" s="149" t="s">
        <v>232</v>
      </c>
      <c r="F165" s="150" t="s">
        <v>233</v>
      </c>
      <c r="G165" s="151" t="s">
        <v>229</v>
      </c>
      <c r="H165" s="152">
        <v>165.16</v>
      </c>
      <c r="I165" s="153"/>
      <c r="J165" s="154">
        <f t="shared" si="30"/>
        <v>0</v>
      </c>
      <c r="K165" s="155"/>
      <c r="L165" s="30"/>
      <c r="M165" s="156" t="s">
        <v>1</v>
      </c>
      <c r="N165" s="157" t="s">
        <v>42</v>
      </c>
      <c r="O165" s="58"/>
      <c r="P165" s="158">
        <f t="shared" si="31"/>
        <v>0</v>
      </c>
      <c r="Q165" s="158">
        <v>0</v>
      </c>
      <c r="R165" s="158">
        <f t="shared" si="32"/>
        <v>0</v>
      </c>
      <c r="S165" s="158">
        <v>0</v>
      </c>
      <c r="T165" s="159">
        <f t="shared" si="3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151</v>
      </c>
      <c r="AT165" s="160" t="s">
        <v>147</v>
      </c>
      <c r="AU165" s="160" t="s">
        <v>152</v>
      </c>
      <c r="AY165" s="14" t="s">
        <v>144</v>
      </c>
      <c r="BE165" s="161">
        <f t="shared" si="34"/>
        <v>0</v>
      </c>
      <c r="BF165" s="161">
        <f t="shared" si="35"/>
        <v>0</v>
      </c>
      <c r="BG165" s="161">
        <f t="shared" si="36"/>
        <v>0</v>
      </c>
      <c r="BH165" s="161">
        <f t="shared" si="37"/>
        <v>0</v>
      </c>
      <c r="BI165" s="161">
        <f t="shared" si="38"/>
        <v>0</v>
      </c>
      <c r="BJ165" s="14" t="s">
        <v>152</v>
      </c>
      <c r="BK165" s="161">
        <f t="shared" si="39"/>
        <v>0</v>
      </c>
      <c r="BL165" s="14" t="s">
        <v>151</v>
      </c>
      <c r="BM165" s="160" t="s">
        <v>1405</v>
      </c>
    </row>
    <row r="166" spans="1:65" s="2" customFormat="1" ht="24.2" customHeight="1">
      <c r="A166" s="29"/>
      <c r="B166" s="147"/>
      <c r="C166" s="148" t="s">
        <v>226</v>
      </c>
      <c r="D166" s="148" t="s">
        <v>147</v>
      </c>
      <c r="E166" s="149" t="s">
        <v>236</v>
      </c>
      <c r="F166" s="150" t="s">
        <v>237</v>
      </c>
      <c r="G166" s="151" t="s">
        <v>229</v>
      </c>
      <c r="H166" s="152">
        <v>16.515999999999998</v>
      </c>
      <c r="I166" s="153"/>
      <c r="J166" s="154">
        <f t="shared" si="30"/>
        <v>0</v>
      </c>
      <c r="K166" s="155"/>
      <c r="L166" s="30"/>
      <c r="M166" s="156" t="s">
        <v>1</v>
      </c>
      <c r="N166" s="157" t="s">
        <v>42</v>
      </c>
      <c r="O166" s="58"/>
      <c r="P166" s="158">
        <f t="shared" si="31"/>
        <v>0</v>
      </c>
      <c r="Q166" s="158">
        <v>0</v>
      </c>
      <c r="R166" s="158">
        <f t="shared" si="32"/>
        <v>0</v>
      </c>
      <c r="S166" s="158">
        <v>0</v>
      </c>
      <c r="T166" s="159">
        <f t="shared" si="3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151</v>
      </c>
      <c r="AT166" s="160" t="s">
        <v>147</v>
      </c>
      <c r="AU166" s="160" t="s">
        <v>152</v>
      </c>
      <c r="AY166" s="14" t="s">
        <v>144</v>
      </c>
      <c r="BE166" s="161">
        <f t="shared" si="34"/>
        <v>0</v>
      </c>
      <c r="BF166" s="161">
        <f t="shared" si="35"/>
        <v>0</v>
      </c>
      <c r="BG166" s="161">
        <f t="shared" si="36"/>
        <v>0</v>
      </c>
      <c r="BH166" s="161">
        <f t="shared" si="37"/>
        <v>0</v>
      </c>
      <c r="BI166" s="161">
        <f t="shared" si="38"/>
        <v>0</v>
      </c>
      <c r="BJ166" s="14" t="s">
        <v>152</v>
      </c>
      <c r="BK166" s="161">
        <f t="shared" si="39"/>
        <v>0</v>
      </c>
      <c r="BL166" s="14" t="s">
        <v>151</v>
      </c>
      <c r="BM166" s="160" t="s">
        <v>1406</v>
      </c>
    </row>
    <row r="167" spans="1:65" s="2" customFormat="1" ht="24.2" customHeight="1">
      <c r="A167" s="29"/>
      <c r="B167" s="147"/>
      <c r="C167" s="148" t="s">
        <v>231</v>
      </c>
      <c r="D167" s="148" t="s">
        <v>147</v>
      </c>
      <c r="E167" s="149" t="s">
        <v>240</v>
      </c>
      <c r="F167" s="150" t="s">
        <v>241</v>
      </c>
      <c r="G167" s="151" t="s">
        <v>229</v>
      </c>
      <c r="H167" s="152">
        <v>33.031999999999996</v>
      </c>
      <c r="I167" s="153"/>
      <c r="J167" s="154">
        <f t="shared" si="30"/>
        <v>0</v>
      </c>
      <c r="K167" s="155"/>
      <c r="L167" s="30"/>
      <c r="M167" s="156" t="s">
        <v>1</v>
      </c>
      <c r="N167" s="157" t="s">
        <v>42</v>
      </c>
      <c r="O167" s="58"/>
      <c r="P167" s="158">
        <f t="shared" si="31"/>
        <v>0</v>
      </c>
      <c r="Q167" s="158">
        <v>0</v>
      </c>
      <c r="R167" s="158">
        <f t="shared" si="32"/>
        <v>0</v>
      </c>
      <c r="S167" s="158">
        <v>0</v>
      </c>
      <c r="T167" s="159">
        <f t="shared" si="3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151</v>
      </c>
      <c r="AT167" s="160" t="s">
        <v>147</v>
      </c>
      <c r="AU167" s="160" t="s">
        <v>152</v>
      </c>
      <c r="AY167" s="14" t="s">
        <v>144</v>
      </c>
      <c r="BE167" s="161">
        <f t="shared" si="34"/>
        <v>0</v>
      </c>
      <c r="BF167" s="161">
        <f t="shared" si="35"/>
        <v>0</v>
      </c>
      <c r="BG167" s="161">
        <f t="shared" si="36"/>
        <v>0</v>
      </c>
      <c r="BH167" s="161">
        <f t="shared" si="37"/>
        <v>0</v>
      </c>
      <c r="BI167" s="161">
        <f t="shared" si="38"/>
        <v>0</v>
      </c>
      <c r="BJ167" s="14" t="s">
        <v>152</v>
      </c>
      <c r="BK167" s="161">
        <f t="shared" si="39"/>
        <v>0</v>
      </c>
      <c r="BL167" s="14" t="s">
        <v>151</v>
      </c>
      <c r="BM167" s="160" t="s">
        <v>1407</v>
      </c>
    </row>
    <row r="168" spans="1:65" s="2" customFormat="1" ht="24.2" customHeight="1">
      <c r="A168" s="29"/>
      <c r="B168" s="147"/>
      <c r="C168" s="148" t="s">
        <v>235</v>
      </c>
      <c r="D168" s="148" t="s">
        <v>147</v>
      </c>
      <c r="E168" s="149" t="s">
        <v>244</v>
      </c>
      <c r="F168" s="150" t="s">
        <v>245</v>
      </c>
      <c r="G168" s="151" t="s">
        <v>229</v>
      </c>
      <c r="H168" s="152">
        <v>16.515999999999998</v>
      </c>
      <c r="I168" s="153"/>
      <c r="J168" s="154">
        <f t="shared" si="30"/>
        <v>0</v>
      </c>
      <c r="K168" s="155"/>
      <c r="L168" s="30"/>
      <c r="M168" s="156" t="s">
        <v>1</v>
      </c>
      <c r="N168" s="157" t="s">
        <v>42</v>
      </c>
      <c r="O168" s="58"/>
      <c r="P168" s="158">
        <f t="shared" si="31"/>
        <v>0</v>
      </c>
      <c r="Q168" s="158">
        <v>0</v>
      </c>
      <c r="R168" s="158">
        <f t="shared" si="32"/>
        <v>0</v>
      </c>
      <c r="S168" s="158">
        <v>0</v>
      </c>
      <c r="T168" s="159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151</v>
      </c>
      <c r="AT168" s="160" t="s">
        <v>147</v>
      </c>
      <c r="AU168" s="160" t="s">
        <v>152</v>
      </c>
      <c r="AY168" s="14" t="s">
        <v>144</v>
      </c>
      <c r="BE168" s="161">
        <f t="shared" si="34"/>
        <v>0</v>
      </c>
      <c r="BF168" s="161">
        <f t="shared" si="35"/>
        <v>0</v>
      </c>
      <c r="BG168" s="161">
        <f t="shared" si="36"/>
        <v>0</v>
      </c>
      <c r="BH168" s="161">
        <f t="shared" si="37"/>
        <v>0</v>
      </c>
      <c r="BI168" s="161">
        <f t="shared" si="38"/>
        <v>0</v>
      </c>
      <c r="BJ168" s="14" t="s">
        <v>152</v>
      </c>
      <c r="BK168" s="161">
        <f t="shared" si="39"/>
        <v>0</v>
      </c>
      <c r="BL168" s="14" t="s">
        <v>151</v>
      </c>
      <c r="BM168" s="160" t="s">
        <v>1408</v>
      </c>
    </row>
    <row r="169" spans="1:65" s="12" customFormat="1" ht="22.9" customHeight="1">
      <c r="B169" s="134"/>
      <c r="D169" s="135" t="s">
        <v>75</v>
      </c>
      <c r="E169" s="145" t="s">
        <v>247</v>
      </c>
      <c r="F169" s="145" t="s">
        <v>248</v>
      </c>
      <c r="I169" s="137"/>
      <c r="J169" s="146">
        <f>BK169</f>
        <v>0</v>
      </c>
      <c r="L169" s="134"/>
      <c r="M169" s="139"/>
      <c r="N169" s="140"/>
      <c r="O169" s="140"/>
      <c r="P169" s="141">
        <f>P170</f>
        <v>0</v>
      </c>
      <c r="Q169" s="140"/>
      <c r="R169" s="141">
        <f>R170</f>
        <v>0</v>
      </c>
      <c r="S169" s="140"/>
      <c r="T169" s="142">
        <f>T170</f>
        <v>0</v>
      </c>
      <c r="AR169" s="135" t="s">
        <v>84</v>
      </c>
      <c r="AT169" s="143" t="s">
        <v>75</v>
      </c>
      <c r="AU169" s="143" t="s">
        <v>84</v>
      </c>
      <c r="AY169" s="135" t="s">
        <v>144</v>
      </c>
      <c r="BK169" s="144">
        <f>BK170</f>
        <v>0</v>
      </c>
    </row>
    <row r="170" spans="1:65" s="2" customFormat="1" ht="24.2" customHeight="1">
      <c r="A170" s="29"/>
      <c r="B170" s="147"/>
      <c r="C170" s="148" t="s">
        <v>239</v>
      </c>
      <c r="D170" s="148" t="s">
        <v>147</v>
      </c>
      <c r="E170" s="149" t="s">
        <v>250</v>
      </c>
      <c r="F170" s="150" t="s">
        <v>251</v>
      </c>
      <c r="G170" s="151" t="s">
        <v>229</v>
      </c>
      <c r="H170" s="152">
        <v>56.027000000000001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42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151</v>
      </c>
      <c r="AT170" s="160" t="s">
        <v>147</v>
      </c>
      <c r="AU170" s="160" t="s">
        <v>152</v>
      </c>
      <c r="AY170" s="14" t="s">
        <v>144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152</v>
      </c>
      <c r="BK170" s="161">
        <f>ROUND(I170*H170,2)</f>
        <v>0</v>
      </c>
      <c r="BL170" s="14" t="s">
        <v>151</v>
      </c>
      <c r="BM170" s="160" t="s">
        <v>1409</v>
      </c>
    </row>
    <row r="171" spans="1:65" s="12" customFormat="1" ht="25.9" customHeight="1">
      <c r="B171" s="134"/>
      <c r="D171" s="135" t="s">
        <v>75</v>
      </c>
      <c r="E171" s="136" t="s">
        <v>253</v>
      </c>
      <c r="F171" s="136" t="s">
        <v>254</v>
      </c>
      <c r="I171" s="137"/>
      <c r="J171" s="138">
        <f>BK171</f>
        <v>0</v>
      </c>
      <c r="L171" s="134"/>
      <c r="M171" s="139"/>
      <c r="N171" s="140"/>
      <c r="O171" s="140"/>
      <c r="P171" s="141">
        <f>P172+P183+P187</f>
        <v>0</v>
      </c>
      <c r="Q171" s="140"/>
      <c r="R171" s="141">
        <f>R172+R183+R187</f>
        <v>1.3250746609800002</v>
      </c>
      <c r="S171" s="140"/>
      <c r="T171" s="142">
        <f>T172+T183+T187</f>
        <v>0</v>
      </c>
      <c r="AR171" s="135" t="s">
        <v>152</v>
      </c>
      <c r="AT171" s="143" t="s">
        <v>75</v>
      </c>
      <c r="AU171" s="143" t="s">
        <v>76</v>
      </c>
      <c r="AY171" s="135" t="s">
        <v>144</v>
      </c>
      <c r="BK171" s="144">
        <f>BK172+BK183+BK187</f>
        <v>0</v>
      </c>
    </row>
    <row r="172" spans="1:65" s="12" customFormat="1" ht="22.9" customHeight="1">
      <c r="B172" s="134"/>
      <c r="D172" s="135" t="s">
        <v>75</v>
      </c>
      <c r="E172" s="145" t="s">
        <v>1410</v>
      </c>
      <c r="F172" s="145" t="s">
        <v>1411</v>
      </c>
      <c r="I172" s="137"/>
      <c r="J172" s="146">
        <f>BK172</f>
        <v>0</v>
      </c>
      <c r="L172" s="134"/>
      <c r="M172" s="139"/>
      <c r="N172" s="140"/>
      <c r="O172" s="140"/>
      <c r="P172" s="141">
        <f>SUM(P173:P182)</f>
        <v>0</v>
      </c>
      <c r="Q172" s="140"/>
      <c r="R172" s="141">
        <f>SUM(R173:R182)</f>
        <v>0.83587766098000005</v>
      </c>
      <c r="S172" s="140"/>
      <c r="T172" s="142">
        <f>SUM(T173:T182)</f>
        <v>0</v>
      </c>
      <c r="AR172" s="135" t="s">
        <v>152</v>
      </c>
      <c r="AT172" s="143" t="s">
        <v>75</v>
      </c>
      <c r="AU172" s="143" t="s">
        <v>84</v>
      </c>
      <c r="AY172" s="135" t="s">
        <v>144</v>
      </c>
      <c r="BK172" s="144">
        <f>SUM(BK173:BK182)</f>
        <v>0</v>
      </c>
    </row>
    <row r="173" spans="1:65" s="2" customFormat="1" ht="24.2" customHeight="1">
      <c r="A173" s="29"/>
      <c r="B173" s="147"/>
      <c r="C173" s="148" t="s">
        <v>243</v>
      </c>
      <c r="D173" s="148" t="s">
        <v>147</v>
      </c>
      <c r="E173" s="149" t="s">
        <v>1412</v>
      </c>
      <c r="F173" s="150" t="s">
        <v>1413</v>
      </c>
      <c r="G173" s="151" t="s">
        <v>150</v>
      </c>
      <c r="H173" s="152">
        <v>94.423000000000002</v>
      </c>
      <c r="I173" s="153"/>
      <c r="J173" s="154">
        <f t="shared" ref="J173:J182" si="40">ROUND(I173*H173,2)</f>
        <v>0</v>
      </c>
      <c r="K173" s="155"/>
      <c r="L173" s="30"/>
      <c r="M173" s="156" t="s">
        <v>1</v>
      </c>
      <c r="N173" s="157" t="s">
        <v>42</v>
      </c>
      <c r="O173" s="58"/>
      <c r="P173" s="158">
        <f t="shared" ref="P173:P182" si="41">O173*H173</f>
        <v>0</v>
      </c>
      <c r="Q173" s="158">
        <v>0</v>
      </c>
      <c r="R173" s="158">
        <f t="shared" ref="R173:R182" si="42">Q173*H173</f>
        <v>0</v>
      </c>
      <c r="S173" s="158">
        <v>0</v>
      </c>
      <c r="T173" s="159">
        <f t="shared" ref="T173:T182" si="43"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206</v>
      </c>
      <c r="AT173" s="160" t="s">
        <v>147</v>
      </c>
      <c r="AU173" s="160" t="s">
        <v>152</v>
      </c>
      <c r="AY173" s="14" t="s">
        <v>144</v>
      </c>
      <c r="BE173" s="161">
        <f t="shared" ref="BE173:BE182" si="44">IF(N173="základná",J173,0)</f>
        <v>0</v>
      </c>
      <c r="BF173" s="161">
        <f t="shared" ref="BF173:BF182" si="45">IF(N173="znížená",J173,0)</f>
        <v>0</v>
      </c>
      <c r="BG173" s="161">
        <f t="shared" ref="BG173:BG182" si="46">IF(N173="zákl. prenesená",J173,0)</f>
        <v>0</v>
      </c>
      <c r="BH173" s="161">
        <f t="shared" ref="BH173:BH182" si="47">IF(N173="zníž. prenesená",J173,0)</f>
        <v>0</v>
      </c>
      <c r="BI173" s="161">
        <f t="shared" ref="BI173:BI182" si="48">IF(N173="nulová",J173,0)</f>
        <v>0</v>
      </c>
      <c r="BJ173" s="14" t="s">
        <v>152</v>
      </c>
      <c r="BK173" s="161">
        <f t="shared" ref="BK173:BK182" si="49">ROUND(I173*H173,2)</f>
        <v>0</v>
      </c>
      <c r="BL173" s="14" t="s">
        <v>206</v>
      </c>
      <c r="BM173" s="160" t="s">
        <v>1414</v>
      </c>
    </row>
    <row r="174" spans="1:65" s="2" customFormat="1" ht="16.5" customHeight="1">
      <c r="A174" s="29"/>
      <c r="B174" s="147"/>
      <c r="C174" s="162" t="s">
        <v>249</v>
      </c>
      <c r="D174" s="162" t="s">
        <v>263</v>
      </c>
      <c r="E174" s="163" t="s">
        <v>1415</v>
      </c>
      <c r="F174" s="164" t="s">
        <v>1416</v>
      </c>
      <c r="G174" s="165" t="s">
        <v>229</v>
      </c>
      <c r="H174" s="166">
        <v>3.3000000000000002E-2</v>
      </c>
      <c r="I174" s="167"/>
      <c r="J174" s="168">
        <f t="shared" si="40"/>
        <v>0</v>
      </c>
      <c r="K174" s="169"/>
      <c r="L174" s="170"/>
      <c r="M174" s="171" t="s">
        <v>1</v>
      </c>
      <c r="N174" s="172" t="s">
        <v>42</v>
      </c>
      <c r="O174" s="58"/>
      <c r="P174" s="158">
        <f t="shared" si="41"/>
        <v>0</v>
      </c>
      <c r="Q174" s="158">
        <v>1</v>
      </c>
      <c r="R174" s="158">
        <f t="shared" si="42"/>
        <v>3.3000000000000002E-2</v>
      </c>
      <c r="S174" s="158">
        <v>0</v>
      </c>
      <c r="T174" s="159">
        <f t="shared" si="4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266</v>
      </c>
      <c r="AT174" s="160" t="s">
        <v>263</v>
      </c>
      <c r="AU174" s="160" t="s">
        <v>152</v>
      </c>
      <c r="AY174" s="14" t="s">
        <v>144</v>
      </c>
      <c r="BE174" s="161">
        <f t="shared" si="44"/>
        <v>0</v>
      </c>
      <c r="BF174" s="161">
        <f t="shared" si="45"/>
        <v>0</v>
      </c>
      <c r="BG174" s="161">
        <f t="shared" si="46"/>
        <v>0</v>
      </c>
      <c r="BH174" s="161">
        <f t="shared" si="47"/>
        <v>0</v>
      </c>
      <c r="BI174" s="161">
        <f t="shared" si="48"/>
        <v>0</v>
      </c>
      <c r="BJ174" s="14" t="s">
        <v>152</v>
      </c>
      <c r="BK174" s="161">
        <f t="shared" si="49"/>
        <v>0</v>
      </c>
      <c r="BL174" s="14" t="s">
        <v>206</v>
      </c>
      <c r="BM174" s="160" t="s">
        <v>1417</v>
      </c>
    </row>
    <row r="175" spans="1:65" s="2" customFormat="1" ht="21.75" customHeight="1">
      <c r="A175" s="29"/>
      <c r="B175" s="147"/>
      <c r="C175" s="148" t="s">
        <v>257</v>
      </c>
      <c r="D175" s="148" t="s">
        <v>147</v>
      </c>
      <c r="E175" s="149" t="s">
        <v>1418</v>
      </c>
      <c r="F175" s="150" t="s">
        <v>1419</v>
      </c>
      <c r="G175" s="151" t="s">
        <v>150</v>
      </c>
      <c r="H175" s="152">
        <v>94.423000000000002</v>
      </c>
      <c r="I175" s="153"/>
      <c r="J175" s="154">
        <f t="shared" si="40"/>
        <v>0</v>
      </c>
      <c r="K175" s="155"/>
      <c r="L175" s="30"/>
      <c r="M175" s="156" t="s">
        <v>1</v>
      </c>
      <c r="N175" s="157" t="s">
        <v>42</v>
      </c>
      <c r="O175" s="58"/>
      <c r="P175" s="158">
        <f t="shared" si="41"/>
        <v>0</v>
      </c>
      <c r="Q175" s="158">
        <v>0</v>
      </c>
      <c r="R175" s="158">
        <f t="shared" si="42"/>
        <v>0</v>
      </c>
      <c r="S175" s="158">
        <v>0</v>
      </c>
      <c r="T175" s="159">
        <f t="shared" si="4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206</v>
      </c>
      <c r="AT175" s="160" t="s">
        <v>147</v>
      </c>
      <c r="AU175" s="160" t="s">
        <v>152</v>
      </c>
      <c r="AY175" s="14" t="s">
        <v>144</v>
      </c>
      <c r="BE175" s="161">
        <f t="shared" si="44"/>
        <v>0</v>
      </c>
      <c r="BF175" s="161">
        <f t="shared" si="45"/>
        <v>0</v>
      </c>
      <c r="BG175" s="161">
        <f t="shared" si="46"/>
        <v>0</v>
      </c>
      <c r="BH175" s="161">
        <f t="shared" si="47"/>
        <v>0</v>
      </c>
      <c r="BI175" s="161">
        <f t="shared" si="48"/>
        <v>0</v>
      </c>
      <c r="BJ175" s="14" t="s">
        <v>152</v>
      </c>
      <c r="BK175" s="161">
        <f t="shared" si="49"/>
        <v>0</v>
      </c>
      <c r="BL175" s="14" t="s">
        <v>206</v>
      </c>
      <c r="BM175" s="160" t="s">
        <v>1420</v>
      </c>
    </row>
    <row r="176" spans="1:65" s="2" customFormat="1" ht="16.5" customHeight="1">
      <c r="A176" s="29"/>
      <c r="B176" s="147"/>
      <c r="C176" s="162" t="s">
        <v>262</v>
      </c>
      <c r="D176" s="162" t="s">
        <v>263</v>
      </c>
      <c r="E176" s="163" t="s">
        <v>343</v>
      </c>
      <c r="F176" s="164" t="s">
        <v>344</v>
      </c>
      <c r="G176" s="165" t="s">
        <v>150</v>
      </c>
      <c r="H176" s="166">
        <v>113.30800000000001</v>
      </c>
      <c r="I176" s="167"/>
      <c r="J176" s="168">
        <f t="shared" si="40"/>
        <v>0</v>
      </c>
      <c r="K176" s="169"/>
      <c r="L176" s="170"/>
      <c r="M176" s="171" t="s">
        <v>1</v>
      </c>
      <c r="N176" s="172" t="s">
        <v>42</v>
      </c>
      <c r="O176" s="58"/>
      <c r="P176" s="158">
        <f t="shared" si="41"/>
        <v>0</v>
      </c>
      <c r="Q176" s="158">
        <v>1.3999999999999999E-4</v>
      </c>
      <c r="R176" s="158">
        <f t="shared" si="42"/>
        <v>1.5863119999999998E-2</v>
      </c>
      <c r="S176" s="158">
        <v>0</v>
      </c>
      <c r="T176" s="159">
        <f t="shared" si="4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266</v>
      </c>
      <c r="AT176" s="160" t="s">
        <v>263</v>
      </c>
      <c r="AU176" s="160" t="s">
        <v>152</v>
      </c>
      <c r="AY176" s="14" t="s">
        <v>144</v>
      </c>
      <c r="BE176" s="161">
        <f t="shared" si="44"/>
        <v>0</v>
      </c>
      <c r="BF176" s="161">
        <f t="shared" si="45"/>
        <v>0</v>
      </c>
      <c r="BG176" s="161">
        <f t="shared" si="46"/>
        <v>0</v>
      </c>
      <c r="BH176" s="161">
        <f t="shared" si="47"/>
        <v>0</v>
      </c>
      <c r="BI176" s="161">
        <f t="shared" si="48"/>
        <v>0</v>
      </c>
      <c r="BJ176" s="14" t="s">
        <v>152</v>
      </c>
      <c r="BK176" s="161">
        <f t="shared" si="49"/>
        <v>0</v>
      </c>
      <c r="BL176" s="14" t="s">
        <v>206</v>
      </c>
      <c r="BM176" s="160" t="s">
        <v>1421</v>
      </c>
    </row>
    <row r="177" spans="1:65" s="2" customFormat="1" ht="24.2" customHeight="1">
      <c r="A177" s="29"/>
      <c r="B177" s="147"/>
      <c r="C177" s="148" t="s">
        <v>268</v>
      </c>
      <c r="D177" s="148" t="s">
        <v>147</v>
      </c>
      <c r="E177" s="149" t="s">
        <v>1422</v>
      </c>
      <c r="F177" s="150" t="s">
        <v>1423</v>
      </c>
      <c r="G177" s="151" t="s">
        <v>150</v>
      </c>
      <c r="H177" s="152">
        <v>94.423000000000002</v>
      </c>
      <c r="I177" s="153"/>
      <c r="J177" s="154">
        <f t="shared" si="40"/>
        <v>0</v>
      </c>
      <c r="K177" s="155"/>
      <c r="L177" s="30"/>
      <c r="M177" s="156" t="s">
        <v>1</v>
      </c>
      <c r="N177" s="157" t="s">
        <v>42</v>
      </c>
      <c r="O177" s="58"/>
      <c r="P177" s="158">
        <f t="shared" si="41"/>
        <v>0</v>
      </c>
      <c r="Q177" s="158">
        <v>7.4999999999999993E-5</v>
      </c>
      <c r="R177" s="158">
        <f t="shared" si="42"/>
        <v>7.0817249999999997E-3</v>
      </c>
      <c r="S177" s="158">
        <v>0</v>
      </c>
      <c r="T177" s="159">
        <f t="shared" si="4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206</v>
      </c>
      <c r="AT177" s="160" t="s">
        <v>147</v>
      </c>
      <c r="AU177" s="160" t="s">
        <v>152</v>
      </c>
      <c r="AY177" s="14" t="s">
        <v>144</v>
      </c>
      <c r="BE177" s="161">
        <f t="shared" si="44"/>
        <v>0</v>
      </c>
      <c r="BF177" s="161">
        <f t="shared" si="45"/>
        <v>0</v>
      </c>
      <c r="BG177" s="161">
        <f t="shared" si="46"/>
        <v>0</v>
      </c>
      <c r="BH177" s="161">
        <f t="shared" si="47"/>
        <v>0</v>
      </c>
      <c r="BI177" s="161">
        <f t="shared" si="48"/>
        <v>0</v>
      </c>
      <c r="BJ177" s="14" t="s">
        <v>152</v>
      </c>
      <c r="BK177" s="161">
        <f t="shared" si="49"/>
        <v>0</v>
      </c>
      <c r="BL177" s="14" t="s">
        <v>206</v>
      </c>
      <c r="BM177" s="160" t="s">
        <v>1424</v>
      </c>
    </row>
    <row r="178" spans="1:65" s="2" customFormat="1" ht="37.9" customHeight="1">
      <c r="A178" s="29"/>
      <c r="B178" s="147"/>
      <c r="C178" s="162" t="s">
        <v>398</v>
      </c>
      <c r="D178" s="162" t="s">
        <v>263</v>
      </c>
      <c r="E178" s="163" t="s">
        <v>1425</v>
      </c>
      <c r="F178" s="164" t="s">
        <v>1426</v>
      </c>
      <c r="G178" s="165" t="s">
        <v>150</v>
      </c>
      <c r="H178" s="166">
        <v>108.586</v>
      </c>
      <c r="I178" s="167"/>
      <c r="J178" s="168">
        <f t="shared" si="40"/>
        <v>0</v>
      </c>
      <c r="K178" s="169"/>
      <c r="L178" s="170"/>
      <c r="M178" s="171" t="s">
        <v>1</v>
      </c>
      <c r="N178" s="172" t="s">
        <v>42</v>
      </c>
      <c r="O178" s="58"/>
      <c r="P178" s="158">
        <f t="shared" si="41"/>
        <v>0</v>
      </c>
      <c r="Q178" s="158">
        <v>2E-3</v>
      </c>
      <c r="R178" s="158">
        <f t="shared" si="42"/>
        <v>0.217172</v>
      </c>
      <c r="S178" s="158">
        <v>0</v>
      </c>
      <c r="T178" s="159">
        <f t="shared" si="4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266</v>
      </c>
      <c r="AT178" s="160" t="s">
        <v>263</v>
      </c>
      <c r="AU178" s="160" t="s">
        <v>152</v>
      </c>
      <c r="AY178" s="14" t="s">
        <v>144</v>
      </c>
      <c r="BE178" s="161">
        <f t="shared" si="44"/>
        <v>0</v>
      </c>
      <c r="BF178" s="161">
        <f t="shared" si="45"/>
        <v>0</v>
      </c>
      <c r="BG178" s="161">
        <f t="shared" si="46"/>
        <v>0</v>
      </c>
      <c r="BH178" s="161">
        <f t="shared" si="47"/>
        <v>0</v>
      </c>
      <c r="BI178" s="161">
        <f t="shared" si="48"/>
        <v>0</v>
      </c>
      <c r="BJ178" s="14" t="s">
        <v>152</v>
      </c>
      <c r="BK178" s="161">
        <f t="shared" si="49"/>
        <v>0</v>
      </c>
      <c r="BL178" s="14" t="s">
        <v>206</v>
      </c>
      <c r="BM178" s="160" t="s">
        <v>1427</v>
      </c>
    </row>
    <row r="179" spans="1:65" s="2" customFormat="1" ht="16.5" customHeight="1">
      <c r="A179" s="29"/>
      <c r="B179" s="147"/>
      <c r="C179" s="162" t="s">
        <v>402</v>
      </c>
      <c r="D179" s="162" t="s">
        <v>263</v>
      </c>
      <c r="E179" s="163" t="s">
        <v>1428</v>
      </c>
      <c r="F179" s="164" t="s">
        <v>1429</v>
      </c>
      <c r="G179" s="165" t="s">
        <v>260</v>
      </c>
      <c r="H179" s="166">
        <v>20</v>
      </c>
      <c r="I179" s="167"/>
      <c r="J179" s="168">
        <f t="shared" si="40"/>
        <v>0</v>
      </c>
      <c r="K179" s="169"/>
      <c r="L179" s="170"/>
      <c r="M179" s="171" t="s">
        <v>1</v>
      </c>
      <c r="N179" s="172" t="s">
        <v>42</v>
      </c>
      <c r="O179" s="58"/>
      <c r="P179" s="158">
        <f t="shared" si="41"/>
        <v>0</v>
      </c>
      <c r="Q179" s="158">
        <v>1.5E-3</v>
      </c>
      <c r="R179" s="158">
        <f t="shared" si="42"/>
        <v>0.03</v>
      </c>
      <c r="S179" s="158">
        <v>0</v>
      </c>
      <c r="T179" s="159">
        <f t="shared" si="4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266</v>
      </c>
      <c r="AT179" s="160" t="s">
        <v>263</v>
      </c>
      <c r="AU179" s="160" t="s">
        <v>152</v>
      </c>
      <c r="AY179" s="14" t="s">
        <v>144</v>
      </c>
      <c r="BE179" s="161">
        <f t="shared" si="44"/>
        <v>0</v>
      </c>
      <c r="BF179" s="161">
        <f t="shared" si="45"/>
        <v>0</v>
      </c>
      <c r="BG179" s="161">
        <f t="shared" si="46"/>
        <v>0</v>
      </c>
      <c r="BH179" s="161">
        <f t="shared" si="47"/>
        <v>0</v>
      </c>
      <c r="BI179" s="161">
        <f t="shared" si="48"/>
        <v>0</v>
      </c>
      <c r="BJ179" s="14" t="s">
        <v>152</v>
      </c>
      <c r="BK179" s="161">
        <f t="shared" si="49"/>
        <v>0</v>
      </c>
      <c r="BL179" s="14" t="s">
        <v>206</v>
      </c>
      <c r="BM179" s="160" t="s">
        <v>1430</v>
      </c>
    </row>
    <row r="180" spans="1:65" s="2" customFormat="1" ht="24.2" customHeight="1">
      <c r="A180" s="29"/>
      <c r="B180" s="147"/>
      <c r="C180" s="148" t="s">
        <v>266</v>
      </c>
      <c r="D180" s="148" t="s">
        <v>147</v>
      </c>
      <c r="E180" s="149" t="s">
        <v>1431</v>
      </c>
      <c r="F180" s="150" t="s">
        <v>1432</v>
      </c>
      <c r="G180" s="151" t="s">
        <v>150</v>
      </c>
      <c r="H180" s="152">
        <v>94.423000000000002</v>
      </c>
      <c r="I180" s="153"/>
      <c r="J180" s="154">
        <f t="shared" si="40"/>
        <v>0</v>
      </c>
      <c r="K180" s="155"/>
      <c r="L180" s="30"/>
      <c r="M180" s="156" t="s">
        <v>1</v>
      </c>
      <c r="N180" s="157" t="s">
        <v>42</v>
      </c>
      <c r="O180" s="58"/>
      <c r="P180" s="158">
        <f t="shared" si="41"/>
        <v>0</v>
      </c>
      <c r="Q180" s="158">
        <v>5.4226000000000003E-4</v>
      </c>
      <c r="R180" s="158">
        <f t="shared" si="42"/>
        <v>5.1201815980000003E-2</v>
      </c>
      <c r="S180" s="158">
        <v>0</v>
      </c>
      <c r="T180" s="159">
        <f t="shared" si="4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206</v>
      </c>
      <c r="AT180" s="160" t="s">
        <v>147</v>
      </c>
      <c r="AU180" s="160" t="s">
        <v>152</v>
      </c>
      <c r="AY180" s="14" t="s">
        <v>144</v>
      </c>
      <c r="BE180" s="161">
        <f t="shared" si="44"/>
        <v>0</v>
      </c>
      <c r="BF180" s="161">
        <f t="shared" si="45"/>
        <v>0</v>
      </c>
      <c r="BG180" s="161">
        <f t="shared" si="46"/>
        <v>0</v>
      </c>
      <c r="BH180" s="161">
        <f t="shared" si="47"/>
        <v>0</v>
      </c>
      <c r="BI180" s="161">
        <f t="shared" si="48"/>
        <v>0</v>
      </c>
      <c r="BJ180" s="14" t="s">
        <v>152</v>
      </c>
      <c r="BK180" s="161">
        <f t="shared" si="49"/>
        <v>0</v>
      </c>
      <c r="BL180" s="14" t="s">
        <v>206</v>
      </c>
      <c r="BM180" s="160" t="s">
        <v>1433</v>
      </c>
    </row>
    <row r="181" spans="1:65" s="2" customFormat="1" ht="24.2" customHeight="1">
      <c r="A181" s="29"/>
      <c r="B181" s="147"/>
      <c r="C181" s="162" t="s">
        <v>409</v>
      </c>
      <c r="D181" s="162" t="s">
        <v>263</v>
      </c>
      <c r="E181" s="163" t="s">
        <v>1434</v>
      </c>
      <c r="F181" s="164" t="s">
        <v>1435</v>
      </c>
      <c r="G181" s="165" t="s">
        <v>150</v>
      </c>
      <c r="H181" s="166">
        <v>113.30800000000001</v>
      </c>
      <c r="I181" s="167"/>
      <c r="J181" s="168">
        <f t="shared" si="40"/>
        <v>0</v>
      </c>
      <c r="K181" s="169"/>
      <c r="L181" s="170"/>
      <c r="M181" s="171" t="s">
        <v>1</v>
      </c>
      <c r="N181" s="172" t="s">
        <v>42</v>
      </c>
      <c r="O181" s="58"/>
      <c r="P181" s="158">
        <f t="shared" si="41"/>
        <v>0</v>
      </c>
      <c r="Q181" s="158">
        <v>4.2500000000000003E-3</v>
      </c>
      <c r="R181" s="158">
        <f t="shared" si="42"/>
        <v>0.48155900000000007</v>
      </c>
      <c r="S181" s="158">
        <v>0</v>
      </c>
      <c r="T181" s="159">
        <f t="shared" si="4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266</v>
      </c>
      <c r="AT181" s="160" t="s">
        <v>263</v>
      </c>
      <c r="AU181" s="160" t="s">
        <v>152</v>
      </c>
      <c r="AY181" s="14" t="s">
        <v>144</v>
      </c>
      <c r="BE181" s="161">
        <f t="shared" si="44"/>
        <v>0</v>
      </c>
      <c r="BF181" s="161">
        <f t="shared" si="45"/>
        <v>0</v>
      </c>
      <c r="BG181" s="161">
        <f t="shared" si="46"/>
        <v>0</v>
      </c>
      <c r="BH181" s="161">
        <f t="shared" si="47"/>
        <v>0</v>
      </c>
      <c r="BI181" s="161">
        <f t="shared" si="48"/>
        <v>0</v>
      </c>
      <c r="BJ181" s="14" t="s">
        <v>152</v>
      </c>
      <c r="BK181" s="161">
        <f t="shared" si="49"/>
        <v>0</v>
      </c>
      <c r="BL181" s="14" t="s">
        <v>206</v>
      </c>
      <c r="BM181" s="160" t="s">
        <v>1436</v>
      </c>
    </row>
    <row r="182" spans="1:65" s="2" customFormat="1" ht="24.2" customHeight="1">
      <c r="A182" s="29"/>
      <c r="B182" s="147"/>
      <c r="C182" s="148" t="s">
        <v>413</v>
      </c>
      <c r="D182" s="148" t="s">
        <v>147</v>
      </c>
      <c r="E182" s="149" t="s">
        <v>1437</v>
      </c>
      <c r="F182" s="150" t="s">
        <v>1438</v>
      </c>
      <c r="G182" s="151" t="s">
        <v>271</v>
      </c>
      <c r="H182" s="153"/>
      <c r="I182" s="153"/>
      <c r="J182" s="154">
        <f t="shared" si="40"/>
        <v>0</v>
      </c>
      <c r="K182" s="155"/>
      <c r="L182" s="30"/>
      <c r="M182" s="156" t="s">
        <v>1</v>
      </c>
      <c r="N182" s="157" t="s">
        <v>42</v>
      </c>
      <c r="O182" s="58"/>
      <c r="P182" s="158">
        <f t="shared" si="41"/>
        <v>0</v>
      </c>
      <c r="Q182" s="158">
        <v>0</v>
      </c>
      <c r="R182" s="158">
        <f t="shared" si="42"/>
        <v>0</v>
      </c>
      <c r="S182" s="158">
        <v>0</v>
      </c>
      <c r="T182" s="159">
        <f t="shared" si="4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206</v>
      </c>
      <c r="AT182" s="160" t="s">
        <v>147</v>
      </c>
      <c r="AU182" s="160" t="s">
        <v>152</v>
      </c>
      <c r="AY182" s="14" t="s">
        <v>144</v>
      </c>
      <c r="BE182" s="161">
        <f t="shared" si="44"/>
        <v>0</v>
      </c>
      <c r="BF182" s="161">
        <f t="shared" si="45"/>
        <v>0</v>
      </c>
      <c r="BG182" s="161">
        <f t="shared" si="46"/>
        <v>0</v>
      </c>
      <c r="BH182" s="161">
        <f t="shared" si="47"/>
        <v>0</v>
      </c>
      <c r="BI182" s="161">
        <f t="shared" si="48"/>
        <v>0</v>
      </c>
      <c r="BJ182" s="14" t="s">
        <v>152</v>
      </c>
      <c r="BK182" s="161">
        <f t="shared" si="49"/>
        <v>0</v>
      </c>
      <c r="BL182" s="14" t="s">
        <v>206</v>
      </c>
      <c r="BM182" s="160" t="s">
        <v>1439</v>
      </c>
    </row>
    <row r="183" spans="1:65" s="12" customFormat="1" ht="22.9" customHeight="1">
      <c r="B183" s="134"/>
      <c r="D183" s="135" t="s">
        <v>75</v>
      </c>
      <c r="E183" s="145" t="s">
        <v>364</v>
      </c>
      <c r="F183" s="145" t="s">
        <v>365</v>
      </c>
      <c r="I183" s="137"/>
      <c r="J183" s="146">
        <f>BK183</f>
        <v>0</v>
      </c>
      <c r="L183" s="134"/>
      <c r="M183" s="139"/>
      <c r="N183" s="140"/>
      <c r="O183" s="140"/>
      <c r="P183" s="141">
        <f>SUM(P184:P186)</f>
        <v>0</v>
      </c>
      <c r="Q183" s="140"/>
      <c r="R183" s="141">
        <f>SUM(R184:R186)</f>
        <v>0.47494700000000001</v>
      </c>
      <c r="S183" s="140"/>
      <c r="T183" s="142">
        <f>SUM(T184:T186)</f>
        <v>0</v>
      </c>
      <c r="AR183" s="135" t="s">
        <v>152</v>
      </c>
      <c r="AT183" s="143" t="s">
        <v>75</v>
      </c>
      <c r="AU183" s="143" t="s">
        <v>84</v>
      </c>
      <c r="AY183" s="135" t="s">
        <v>144</v>
      </c>
      <c r="BK183" s="144">
        <f>SUM(BK184:BK186)</f>
        <v>0</v>
      </c>
    </row>
    <row r="184" spans="1:65" s="2" customFormat="1" ht="24.2" customHeight="1">
      <c r="A184" s="29"/>
      <c r="B184" s="147"/>
      <c r="C184" s="148" t="s">
        <v>417</v>
      </c>
      <c r="D184" s="148" t="s">
        <v>147</v>
      </c>
      <c r="E184" s="149" t="s">
        <v>1440</v>
      </c>
      <c r="F184" s="150" t="s">
        <v>1441</v>
      </c>
      <c r="G184" s="151" t="s">
        <v>150</v>
      </c>
      <c r="H184" s="152">
        <v>94.423000000000002</v>
      </c>
      <c r="I184" s="153"/>
      <c r="J184" s="154">
        <f>ROUND(I184*H184,2)</f>
        <v>0</v>
      </c>
      <c r="K184" s="155"/>
      <c r="L184" s="30"/>
      <c r="M184" s="156" t="s">
        <v>1</v>
      </c>
      <c r="N184" s="157" t="s">
        <v>42</v>
      </c>
      <c r="O184" s="58"/>
      <c r="P184" s="158">
        <f>O184*H184</f>
        <v>0</v>
      </c>
      <c r="Q184" s="158">
        <v>3.5000000000000001E-3</v>
      </c>
      <c r="R184" s="158">
        <f>Q184*H184</f>
        <v>0.33048050000000001</v>
      </c>
      <c r="S184" s="158">
        <v>0</v>
      </c>
      <c r="T184" s="159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206</v>
      </c>
      <c r="AT184" s="160" t="s">
        <v>147</v>
      </c>
      <c r="AU184" s="160" t="s">
        <v>152</v>
      </c>
      <c r="AY184" s="14" t="s">
        <v>144</v>
      </c>
      <c r="BE184" s="161">
        <f>IF(N184="základná",J184,0)</f>
        <v>0</v>
      </c>
      <c r="BF184" s="161">
        <f>IF(N184="znížená",J184,0)</f>
        <v>0</v>
      </c>
      <c r="BG184" s="161">
        <f>IF(N184="zákl. prenesená",J184,0)</f>
        <v>0</v>
      </c>
      <c r="BH184" s="161">
        <f>IF(N184="zníž. prenesená",J184,0)</f>
        <v>0</v>
      </c>
      <c r="BI184" s="161">
        <f>IF(N184="nulová",J184,0)</f>
        <v>0</v>
      </c>
      <c r="BJ184" s="14" t="s">
        <v>152</v>
      </c>
      <c r="BK184" s="161">
        <f>ROUND(I184*H184,2)</f>
        <v>0</v>
      </c>
      <c r="BL184" s="14" t="s">
        <v>206</v>
      </c>
      <c r="BM184" s="160" t="s">
        <v>1442</v>
      </c>
    </row>
    <row r="185" spans="1:65" s="2" customFormat="1" ht="24.2" customHeight="1">
      <c r="A185" s="29"/>
      <c r="B185" s="147"/>
      <c r="C185" s="162" t="s">
        <v>421</v>
      </c>
      <c r="D185" s="162" t="s">
        <v>263</v>
      </c>
      <c r="E185" s="163" t="s">
        <v>1443</v>
      </c>
      <c r="F185" s="164" t="s">
        <v>1444</v>
      </c>
      <c r="G185" s="165" t="s">
        <v>150</v>
      </c>
      <c r="H185" s="166">
        <v>96.311000000000007</v>
      </c>
      <c r="I185" s="167"/>
      <c r="J185" s="168">
        <f>ROUND(I185*H185,2)</f>
        <v>0</v>
      </c>
      <c r="K185" s="169"/>
      <c r="L185" s="170"/>
      <c r="M185" s="171" t="s">
        <v>1</v>
      </c>
      <c r="N185" s="172" t="s">
        <v>42</v>
      </c>
      <c r="O185" s="58"/>
      <c r="P185" s="158">
        <f>O185*H185</f>
        <v>0</v>
      </c>
      <c r="Q185" s="158">
        <v>1.5E-3</v>
      </c>
      <c r="R185" s="158">
        <f>Q185*H185</f>
        <v>0.14446650000000003</v>
      </c>
      <c r="S185" s="158">
        <v>0</v>
      </c>
      <c r="T185" s="159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266</v>
      </c>
      <c r="AT185" s="160" t="s">
        <v>263</v>
      </c>
      <c r="AU185" s="160" t="s">
        <v>152</v>
      </c>
      <c r="AY185" s="14" t="s">
        <v>144</v>
      </c>
      <c r="BE185" s="161">
        <f>IF(N185="základná",J185,0)</f>
        <v>0</v>
      </c>
      <c r="BF185" s="161">
        <f>IF(N185="znížená",J185,0)</f>
        <v>0</v>
      </c>
      <c r="BG185" s="161">
        <f>IF(N185="zákl. prenesená",J185,0)</f>
        <v>0</v>
      </c>
      <c r="BH185" s="161">
        <f>IF(N185="zníž. prenesená",J185,0)</f>
        <v>0</v>
      </c>
      <c r="BI185" s="161">
        <f>IF(N185="nulová",J185,0)</f>
        <v>0</v>
      </c>
      <c r="BJ185" s="14" t="s">
        <v>152</v>
      </c>
      <c r="BK185" s="161">
        <f>ROUND(I185*H185,2)</f>
        <v>0</v>
      </c>
      <c r="BL185" s="14" t="s">
        <v>206</v>
      </c>
      <c r="BM185" s="160" t="s">
        <v>1445</v>
      </c>
    </row>
    <row r="186" spans="1:65" s="2" customFormat="1" ht="24.2" customHeight="1">
      <c r="A186" s="29"/>
      <c r="B186" s="147"/>
      <c r="C186" s="148" t="s">
        <v>425</v>
      </c>
      <c r="D186" s="148" t="s">
        <v>147</v>
      </c>
      <c r="E186" s="149" t="s">
        <v>378</v>
      </c>
      <c r="F186" s="150" t="s">
        <v>379</v>
      </c>
      <c r="G186" s="151" t="s">
        <v>271</v>
      </c>
      <c r="H186" s="153"/>
      <c r="I186" s="153"/>
      <c r="J186" s="154">
        <f>ROUND(I186*H186,2)</f>
        <v>0</v>
      </c>
      <c r="K186" s="155"/>
      <c r="L186" s="30"/>
      <c r="M186" s="156" t="s">
        <v>1</v>
      </c>
      <c r="N186" s="157" t="s">
        <v>42</v>
      </c>
      <c r="O186" s="58"/>
      <c r="P186" s="158">
        <f>O186*H186</f>
        <v>0</v>
      </c>
      <c r="Q186" s="158">
        <v>0</v>
      </c>
      <c r="R186" s="158">
        <f>Q186*H186</f>
        <v>0</v>
      </c>
      <c r="S186" s="158">
        <v>0</v>
      </c>
      <c r="T186" s="159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206</v>
      </c>
      <c r="AT186" s="160" t="s">
        <v>147</v>
      </c>
      <c r="AU186" s="160" t="s">
        <v>152</v>
      </c>
      <c r="AY186" s="14" t="s">
        <v>144</v>
      </c>
      <c r="BE186" s="161">
        <f>IF(N186="základná",J186,0)</f>
        <v>0</v>
      </c>
      <c r="BF186" s="161">
        <f>IF(N186="znížená",J186,0)</f>
        <v>0</v>
      </c>
      <c r="BG186" s="161">
        <f>IF(N186="zákl. prenesená",J186,0)</f>
        <v>0</v>
      </c>
      <c r="BH186" s="161">
        <f>IF(N186="zníž. prenesená",J186,0)</f>
        <v>0</v>
      </c>
      <c r="BI186" s="161">
        <f>IF(N186="nulová",J186,0)</f>
        <v>0</v>
      </c>
      <c r="BJ186" s="14" t="s">
        <v>152</v>
      </c>
      <c r="BK186" s="161">
        <f>ROUND(I186*H186,2)</f>
        <v>0</v>
      </c>
      <c r="BL186" s="14" t="s">
        <v>206</v>
      </c>
      <c r="BM186" s="160" t="s">
        <v>1446</v>
      </c>
    </row>
    <row r="187" spans="1:65" s="12" customFormat="1" ht="22.9" customHeight="1">
      <c r="B187" s="134"/>
      <c r="D187" s="135" t="s">
        <v>75</v>
      </c>
      <c r="E187" s="145" t="s">
        <v>680</v>
      </c>
      <c r="F187" s="145" t="s">
        <v>681</v>
      </c>
      <c r="I187" s="137"/>
      <c r="J187" s="146">
        <f>BK187</f>
        <v>0</v>
      </c>
      <c r="L187" s="134"/>
      <c r="M187" s="139"/>
      <c r="N187" s="140"/>
      <c r="O187" s="140"/>
      <c r="P187" s="141">
        <f>SUM(P188:P190)</f>
        <v>0</v>
      </c>
      <c r="Q187" s="140"/>
      <c r="R187" s="141">
        <f>SUM(R188:R190)</f>
        <v>1.4250000000000001E-2</v>
      </c>
      <c r="S187" s="140"/>
      <c r="T187" s="142">
        <f>SUM(T188:T190)</f>
        <v>0</v>
      </c>
      <c r="AR187" s="135" t="s">
        <v>152</v>
      </c>
      <c r="AT187" s="143" t="s">
        <v>75</v>
      </c>
      <c r="AU187" s="143" t="s">
        <v>84</v>
      </c>
      <c r="AY187" s="135" t="s">
        <v>144</v>
      </c>
      <c r="BK187" s="144">
        <f>SUM(BK188:BK190)</f>
        <v>0</v>
      </c>
    </row>
    <row r="188" spans="1:65" s="2" customFormat="1" ht="33" customHeight="1">
      <c r="A188" s="29"/>
      <c r="B188" s="147"/>
      <c r="C188" s="148" t="s">
        <v>481</v>
      </c>
      <c r="D188" s="148" t="s">
        <v>147</v>
      </c>
      <c r="E188" s="149" t="s">
        <v>1447</v>
      </c>
      <c r="F188" s="150" t="s">
        <v>1448</v>
      </c>
      <c r="G188" s="151" t="s">
        <v>213</v>
      </c>
      <c r="H188" s="152">
        <v>2.85</v>
      </c>
      <c r="I188" s="153"/>
      <c r="J188" s="154">
        <f>ROUND(I188*H188,2)</f>
        <v>0</v>
      </c>
      <c r="K188" s="155"/>
      <c r="L188" s="30"/>
      <c r="M188" s="156" t="s">
        <v>1</v>
      </c>
      <c r="N188" s="157" t="s">
        <v>42</v>
      </c>
      <c r="O188" s="58"/>
      <c r="P188" s="158">
        <f>O188*H188</f>
        <v>0</v>
      </c>
      <c r="Q188" s="158">
        <v>0</v>
      </c>
      <c r="R188" s="158">
        <f>Q188*H188</f>
        <v>0</v>
      </c>
      <c r="S188" s="158">
        <v>0</v>
      </c>
      <c r="T188" s="159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206</v>
      </c>
      <c r="AT188" s="160" t="s">
        <v>147</v>
      </c>
      <c r="AU188" s="160" t="s">
        <v>152</v>
      </c>
      <c r="AY188" s="14" t="s">
        <v>144</v>
      </c>
      <c r="BE188" s="161">
        <f>IF(N188="základná",J188,0)</f>
        <v>0</v>
      </c>
      <c r="BF188" s="161">
        <f>IF(N188="znížená",J188,0)</f>
        <v>0</v>
      </c>
      <c r="BG188" s="161">
        <f>IF(N188="zákl. prenesená",J188,0)</f>
        <v>0</v>
      </c>
      <c r="BH188" s="161">
        <f>IF(N188="zníž. prenesená",J188,0)</f>
        <v>0</v>
      </c>
      <c r="BI188" s="161">
        <f>IF(N188="nulová",J188,0)</f>
        <v>0</v>
      </c>
      <c r="BJ188" s="14" t="s">
        <v>152</v>
      </c>
      <c r="BK188" s="161">
        <f>ROUND(I188*H188,2)</f>
        <v>0</v>
      </c>
      <c r="BL188" s="14" t="s">
        <v>206</v>
      </c>
      <c r="BM188" s="160" t="s">
        <v>1449</v>
      </c>
    </row>
    <row r="189" spans="1:65" s="2" customFormat="1" ht="24.2" customHeight="1">
      <c r="A189" s="29"/>
      <c r="B189" s="147"/>
      <c r="C189" s="162" t="s">
        <v>486</v>
      </c>
      <c r="D189" s="162" t="s">
        <v>263</v>
      </c>
      <c r="E189" s="163" t="s">
        <v>1450</v>
      </c>
      <c r="F189" s="164" t="s">
        <v>1451</v>
      </c>
      <c r="G189" s="165" t="s">
        <v>213</v>
      </c>
      <c r="H189" s="166">
        <v>2.85</v>
      </c>
      <c r="I189" s="167"/>
      <c r="J189" s="168">
        <f>ROUND(I189*H189,2)</f>
        <v>0</v>
      </c>
      <c r="K189" s="169"/>
      <c r="L189" s="170"/>
      <c r="M189" s="171" t="s">
        <v>1</v>
      </c>
      <c r="N189" s="172" t="s">
        <v>42</v>
      </c>
      <c r="O189" s="58"/>
      <c r="P189" s="158">
        <f>O189*H189</f>
        <v>0</v>
      </c>
      <c r="Q189" s="158">
        <v>5.0000000000000001E-3</v>
      </c>
      <c r="R189" s="158">
        <f>Q189*H189</f>
        <v>1.4250000000000001E-2</v>
      </c>
      <c r="S189" s="158">
        <v>0</v>
      </c>
      <c r="T189" s="159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266</v>
      </c>
      <c r="AT189" s="160" t="s">
        <v>263</v>
      </c>
      <c r="AU189" s="160" t="s">
        <v>152</v>
      </c>
      <c r="AY189" s="14" t="s">
        <v>144</v>
      </c>
      <c r="BE189" s="161">
        <f>IF(N189="základná",J189,0)</f>
        <v>0</v>
      </c>
      <c r="BF189" s="161">
        <f>IF(N189="znížená",J189,0)</f>
        <v>0</v>
      </c>
      <c r="BG189" s="161">
        <f>IF(N189="zákl. prenesená",J189,0)</f>
        <v>0</v>
      </c>
      <c r="BH189" s="161">
        <f>IF(N189="zníž. prenesená",J189,0)</f>
        <v>0</v>
      </c>
      <c r="BI189" s="161">
        <f>IF(N189="nulová",J189,0)</f>
        <v>0</v>
      </c>
      <c r="BJ189" s="14" t="s">
        <v>152</v>
      </c>
      <c r="BK189" s="161">
        <f>ROUND(I189*H189,2)</f>
        <v>0</v>
      </c>
      <c r="BL189" s="14" t="s">
        <v>206</v>
      </c>
      <c r="BM189" s="160" t="s">
        <v>1452</v>
      </c>
    </row>
    <row r="190" spans="1:65" s="2" customFormat="1" ht="24.2" customHeight="1">
      <c r="A190" s="29"/>
      <c r="B190" s="147"/>
      <c r="C190" s="148" t="s">
        <v>491</v>
      </c>
      <c r="D190" s="148" t="s">
        <v>147</v>
      </c>
      <c r="E190" s="149" t="s">
        <v>709</v>
      </c>
      <c r="F190" s="150" t="s">
        <v>710</v>
      </c>
      <c r="G190" s="151" t="s">
        <v>271</v>
      </c>
      <c r="H190" s="153"/>
      <c r="I190" s="153"/>
      <c r="J190" s="154">
        <f>ROUND(I190*H190,2)</f>
        <v>0</v>
      </c>
      <c r="K190" s="155"/>
      <c r="L190" s="30"/>
      <c r="M190" s="173" t="s">
        <v>1</v>
      </c>
      <c r="N190" s="174" t="s">
        <v>42</v>
      </c>
      <c r="O190" s="175"/>
      <c r="P190" s="176">
        <f>O190*H190</f>
        <v>0</v>
      </c>
      <c r="Q190" s="176">
        <v>0</v>
      </c>
      <c r="R190" s="176">
        <f>Q190*H190</f>
        <v>0</v>
      </c>
      <c r="S190" s="176">
        <v>0</v>
      </c>
      <c r="T190" s="177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206</v>
      </c>
      <c r="AT190" s="160" t="s">
        <v>147</v>
      </c>
      <c r="AU190" s="160" t="s">
        <v>152</v>
      </c>
      <c r="AY190" s="14" t="s">
        <v>144</v>
      </c>
      <c r="BE190" s="161">
        <f>IF(N190="základná",J190,0)</f>
        <v>0</v>
      </c>
      <c r="BF190" s="161">
        <f>IF(N190="znížená",J190,0)</f>
        <v>0</v>
      </c>
      <c r="BG190" s="161">
        <f>IF(N190="zákl. prenesená",J190,0)</f>
        <v>0</v>
      </c>
      <c r="BH190" s="161">
        <f>IF(N190="zníž. prenesená",J190,0)</f>
        <v>0</v>
      </c>
      <c r="BI190" s="161">
        <f>IF(N190="nulová",J190,0)</f>
        <v>0</v>
      </c>
      <c r="BJ190" s="14" t="s">
        <v>152</v>
      </c>
      <c r="BK190" s="161">
        <f>ROUND(I190*H190,2)</f>
        <v>0</v>
      </c>
      <c r="BL190" s="14" t="s">
        <v>206</v>
      </c>
      <c r="BM190" s="160" t="s">
        <v>1453</v>
      </c>
    </row>
    <row r="191" spans="1:65" s="2" customFormat="1" ht="6.95" customHeight="1">
      <c r="A191" s="29"/>
      <c r="B191" s="47"/>
      <c r="C191" s="48"/>
      <c r="D191" s="48"/>
      <c r="E191" s="48"/>
      <c r="F191" s="48"/>
      <c r="G191" s="48"/>
      <c r="H191" s="48"/>
      <c r="I191" s="48"/>
      <c r="J191" s="48"/>
      <c r="K191" s="48"/>
      <c r="L191" s="30"/>
      <c r="M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</row>
  </sheetData>
  <autoFilter ref="C126:K190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112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1454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33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ROUND((SUM(BE126:BE164)),  2)</f>
        <v>0</v>
      </c>
      <c r="G33" s="100"/>
      <c r="H33" s="100"/>
      <c r="I33" s="101">
        <v>0.2</v>
      </c>
      <c r="J33" s="99">
        <f>ROUND(((SUM(BE126:BE164))*I33),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ROUND((SUM(BF126:BF164)),  2)</f>
        <v>0</v>
      </c>
      <c r="G34" s="100"/>
      <c r="H34" s="100"/>
      <c r="I34" s="101">
        <v>0.2</v>
      </c>
      <c r="J34" s="99">
        <f>ROUND(((SUM(BF126:BF164))*I34),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ROUND((SUM(BG126:BG164)),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ROUND((SUM(BH126:BH164)),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ROUND((SUM(BI126:BI164)),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10 - Rampa pre imobilných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Ľubomír Kollárik - STAVCEN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124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customHeight="1">
      <c r="B98" s="119"/>
      <c r="D98" s="120" t="s">
        <v>721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customHeight="1">
      <c r="B99" s="119"/>
      <c r="D99" s="120" t="s">
        <v>722</v>
      </c>
      <c r="E99" s="121"/>
      <c r="F99" s="121"/>
      <c r="G99" s="121"/>
      <c r="H99" s="121"/>
      <c r="I99" s="121"/>
      <c r="J99" s="122">
        <f>J135</f>
        <v>0</v>
      </c>
      <c r="L99" s="119"/>
    </row>
    <row r="100" spans="1:31" s="10" customFormat="1" ht="19.899999999999999" customHeight="1">
      <c r="B100" s="119"/>
      <c r="D100" s="120" t="s">
        <v>1321</v>
      </c>
      <c r="E100" s="121"/>
      <c r="F100" s="121"/>
      <c r="G100" s="121"/>
      <c r="H100" s="121"/>
      <c r="I100" s="121"/>
      <c r="J100" s="122">
        <f>J139</f>
        <v>0</v>
      </c>
      <c r="L100" s="119"/>
    </row>
    <row r="101" spans="1:31" s="10" customFormat="1" ht="19.899999999999999" customHeight="1">
      <c r="B101" s="119"/>
      <c r="D101" s="120" t="s">
        <v>1455</v>
      </c>
      <c r="E101" s="121"/>
      <c r="F101" s="121"/>
      <c r="G101" s="121"/>
      <c r="H101" s="121"/>
      <c r="I101" s="121"/>
      <c r="J101" s="122">
        <f>J143</f>
        <v>0</v>
      </c>
      <c r="L101" s="119"/>
    </row>
    <row r="102" spans="1:31" s="10" customFormat="1" ht="19.899999999999999" customHeight="1">
      <c r="B102" s="119"/>
      <c r="D102" s="120" t="s">
        <v>125</v>
      </c>
      <c r="E102" s="121"/>
      <c r="F102" s="121"/>
      <c r="G102" s="121"/>
      <c r="H102" s="121"/>
      <c r="I102" s="121"/>
      <c r="J102" s="122">
        <f>J146</f>
        <v>0</v>
      </c>
      <c r="L102" s="119"/>
    </row>
    <row r="103" spans="1:31" s="10" customFormat="1" ht="19.899999999999999" customHeight="1">
      <c r="B103" s="119"/>
      <c r="D103" s="120" t="s">
        <v>126</v>
      </c>
      <c r="E103" s="121"/>
      <c r="F103" s="121"/>
      <c r="G103" s="121"/>
      <c r="H103" s="121"/>
      <c r="I103" s="121"/>
      <c r="J103" s="122">
        <f>J150</f>
        <v>0</v>
      </c>
      <c r="L103" s="119"/>
    </row>
    <row r="104" spans="1:31" s="10" customFormat="1" ht="19.899999999999999" customHeight="1">
      <c r="B104" s="119"/>
      <c r="D104" s="120" t="s">
        <v>127</v>
      </c>
      <c r="E104" s="121"/>
      <c r="F104" s="121"/>
      <c r="G104" s="121"/>
      <c r="H104" s="121"/>
      <c r="I104" s="121"/>
      <c r="J104" s="122">
        <f>J152</f>
        <v>0</v>
      </c>
      <c r="L104" s="119"/>
    </row>
    <row r="105" spans="1:31" s="9" customFormat="1" ht="24.95" customHeight="1">
      <c r="B105" s="115"/>
      <c r="D105" s="116" t="s">
        <v>128</v>
      </c>
      <c r="E105" s="117"/>
      <c r="F105" s="117"/>
      <c r="G105" s="117"/>
      <c r="H105" s="117"/>
      <c r="I105" s="117"/>
      <c r="J105" s="118">
        <f>J154</f>
        <v>0</v>
      </c>
      <c r="L105" s="115"/>
    </row>
    <row r="106" spans="1:31" s="10" customFormat="1" ht="19.899999999999999" customHeight="1">
      <c r="B106" s="119"/>
      <c r="D106" s="120" t="s">
        <v>519</v>
      </c>
      <c r="E106" s="121"/>
      <c r="F106" s="121"/>
      <c r="G106" s="121"/>
      <c r="H106" s="121"/>
      <c r="I106" s="121"/>
      <c r="J106" s="122">
        <f>J155</f>
        <v>0</v>
      </c>
      <c r="L106" s="119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130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22" t="str">
        <f>E7</f>
        <v>Modernizácia obecného úradu</v>
      </c>
      <c r="F116" s="223"/>
      <c r="G116" s="223"/>
      <c r="H116" s="223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117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84" t="str">
        <f>E9</f>
        <v>10 - Rampa pre imobilných</v>
      </c>
      <c r="F118" s="224"/>
      <c r="G118" s="224"/>
      <c r="H118" s="224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Kvetoslavov 258</v>
      </c>
      <c r="G120" s="29"/>
      <c r="H120" s="29"/>
      <c r="I120" s="24" t="s">
        <v>21</v>
      </c>
      <c r="J120" s="55" t="str">
        <f>IF(J12="","",J12)</f>
        <v>16. 2. 2022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40.15" customHeight="1">
      <c r="A122" s="29"/>
      <c r="B122" s="30"/>
      <c r="C122" s="24" t="s">
        <v>23</v>
      </c>
      <c r="D122" s="29"/>
      <c r="E122" s="29"/>
      <c r="F122" s="22" t="str">
        <f>E15</f>
        <v>Obec Kvetoslavov, 930 41 Kvetoslavov</v>
      </c>
      <c r="G122" s="29"/>
      <c r="H122" s="29"/>
      <c r="I122" s="24" t="s">
        <v>29</v>
      </c>
      <c r="J122" s="27" t="str">
        <f>E21</f>
        <v>navrhovanieSTAVIEB, Bernolákova č. 4, Senec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27</v>
      </c>
      <c r="D123" s="29"/>
      <c r="E123" s="29"/>
      <c r="F123" s="22" t="str">
        <f>IF(E18="","",E18)</f>
        <v>Vyplň údaj</v>
      </c>
      <c r="G123" s="29"/>
      <c r="H123" s="29"/>
      <c r="I123" s="24" t="s">
        <v>32</v>
      </c>
      <c r="J123" s="27" t="str">
        <f>E24</f>
        <v>Ľubomír Kollárik - STAVCEN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131</v>
      </c>
      <c r="D125" s="126" t="s">
        <v>61</v>
      </c>
      <c r="E125" s="126" t="s">
        <v>57</v>
      </c>
      <c r="F125" s="126" t="s">
        <v>58</v>
      </c>
      <c r="G125" s="126" t="s">
        <v>132</v>
      </c>
      <c r="H125" s="126" t="s">
        <v>133</v>
      </c>
      <c r="I125" s="126" t="s">
        <v>134</v>
      </c>
      <c r="J125" s="127" t="s">
        <v>121</v>
      </c>
      <c r="K125" s="128" t="s">
        <v>135</v>
      </c>
      <c r="L125" s="129"/>
      <c r="M125" s="62" t="s">
        <v>1</v>
      </c>
      <c r="N125" s="63" t="s">
        <v>40</v>
      </c>
      <c r="O125" s="63" t="s">
        <v>136</v>
      </c>
      <c r="P125" s="63" t="s">
        <v>137</v>
      </c>
      <c r="Q125" s="63" t="s">
        <v>138</v>
      </c>
      <c r="R125" s="63" t="s">
        <v>139</v>
      </c>
      <c r="S125" s="63" t="s">
        <v>140</v>
      </c>
      <c r="T125" s="64" t="s">
        <v>141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122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P127+P154</f>
        <v>0</v>
      </c>
      <c r="Q126" s="66"/>
      <c r="R126" s="131">
        <f>R127+R154</f>
        <v>18.467472511732002</v>
      </c>
      <c r="S126" s="66"/>
      <c r="T126" s="132">
        <f>T127+T154</f>
        <v>9.7087999999999994E-2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75</v>
      </c>
      <c r="AU126" s="14" t="s">
        <v>123</v>
      </c>
      <c r="BK126" s="133">
        <f>BK127+BK154</f>
        <v>0</v>
      </c>
    </row>
    <row r="127" spans="1:63" s="12" customFormat="1" ht="25.9" customHeight="1">
      <c r="B127" s="134"/>
      <c r="D127" s="135" t="s">
        <v>75</v>
      </c>
      <c r="E127" s="136" t="s">
        <v>142</v>
      </c>
      <c r="F127" s="136" t="s">
        <v>143</v>
      </c>
      <c r="I127" s="137"/>
      <c r="J127" s="138">
        <f>BK127</f>
        <v>0</v>
      </c>
      <c r="L127" s="134"/>
      <c r="M127" s="139"/>
      <c r="N127" s="140"/>
      <c r="O127" s="140"/>
      <c r="P127" s="141">
        <f>P128+P135+P139+P143+P146+P150+P152</f>
        <v>0</v>
      </c>
      <c r="Q127" s="140"/>
      <c r="R127" s="141">
        <f>R128+R135+R139+R143+R146+R150+R152</f>
        <v>17.293650723732</v>
      </c>
      <c r="S127" s="140"/>
      <c r="T127" s="142">
        <f>T128+T135+T139+T143+T146+T150+T152</f>
        <v>9.7087999999999994E-2</v>
      </c>
      <c r="AR127" s="135" t="s">
        <v>84</v>
      </c>
      <c r="AT127" s="143" t="s">
        <v>75</v>
      </c>
      <c r="AU127" s="143" t="s">
        <v>76</v>
      </c>
      <c r="AY127" s="135" t="s">
        <v>144</v>
      </c>
      <c r="BK127" s="144">
        <f>BK128+BK135+BK139+BK143+BK146+BK150+BK152</f>
        <v>0</v>
      </c>
    </row>
    <row r="128" spans="1:63" s="12" customFormat="1" ht="22.9" customHeight="1">
      <c r="B128" s="134"/>
      <c r="D128" s="135" t="s">
        <v>75</v>
      </c>
      <c r="E128" s="145" t="s">
        <v>84</v>
      </c>
      <c r="F128" s="145" t="s">
        <v>725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SUM(P129:P134)</f>
        <v>0</v>
      </c>
      <c r="Q128" s="140"/>
      <c r="R128" s="141">
        <f>SUM(R129:R134)</f>
        <v>0</v>
      </c>
      <c r="S128" s="140"/>
      <c r="T128" s="142">
        <f>SUM(T129:T134)</f>
        <v>0</v>
      </c>
      <c r="AR128" s="135" t="s">
        <v>84</v>
      </c>
      <c r="AT128" s="143" t="s">
        <v>75</v>
      </c>
      <c r="AU128" s="143" t="s">
        <v>84</v>
      </c>
      <c r="AY128" s="135" t="s">
        <v>144</v>
      </c>
      <c r="BK128" s="144">
        <f>SUM(BK129:BK134)</f>
        <v>0</v>
      </c>
    </row>
    <row r="129" spans="1:65" s="2" customFormat="1" ht="24.2" customHeight="1">
      <c r="A129" s="29"/>
      <c r="B129" s="147"/>
      <c r="C129" s="148" t="s">
        <v>84</v>
      </c>
      <c r="D129" s="148" t="s">
        <v>147</v>
      </c>
      <c r="E129" s="149" t="s">
        <v>1329</v>
      </c>
      <c r="F129" s="150" t="s">
        <v>1330</v>
      </c>
      <c r="G129" s="151" t="s">
        <v>354</v>
      </c>
      <c r="H129" s="152">
        <v>3.8279999999999998</v>
      </c>
      <c r="I129" s="153"/>
      <c r="J129" s="154">
        <f t="shared" ref="J129:J134" si="0">ROUND(I129*H129,2)</f>
        <v>0</v>
      </c>
      <c r="K129" s="155"/>
      <c r="L129" s="30"/>
      <c r="M129" s="156" t="s">
        <v>1</v>
      </c>
      <c r="N129" s="157" t="s">
        <v>42</v>
      </c>
      <c r="O129" s="58"/>
      <c r="P129" s="158">
        <f t="shared" ref="P129:P134" si="1">O129*H129</f>
        <v>0</v>
      </c>
      <c r="Q129" s="158">
        <v>0</v>
      </c>
      <c r="R129" s="158">
        <f t="shared" ref="R129:R134" si="2">Q129*H129</f>
        <v>0</v>
      </c>
      <c r="S129" s="158">
        <v>0</v>
      </c>
      <c r="T129" s="159">
        <f t="shared" ref="T129:T134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151</v>
      </c>
      <c r="AT129" s="160" t="s">
        <v>147</v>
      </c>
      <c r="AU129" s="160" t="s">
        <v>152</v>
      </c>
      <c r="AY129" s="14" t="s">
        <v>144</v>
      </c>
      <c r="BE129" s="161">
        <f t="shared" ref="BE129:BE134" si="4">IF(N129="základná",J129,0)</f>
        <v>0</v>
      </c>
      <c r="BF129" s="161">
        <f t="shared" ref="BF129:BF134" si="5">IF(N129="znížená",J129,0)</f>
        <v>0</v>
      </c>
      <c r="BG129" s="161">
        <f t="shared" ref="BG129:BG134" si="6">IF(N129="zákl. prenesená",J129,0)</f>
        <v>0</v>
      </c>
      <c r="BH129" s="161">
        <f t="shared" ref="BH129:BH134" si="7">IF(N129="zníž. prenesená",J129,0)</f>
        <v>0</v>
      </c>
      <c r="BI129" s="161">
        <f t="shared" ref="BI129:BI134" si="8">IF(N129="nulová",J129,0)</f>
        <v>0</v>
      </c>
      <c r="BJ129" s="14" t="s">
        <v>152</v>
      </c>
      <c r="BK129" s="161">
        <f t="shared" ref="BK129:BK134" si="9">ROUND(I129*H129,2)</f>
        <v>0</v>
      </c>
      <c r="BL129" s="14" t="s">
        <v>151</v>
      </c>
      <c r="BM129" s="160" t="s">
        <v>1456</v>
      </c>
    </row>
    <row r="130" spans="1:65" s="2" customFormat="1" ht="33" customHeight="1">
      <c r="A130" s="29"/>
      <c r="B130" s="147"/>
      <c r="C130" s="148" t="s">
        <v>152</v>
      </c>
      <c r="D130" s="148" t="s">
        <v>147</v>
      </c>
      <c r="E130" s="149" t="s">
        <v>755</v>
      </c>
      <c r="F130" s="150" t="s">
        <v>756</v>
      </c>
      <c r="G130" s="151" t="s">
        <v>354</v>
      </c>
      <c r="H130" s="152">
        <v>3.8279999999999998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42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151</v>
      </c>
      <c r="AT130" s="160" t="s">
        <v>147</v>
      </c>
      <c r="AU130" s="160" t="s">
        <v>152</v>
      </c>
      <c r="AY130" s="14" t="s">
        <v>144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152</v>
      </c>
      <c r="BK130" s="161">
        <f t="shared" si="9"/>
        <v>0</v>
      </c>
      <c r="BL130" s="14" t="s">
        <v>151</v>
      </c>
      <c r="BM130" s="160" t="s">
        <v>1457</v>
      </c>
    </row>
    <row r="131" spans="1:65" s="2" customFormat="1" ht="37.9" customHeight="1">
      <c r="A131" s="29"/>
      <c r="B131" s="147"/>
      <c r="C131" s="148" t="s">
        <v>157</v>
      </c>
      <c r="D131" s="148" t="s">
        <v>147</v>
      </c>
      <c r="E131" s="149" t="s">
        <v>1336</v>
      </c>
      <c r="F131" s="150" t="s">
        <v>1337</v>
      </c>
      <c r="G131" s="151" t="s">
        <v>354</v>
      </c>
      <c r="H131" s="152">
        <v>38.28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42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151</v>
      </c>
      <c r="AT131" s="160" t="s">
        <v>147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151</v>
      </c>
      <c r="BM131" s="160" t="s">
        <v>1458</v>
      </c>
    </row>
    <row r="132" spans="1:65" s="2" customFormat="1" ht="24.2" customHeight="1">
      <c r="A132" s="29"/>
      <c r="B132" s="147"/>
      <c r="C132" s="148" t="s">
        <v>151</v>
      </c>
      <c r="D132" s="148" t="s">
        <v>147</v>
      </c>
      <c r="E132" s="149" t="s">
        <v>758</v>
      </c>
      <c r="F132" s="150" t="s">
        <v>759</v>
      </c>
      <c r="G132" s="151" t="s">
        <v>354</v>
      </c>
      <c r="H132" s="152">
        <v>3.8279999999999998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42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151</v>
      </c>
      <c r="AT132" s="160" t="s">
        <v>147</v>
      </c>
      <c r="AU132" s="160" t="s">
        <v>152</v>
      </c>
      <c r="AY132" s="14" t="s">
        <v>144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152</v>
      </c>
      <c r="BK132" s="161">
        <f t="shared" si="9"/>
        <v>0</v>
      </c>
      <c r="BL132" s="14" t="s">
        <v>151</v>
      </c>
      <c r="BM132" s="160" t="s">
        <v>1459</v>
      </c>
    </row>
    <row r="133" spans="1:65" s="2" customFormat="1" ht="16.5" customHeight="1">
      <c r="A133" s="29"/>
      <c r="B133" s="147"/>
      <c r="C133" s="148" t="s">
        <v>164</v>
      </c>
      <c r="D133" s="148" t="s">
        <v>147</v>
      </c>
      <c r="E133" s="149" t="s">
        <v>761</v>
      </c>
      <c r="F133" s="150" t="s">
        <v>762</v>
      </c>
      <c r="G133" s="151" t="s">
        <v>354</v>
      </c>
      <c r="H133" s="152">
        <v>3.8279999999999998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42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151</v>
      </c>
      <c r="AT133" s="160" t="s">
        <v>147</v>
      </c>
      <c r="AU133" s="160" t="s">
        <v>152</v>
      </c>
      <c r="AY133" s="14" t="s">
        <v>144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152</v>
      </c>
      <c r="BK133" s="161">
        <f t="shared" si="9"/>
        <v>0</v>
      </c>
      <c r="BL133" s="14" t="s">
        <v>151</v>
      </c>
      <c r="BM133" s="160" t="s">
        <v>1460</v>
      </c>
    </row>
    <row r="134" spans="1:65" s="2" customFormat="1" ht="24.2" customHeight="1">
      <c r="A134" s="29"/>
      <c r="B134" s="147"/>
      <c r="C134" s="148" t="s">
        <v>145</v>
      </c>
      <c r="D134" s="148" t="s">
        <v>147</v>
      </c>
      <c r="E134" s="149" t="s">
        <v>764</v>
      </c>
      <c r="F134" s="150" t="s">
        <v>765</v>
      </c>
      <c r="G134" s="151" t="s">
        <v>229</v>
      </c>
      <c r="H134" s="152">
        <v>6.125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42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151</v>
      </c>
      <c r="AT134" s="160" t="s">
        <v>147</v>
      </c>
      <c r="AU134" s="160" t="s">
        <v>152</v>
      </c>
      <c r="AY134" s="14" t="s">
        <v>144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152</v>
      </c>
      <c r="BK134" s="161">
        <f t="shared" si="9"/>
        <v>0</v>
      </c>
      <c r="BL134" s="14" t="s">
        <v>151</v>
      </c>
      <c r="BM134" s="160" t="s">
        <v>1461</v>
      </c>
    </row>
    <row r="135" spans="1:65" s="12" customFormat="1" ht="22.9" customHeight="1">
      <c r="B135" s="134"/>
      <c r="D135" s="135" t="s">
        <v>75</v>
      </c>
      <c r="E135" s="145" t="s">
        <v>152</v>
      </c>
      <c r="F135" s="145" t="s">
        <v>779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SUM(P136:P138)</f>
        <v>0</v>
      </c>
      <c r="Q135" s="140"/>
      <c r="R135" s="141">
        <f>SUM(R136:R138)</f>
        <v>14.180242790411999</v>
      </c>
      <c r="S135" s="140"/>
      <c r="T135" s="142">
        <f>SUM(T136:T138)</f>
        <v>0</v>
      </c>
      <c r="AR135" s="135" t="s">
        <v>84</v>
      </c>
      <c r="AT135" s="143" t="s">
        <v>75</v>
      </c>
      <c r="AU135" s="143" t="s">
        <v>84</v>
      </c>
      <c r="AY135" s="135" t="s">
        <v>144</v>
      </c>
      <c r="BK135" s="144">
        <f>SUM(BK136:BK138)</f>
        <v>0</v>
      </c>
    </row>
    <row r="136" spans="1:65" s="2" customFormat="1" ht="16.5" customHeight="1">
      <c r="A136" s="29"/>
      <c r="B136" s="147"/>
      <c r="C136" s="148" t="s">
        <v>171</v>
      </c>
      <c r="D136" s="148" t="s">
        <v>147</v>
      </c>
      <c r="E136" s="149" t="s">
        <v>1462</v>
      </c>
      <c r="F136" s="150" t="s">
        <v>1463</v>
      </c>
      <c r="G136" s="151" t="s">
        <v>354</v>
      </c>
      <c r="H136" s="152">
        <v>6.4530000000000003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42</v>
      </c>
      <c r="O136" s="58"/>
      <c r="P136" s="158">
        <f>O136*H136</f>
        <v>0</v>
      </c>
      <c r="Q136" s="158">
        <v>2.1940757039999998</v>
      </c>
      <c r="R136" s="158">
        <f>Q136*H136</f>
        <v>14.158370517911999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151</v>
      </c>
      <c r="AT136" s="160" t="s">
        <v>147</v>
      </c>
      <c r="AU136" s="160" t="s">
        <v>152</v>
      </c>
      <c r="AY136" s="14" t="s">
        <v>144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152</v>
      </c>
      <c r="BK136" s="161">
        <f>ROUND(I136*H136,2)</f>
        <v>0</v>
      </c>
      <c r="BL136" s="14" t="s">
        <v>151</v>
      </c>
      <c r="BM136" s="160" t="s">
        <v>1464</v>
      </c>
    </row>
    <row r="137" spans="1:65" s="2" customFormat="1" ht="21.75" customHeight="1">
      <c r="A137" s="29"/>
      <c r="B137" s="147"/>
      <c r="C137" s="148" t="s">
        <v>175</v>
      </c>
      <c r="D137" s="148" t="s">
        <v>147</v>
      </c>
      <c r="E137" s="149" t="s">
        <v>1465</v>
      </c>
      <c r="F137" s="150" t="s">
        <v>1466</v>
      </c>
      <c r="G137" s="151" t="s">
        <v>150</v>
      </c>
      <c r="H137" s="152">
        <v>5.375</v>
      </c>
      <c r="I137" s="153"/>
      <c r="J137" s="154">
        <f>ROUND(I137*H137,2)</f>
        <v>0</v>
      </c>
      <c r="K137" s="155"/>
      <c r="L137" s="30"/>
      <c r="M137" s="156" t="s">
        <v>1</v>
      </c>
      <c r="N137" s="157" t="s">
        <v>42</v>
      </c>
      <c r="O137" s="58"/>
      <c r="P137" s="158">
        <f>O137*H137</f>
        <v>0</v>
      </c>
      <c r="Q137" s="158">
        <v>4.0692599999999999E-3</v>
      </c>
      <c r="R137" s="158">
        <f>Q137*H137</f>
        <v>2.1872272499999998E-2</v>
      </c>
      <c r="S137" s="158">
        <v>0</v>
      </c>
      <c r="T137" s="15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151</v>
      </c>
      <c r="AT137" s="160" t="s">
        <v>147</v>
      </c>
      <c r="AU137" s="160" t="s">
        <v>152</v>
      </c>
      <c r="AY137" s="14" t="s">
        <v>144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4" t="s">
        <v>152</v>
      </c>
      <c r="BK137" s="161">
        <f>ROUND(I137*H137,2)</f>
        <v>0</v>
      </c>
      <c r="BL137" s="14" t="s">
        <v>151</v>
      </c>
      <c r="BM137" s="160" t="s">
        <v>1467</v>
      </c>
    </row>
    <row r="138" spans="1:65" s="2" customFormat="1" ht="24.2" customHeight="1">
      <c r="A138" s="29"/>
      <c r="B138" s="147"/>
      <c r="C138" s="148" t="s">
        <v>179</v>
      </c>
      <c r="D138" s="148" t="s">
        <v>147</v>
      </c>
      <c r="E138" s="149" t="s">
        <v>1468</v>
      </c>
      <c r="F138" s="150" t="s">
        <v>1469</v>
      </c>
      <c r="G138" s="151" t="s">
        <v>150</v>
      </c>
      <c r="H138" s="152">
        <v>5.375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42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151</v>
      </c>
      <c r="AT138" s="160" t="s">
        <v>147</v>
      </c>
      <c r="AU138" s="160" t="s">
        <v>152</v>
      </c>
      <c r="AY138" s="14" t="s">
        <v>144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152</v>
      </c>
      <c r="BK138" s="161">
        <f>ROUND(I138*H138,2)</f>
        <v>0</v>
      </c>
      <c r="BL138" s="14" t="s">
        <v>151</v>
      </c>
      <c r="BM138" s="160" t="s">
        <v>1470</v>
      </c>
    </row>
    <row r="139" spans="1:65" s="12" customFormat="1" ht="22.9" customHeight="1">
      <c r="B139" s="134"/>
      <c r="D139" s="135" t="s">
        <v>75</v>
      </c>
      <c r="E139" s="145" t="s">
        <v>151</v>
      </c>
      <c r="F139" s="145" t="s">
        <v>1361</v>
      </c>
      <c r="I139" s="137"/>
      <c r="J139" s="146">
        <f>BK139</f>
        <v>0</v>
      </c>
      <c r="L139" s="134"/>
      <c r="M139" s="139"/>
      <c r="N139" s="140"/>
      <c r="O139" s="140"/>
      <c r="P139" s="141">
        <f>SUM(P140:P142)</f>
        <v>0</v>
      </c>
      <c r="Q139" s="140"/>
      <c r="R139" s="141">
        <f>SUM(R140:R142)</f>
        <v>0.38463809531999998</v>
      </c>
      <c r="S139" s="140"/>
      <c r="T139" s="142">
        <f>SUM(T140:T142)</f>
        <v>0</v>
      </c>
      <c r="AR139" s="135" t="s">
        <v>84</v>
      </c>
      <c r="AT139" s="143" t="s">
        <v>75</v>
      </c>
      <c r="AU139" s="143" t="s">
        <v>84</v>
      </c>
      <c r="AY139" s="135" t="s">
        <v>144</v>
      </c>
      <c r="BK139" s="144">
        <f>SUM(BK140:BK142)</f>
        <v>0</v>
      </c>
    </row>
    <row r="140" spans="1:65" s="2" customFormat="1" ht="24.2" customHeight="1">
      <c r="A140" s="29"/>
      <c r="B140" s="147"/>
      <c r="C140" s="148" t="s">
        <v>110</v>
      </c>
      <c r="D140" s="148" t="s">
        <v>147</v>
      </c>
      <c r="E140" s="149" t="s">
        <v>1362</v>
      </c>
      <c r="F140" s="150" t="s">
        <v>1363</v>
      </c>
      <c r="G140" s="151" t="s">
        <v>213</v>
      </c>
      <c r="H140" s="152">
        <v>3.6</v>
      </c>
      <c r="I140" s="153"/>
      <c r="J140" s="154">
        <f>ROUND(I140*H140,2)</f>
        <v>0</v>
      </c>
      <c r="K140" s="155"/>
      <c r="L140" s="30"/>
      <c r="M140" s="156" t="s">
        <v>1</v>
      </c>
      <c r="N140" s="157" t="s">
        <v>42</v>
      </c>
      <c r="O140" s="58"/>
      <c r="P140" s="158">
        <f>O140*H140</f>
        <v>0</v>
      </c>
      <c r="Q140" s="158">
        <v>9.9107639999999997E-2</v>
      </c>
      <c r="R140" s="158">
        <f>Q140*H140</f>
        <v>0.35678750399999998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151</v>
      </c>
      <c r="AT140" s="160" t="s">
        <v>147</v>
      </c>
      <c r="AU140" s="160" t="s">
        <v>152</v>
      </c>
      <c r="AY140" s="14" t="s">
        <v>144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152</v>
      </c>
      <c r="BK140" s="161">
        <f>ROUND(I140*H140,2)</f>
        <v>0</v>
      </c>
      <c r="BL140" s="14" t="s">
        <v>151</v>
      </c>
      <c r="BM140" s="160" t="s">
        <v>1471</v>
      </c>
    </row>
    <row r="141" spans="1:65" s="2" customFormat="1" ht="24.2" customHeight="1">
      <c r="A141" s="29"/>
      <c r="B141" s="147"/>
      <c r="C141" s="148" t="s">
        <v>113</v>
      </c>
      <c r="D141" s="148" t="s">
        <v>147</v>
      </c>
      <c r="E141" s="149" t="s">
        <v>1365</v>
      </c>
      <c r="F141" s="150" t="s">
        <v>1366</v>
      </c>
      <c r="G141" s="151" t="s">
        <v>150</v>
      </c>
      <c r="H141" s="152">
        <v>1.1819999999999999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42</v>
      </c>
      <c r="O141" s="58"/>
      <c r="P141" s="158">
        <f>O141*H141</f>
        <v>0</v>
      </c>
      <c r="Q141" s="158">
        <v>2.3562260000000002E-2</v>
      </c>
      <c r="R141" s="158">
        <f>Q141*H141</f>
        <v>2.785059132E-2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151</v>
      </c>
      <c r="AT141" s="160" t="s">
        <v>147</v>
      </c>
      <c r="AU141" s="160" t="s">
        <v>152</v>
      </c>
      <c r="AY141" s="14" t="s">
        <v>144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152</v>
      </c>
      <c r="BK141" s="161">
        <f>ROUND(I141*H141,2)</f>
        <v>0</v>
      </c>
      <c r="BL141" s="14" t="s">
        <v>151</v>
      </c>
      <c r="BM141" s="160" t="s">
        <v>1472</v>
      </c>
    </row>
    <row r="142" spans="1:65" s="2" customFormat="1" ht="24.2" customHeight="1">
      <c r="A142" s="29"/>
      <c r="B142" s="147"/>
      <c r="C142" s="148" t="s">
        <v>190</v>
      </c>
      <c r="D142" s="148" t="s">
        <v>147</v>
      </c>
      <c r="E142" s="149" t="s">
        <v>1368</v>
      </c>
      <c r="F142" s="150" t="s">
        <v>1369</v>
      </c>
      <c r="G142" s="151" t="s">
        <v>150</v>
      </c>
      <c r="H142" s="152">
        <v>1.1819999999999999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42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151</v>
      </c>
      <c r="AT142" s="160" t="s">
        <v>147</v>
      </c>
      <c r="AU142" s="160" t="s">
        <v>152</v>
      </c>
      <c r="AY142" s="14" t="s">
        <v>144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152</v>
      </c>
      <c r="BK142" s="161">
        <f>ROUND(I142*H142,2)</f>
        <v>0</v>
      </c>
      <c r="BL142" s="14" t="s">
        <v>151</v>
      </c>
      <c r="BM142" s="160" t="s">
        <v>1473</v>
      </c>
    </row>
    <row r="143" spans="1:65" s="12" customFormat="1" ht="22.9" customHeight="1">
      <c r="B143" s="134"/>
      <c r="D143" s="135" t="s">
        <v>75</v>
      </c>
      <c r="E143" s="145" t="s">
        <v>164</v>
      </c>
      <c r="F143" s="145" t="s">
        <v>1474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SUM(P144:P145)</f>
        <v>0</v>
      </c>
      <c r="Q143" s="140"/>
      <c r="R143" s="141">
        <f>SUM(R144:R145)</f>
        <v>2.6518300000000004</v>
      </c>
      <c r="S143" s="140"/>
      <c r="T143" s="142">
        <f>SUM(T144:T145)</f>
        <v>0</v>
      </c>
      <c r="AR143" s="135" t="s">
        <v>84</v>
      </c>
      <c r="AT143" s="143" t="s">
        <v>75</v>
      </c>
      <c r="AU143" s="143" t="s">
        <v>84</v>
      </c>
      <c r="AY143" s="135" t="s">
        <v>144</v>
      </c>
      <c r="BK143" s="144">
        <f>SUM(BK144:BK145)</f>
        <v>0</v>
      </c>
    </row>
    <row r="144" spans="1:65" s="2" customFormat="1" ht="33" customHeight="1">
      <c r="A144" s="29"/>
      <c r="B144" s="147"/>
      <c r="C144" s="148" t="s">
        <v>194</v>
      </c>
      <c r="D144" s="148" t="s">
        <v>147</v>
      </c>
      <c r="E144" s="149" t="s">
        <v>1475</v>
      </c>
      <c r="F144" s="150" t="s">
        <v>1476</v>
      </c>
      <c r="G144" s="151" t="s">
        <v>150</v>
      </c>
      <c r="H144" s="152">
        <v>11.705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42</v>
      </c>
      <c r="O144" s="58"/>
      <c r="P144" s="158">
        <f>O144*H144</f>
        <v>0</v>
      </c>
      <c r="Q144" s="158">
        <v>0.126</v>
      </c>
      <c r="R144" s="158">
        <f>Q144*H144</f>
        <v>1.4748300000000001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151</v>
      </c>
      <c r="AT144" s="160" t="s">
        <v>147</v>
      </c>
      <c r="AU144" s="160" t="s">
        <v>152</v>
      </c>
      <c r="AY144" s="14" t="s">
        <v>144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152</v>
      </c>
      <c r="BK144" s="161">
        <f>ROUND(I144*H144,2)</f>
        <v>0</v>
      </c>
      <c r="BL144" s="14" t="s">
        <v>151</v>
      </c>
      <c r="BM144" s="160" t="s">
        <v>1477</v>
      </c>
    </row>
    <row r="145" spans="1:65" s="2" customFormat="1" ht="24.2" customHeight="1">
      <c r="A145" s="29"/>
      <c r="B145" s="147"/>
      <c r="C145" s="162" t="s">
        <v>198</v>
      </c>
      <c r="D145" s="162" t="s">
        <v>263</v>
      </c>
      <c r="E145" s="163" t="s">
        <v>1478</v>
      </c>
      <c r="F145" s="164" t="s">
        <v>1479</v>
      </c>
      <c r="G145" s="165" t="s">
        <v>260</v>
      </c>
      <c r="H145" s="166">
        <v>55</v>
      </c>
      <c r="I145" s="167"/>
      <c r="J145" s="168">
        <f>ROUND(I145*H145,2)</f>
        <v>0</v>
      </c>
      <c r="K145" s="169"/>
      <c r="L145" s="170"/>
      <c r="M145" s="171" t="s">
        <v>1</v>
      </c>
      <c r="N145" s="172" t="s">
        <v>42</v>
      </c>
      <c r="O145" s="58"/>
      <c r="P145" s="158">
        <f>O145*H145</f>
        <v>0</v>
      </c>
      <c r="Q145" s="158">
        <v>2.1399999999999999E-2</v>
      </c>
      <c r="R145" s="158">
        <f>Q145*H145</f>
        <v>1.177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175</v>
      </c>
      <c r="AT145" s="160" t="s">
        <v>263</v>
      </c>
      <c r="AU145" s="160" t="s">
        <v>152</v>
      </c>
      <c r="AY145" s="14" t="s">
        <v>144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152</v>
      </c>
      <c r="BK145" s="161">
        <f>ROUND(I145*H145,2)</f>
        <v>0</v>
      </c>
      <c r="BL145" s="14" t="s">
        <v>151</v>
      </c>
      <c r="BM145" s="160" t="s">
        <v>1480</v>
      </c>
    </row>
    <row r="146" spans="1:65" s="12" customFormat="1" ht="22.9" customHeight="1">
      <c r="B146" s="134"/>
      <c r="D146" s="135" t="s">
        <v>75</v>
      </c>
      <c r="E146" s="145" t="s">
        <v>145</v>
      </c>
      <c r="F146" s="145" t="s">
        <v>146</v>
      </c>
      <c r="I146" s="137"/>
      <c r="J146" s="146">
        <f>BK146</f>
        <v>0</v>
      </c>
      <c r="L146" s="134"/>
      <c r="M146" s="139"/>
      <c r="N146" s="140"/>
      <c r="O146" s="140"/>
      <c r="P146" s="141">
        <f>SUM(P147:P149)</f>
        <v>0</v>
      </c>
      <c r="Q146" s="140"/>
      <c r="R146" s="141">
        <f>SUM(R147:R149)</f>
        <v>7.6939837999999997E-2</v>
      </c>
      <c r="S146" s="140"/>
      <c r="T146" s="142">
        <f>SUM(T147:T149)</f>
        <v>0</v>
      </c>
      <c r="AR146" s="135" t="s">
        <v>84</v>
      </c>
      <c r="AT146" s="143" t="s">
        <v>75</v>
      </c>
      <c r="AU146" s="143" t="s">
        <v>84</v>
      </c>
      <c r="AY146" s="135" t="s">
        <v>144</v>
      </c>
      <c r="BK146" s="144">
        <f>SUM(BK147:BK149)</f>
        <v>0</v>
      </c>
    </row>
    <row r="147" spans="1:65" s="2" customFormat="1" ht="24.2" customHeight="1">
      <c r="A147" s="29"/>
      <c r="B147" s="147"/>
      <c r="C147" s="148" t="s">
        <v>202</v>
      </c>
      <c r="D147" s="148" t="s">
        <v>147</v>
      </c>
      <c r="E147" s="149" t="s">
        <v>154</v>
      </c>
      <c r="F147" s="150" t="s">
        <v>155</v>
      </c>
      <c r="G147" s="151" t="s">
        <v>150</v>
      </c>
      <c r="H147" s="152">
        <v>6.5570000000000004</v>
      </c>
      <c r="I147" s="153"/>
      <c r="J147" s="154">
        <f>ROUND(I147*H147,2)</f>
        <v>0</v>
      </c>
      <c r="K147" s="155"/>
      <c r="L147" s="30"/>
      <c r="M147" s="156" t="s">
        <v>1</v>
      </c>
      <c r="N147" s="157" t="s">
        <v>42</v>
      </c>
      <c r="O147" s="58"/>
      <c r="P147" s="158">
        <f>O147*H147</f>
        <v>0</v>
      </c>
      <c r="Q147" s="158">
        <v>4.0000000000000002E-4</v>
      </c>
      <c r="R147" s="158">
        <f>Q147*H147</f>
        <v>2.6228000000000002E-3</v>
      </c>
      <c r="S147" s="158">
        <v>0</v>
      </c>
      <c r="T147" s="159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151</v>
      </c>
      <c r="AT147" s="160" t="s">
        <v>147</v>
      </c>
      <c r="AU147" s="160" t="s">
        <v>152</v>
      </c>
      <c r="AY147" s="14" t="s">
        <v>144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4" t="s">
        <v>152</v>
      </c>
      <c r="BK147" s="161">
        <f>ROUND(I147*H147,2)</f>
        <v>0</v>
      </c>
      <c r="BL147" s="14" t="s">
        <v>151</v>
      </c>
      <c r="BM147" s="160" t="s">
        <v>1481</v>
      </c>
    </row>
    <row r="148" spans="1:65" s="2" customFormat="1" ht="24.2" customHeight="1">
      <c r="A148" s="29"/>
      <c r="B148" s="147"/>
      <c r="C148" s="148" t="s">
        <v>206</v>
      </c>
      <c r="D148" s="148" t="s">
        <v>147</v>
      </c>
      <c r="E148" s="149" t="s">
        <v>161</v>
      </c>
      <c r="F148" s="150" t="s">
        <v>162</v>
      </c>
      <c r="G148" s="151" t="s">
        <v>150</v>
      </c>
      <c r="H148" s="152">
        <v>6.5570000000000004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42</v>
      </c>
      <c r="O148" s="58"/>
      <c r="P148" s="158">
        <f>O148*H148</f>
        <v>0</v>
      </c>
      <c r="Q148" s="158">
        <v>6.1799999999999997E-3</v>
      </c>
      <c r="R148" s="158">
        <f>Q148*H148</f>
        <v>4.0522259999999997E-2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151</v>
      </c>
      <c r="AT148" s="160" t="s">
        <v>147</v>
      </c>
      <c r="AU148" s="160" t="s">
        <v>152</v>
      </c>
      <c r="AY148" s="14" t="s">
        <v>144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152</v>
      </c>
      <c r="BK148" s="161">
        <f>ROUND(I148*H148,2)</f>
        <v>0</v>
      </c>
      <c r="BL148" s="14" t="s">
        <v>151</v>
      </c>
      <c r="BM148" s="160" t="s">
        <v>1482</v>
      </c>
    </row>
    <row r="149" spans="1:65" s="2" customFormat="1" ht="24.2" customHeight="1">
      <c r="A149" s="29"/>
      <c r="B149" s="147"/>
      <c r="C149" s="148" t="s">
        <v>210</v>
      </c>
      <c r="D149" s="148" t="s">
        <v>147</v>
      </c>
      <c r="E149" s="149" t="s">
        <v>562</v>
      </c>
      <c r="F149" s="150" t="s">
        <v>1483</v>
      </c>
      <c r="G149" s="151" t="s">
        <v>150</v>
      </c>
      <c r="H149" s="152">
        <v>6.5570000000000004</v>
      </c>
      <c r="I149" s="153"/>
      <c r="J149" s="154">
        <f>ROUND(I149*H149,2)</f>
        <v>0</v>
      </c>
      <c r="K149" s="155"/>
      <c r="L149" s="30"/>
      <c r="M149" s="156" t="s">
        <v>1</v>
      </c>
      <c r="N149" s="157" t="s">
        <v>42</v>
      </c>
      <c r="O149" s="58"/>
      <c r="P149" s="158">
        <f>O149*H149</f>
        <v>0</v>
      </c>
      <c r="Q149" s="158">
        <v>5.1539999999999997E-3</v>
      </c>
      <c r="R149" s="158">
        <f>Q149*H149</f>
        <v>3.3794777999999998E-2</v>
      </c>
      <c r="S149" s="158">
        <v>0</v>
      </c>
      <c r="T149" s="159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151</v>
      </c>
      <c r="AT149" s="160" t="s">
        <v>147</v>
      </c>
      <c r="AU149" s="160" t="s">
        <v>152</v>
      </c>
      <c r="AY149" s="14" t="s">
        <v>144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4" t="s">
        <v>152</v>
      </c>
      <c r="BK149" s="161">
        <f>ROUND(I149*H149,2)</f>
        <v>0</v>
      </c>
      <c r="BL149" s="14" t="s">
        <v>151</v>
      </c>
      <c r="BM149" s="160" t="s">
        <v>1484</v>
      </c>
    </row>
    <row r="150" spans="1:65" s="12" customFormat="1" ht="22.9" customHeight="1">
      <c r="B150" s="134"/>
      <c r="D150" s="135" t="s">
        <v>75</v>
      </c>
      <c r="E150" s="145" t="s">
        <v>179</v>
      </c>
      <c r="F150" s="145" t="s">
        <v>186</v>
      </c>
      <c r="I150" s="137"/>
      <c r="J150" s="146">
        <f>BK150</f>
        <v>0</v>
      </c>
      <c r="L150" s="134"/>
      <c r="M150" s="139"/>
      <c r="N150" s="140"/>
      <c r="O150" s="140"/>
      <c r="P150" s="141">
        <f>P151</f>
        <v>0</v>
      </c>
      <c r="Q150" s="140"/>
      <c r="R150" s="141">
        <f>R151</f>
        <v>0</v>
      </c>
      <c r="S150" s="140"/>
      <c r="T150" s="142">
        <f>T151</f>
        <v>9.7087999999999994E-2</v>
      </c>
      <c r="AR150" s="135" t="s">
        <v>84</v>
      </c>
      <c r="AT150" s="143" t="s">
        <v>75</v>
      </c>
      <c r="AU150" s="143" t="s">
        <v>84</v>
      </c>
      <c r="AY150" s="135" t="s">
        <v>144</v>
      </c>
      <c r="BK150" s="144">
        <f>BK151</f>
        <v>0</v>
      </c>
    </row>
    <row r="151" spans="1:65" s="2" customFormat="1" ht="16.5" customHeight="1">
      <c r="A151" s="29"/>
      <c r="B151" s="147"/>
      <c r="C151" s="148" t="s">
        <v>215</v>
      </c>
      <c r="D151" s="148" t="s">
        <v>147</v>
      </c>
      <c r="E151" s="149" t="s">
        <v>1485</v>
      </c>
      <c r="F151" s="150" t="s">
        <v>1486</v>
      </c>
      <c r="G151" s="151" t="s">
        <v>213</v>
      </c>
      <c r="H151" s="152">
        <v>2.6240000000000001</v>
      </c>
      <c r="I151" s="153"/>
      <c r="J151" s="154">
        <f>ROUND(I151*H151,2)</f>
        <v>0</v>
      </c>
      <c r="K151" s="155"/>
      <c r="L151" s="30"/>
      <c r="M151" s="156" t="s">
        <v>1</v>
      </c>
      <c r="N151" s="157" t="s">
        <v>42</v>
      </c>
      <c r="O151" s="58"/>
      <c r="P151" s="158">
        <f>O151*H151</f>
        <v>0</v>
      </c>
      <c r="Q151" s="158">
        <v>0</v>
      </c>
      <c r="R151" s="158">
        <f>Q151*H151</f>
        <v>0</v>
      </c>
      <c r="S151" s="158">
        <v>3.6999999999999998E-2</v>
      </c>
      <c r="T151" s="159">
        <f>S151*H151</f>
        <v>9.7087999999999994E-2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151</v>
      </c>
      <c r="AT151" s="160" t="s">
        <v>147</v>
      </c>
      <c r="AU151" s="160" t="s">
        <v>152</v>
      </c>
      <c r="AY151" s="14" t="s">
        <v>144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4" t="s">
        <v>152</v>
      </c>
      <c r="BK151" s="161">
        <f>ROUND(I151*H151,2)</f>
        <v>0</v>
      </c>
      <c r="BL151" s="14" t="s">
        <v>151</v>
      </c>
      <c r="BM151" s="160" t="s">
        <v>1487</v>
      </c>
    </row>
    <row r="152" spans="1:65" s="12" customFormat="1" ht="22.9" customHeight="1">
      <c r="B152" s="134"/>
      <c r="D152" s="135" t="s">
        <v>75</v>
      </c>
      <c r="E152" s="145" t="s">
        <v>247</v>
      </c>
      <c r="F152" s="145" t="s">
        <v>248</v>
      </c>
      <c r="I152" s="137"/>
      <c r="J152" s="146">
        <f>BK152</f>
        <v>0</v>
      </c>
      <c r="L152" s="134"/>
      <c r="M152" s="139"/>
      <c r="N152" s="140"/>
      <c r="O152" s="140"/>
      <c r="P152" s="141">
        <f>P153</f>
        <v>0</v>
      </c>
      <c r="Q152" s="140"/>
      <c r="R152" s="141">
        <f>R153</f>
        <v>0</v>
      </c>
      <c r="S152" s="140"/>
      <c r="T152" s="142">
        <f>T153</f>
        <v>0</v>
      </c>
      <c r="AR152" s="135" t="s">
        <v>84</v>
      </c>
      <c r="AT152" s="143" t="s">
        <v>75</v>
      </c>
      <c r="AU152" s="143" t="s">
        <v>84</v>
      </c>
      <c r="AY152" s="135" t="s">
        <v>144</v>
      </c>
      <c r="BK152" s="144">
        <f>BK153</f>
        <v>0</v>
      </c>
    </row>
    <row r="153" spans="1:65" s="2" customFormat="1" ht="24.2" customHeight="1">
      <c r="A153" s="29"/>
      <c r="B153" s="147"/>
      <c r="C153" s="148" t="s">
        <v>219</v>
      </c>
      <c r="D153" s="148" t="s">
        <v>147</v>
      </c>
      <c r="E153" s="149" t="s">
        <v>250</v>
      </c>
      <c r="F153" s="150" t="s">
        <v>251</v>
      </c>
      <c r="G153" s="151" t="s">
        <v>229</v>
      </c>
      <c r="H153" s="152">
        <v>17.294</v>
      </c>
      <c r="I153" s="153"/>
      <c r="J153" s="154">
        <f>ROUND(I153*H153,2)</f>
        <v>0</v>
      </c>
      <c r="K153" s="155"/>
      <c r="L153" s="30"/>
      <c r="M153" s="156" t="s">
        <v>1</v>
      </c>
      <c r="N153" s="157" t="s">
        <v>42</v>
      </c>
      <c r="O153" s="58"/>
      <c r="P153" s="158">
        <f>O153*H153</f>
        <v>0</v>
      </c>
      <c r="Q153" s="158">
        <v>0</v>
      </c>
      <c r="R153" s="158">
        <f>Q153*H153</f>
        <v>0</v>
      </c>
      <c r="S153" s="158">
        <v>0</v>
      </c>
      <c r="T153" s="159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151</v>
      </c>
      <c r="AT153" s="160" t="s">
        <v>147</v>
      </c>
      <c r="AU153" s="160" t="s">
        <v>152</v>
      </c>
      <c r="AY153" s="14" t="s">
        <v>144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4" t="s">
        <v>152</v>
      </c>
      <c r="BK153" s="161">
        <f>ROUND(I153*H153,2)</f>
        <v>0</v>
      </c>
      <c r="BL153" s="14" t="s">
        <v>151</v>
      </c>
      <c r="BM153" s="160" t="s">
        <v>1488</v>
      </c>
    </row>
    <row r="154" spans="1:65" s="12" customFormat="1" ht="25.9" customHeight="1">
      <c r="B154" s="134"/>
      <c r="D154" s="135" t="s">
        <v>75</v>
      </c>
      <c r="E154" s="136" t="s">
        <v>253</v>
      </c>
      <c r="F154" s="136" t="s">
        <v>254</v>
      </c>
      <c r="I154" s="137"/>
      <c r="J154" s="138">
        <f>BK154</f>
        <v>0</v>
      </c>
      <c r="L154" s="134"/>
      <c r="M154" s="139"/>
      <c r="N154" s="140"/>
      <c r="O154" s="140"/>
      <c r="P154" s="141">
        <f>P155</f>
        <v>0</v>
      </c>
      <c r="Q154" s="140"/>
      <c r="R154" s="141">
        <f>R155</f>
        <v>1.1738217879999999</v>
      </c>
      <c r="S154" s="140"/>
      <c r="T154" s="142">
        <f>T155</f>
        <v>0</v>
      </c>
      <c r="AR154" s="135" t="s">
        <v>152</v>
      </c>
      <c r="AT154" s="143" t="s">
        <v>75</v>
      </c>
      <c r="AU154" s="143" t="s">
        <v>76</v>
      </c>
      <c r="AY154" s="135" t="s">
        <v>144</v>
      </c>
      <c r="BK154" s="144">
        <f>BK155</f>
        <v>0</v>
      </c>
    </row>
    <row r="155" spans="1:65" s="12" customFormat="1" ht="22.9" customHeight="1">
      <c r="B155" s="134"/>
      <c r="D155" s="135" t="s">
        <v>75</v>
      </c>
      <c r="E155" s="145" t="s">
        <v>680</v>
      </c>
      <c r="F155" s="145" t="s">
        <v>681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SUM(P156:P164)</f>
        <v>0</v>
      </c>
      <c r="Q155" s="140"/>
      <c r="R155" s="141">
        <f>SUM(R156:R164)</f>
        <v>1.1738217879999999</v>
      </c>
      <c r="S155" s="140"/>
      <c r="T155" s="142">
        <f>SUM(T156:T164)</f>
        <v>0</v>
      </c>
      <c r="AR155" s="135" t="s">
        <v>152</v>
      </c>
      <c r="AT155" s="143" t="s">
        <v>75</v>
      </c>
      <c r="AU155" s="143" t="s">
        <v>84</v>
      </c>
      <c r="AY155" s="135" t="s">
        <v>144</v>
      </c>
      <c r="BK155" s="144">
        <f>SUM(BK156:BK164)</f>
        <v>0</v>
      </c>
    </row>
    <row r="156" spans="1:65" s="2" customFormat="1" ht="33" customHeight="1">
      <c r="A156" s="29"/>
      <c r="B156" s="147"/>
      <c r="C156" s="148" t="s">
        <v>7</v>
      </c>
      <c r="D156" s="148" t="s">
        <v>147</v>
      </c>
      <c r="E156" s="149" t="s">
        <v>1489</v>
      </c>
      <c r="F156" s="150" t="s">
        <v>1490</v>
      </c>
      <c r="G156" s="151" t="s">
        <v>213</v>
      </c>
      <c r="H156" s="152">
        <v>33.549999999999997</v>
      </c>
      <c r="I156" s="153"/>
      <c r="J156" s="154">
        <f t="shared" ref="J156:J164" si="10">ROUND(I156*H156,2)</f>
        <v>0</v>
      </c>
      <c r="K156" s="155"/>
      <c r="L156" s="30"/>
      <c r="M156" s="156" t="s">
        <v>1</v>
      </c>
      <c r="N156" s="157" t="s">
        <v>42</v>
      </c>
      <c r="O156" s="58"/>
      <c r="P156" s="158">
        <f t="shared" ref="P156:P164" si="11">O156*H156</f>
        <v>0</v>
      </c>
      <c r="Q156" s="158">
        <v>4.5899999999999998E-5</v>
      </c>
      <c r="R156" s="158">
        <f t="shared" ref="R156:R164" si="12">Q156*H156</f>
        <v>1.5399449999999998E-3</v>
      </c>
      <c r="S156" s="158">
        <v>0</v>
      </c>
      <c r="T156" s="159">
        <f t="shared" ref="T156:T164" si="13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206</v>
      </c>
      <c r="AT156" s="160" t="s">
        <v>147</v>
      </c>
      <c r="AU156" s="160" t="s">
        <v>152</v>
      </c>
      <c r="AY156" s="14" t="s">
        <v>144</v>
      </c>
      <c r="BE156" s="161">
        <f t="shared" ref="BE156:BE164" si="14">IF(N156="základná",J156,0)</f>
        <v>0</v>
      </c>
      <c r="BF156" s="161">
        <f t="shared" ref="BF156:BF164" si="15">IF(N156="znížená",J156,0)</f>
        <v>0</v>
      </c>
      <c r="BG156" s="161">
        <f t="shared" ref="BG156:BG164" si="16">IF(N156="zákl. prenesená",J156,0)</f>
        <v>0</v>
      </c>
      <c r="BH156" s="161">
        <f t="shared" ref="BH156:BH164" si="17">IF(N156="zníž. prenesená",J156,0)</f>
        <v>0</v>
      </c>
      <c r="BI156" s="161">
        <f t="shared" ref="BI156:BI164" si="18">IF(N156="nulová",J156,0)</f>
        <v>0</v>
      </c>
      <c r="BJ156" s="14" t="s">
        <v>152</v>
      </c>
      <c r="BK156" s="161">
        <f t="shared" ref="BK156:BK164" si="19">ROUND(I156*H156,2)</f>
        <v>0</v>
      </c>
      <c r="BL156" s="14" t="s">
        <v>206</v>
      </c>
      <c r="BM156" s="160" t="s">
        <v>1491</v>
      </c>
    </row>
    <row r="157" spans="1:65" s="2" customFormat="1" ht="37.9" customHeight="1">
      <c r="A157" s="29"/>
      <c r="B157" s="147"/>
      <c r="C157" s="162" t="s">
        <v>226</v>
      </c>
      <c r="D157" s="162" t="s">
        <v>263</v>
      </c>
      <c r="E157" s="163" t="s">
        <v>1492</v>
      </c>
      <c r="F157" s="164" t="s">
        <v>1493</v>
      </c>
      <c r="G157" s="165" t="s">
        <v>213</v>
      </c>
      <c r="H157" s="166">
        <v>33.549999999999997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42</v>
      </c>
      <c r="O157" s="58"/>
      <c r="P157" s="158">
        <f t="shared" si="11"/>
        <v>0</v>
      </c>
      <c r="Q157" s="158">
        <v>1.2E-2</v>
      </c>
      <c r="R157" s="158">
        <f t="shared" si="12"/>
        <v>0.40259999999999996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266</v>
      </c>
      <c r="AT157" s="160" t="s">
        <v>263</v>
      </c>
      <c r="AU157" s="160" t="s">
        <v>152</v>
      </c>
      <c r="AY157" s="14" t="s">
        <v>144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152</v>
      </c>
      <c r="BK157" s="161">
        <f t="shared" si="19"/>
        <v>0</v>
      </c>
      <c r="BL157" s="14" t="s">
        <v>206</v>
      </c>
      <c r="BM157" s="160" t="s">
        <v>1494</v>
      </c>
    </row>
    <row r="158" spans="1:65" s="2" customFormat="1" ht="33" customHeight="1">
      <c r="A158" s="29"/>
      <c r="B158" s="147"/>
      <c r="C158" s="148" t="s">
        <v>231</v>
      </c>
      <c r="D158" s="148" t="s">
        <v>147</v>
      </c>
      <c r="E158" s="149" t="s">
        <v>1495</v>
      </c>
      <c r="F158" s="150" t="s">
        <v>1496</v>
      </c>
      <c r="G158" s="151" t="s">
        <v>213</v>
      </c>
      <c r="H158" s="152">
        <v>1.6830000000000001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42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206</v>
      </c>
      <c r="AT158" s="160" t="s">
        <v>147</v>
      </c>
      <c r="AU158" s="160" t="s">
        <v>152</v>
      </c>
      <c r="AY158" s="14" t="s">
        <v>144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152</v>
      </c>
      <c r="BK158" s="161">
        <f t="shared" si="19"/>
        <v>0</v>
      </c>
      <c r="BL158" s="14" t="s">
        <v>206</v>
      </c>
      <c r="BM158" s="160" t="s">
        <v>1497</v>
      </c>
    </row>
    <row r="159" spans="1:65" s="2" customFormat="1" ht="16.5" customHeight="1">
      <c r="A159" s="29"/>
      <c r="B159" s="147"/>
      <c r="C159" s="162" t="s">
        <v>235</v>
      </c>
      <c r="D159" s="162" t="s">
        <v>263</v>
      </c>
      <c r="E159" s="163" t="s">
        <v>1498</v>
      </c>
      <c r="F159" s="164" t="s">
        <v>1499</v>
      </c>
      <c r="G159" s="165" t="s">
        <v>213</v>
      </c>
      <c r="H159" s="166">
        <v>1.6830000000000001</v>
      </c>
      <c r="I159" s="167"/>
      <c r="J159" s="168">
        <f t="shared" si="10"/>
        <v>0</v>
      </c>
      <c r="K159" s="169"/>
      <c r="L159" s="170"/>
      <c r="M159" s="171" t="s">
        <v>1</v>
      </c>
      <c r="N159" s="172" t="s">
        <v>42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266</v>
      </c>
      <c r="AT159" s="160" t="s">
        <v>263</v>
      </c>
      <c r="AU159" s="160" t="s">
        <v>152</v>
      </c>
      <c r="AY159" s="14" t="s">
        <v>144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152</v>
      </c>
      <c r="BK159" s="161">
        <f t="shared" si="19"/>
        <v>0</v>
      </c>
      <c r="BL159" s="14" t="s">
        <v>206</v>
      </c>
      <c r="BM159" s="160" t="s">
        <v>1500</v>
      </c>
    </row>
    <row r="160" spans="1:65" s="2" customFormat="1" ht="16.5" customHeight="1">
      <c r="A160" s="29"/>
      <c r="B160" s="147"/>
      <c r="C160" s="148" t="s">
        <v>239</v>
      </c>
      <c r="D160" s="148" t="s">
        <v>147</v>
      </c>
      <c r="E160" s="149" t="s">
        <v>1501</v>
      </c>
      <c r="F160" s="150" t="s">
        <v>1502</v>
      </c>
      <c r="G160" s="151" t="s">
        <v>213</v>
      </c>
      <c r="H160" s="152">
        <v>1.4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42</v>
      </c>
      <c r="O160" s="58"/>
      <c r="P160" s="158">
        <f t="shared" si="11"/>
        <v>0</v>
      </c>
      <c r="Q160" s="158">
        <v>1.7240000000000001E-3</v>
      </c>
      <c r="R160" s="158">
        <f t="shared" si="12"/>
        <v>2.4136000000000001E-3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206</v>
      </c>
      <c r="AT160" s="160" t="s">
        <v>147</v>
      </c>
      <c r="AU160" s="160" t="s">
        <v>152</v>
      </c>
      <c r="AY160" s="14" t="s">
        <v>144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152</v>
      </c>
      <c r="BK160" s="161">
        <f t="shared" si="19"/>
        <v>0</v>
      </c>
      <c r="BL160" s="14" t="s">
        <v>206</v>
      </c>
      <c r="BM160" s="160" t="s">
        <v>1503</v>
      </c>
    </row>
    <row r="161" spans="1:65" s="2" customFormat="1" ht="24.2" customHeight="1">
      <c r="A161" s="29"/>
      <c r="B161" s="147"/>
      <c r="C161" s="162" t="s">
        <v>243</v>
      </c>
      <c r="D161" s="162" t="s">
        <v>263</v>
      </c>
      <c r="E161" s="163" t="s">
        <v>1504</v>
      </c>
      <c r="F161" s="164" t="s">
        <v>1505</v>
      </c>
      <c r="G161" s="165" t="s">
        <v>213</v>
      </c>
      <c r="H161" s="166">
        <v>1.4</v>
      </c>
      <c r="I161" s="167"/>
      <c r="J161" s="168">
        <f t="shared" si="10"/>
        <v>0</v>
      </c>
      <c r="K161" s="169"/>
      <c r="L161" s="170"/>
      <c r="M161" s="171" t="s">
        <v>1</v>
      </c>
      <c r="N161" s="172" t="s">
        <v>42</v>
      </c>
      <c r="O161" s="58"/>
      <c r="P161" s="158">
        <f t="shared" si="11"/>
        <v>0</v>
      </c>
      <c r="Q161" s="158">
        <v>1.1999999999999999E-3</v>
      </c>
      <c r="R161" s="158">
        <f t="shared" si="12"/>
        <v>1.6799999999999999E-3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266</v>
      </c>
      <c r="AT161" s="160" t="s">
        <v>263</v>
      </c>
      <c r="AU161" s="160" t="s">
        <v>152</v>
      </c>
      <c r="AY161" s="14" t="s">
        <v>144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152</v>
      </c>
      <c r="BK161" s="161">
        <f t="shared" si="19"/>
        <v>0</v>
      </c>
      <c r="BL161" s="14" t="s">
        <v>206</v>
      </c>
      <c r="BM161" s="160" t="s">
        <v>1506</v>
      </c>
    </row>
    <row r="162" spans="1:65" s="2" customFormat="1" ht="16.5" customHeight="1">
      <c r="A162" s="29"/>
      <c r="B162" s="147"/>
      <c r="C162" s="148" t="s">
        <v>249</v>
      </c>
      <c r="D162" s="148" t="s">
        <v>147</v>
      </c>
      <c r="E162" s="149" t="s">
        <v>1507</v>
      </c>
      <c r="F162" s="150" t="s">
        <v>1508</v>
      </c>
      <c r="G162" s="151" t="s">
        <v>1200</v>
      </c>
      <c r="H162" s="152">
        <v>731.77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42</v>
      </c>
      <c r="O162" s="58"/>
      <c r="P162" s="158">
        <f t="shared" si="11"/>
        <v>0</v>
      </c>
      <c r="Q162" s="158">
        <v>4.5899999999999998E-5</v>
      </c>
      <c r="R162" s="158">
        <f t="shared" si="12"/>
        <v>3.3588242999999997E-2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206</v>
      </c>
      <c r="AT162" s="160" t="s">
        <v>147</v>
      </c>
      <c r="AU162" s="160" t="s">
        <v>152</v>
      </c>
      <c r="AY162" s="14" t="s">
        <v>144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152</v>
      </c>
      <c r="BK162" s="161">
        <f t="shared" si="19"/>
        <v>0</v>
      </c>
      <c r="BL162" s="14" t="s">
        <v>206</v>
      </c>
      <c r="BM162" s="160" t="s">
        <v>1509</v>
      </c>
    </row>
    <row r="163" spans="1:65" s="2" customFormat="1" ht="24.2" customHeight="1">
      <c r="A163" s="29"/>
      <c r="B163" s="147"/>
      <c r="C163" s="162" t="s">
        <v>257</v>
      </c>
      <c r="D163" s="162" t="s">
        <v>263</v>
      </c>
      <c r="E163" s="163" t="s">
        <v>1510</v>
      </c>
      <c r="F163" s="164" t="s">
        <v>1511</v>
      </c>
      <c r="G163" s="165" t="s">
        <v>229</v>
      </c>
      <c r="H163" s="166">
        <v>0.73199999999999998</v>
      </c>
      <c r="I163" s="167"/>
      <c r="J163" s="168">
        <f t="shared" si="10"/>
        <v>0</v>
      </c>
      <c r="K163" s="169"/>
      <c r="L163" s="170"/>
      <c r="M163" s="171" t="s">
        <v>1</v>
      </c>
      <c r="N163" s="172" t="s">
        <v>42</v>
      </c>
      <c r="O163" s="58"/>
      <c r="P163" s="158">
        <f t="shared" si="11"/>
        <v>0</v>
      </c>
      <c r="Q163" s="158">
        <v>1</v>
      </c>
      <c r="R163" s="158">
        <f t="shared" si="12"/>
        <v>0.73199999999999998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266</v>
      </c>
      <c r="AT163" s="160" t="s">
        <v>263</v>
      </c>
      <c r="AU163" s="160" t="s">
        <v>152</v>
      </c>
      <c r="AY163" s="14" t="s">
        <v>144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152</v>
      </c>
      <c r="BK163" s="161">
        <f t="shared" si="19"/>
        <v>0</v>
      </c>
      <c r="BL163" s="14" t="s">
        <v>206</v>
      </c>
      <c r="BM163" s="160" t="s">
        <v>1512</v>
      </c>
    </row>
    <row r="164" spans="1:65" s="2" customFormat="1" ht="24.2" customHeight="1">
      <c r="A164" s="29"/>
      <c r="B164" s="147"/>
      <c r="C164" s="148" t="s">
        <v>262</v>
      </c>
      <c r="D164" s="148" t="s">
        <v>147</v>
      </c>
      <c r="E164" s="149" t="s">
        <v>709</v>
      </c>
      <c r="F164" s="150" t="s">
        <v>710</v>
      </c>
      <c r="G164" s="151" t="s">
        <v>271</v>
      </c>
      <c r="H164" s="153"/>
      <c r="I164" s="153"/>
      <c r="J164" s="154">
        <f t="shared" si="10"/>
        <v>0</v>
      </c>
      <c r="K164" s="155"/>
      <c r="L164" s="30"/>
      <c r="M164" s="173" t="s">
        <v>1</v>
      </c>
      <c r="N164" s="174" t="s">
        <v>42</v>
      </c>
      <c r="O164" s="175"/>
      <c r="P164" s="176">
        <f t="shared" si="11"/>
        <v>0</v>
      </c>
      <c r="Q164" s="176">
        <v>0</v>
      </c>
      <c r="R164" s="176">
        <f t="shared" si="12"/>
        <v>0</v>
      </c>
      <c r="S164" s="176">
        <v>0</v>
      </c>
      <c r="T164" s="177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206</v>
      </c>
      <c r="AT164" s="160" t="s">
        <v>147</v>
      </c>
      <c r="AU164" s="160" t="s">
        <v>152</v>
      </c>
      <c r="AY164" s="14" t="s">
        <v>144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152</v>
      </c>
      <c r="BK164" s="161">
        <f t="shared" si="19"/>
        <v>0</v>
      </c>
      <c r="BL164" s="14" t="s">
        <v>206</v>
      </c>
      <c r="BM164" s="160" t="s">
        <v>1513</v>
      </c>
    </row>
    <row r="165" spans="1:65" s="2" customFormat="1" ht="6.95" customHeight="1">
      <c r="A165" s="29"/>
      <c r="B165" s="47"/>
      <c r="C165" s="48"/>
      <c r="D165" s="48"/>
      <c r="E165" s="48"/>
      <c r="F165" s="48"/>
      <c r="G165" s="48"/>
      <c r="H165" s="48"/>
      <c r="I165" s="48"/>
      <c r="J165" s="48"/>
      <c r="K165" s="48"/>
      <c r="L165" s="30"/>
      <c r="M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</row>
  </sheetData>
  <autoFilter ref="C125:K164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115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1514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>35163551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>Ľubomír Kollárik - STAVCEN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ROUND(J124,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ROUND((SUM(BE124:BE225)),  2)</f>
        <v>0</v>
      </c>
      <c r="G33" s="100"/>
      <c r="H33" s="100"/>
      <c r="I33" s="101">
        <v>0.2</v>
      </c>
      <c r="J33" s="99">
        <f>ROUND(((SUM(BE124:BE225))*I33),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ROUND((SUM(BF124:BF225)),  2)</f>
        <v>0</v>
      </c>
      <c r="G34" s="100"/>
      <c r="H34" s="100"/>
      <c r="I34" s="101">
        <v>0.2</v>
      </c>
      <c r="J34" s="99">
        <f>ROUND(((SUM(BF124:BF225))*I34),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ROUND((SUM(BG124:BG225)),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ROUND((SUM(BH124:BH225)),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ROUND((SUM(BI124:BI225)),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11 - OSVETLENIE, BLESKOZVOD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Ľubomír Kollárik - STAVCEN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J124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124</v>
      </c>
      <c r="E97" s="117"/>
      <c r="F97" s="117"/>
      <c r="G97" s="117"/>
      <c r="H97" s="117"/>
      <c r="I97" s="117"/>
      <c r="J97" s="118">
        <f>J125</f>
        <v>0</v>
      </c>
      <c r="L97" s="115"/>
    </row>
    <row r="98" spans="1:31" s="10" customFormat="1" ht="19.899999999999999" customHeight="1">
      <c r="B98" s="119"/>
      <c r="D98" s="120" t="s">
        <v>125</v>
      </c>
      <c r="E98" s="121"/>
      <c r="F98" s="121"/>
      <c r="G98" s="121"/>
      <c r="H98" s="121"/>
      <c r="I98" s="121"/>
      <c r="J98" s="122">
        <f>J126</f>
        <v>0</v>
      </c>
      <c r="L98" s="119"/>
    </row>
    <row r="99" spans="1:31" s="10" customFormat="1" ht="19.899999999999999" customHeight="1">
      <c r="B99" s="119"/>
      <c r="D99" s="120" t="s">
        <v>126</v>
      </c>
      <c r="E99" s="121"/>
      <c r="F99" s="121"/>
      <c r="G99" s="121"/>
      <c r="H99" s="121"/>
      <c r="I99" s="121"/>
      <c r="J99" s="122">
        <f>J128</f>
        <v>0</v>
      </c>
      <c r="L99" s="119"/>
    </row>
    <row r="100" spans="1:31" s="10" customFormat="1" ht="19.899999999999999" customHeight="1">
      <c r="B100" s="119"/>
      <c r="D100" s="120" t="s">
        <v>127</v>
      </c>
      <c r="E100" s="121"/>
      <c r="F100" s="121"/>
      <c r="G100" s="121"/>
      <c r="H100" s="121"/>
      <c r="I100" s="121"/>
      <c r="J100" s="122">
        <f>J135</f>
        <v>0</v>
      </c>
      <c r="L100" s="119"/>
    </row>
    <row r="101" spans="1:31" s="9" customFormat="1" ht="24.95" customHeight="1">
      <c r="B101" s="115"/>
      <c r="D101" s="116" t="s">
        <v>307</v>
      </c>
      <c r="E101" s="117"/>
      <c r="F101" s="117"/>
      <c r="G101" s="117"/>
      <c r="H101" s="117"/>
      <c r="I101" s="117"/>
      <c r="J101" s="118">
        <f>J137</f>
        <v>0</v>
      </c>
      <c r="L101" s="115"/>
    </row>
    <row r="102" spans="1:31" s="10" customFormat="1" ht="19.899999999999999" customHeight="1">
      <c r="B102" s="119"/>
      <c r="D102" s="120" t="s">
        <v>308</v>
      </c>
      <c r="E102" s="121"/>
      <c r="F102" s="121"/>
      <c r="G102" s="121"/>
      <c r="H102" s="121"/>
      <c r="I102" s="121"/>
      <c r="J102" s="122">
        <f>J138</f>
        <v>0</v>
      </c>
      <c r="L102" s="119"/>
    </row>
    <row r="103" spans="1:31" s="9" customFormat="1" ht="24.95" customHeight="1">
      <c r="B103" s="115"/>
      <c r="D103" s="116" t="s">
        <v>1133</v>
      </c>
      <c r="E103" s="117"/>
      <c r="F103" s="117"/>
      <c r="G103" s="117"/>
      <c r="H103" s="117"/>
      <c r="I103" s="117"/>
      <c r="J103" s="118">
        <f>J222</f>
        <v>0</v>
      </c>
      <c r="L103" s="115"/>
    </row>
    <row r="104" spans="1:31" s="9" customFormat="1" ht="24.95" customHeight="1">
      <c r="B104" s="115"/>
      <c r="D104" s="116" t="s">
        <v>1515</v>
      </c>
      <c r="E104" s="117"/>
      <c r="F104" s="117"/>
      <c r="G104" s="117"/>
      <c r="H104" s="117"/>
      <c r="I104" s="117"/>
      <c r="J104" s="118">
        <f>J224</f>
        <v>0</v>
      </c>
      <c r="L104" s="115"/>
    </row>
    <row r="105" spans="1:31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8" t="s">
        <v>130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22" t="str">
        <f>E7</f>
        <v>Modernizácia obecného úradu</v>
      </c>
      <c r="F114" s="223"/>
      <c r="G114" s="223"/>
      <c r="H114" s="223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117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84" t="str">
        <f>E9</f>
        <v>11 - OSVETLENIE, BLESKOZVOD</v>
      </c>
      <c r="F116" s="224"/>
      <c r="G116" s="224"/>
      <c r="H116" s="224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19</v>
      </c>
      <c r="D118" s="29"/>
      <c r="E118" s="29"/>
      <c r="F118" s="22" t="str">
        <f>F12</f>
        <v>Kvetoslavov 258</v>
      </c>
      <c r="G118" s="29"/>
      <c r="H118" s="29"/>
      <c r="I118" s="24" t="s">
        <v>21</v>
      </c>
      <c r="J118" s="55" t="str">
        <f>IF(J12="","",J12)</f>
        <v>16. 2. 2022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40.15" customHeight="1">
      <c r="A120" s="29"/>
      <c r="B120" s="30"/>
      <c r="C120" s="24" t="s">
        <v>23</v>
      </c>
      <c r="D120" s="29"/>
      <c r="E120" s="29"/>
      <c r="F120" s="22" t="str">
        <f>E15</f>
        <v>Obec Kvetoslavov, 930 41 Kvetoslavov</v>
      </c>
      <c r="G120" s="29"/>
      <c r="H120" s="29"/>
      <c r="I120" s="24" t="s">
        <v>29</v>
      </c>
      <c r="J120" s="27" t="str">
        <f>E21</f>
        <v>navrhovanieSTAVIEB, Bernolákova č. 4, Senec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25.7" customHeight="1">
      <c r="A121" s="29"/>
      <c r="B121" s="30"/>
      <c r="C121" s="24" t="s">
        <v>27</v>
      </c>
      <c r="D121" s="29"/>
      <c r="E121" s="29"/>
      <c r="F121" s="22" t="str">
        <f>IF(E18="","",E18)</f>
        <v>Vyplň údaj</v>
      </c>
      <c r="G121" s="29"/>
      <c r="H121" s="29"/>
      <c r="I121" s="24" t="s">
        <v>32</v>
      </c>
      <c r="J121" s="27" t="str">
        <f>E24</f>
        <v>Ľubomír Kollárik - STAVCEN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23"/>
      <c r="B123" s="124"/>
      <c r="C123" s="125" t="s">
        <v>131</v>
      </c>
      <c r="D123" s="126" t="s">
        <v>61</v>
      </c>
      <c r="E123" s="126" t="s">
        <v>57</v>
      </c>
      <c r="F123" s="126" t="s">
        <v>58</v>
      </c>
      <c r="G123" s="126" t="s">
        <v>132</v>
      </c>
      <c r="H123" s="126" t="s">
        <v>133</v>
      </c>
      <c r="I123" s="126" t="s">
        <v>134</v>
      </c>
      <c r="J123" s="127" t="s">
        <v>121</v>
      </c>
      <c r="K123" s="128" t="s">
        <v>135</v>
      </c>
      <c r="L123" s="129"/>
      <c r="M123" s="62" t="s">
        <v>1</v>
      </c>
      <c r="N123" s="63" t="s">
        <v>40</v>
      </c>
      <c r="O123" s="63" t="s">
        <v>136</v>
      </c>
      <c r="P123" s="63" t="s">
        <v>137</v>
      </c>
      <c r="Q123" s="63" t="s">
        <v>138</v>
      </c>
      <c r="R123" s="63" t="s">
        <v>139</v>
      </c>
      <c r="S123" s="63" t="s">
        <v>140</v>
      </c>
      <c r="T123" s="64" t="s">
        <v>141</v>
      </c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</row>
    <row r="124" spans="1:65" s="2" customFormat="1" ht="22.9" customHeight="1">
      <c r="A124" s="29"/>
      <c r="B124" s="30"/>
      <c r="C124" s="69" t="s">
        <v>122</v>
      </c>
      <c r="D124" s="29"/>
      <c r="E124" s="29"/>
      <c r="F124" s="29"/>
      <c r="G124" s="29"/>
      <c r="H124" s="29"/>
      <c r="I124" s="29"/>
      <c r="J124" s="130">
        <f>BK124</f>
        <v>0</v>
      </c>
      <c r="K124" s="29"/>
      <c r="L124" s="30"/>
      <c r="M124" s="65"/>
      <c r="N124" s="56"/>
      <c r="O124" s="66"/>
      <c r="P124" s="131">
        <f>P125+P137+P222+P224</f>
        <v>0</v>
      </c>
      <c r="Q124" s="66"/>
      <c r="R124" s="131">
        <f>R125+R137+R222+R224</f>
        <v>2.9721915999999999</v>
      </c>
      <c r="S124" s="66"/>
      <c r="T124" s="132">
        <f>T125+T137+T222+T224</f>
        <v>1.3211999999999999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75</v>
      </c>
      <c r="AU124" s="14" t="s">
        <v>123</v>
      </c>
      <c r="BK124" s="133">
        <f>BK125+BK137+BK222+BK224</f>
        <v>0</v>
      </c>
    </row>
    <row r="125" spans="1:65" s="12" customFormat="1" ht="25.9" customHeight="1">
      <c r="B125" s="134"/>
      <c r="D125" s="135" t="s">
        <v>75</v>
      </c>
      <c r="E125" s="136" t="s">
        <v>142</v>
      </c>
      <c r="F125" s="136" t="s">
        <v>143</v>
      </c>
      <c r="I125" s="137"/>
      <c r="J125" s="138">
        <f>BK125</f>
        <v>0</v>
      </c>
      <c r="L125" s="134"/>
      <c r="M125" s="139"/>
      <c r="N125" s="140"/>
      <c r="O125" s="140"/>
      <c r="P125" s="141">
        <f>P126+P128+P135</f>
        <v>0</v>
      </c>
      <c r="Q125" s="140"/>
      <c r="R125" s="141">
        <f>R126+R128+R135</f>
        <v>2.0684119999999999</v>
      </c>
      <c r="S125" s="140"/>
      <c r="T125" s="142">
        <f>T126+T128+T135</f>
        <v>1.3211999999999999</v>
      </c>
      <c r="AR125" s="135" t="s">
        <v>84</v>
      </c>
      <c r="AT125" s="143" t="s">
        <v>75</v>
      </c>
      <c r="AU125" s="143" t="s">
        <v>76</v>
      </c>
      <c r="AY125" s="135" t="s">
        <v>144</v>
      </c>
      <c r="BK125" s="144">
        <f>BK126+BK128+BK135</f>
        <v>0</v>
      </c>
    </row>
    <row r="126" spans="1:65" s="12" customFormat="1" ht="22.9" customHeight="1">
      <c r="B126" s="134"/>
      <c r="D126" s="135" t="s">
        <v>75</v>
      </c>
      <c r="E126" s="145" t="s">
        <v>145</v>
      </c>
      <c r="F126" s="145" t="s">
        <v>146</v>
      </c>
      <c r="I126" s="137"/>
      <c r="J126" s="146">
        <f>BK126</f>
        <v>0</v>
      </c>
      <c r="L126" s="134"/>
      <c r="M126" s="139"/>
      <c r="N126" s="140"/>
      <c r="O126" s="140"/>
      <c r="P126" s="141">
        <f>P127</f>
        <v>0</v>
      </c>
      <c r="Q126" s="140"/>
      <c r="R126" s="141">
        <f>R127</f>
        <v>2.0537320000000001</v>
      </c>
      <c r="S126" s="140"/>
      <c r="T126" s="142">
        <f>T127</f>
        <v>0</v>
      </c>
      <c r="AR126" s="135" t="s">
        <v>84</v>
      </c>
      <c r="AT126" s="143" t="s">
        <v>75</v>
      </c>
      <c r="AU126" s="143" t="s">
        <v>84</v>
      </c>
      <c r="AY126" s="135" t="s">
        <v>144</v>
      </c>
      <c r="BK126" s="144">
        <f>BK127</f>
        <v>0</v>
      </c>
    </row>
    <row r="127" spans="1:65" s="2" customFormat="1" ht="24.2" customHeight="1">
      <c r="A127" s="29"/>
      <c r="B127" s="147"/>
      <c r="C127" s="148" t="s">
        <v>84</v>
      </c>
      <c r="D127" s="148" t="s">
        <v>147</v>
      </c>
      <c r="E127" s="149" t="s">
        <v>1516</v>
      </c>
      <c r="F127" s="150" t="s">
        <v>1517</v>
      </c>
      <c r="G127" s="151" t="s">
        <v>213</v>
      </c>
      <c r="H127" s="152">
        <v>734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42</v>
      </c>
      <c r="O127" s="58"/>
      <c r="P127" s="158">
        <f>O127*H127</f>
        <v>0</v>
      </c>
      <c r="Q127" s="158">
        <v>2.7980000000000001E-3</v>
      </c>
      <c r="R127" s="158">
        <f>Q127*H127</f>
        <v>2.0537320000000001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151</v>
      </c>
      <c r="AT127" s="160" t="s">
        <v>147</v>
      </c>
      <c r="AU127" s="160" t="s">
        <v>152</v>
      </c>
      <c r="AY127" s="14" t="s">
        <v>144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152</v>
      </c>
      <c r="BK127" s="161">
        <f>ROUND(I127*H127,2)</f>
        <v>0</v>
      </c>
      <c r="BL127" s="14" t="s">
        <v>151</v>
      </c>
      <c r="BM127" s="160" t="s">
        <v>1518</v>
      </c>
    </row>
    <row r="128" spans="1:65" s="12" customFormat="1" ht="22.9" customHeight="1">
      <c r="B128" s="134"/>
      <c r="D128" s="135" t="s">
        <v>75</v>
      </c>
      <c r="E128" s="145" t="s">
        <v>179</v>
      </c>
      <c r="F128" s="145" t="s">
        <v>186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SUM(P129:P134)</f>
        <v>0</v>
      </c>
      <c r="Q128" s="140"/>
      <c r="R128" s="141">
        <f>SUM(R129:R134)</f>
        <v>1.468E-2</v>
      </c>
      <c r="S128" s="140"/>
      <c r="T128" s="142">
        <f>SUM(T129:T134)</f>
        <v>1.3211999999999999</v>
      </c>
      <c r="AR128" s="135" t="s">
        <v>84</v>
      </c>
      <c r="AT128" s="143" t="s">
        <v>75</v>
      </c>
      <c r="AU128" s="143" t="s">
        <v>84</v>
      </c>
      <c r="AY128" s="135" t="s">
        <v>144</v>
      </c>
      <c r="BK128" s="144">
        <f>SUM(BK129:BK134)</f>
        <v>0</v>
      </c>
    </row>
    <row r="129" spans="1:65" s="2" customFormat="1" ht="33" customHeight="1">
      <c r="A129" s="29"/>
      <c r="B129" s="147"/>
      <c r="C129" s="148" t="s">
        <v>152</v>
      </c>
      <c r="D129" s="148" t="s">
        <v>147</v>
      </c>
      <c r="E129" s="149" t="s">
        <v>1519</v>
      </c>
      <c r="F129" s="150" t="s">
        <v>1520</v>
      </c>
      <c r="G129" s="151" t="s">
        <v>213</v>
      </c>
      <c r="H129" s="152">
        <v>734</v>
      </c>
      <c r="I129" s="153"/>
      <c r="J129" s="154">
        <f t="shared" ref="J129:J134" si="0">ROUND(I129*H129,2)</f>
        <v>0</v>
      </c>
      <c r="K129" s="155"/>
      <c r="L129" s="30"/>
      <c r="M129" s="156" t="s">
        <v>1</v>
      </c>
      <c r="N129" s="157" t="s">
        <v>42</v>
      </c>
      <c r="O129" s="58"/>
      <c r="P129" s="158">
        <f t="shared" ref="P129:P134" si="1">O129*H129</f>
        <v>0</v>
      </c>
      <c r="Q129" s="158">
        <v>2.0000000000000002E-5</v>
      </c>
      <c r="R129" s="158">
        <f t="shared" ref="R129:R134" si="2">Q129*H129</f>
        <v>1.468E-2</v>
      </c>
      <c r="S129" s="158">
        <v>1.8E-3</v>
      </c>
      <c r="T129" s="159">
        <f t="shared" ref="T129:T134" si="3">S129*H129</f>
        <v>1.3211999999999999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151</v>
      </c>
      <c r="AT129" s="160" t="s">
        <v>147</v>
      </c>
      <c r="AU129" s="160" t="s">
        <v>152</v>
      </c>
      <c r="AY129" s="14" t="s">
        <v>144</v>
      </c>
      <c r="BE129" s="161">
        <f t="shared" ref="BE129:BE134" si="4">IF(N129="základná",J129,0)</f>
        <v>0</v>
      </c>
      <c r="BF129" s="161">
        <f t="shared" ref="BF129:BF134" si="5">IF(N129="znížená",J129,0)</f>
        <v>0</v>
      </c>
      <c r="BG129" s="161">
        <f t="shared" ref="BG129:BG134" si="6">IF(N129="zákl. prenesená",J129,0)</f>
        <v>0</v>
      </c>
      <c r="BH129" s="161">
        <f t="shared" ref="BH129:BH134" si="7">IF(N129="zníž. prenesená",J129,0)</f>
        <v>0</v>
      </c>
      <c r="BI129" s="161">
        <f t="shared" ref="BI129:BI134" si="8">IF(N129="nulová",J129,0)</f>
        <v>0</v>
      </c>
      <c r="BJ129" s="14" t="s">
        <v>152</v>
      </c>
      <c r="BK129" s="161">
        <f t="shared" ref="BK129:BK134" si="9">ROUND(I129*H129,2)</f>
        <v>0</v>
      </c>
      <c r="BL129" s="14" t="s">
        <v>151</v>
      </c>
      <c r="BM129" s="160" t="s">
        <v>1521</v>
      </c>
    </row>
    <row r="130" spans="1:65" s="2" customFormat="1" ht="21.75" customHeight="1">
      <c r="A130" s="29"/>
      <c r="B130" s="147"/>
      <c r="C130" s="148" t="s">
        <v>157</v>
      </c>
      <c r="D130" s="148" t="s">
        <v>147</v>
      </c>
      <c r="E130" s="149" t="s">
        <v>227</v>
      </c>
      <c r="F130" s="150" t="s">
        <v>228</v>
      </c>
      <c r="G130" s="151" t="s">
        <v>229</v>
      </c>
      <c r="H130" s="152">
        <v>1.321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42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151</v>
      </c>
      <c r="AT130" s="160" t="s">
        <v>147</v>
      </c>
      <c r="AU130" s="160" t="s">
        <v>152</v>
      </c>
      <c r="AY130" s="14" t="s">
        <v>144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152</v>
      </c>
      <c r="BK130" s="161">
        <f t="shared" si="9"/>
        <v>0</v>
      </c>
      <c r="BL130" s="14" t="s">
        <v>151</v>
      </c>
      <c r="BM130" s="160" t="s">
        <v>1522</v>
      </c>
    </row>
    <row r="131" spans="1:65" s="2" customFormat="1" ht="24.2" customHeight="1">
      <c r="A131" s="29"/>
      <c r="B131" s="147"/>
      <c r="C131" s="148" t="s">
        <v>151</v>
      </c>
      <c r="D131" s="148" t="s">
        <v>147</v>
      </c>
      <c r="E131" s="149" t="s">
        <v>232</v>
      </c>
      <c r="F131" s="150" t="s">
        <v>233</v>
      </c>
      <c r="G131" s="151" t="s">
        <v>229</v>
      </c>
      <c r="H131" s="152">
        <v>13.21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42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151</v>
      </c>
      <c r="AT131" s="160" t="s">
        <v>147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151</v>
      </c>
      <c r="BM131" s="160" t="s">
        <v>1523</v>
      </c>
    </row>
    <row r="132" spans="1:65" s="2" customFormat="1" ht="24.2" customHeight="1">
      <c r="A132" s="29"/>
      <c r="B132" s="147"/>
      <c r="C132" s="148" t="s">
        <v>164</v>
      </c>
      <c r="D132" s="148" t="s">
        <v>147</v>
      </c>
      <c r="E132" s="149" t="s">
        <v>236</v>
      </c>
      <c r="F132" s="150" t="s">
        <v>237</v>
      </c>
      <c r="G132" s="151" t="s">
        <v>229</v>
      </c>
      <c r="H132" s="152">
        <v>1.321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42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151</v>
      </c>
      <c r="AT132" s="160" t="s">
        <v>147</v>
      </c>
      <c r="AU132" s="160" t="s">
        <v>152</v>
      </c>
      <c r="AY132" s="14" t="s">
        <v>144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152</v>
      </c>
      <c r="BK132" s="161">
        <f t="shared" si="9"/>
        <v>0</v>
      </c>
      <c r="BL132" s="14" t="s">
        <v>151</v>
      </c>
      <c r="BM132" s="160" t="s">
        <v>1524</v>
      </c>
    </row>
    <row r="133" spans="1:65" s="2" customFormat="1" ht="24.2" customHeight="1">
      <c r="A133" s="29"/>
      <c r="B133" s="147"/>
      <c r="C133" s="148" t="s">
        <v>145</v>
      </c>
      <c r="D133" s="148" t="s">
        <v>147</v>
      </c>
      <c r="E133" s="149" t="s">
        <v>240</v>
      </c>
      <c r="F133" s="150" t="s">
        <v>241</v>
      </c>
      <c r="G133" s="151" t="s">
        <v>229</v>
      </c>
      <c r="H133" s="152">
        <v>2.6419999999999999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42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151</v>
      </c>
      <c r="AT133" s="160" t="s">
        <v>147</v>
      </c>
      <c r="AU133" s="160" t="s">
        <v>152</v>
      </c>
      <c r="AY133" s="14" t="s">
        <v>144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152</v>
      </c>
      <c r="BK133" s="161">
        <f t="shared" si="9"/>
        <v>0</v>
      </c>
      <c r="BL133" s="14" t="s">
        <v>151</v>
      </c>
      <c r="BM133" s="160" t="s">
        <v>1525</v>
      </c>
    </row>
    <row r="134" spans="1:65" s="2" customFormat="1" ht="24.2" customHeight="1">
      <c r="A134" s="29"/>
      <c r="B134" s="147"/>
      <c r="C134" s="148" t="s">
        <v>171</v>
      </c>
      <c r="D134" s="148" t="s">
        <v>147</v>
      </c>
      <c r="E134" s="149" t="s">
        <v>244</v>
      </c>
      <c r="F134" s="150" t="s">
        <v>245</v>
      </c>
      <c r="G134" s="151" t="s">
        <v>229</v>
      </c>
      <c r="H134" s="152">
        <v>1.321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42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151</v>
      </c>
      <c r="AT134" s="160" t="s">
        <v>147</v>
      </c>
      <c r="AU134" s="160" t="s">
        <v>152</v>
      </c>
      <c r="AY134" s="14" t="s">
        <v>144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152</v>
      </c>
      <c r="BK134" s="161">
        <f t="shared" si="9"/>
        <v>0</v>
      </c>
      <c r="BL134" s="14" t="s">
        <v>151</v>
      </c>
      <c r="BM134" s="160" t="s">
        <v>1526</v>
      </c>
    </row>
    <row r="135" spans="1:65" s="12" customFormat="1" ht="22.9" customHeight="1">
      <c r="B135" s="134"/>
      <c r="D135" s="135" t="s">
        <v>75</v>
      </c>
      <c r="E135" s="145" t="s">
        <v>247</v>
      </c>
      <c r="F135" s="145" t="s">
        <v>248</v>
      </c>
      <c r="I135" s="137"/>
      <c r="J135" s="146">
        <f>BK135</f>
        <v>0</v>
      </c>
      <c r="L135" s="134"/>
      <c r="M135" s="139"/>
      <c r="N135" s="140"/>
      <c r="O135" s="140"/>
      <c r="P135" s="141">
        <f>P136</f>
        <v>0</v>
      </c>
      <c r="Q135" s="140"/>
      <c r="R135" s="141">
        <f>R136</f>
        <v>0</v>
      </c>
      <c r="S135" s="140"/>
      <c r="T135" s="142">
        <f>T136</f>
        <v>0</v>
      </c>
      <c r="AR135" s="135" t="s">
        <v>84</v>
      </c>
      <c r="AT135" s="143" t="s">
        <v>75</v>
      </c>
      <c r="AU135" s="143" t="s">
        <v>84</v>
      </c>
      <c r="AY135" s="135" t="s">
        <v>144</v>
      </c>
      <c r="BK135" s="144">
        <f>BK136</f>
        <v>0</v>
      </c>
    </row>
    <row r="136" spans="1:65" s="2" customFormat="1" ht="24.2" customHeight="1">
      <c r="A136" s="29"/>
      <c r="B136" s="147"/>
      <c r="C136" s="148" t="s">
        <v>175</v>
      </c>
      <c r="D136" s="148" t="s">
        <v>147</v>
      </c>
      <c r="E136" s="149" t="s">
        <v>250</v>
      </c>
      <c r="F136" s="150" t="s">
        <v>251</v>
      </c>
      <c r="G136" s="151" t="s">
        <v>229</v>
      </c>
      <c r="H136" s="152">
        <v>2.0680000000000001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42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151</v>
      </c>
      <c r="AT136" s="160" t="s">
        <v>147</v>
      </c>
      <c r="AU136" s="160" t="s">
        <v>152</v>
      </c>
      <c r="AY136" s="14" t="s">
        <v>144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152</v>
      </c>
      <c r="BK136" s="161">
        <f>ROUND(I136*H136,2)</f>
        <v>0</v>
      </c>
      <c r="BL136" s="14" t="s">
        <v>151</v>
      </c>
      <c r="BM136" s="160" t="s">
        <v>1527</v>
      </c>
    </row>
    <row r="137" spans="1:65" s="12" customFormat="1" ht="25.9" customHeight="1">
      <c r="B137" s="134"/>
      <c r="D137" s="135" t="s">
        <v>75</v>
      </c>
      <c r="E137" s="136" t="s">
        <v>263</v>
      </c>
      <c r="F137" s="136" t="s">
        <v>483</v>
      </c>
      <c r="I137" s="137"/>
      <c r="J137" s="138">
        <f>BK137</f>
        <v>0</v>
      </c>
      <c r="L137" s="134"/>
      <c r="M137" s="139"/>
      <c r="N137" s="140"/>
      <c r="O137" s="140"/>
      <c r="P137" s="141">
        <f>P138</f>
        <v>0</v>
      </c>
      <c r="Q137" s="140"/>
      <c r="R137" s="141">
        <f>R138</f>
        <v>0.90377960000000013</v>
      </c>
      <c r="S137" s="140"/>
      <c r="T137" s="142">
        <f>T138</f>
        <v>0</v>
      </c>
      <c r="AR137" s="135" t="s">
        <v>157</v>
      </c>
      <c r="AT137" s="143" t="s">
        <v>75</v>
      </c>
      <c r="AU137" s="143" t="s">
        <v>76</v>
      </c>
      <c r="AY137" s="135" t="s">
        <v>144</v>
      </c>
      <c r="BK137" s="144">
        <f>BK138</f>
        <v>0</v>
      </c>
    </row>
    <row r="138" spans="1:65" s="12" customFormat="1" ht="22.9" customHeight="1">
      <c r="B138" s="134"/>
      <c r="D138" s="135" t="s">
        <v>75</v>
      </c>
      <c r="E138" s="145" t="s">
        <v>484</v>
      </c>
      <c r="F138" s="145" t="s">
        <v>485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SUM(P139:P221)</f>
        <v>0</v>
      </c>
      <c r="Q138" s="140"/>
      <c r="R138" s="141">
        <f>SUM(R139:R221)</f>
        <v>0.90377960000000013</v>
      </c>
      <c r="S138" s="140"/>
      <c r="T138" s="142">
        <f>SUM(T139:T221)</f>
        <v>0</v>
      </c>
      <c r="AR138" s="135" t="s">
        <v>157</v>
      </c>
      <c r="AT138" s="143" t="s">
        <v>75</v>
      </c>
      <c r="AU138" s="143" t="s">
        <v>84</v>
      </c>
      <c r="AY138" s="135" t="s">
        <v>144</v>
      </c>
      <c r="BK138" s="144">
        <f>SUM(BK139:BK221)</f>
        <v>0</v>
      </c>
    </row>
    <row r="139" spans="1:65" s="2" customFormat="1" ht="21.75" customHeight="1">
      <c r="A139" s="29"/>
      <c r="B139" s="147"/>
      <c r="C139" s="148" t="s">
        <v>179</v>
      </c>
      <c r="D139" s="148" t="s">
        <v>147</v>
      </c>
      <c r="E139" s="149" t="s">
        <v>1528</v>
      </c>
      <c r="F139" s="150" t="s">
        <v>1529</v>
      </c>
      <c r="G139" s="151" t="s">
        <v>260</v>
      </c>
      <c r="H139" s="152">
        <v>130</v>
      </c>
      <c r="I139" s="153"/>
      <c r="J139" s="154">
        <f t="shared" ref="J139:J170" si="10">ROUND(I139*H139,2)</f>
        <v>0</v>
      </c>
      <c r="K139" s="155"/>
      <c r="L139" s="30"/>
      <c r="M139" s="156" t="s">
        <v>1</v>
      </c>
      <c r="N139" s="157" t="s">
        <v>42</v>
      </c>
      <c r="O139" s="58"/>
      <c r="P139" s="158">
        <f t="shared" ref="P139:P170" si="11">O139*H139</f>
        <v>0</v>
      </c>
      <c r="Q139" s="158">
        <v>0</v>
      </c>
      <c r="R139" s="158">
        <f t="shared" ref="R139:R170" si="12">Q139*H139</f>
        <v>0</v>
      </c>
      <c r="S139" s="158">
        <v>0</v>
      </c>
      <c r="T139" s="159">
        <f t="shared" ref="T139:T170" si="13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489</v>
      </c>
      <c r="AT139" s="160" t="s">
        <v>147</v>
      </c>
      <c r="AU139" s="160" t="s">
        <v>152</v>
      </c>
      <c r="AY139" s="14" t="s">
        <v>144</v>
      </c>
      <c r="BE139" s="161">
        <f t="shared" ref="BE139:BE170" si="14">IF(N139="základná",J139,0)</f>
        <v>0</v>
      </c>
      <c r="BF139" s="161">
        <f t="shared" ref="BF139:BF170" si="15">IF(N139="znížená",J139,0)</f>
        <v>0</v>
      </c>
      <c r="BG139" s="161">
        <f t="shared" ref="BG139:BG170" si="16">IF(N139="zákl. prenesená",J139,0)</f>
        <v>0</v>
      </c>
      <c r="BH139" s="161">
        <f t="shared" ref="BH139:BH170" si="17">IF(N139="zníž. prenesená",J139,0)</f>
        <v>0</v>
      </c>
      <c r="BI139" s="161">
        <f t="shared" ref="BI139:BI170" si="18">IF(N139="nulová",J139,0)</f>
        <v>0</v>
      </c>
      <c r="BJ139" s="14" t="s">
        <v>152</v>
      </c>
      <c r="BK139" s="161">
        <f t="shared" ref="BK139:BK170" si="19">ROUND(I139*H139,2)</f>
        <v>0</v>
      </c>
      <c r="BL139" s="14" t="s">
        <v>489</v>
      </c>
      <c r="BM139" s="160" t="s">
        <v>1530</v>
      </c>
    </row>
    <row r="140" spans="1:65" s="2" customFormat="1" ht="21.75" customHeight="1">
      <c r="A140" s="29"/>
      <c r="B140" s="147"/>
      <c r="C140" s="162" t="s">
        <v>110</v>
      </c>
      <c r="D140" s="162" t="s">
        <v>263</v>
      </c>
      <c r="E140" s="163" t="s">
        <v>1531</v>
      </c>
      <c r="F140" s="164" t="s">
        <v>1532</v>
      </c>
      <c r="G140" s="165" t="s">
        <v>260</v>
      </c>
      <c r="H140" s="166">
        <v>130</v>
      </c>
      <c r="I140" s="167"/>
      <c r="J140" s="168">
        <f t="shared" si="10"/>
        <v>0</v>
      </c>
      <c r="K140" s="169"/>
      <c r="L140" s="170"/>
      <c r="M140" s="171" t="s">
        <v>1</v>
      </c>
      <c r="N140" s="172" t="s">
        <v>42</v>
      </c>
      <c r="O140" s="58"/>
      <c r="P140" s="158">
        <f t="shared" si="11"/>
        <v>0</v>
      </c>
      <c r="Q140" s="158">
        <v>2.0000000000000002E-5</v>
      </c>
      <c r="R140" s="158">
        <f t="shared" si="12"/>
        <v>2.6000000000000003E-3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1065</v>
      </c>
      <c r="AT140" s="160" t="s">
        <v>263</v>
      </c>
      <c r="AU140" s="160" t="s">
        <v>152</v>
      </c>
      <c r="AY140" s="14" t="s">
        <v>144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152</v>
      </c>
      <c r="BK140" s="161">
        <f t="shared" si="19"/>
        <v>0</v>
      </c>
      <c r="BL140" s="14" t="s">
        <v>1065</v>
      </c>
      <c r="BM140" s="160" t="s">
        <v>1533</v>
      </c>
    </row>
    <row r="141" spans="1:65" s="2" customFormat="1" ht="24.2" customHeight="1">
      <c r="A141" s="29"/>
      <c r="B141" s="147"/>
      <c r="C141" s="148" t="s">
        <v>113</v>
      </c>
      <c r="D141" s="148" t="s">
        <v>147</v>
      </c>
      <c r="E141" s="149" t="s">
        <v>1534</v>
      </c>
      <c r="F141" s="150" t="s">
        <v>1535</v>
      </c>
      <c r="G141" s="151" t="s">
        <v>260</v>
      </c>
      <c r="H141" s="152">
        <v>24</v>
      </c>
      <c r="I141" s="153"/>
      <c r="J141" s="154">
        <f t="shared" si="10"/>
        <v>0</v>
      </c>
      <c r="K141" s="155"/>
      <c r="L141" s="30"/>
      <c r="M141" s="156" t="s">
        <v>1</v>
      </c>
      <c r="N141" s="157" t="s">
        <v>42</v>
      </c>
      <c r="O141" s="58"/>
      <c r="P141" s="158">
        <f t="shared" si="11"/>
        <v>0</v>
      </c>
      <c r="Q141" s="158">
        <v>0</v>
      </c>
      <c r="R141" s="158">
        <f t="shared" si="12"/>
        <v>0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489</v>
      </c>
      <c r="AT141" s="160" t="s">
        <v>147</v>
      </c>
      <c r="AU141" s="160" t="s">
        <v>152</v>
      </c>
      <c r="AY141" s="14" t="s">
        <v>144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152</v>
      </c>
      <c r="BK141" s="161">
        <f t="shared" si="19"/>
        <v>0</v>
      </c>
      <c r="BL141" s="14" t="s">
        <v>489</v>
      </c>
      <c r="BM141" s="160" t="s">
        <v>1536</v>
      </c>
    </row>
    <row r="142" spans="1:65" s="2" customFormat="1" ht="21.75" customHeight="1">
      <c r="A142" s="29"/>
      <c r="B142" s="147"/>
      <c r="C142" s="162" t="s">
        <v>190</v>
      </c>
      <c r="D142" s="162" t="s">
        <v>263</v>
      </c>
      <c r="E142" s="163" t="s">
        <v>1537</v>
      </c>
      <c r="F142" s="164" t="s">
        <v>1538</v>
      </c>
      <c r="G142" s="165" t="s">
        <v>260</v>
      </c>
      <c r="H142" s="166">
        <v>24</v>
      </c>
      <c r="I142" s="167"/>
      <c r="J142" s="168">
        <f t="shared" si="10"/>
        <v>0</v>
      </c>
      <c r="K142" s="169"/>
      <c r="L142" s="170"/>
      <c r="M142" s="171" t="s">
        <v>1</v>
      </c>
      <c r="N142" s="172" t="s">
        <v>42</v>
      </c>
      <c r="O142" s="58"/>
      <c r="P142" s="158">
        <f t="shared" si="11"/>
        <v>0</v>
      </c>
      <c r="Q142" s="158">
        <v>1E-4</v>
      </c>
      <c r="R142" s="158">
        <f t="shared" si="12"/>
        <v>2.4000000000000002E-3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1065</v>
      </c>
      <c r="AT142" s="160" t="s">
        <v>263</v>
      </c>
      <c r="AU142" s="160" t="s">
        <v>152</v>
      </c>
      <c r="AY142" s="14" t="s">
        <v>144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152</v>
      </c>
      <c r="BK142" s="161">
        <f t="shared" si="19"/>
        <v>0</v>
      </c>
      <c r="BL142" s="14" t="s">
        <v>1065</v>
      </c>
      <c r="BM142" s="160" t="s">
        <v>1539</v>
      </c>
    </row>
    <row r="143" spans="1:65" s="2" customFormat="1" ht="16.5" customHeight="1">
      <c r="A143" s="29"/>
      <c r="B143" s="147"/>
      <c r="C143" s="162" t="s">
        <v>194</v>
      </c>
      <c r="D143" s="162" t="s">
        <v>263</v>
      </c>
      <c r="E143" s="163" t="s">
        <v>1540</v>
      </c>
      <c r="F143" s="164" t="s">
        <v>1541</v>
      </c>
      <c r="G143" s="165" t="s">
        <v>260</v>
      </c>
      <c r="H143" s="166">
        <v>24</v>
      </c>
      <c r="I143" s="167"/>
      <c r="J143" s="168">
        <f t="shared" si="10"/>
        <v>0</v>
      </c>
      <c r="K143" s="169"/>
      <c r="L143" s="170"/>
      <c r="M143" s="171" t="s">
        <v>1</v>
      </c>
      <c r="N143" s="172" t="s">
        <v>42</v>
      </c>
      <c r="O143" s="58"/>
      <c r="P143" s="158">
        <f t="shared" si="11"/>
        <v>0</v>
      </c>
      <c r="Q143" s="158">
        <v>3.0000000000000001E-5</v>
      </c>
      <c r="R143" s="158">
        <f t="shared" si="12"/>
        <v>7.2000000000000005E-4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1065</v>
      </c>
      <c r="AT143" s="160" t="s">
        <v>263</v>
      </c>
      <c r="AU143" s="160" t="s">
        <v>152</v>
      </c>
      <c r="AY143" s="14" t="s">
        <v>144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152</v>
      </c>
      <c r="BK143" s="161">
        <f t="shared" si="19"/>
        <v>0</v>
      </c>
      <c r="BL143" s="14" t="s">
        <v>1065</v>
      </c>
      <c r="BM143" s="160" t="s">
        <v>1542</v>
      </c>
    </row>
    <row r="144" spans="1:65" s="2" customFormat="1" ht="24.2" customHeight="1">
      <c r="A144" s="29"/>
      <c r="B144" s="147"/>
      <c r="C144" s="148" t="s">
        <v>198</v>
      </c>
      <c r="D144" s="148" t="s">
        <v>147</v>
      </c>
      <c r="E144" s="149" t="s">
        <v>1543</v>
      </c>
      <c r="F144" s="150" t="s">
        <v>1544</v>
      </c>
      <c r="G144" s="151" t="s">
        <v>260</v>
      </c>
      <c r="H144" s="152">
        <v>4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42</v>
      </c>
      <c r="O144" s="58"/>
      <c r="P144" s="158">
        <f t="shared" si="11"/>
        <v>0</v>
      </c>
      <c r="Q144" s="158">
        <v>0</v>
      </c>
      <c r="R144" s="158">
        <f t="shared" si="12"/>
        <v>0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489</v>
      </c>
      <c r="AT144" s="160" t="s">
        <v>147</v>
      </c>
      <c r="AU144" s="160" t="s">
        <v>152</v>
      </c>
      <c r="AY144" s="14" t="s">
        <v>144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152</v>
      </c>
      <c r="BK144" s="161">
        <f t="shared" si="19"/>
        <v>0</v>
      </c>
      <c r="BL144" s="14" t="s">
        <v>489</v>
      </c>
      <c r="BM144" s="160" t="s">
        <v>1545</v>
      </c>
    </row>
    <row r="145" spans="1:65" s="2" customFormat="1" ht="21.75" customHeight="1">
      <c r="A145" s="29"/>
      <c r="B145" s="147"/>
      <c r="C145" s="162" t="s">
        <v>202</v>
      </c>
      <c r="D145" s="162" t="s">
        <v>263</v>
      </c>
      <c r="E145" s="163" t="s">
        <v>1546</v>
      </c>
      <c r="F145" s="164" t="s">
        <v>1547</v>
      </c>
      <c r="G145" s="165" t="s">
        <v>260</v>
      </c>
      <c r="H145" s="166">
        <v>4</v>
      </c>
      <c r="I145" s="167"/>
      <c r="J145" s="168">
        <f t="shared" si="10"/>
        <v>0</v>
      </c>
      <c r="K145" s="169"/>
      <c r="L145" s="170"/>
      <c r="M145" s="171" t="s">
        <v>1</v>
      </c>
      <c r="N145" s="172" t="s">
        <v>42</v>
      </c>
      <c r="O145" s="58"/>
      <c r="P145" s="158">
        <f t="shared" si="11"/>
        <v>0</v>
      </c>
      <c r="Q145" s="158">
        <v>6.9999999999999994E-5</v>
      </c>
      <c r="R145" s="158">
        <f t="shared" si="12"/>
        <v>2.7999999999999998E-4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1065</v>
      </c>
      <c r="AT145" s="160" t="s">
        <v>263</v>
      </c>
      <c r="AU145" s="160" t="s">
        <v>152</v>
      </c>
      <c r="AY145" s="14" t="s">
        <v>144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152</v>
      </c>
      <c r="BK145" s="161">
        <f t="shared" si="19"/>
        <v>0</v>
      </c>
      <c r="BL145" s="14" t="s">
        <v>1065</v>
      </c>
      <c r="BM145" s="160" t="s">
        <v>1548</v>
      </c>
    </row>
    <row r="146" spans="1:65" s="2" customFormat="1" ht="16.5" customHeight="1">
      <c r="A146" s="29"/>
      <c r="B146" s="147"/>
      <c r="C146" s="162" t="s">
        <v>206</v>
      </c>
      <c r="D146" s="162" t="s">
        <v>263</v>
      </c>
      <c r="E146" s="163" t="s">
        <v>1540</v>
      </c>
      <c r="F146" s="164" t="s">
        <v>1541</v>
      </c>
      <c r="G146" s="165" t="s">
        <v>260</v>
      </c>
      <c r="H146" s="166">
        <v>4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42</v>
      </c>
      <c r="O146" s="58"/>
      <c r="P146" s="158">
        <f t="shared" si="11"/>
        <v>0</v>
      </c>
      <c r="Q146" s="158">
        <v>3.0000000000000001E-5</v>
      </c>
      <c r="R146" s="158">
        <f t="shared" si="12"/>
        <v>1.2E-4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1065</v>
      </c>
      <c r="AT146" s="160" t="s">
        <v>263</v>
      </c>
      <c r="AU146" s="160" t="s">
        <v>152</v>
      </c>
      <c r="AY146" s="14" t="s">
        <v>144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152</v>
      </c>
      <c r="BK146" s="161">
        <f t="shared" si="19"/>
        <v>0</v>
      </c>
      <c r="BL146" s="14" t="s">
        <v>1065</v>
      </c>
      <c r="BM146" s="160" t="s">
        <v>1549</v>
      </c>
    </row>
    <row r="147" spans="1:65" s="2" customFormat="1" ht="24.2" customHeight="1">
      <c r="A147" s="29"/>
      <c r="B147" s="147"/>
      <c r="C147" s="148" t="s">
        <v>210</v>
      </c>
      <c r="D147" s="148" t="s">
        <v>147</v>
      </c>
      <c r="E147" s="149" t="s">
        <v>1550</v>
      </c>
      <c r="F147" s="150" t="s">
        <v>1551</v>
      </c>
      <c r="G147" s="151" t="s">
        <v>260</v>
      </c>
      <c r="H147" s="152">
        <v>5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42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489</v>
      </c>
      <c r="AT147" s="160" t="s">
        <v>147</v>
      </c>
      <c r="AU147" s="160" t="s">
        <v>152</v>
      </c>
      <c r="AY147" s="14" t="s">
        <v>144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152</v>
      </c>
      <c r="BK147" s="161">
        <f t="shared" si="19"/>
        <v>0</v>
      </c>
      <c r="BL147" s="14" t="s">
        <v>489</v>
      </c>
      <c r="BM147" s="160" t="s">
        <v>1552</v>
      </c>
    </row>
    <row r="148" spans="1:65" s="2" customFormat="1" ht="24.2" customHeight="1">
      <c r="A148" s="29"/>
      <c r="B148" s="147"/>
      <c r="C148" s="162" t="s">
        <v>215</v>
      </c>
      <c r="D148" s="162" t="s">
        <v>263</v>
      </c>
      <c r="E148" s="163" t="s">
        <v>1553</v>
      </c>
      <c r="F148" s="164" t="s">
        <v>1554</v>
      </c>
      <c r="G148" s="165" t="s">
        <v>260</v>
      </c>
      <c r="H148" s="166">
        <v>5</v>
      </c>
      <c r="I148" s="167"/>
      <c r="J148" s="168">
        <f t="shared" si="10"/>
        <v>0</v>
      </c>
      <c r="K148" s="169"/>
      <c r="L148" s="170"/>
      <c r="M148" s="171" t="s">
        <v>1</v>
      </c>
      <c r="N148" s="172" t="s">
        <v>42</v>
      </c>
      <c r="O148" s="58"/>
      <c r="P148" s="158">
        <f t="shared" si="11"/>
        <v>0</v>
      </c>
      <c r="Q148" s="158">
        <v>1.2E-4</v>
      </c>
      <c r="R148" s="158">
        <f t="shared" si="12"/>
        <v>6.0000000000000006E-4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1065</v>
      </c>
      <c r="AT148" s="160" t="s">
        <v>263</v>
      </c>
      <c r="AU148" s="160" t="s">
        <v>152</v>
      </c>
      <c r="AY148" s="14" t="s">
        <v>144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152</v>
      </c>
      <c r="BK148" s="161">
        <f t="shared" si="19"/>
        <v>0</v>
      </c>
      <c r="BL148" s="14" t="s">
        <v>1065</v>
      </c>
      <c r="BM148" s="160" t="s">
        <v>1555</v>
      </c>
    </row>
    <row r="149" spans="1:65" s="2" customFormat="1" ht="16.5" customHeight="1">
      <c r="A149" s="29"/>
      <c r="B149" s="147"/>
      <c r="C149" s="162" t="s">
        <v>219</v>
      </c>
      <c r="D149" s="162" t="s">
        <v>263</v>
      </c>
      <c r="E149" s="163" t="s">
        <v>1540</v>
      </c>
      <c r="F149" s="164" t="s">
        <v>1541</v>
      </c>
      <c r="G149" s="165" t="s">
        <v>260</v>
      </c>
      <c r="H149" s="166">
        <v>5</v>
      </c>
      <c r="I149" s="167"/>
      <c r="J149" s="168">
        <f t="shared" si="10"/>
        <v>0</v>
      </c>
      <c r="K149" s="169"/>
      <c r="L149" s="170"/>
      <c r="M149" s="171" t="s">
        <v>1</v>
      </c>
      <c r="N149" s="172" t="s">
        <v>42</v>
      </c>
      <c r="O149" s="58"/>
      <c r="P149" s="158">
        <f t="shared" si="11"/>
        <v>0</v>
      </c>
      <c r="Q149" s="158">
        <v>3.0000000000000001E-5</v>
      </c>
      <c r="R149" s="158">
        <f t="shared" si="12"/>
        <v>1.5000000000000001E-4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1065</v>
      </c>
      <c r="AT149" s="160" t="s">
        <v>263</v>
      </c>
      <c r="AU149" s="160" t="s">
        <v>152</v>
      </c>
      <c r="AY149" s="14" t="s">
        <v>144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152</v>
      </c>
      <c r="BK149" s="161">
        <f t="shared" si="19"/>
        <v>0</v>
      </c>
      <c r="BL149" s="14" t="s">
        <v>1065</v>
      </c>
      <c r="BM149" s="160" t="s">
        <v>1556</v>
      </c>
    </row>
    <row r="150" spans="1:65" s="2" customFormat="1" ht="24.2" customHeight="1">
      <c r="A150" s="29"/>
      <c r="B150" s="147"/>
      <c r="C150" s="148" t="s">
        <v>7</v>
      </c>
      <c r="D150" s="148" t="s">
        <v>147</v>
      </c>
      <c r="E150" s="149" t="s">
        <v>1557</v>
      </c>
      <c r="F150" s="150" t="s">
        <v>1558</v>
      </c>
      <c r="G150" s="151" t="s">
        <v>260</v>
      </c>
      <c r="H150" s="152">
        <v>5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42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489</v>
      </c>
      <c r="AT150" s="160" t="s">
        <v>147</v>
      </c>
      <c r="AU150" s="160" t="s">
        <v>152</v>
      </c>
      <c r="AY150" s="14" t="s">
        <v>144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152</v>
      </c>
      <c r="BK150" s="161">
        <f t="shared" si="19"/>
        <v>0</v>
      </c>
      <c r="BL150" s="14" t="s">
        <v>489</v>
      </c>
      <c r="BM150" s="160" t="s">
        <v>1559</v>
      </c>
    </row>
    <row r="151" spans="1:65" s="2" customFormat="1" ht="24.2" customHeight="1">
      <c r="A151" s="29"/>
      <c r="B151" s="147"/>
      <c r="C151" s="162" t="s">
        <v>226</v>
      </c>
      <c r="D151" s="162" t="s">
        <v>263</v>
      </c>
      <c r="E151" s="163" t="s">
        <v>1560</v>
      </c>
      <c r="F151" s="164" t="s">
        <v>1561</v>
      </c>
      <c r="G151" s="165" t="s">
        <v>260</v>
      </c>
      <c r="H151" s="166">
        <v>5</v>
      </c>
      <c r="I151" s="167"/>
      <c r="J151" s="168">
        <f t="shared" si="10"/>
        <v>0</v>
      </c>
      <c r="K151" s="169"/>
      <c r="L151" s="170"/>
      <c r="M151" s="171" t="s">
        <v>1</v>
      </c>
      <c r="N151" s="172" t="s">
        <v>42</v>
      </c>
      <c r="O151" s="58"/>
      <c r="P151" s="158">
        <f t="shared" si="11"/>
        <v>0</v>
      </c>
      <c r="Q151" s="158">
        <v>6.9999999999999994E-5</v>
      </c>
      <c r="R151" s="158">
        <f t="shared" si="12"/>
        <v>3.4999999999999994E-4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1065</v>
      </c>
      <c r="AT151" s="160" t="s">
        <v>263</v>
      </c>
      <c r="AU151" s="160" t="s">
        <v>152</v>
      </c>
      <c r="AY151" s="14" t="s">
        <v>144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152</v>
      </c>
      <c r="BK151" s="161">
        <f t="shared" si="19"/>
        <v>0</v>
      </c>
      <c r="BL151" s="14" t="s">
        <v>1065</v>
      </c>
      <c r="BM151" s="160" t="s">
        <v>1562</v>
      </c>
    </row>
    <row r="152" spans="1:65" s="2" customFormat="1" ht="16.5" customHeight="1">
      <c r="A152" s="29"/>
      <c r="B152" s="147"/>
      <c r="C152" s="162" t="s">
        <v>231</v>
      </c>
      <c r="D152" s="162" t="s">
        <v>263</v>
      </c>
      <c r="E152" s="163" t="s">
        <v>1540</v>
      </c>
      <c r="F152" s="164" t="s">
        <v>1541</v>
      </c>
      <c r="G152" s="165" t="s">
        <v>260</v>
      </c>
      <c r="H152" s="166">
        <v>5</v>
      </c>
      <c r="I152" s="167"/>
      <c r="J152" s="168">
        <f t="shared" si="10"/>
        <v>0</v>
      </c>
      <c r="K152" s="169"/>
      <c r="L152" s="170"/>
      <c r="M152" s="171" t="s">
        <v>1</v>
      </c>
      <c r="N152" s="172" t="s">
        <v>42</v>
      </c>
      <c r="O152" s="58"/>
      <c r="P152" s="158">
        <f t="shared" si="11"/>
        <v>0</v>
      </c>
      <c r="Q152" s="158">
        <v>3.0000000000000001E-5</v>
      </c>
      <c r="R152" s="158">
        <f t="shared" si="12"/>
        <v>1.5000000000000001E-4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1065</v>
      </c>
      <c r="AT152" s="160" t="s">
        <v>263</v>
      </c>
      <c r="AU152" s="160" t="s">
        <v>152</v>
      </c>
      <c r="AY152" s="14" t="s">
        <v>144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152</v>
      </c>
      <c r="BK152" s="161">
        <f t="shared" si="19"/>
        <v>0</v>
      </c>
      <c r="BL152" s="14" t="s">
        <v>1065</v>
      </c>
      <c r="BM152" s="160" t="s">
        <v>1563</v>
      </c>
    </row>
    <row r="153" spans="1:65" s="2" customFormat="1" ht="24.2" customHeight="1">
      <c r="A153" s="29"/>
      <c r="B153" s="147"/>
      <c r="C153" s="148" t="s">
        <v>235</v>
      </c>
      <c r="D153" s="148" t="s">
        <v>147</v>
      </c>
      <c r="E153" s="149" t="s">
        <v>1564</v>
      </c>
      <c r="F153" s="150" t="s">
        <v>1565</v>
      </c>
      <c r="G153" s="151" t="s">
        <v>260</v>
      </c>
      <c r="H153" s="152">
        <v>3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42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489</v>
      </c>
      <c r="AT153" s="160" t="s">
        <v>147</v>
      </c>
      <c r="AU153" s="160" t="s">
        <v>152</v>
      </c>
      <c r="AY153" s="14" t="s">
        <v>144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152</v>
      </c>
      <c r="BK153" s="161">
        <f t="shared" si="19"/>
        <v>0</v>
      </c>
      <c r="BL153" s="14" t="s">
        <v>489</v>
      </c>
      <c r="BM153" s="160" t="s">
        <v>1566</v>
      </c>
    </row>
    <row r="154" spans="1:65" s="2" customFormat="1" ht="24.2" customHeight="1">
      <c r="A154" s="29"/>
      <c r="B154" s="147"/>
      <c r="C154" s="162" t="s">
        <v>239</v>
      </c>
      <c r="D154" s="162" t="s">
        <v>263</v>
      </c>
      <c r="E154" s="163" t="s">
        <v>1567</v>
      </c>
      <c r="F154" s="164" t="s">
        <v>1568</v>
      </c>
      <c r="G154" s="165" t="s">
        <v>260</v>
      </c>
      <c r="H154" s="166">
        <v>3</v>
      </c>
      <c r="I154" s="167"/>
      <c r="J154" s="168">
        <f t="shared" si="10"/>
        <v>0</v>
      </c>
      <c r="K154" s="169"/>
      <c r="L154" s="170"/>
      <c r="M154" s="171" t="s">
        <v>1</v>
      </c>
      <c r="N154" s="172" t="s">
        <v>42</v>
      </c>
      <c r="O154" s="58"/>
      <c r="P154" s="158">
        <f t="shared" si="11"/>
        <v>0</v>
      </c>
      <c r="Q154" s="158">
        <v>6.9999999999999994E-5</v>
      </c>
      <c r="R154" s="158">
        <f t="shared" si="12"/>
        <v>2.0999999999999998E-4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1065</v>
      </c>
      <c r="AT154" s="160" t="s">
        <v>263</v>
      </c>
      <c r="AU154" s="160" t="s">
        <v>152</v>
      </c>
      <c r="AY154" s="14" t="s">
        <v>144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152</v>
      </c>
      <c r="BK154" s="161">
        <f t="shared" si="19"/>
        <v>0</v>
      </c>
      <c r="BL154" s="14" t="s">
        <v>1065</v>
      </c>
      <c r="BM154" s="160" t="s">
        <v>1569</v>
      </c>
    </row>
    <row r="155" spans="1:65" s="2" customFormat="1" ht="16.5" customHeight="1">
      <c r="A155" s="29"/>
      <c r="B155" s="147"/>
      <c r="C155" s="162" t="s">
        <v>243</v>
      </c>
      <c r="D155" s="162" t="s">
        <v>263</v>
      </c>
      <c r="E155" s="163" t="s">
        <v>1540</v>
      </c>
      <c r="F155" s="164" t="s">
        <v>1541</v>
      </c>
      <c r="G155" s="165" t="s">
        <v>260</v>
      </c>
      <c r="H155" s="166">
        <v>3</v>
      </c>
      <c r="I155" s="167"/>
      <c r="J155" s="168">
        <f t="shared" si="10"/>
        <v>0</v>
      </c>
      <c r="K155" s="169"/>
      <c r="L155" s="170"/>
      <c r="M155" s="171" t="s">
        <v>1</v>
      </c>
      <c r="N155" s="172" t="s">
        <v>42</v>
      </c>
      <c r="O155" s="58"/>
      <c r="P155" s="158">
        <f t="shared" si="11"/>
        <v>0</v>
      </c>
      <c r="Q155" s="158">
        <v>3.0000000000000001E-5</v>
      </c>
      <c r="R155" s="158">
        <f t="shared" si="12"/>
        <v>9.0000000000000006E-5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1065</v>
      </c>
      <c r="AT155" s="160" t="s">
        <v>263</v>
      </c>
      <c r="AU155" s="160" t="s">
        <v>152</v>
      </c>
      <c r="AY155" s="14" t="s">
        <v>144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152</v>
      </c>
      <c r="BK155" s="161">
        <f t="shared" si="19"/>
        <v>0</v>
      </c>
      <c r="BL155" s="14" t="s">
        <v>1065</v>
      </c>
      <c r="BM155" s="160" t="s">
        <v>1570</v>
      </c>
    </row>
    <row r="156" spans="1:65" s="2" customFormat="1" ht="24.2" customHeight="1">
      <c r="A156" s="29"/>
      <c r="B156" s="147"/>
      <c r="C156" s="148" t="s">
        <v>249</v>
      </c>
      <c r="D156" s="148" t="s">
        <v>147</v>
      </c>
      <c r="E156" s="149" t="s">
        <v>1571</v>
      </c>
      <c r="F156" s="150" t="s">
        <v>1572</v>
      </c>
      <c r="G156" s="151" t="s">
        <v>260</v>
      </c>
      <c r="H156" s="152">
        <v>55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42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489</v>
      </c>
      <c r="AT156" s="160" t="s">
        <v>147</v>
      </c>
      <c r="AU156" s="160" t="s">
        <v>152</v>
      </c>
      <c r="AY156" s="14" t="s">
        <v>144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152</v>
      </c>
      <c r="BK156" s="161">
        <f t="shared" si="19"/>
        <v>0</v>
      </c>
      <c r="BL156" s="14" t="s">
        <v>489</v>
      </c>
      <c r="BM156" s="160" t="s">
        <v>1573</v>
      </c>
    </row>
    <row r="157" spans="1:65" s="2" customFormat="1" ht="24.2" customHeight="1">
      <c r="A157" s="29"/>
      <c r="B157" s="147"/>
      <c r="C157" s="162" t="s">
        <v>257</v>
      </c>
      <c r="D157" s="162" t="s">
        <v>263</v>
      </c>
      <c r="E157" s="163" t="s">
        <v>1574</v>
      </c>
      <c r="F157" s="164" t="s">
        <v>1575</v>
      </c>
      <c r="G157" s="165" t="s">
        <v>260</v>
      </c>
      <c r="H157" s="166">
        <v>55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42</v>
      </c>
      <c r="O157" s="58"/>
      <c r="P157" s="158">
        <f t="shared" si="11"/>
        <v>0</v>
      </c>
      <c r="Q157" s="158">
        <v>1E-4</v>
      </c>
      <c r="R157" s="158">
        <f t="shared" si="12"/>
        <v>5.5000000000000005E-3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1065</v>
      </c>
      <c r="AT157" s="160" t="s">
        <v>263</v>
      </c>
      <c r="AU157" s="160" t="s">
        <v>152</v>
      </c>
      <c r="AY157" s="14" t="s">
        <v>144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152</v>
      </c>
      <c r="BK157" s="161">
        <f t="shared" si="19"/>
        <v>0</v>
      </c>
      <c r="BL157" s="14" t="s">
        <v>1065</v>
      </c>
      <c r="BM157" s="160" t="s">
        <v>1576</v>
      </c>
    </row>
    <row r="158" spans="1:65" s="2" customFormat="1" ht="24.2" customHeight="1">
      <c r="A158" s="29"/>
      <c r="B158" s="147"/>
      <c r="C158" s="148" t="s">
        <v>262</v>
      </c>
      <c r="D158" s="148" t="s">
        <v>147</v>
      </c>
      <c r="E158" s="149" t="s">
        <v>1577</v>
      </c>
      <c r="F158" s="150" t="s">
        <v>1578</v>
      </c>
      <c r="G158" s="151" t="s">
        <v>260</v>
      </c>
      <c r="H158" s="152">
        <v>1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42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489</v>
      </c>
      <c r="AT158" s="160" t="s">
        <v>147</v>
      </c>
      <c r="AU158" s="160" t="s">
        <v>152</v>
      </c>
      <c r="AY158" s="14" t="s">
        <v>144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152</v>
      </c>
      <c r="BK158" s="161">
        <f t="shared" si="19"/>
        <v>0</v>
      </c>
      <c r="BL158" s="14" t="s">
        <v>489</v>
      </c>
      <c r="BM158" s="160" t="s">
        <v>1579</v>
      </c>
    </row>
    <row r="159" spans="1:65" s="2" customFormat="1" ht="24.2" customHeight="1">
      <c r="A159" s="29"/>
      <c r="B159" s="147"/>
      <c r="C159" s="162" t="s">
        <v>268</v>
      </c>
      <c r="D159" s="162" t="s">
        <v>263</v>
      </c>
      <c r="E159" s="163" t="s">
        <v>1580</v>
      </c>
      <c r="F159" s="164" t="s">
        <v>1581</v>
      </c>
      <c r="G159" s="165" t="s">
        <v>260</v>
      </c>
      <c r="H159" s="166">
        <v>1</v>
      </c>
      <c r="I159" s="167"/>
      <c r="J159" s="168">
        <f t="shared" si="10"/>
        <v>0</v>
      </c>
      <c r="K159" s="169"/>
      <c r="L159" s="170"/>
      <c r="M159" s="171" t="s">
        <v>1</v>
      </c>
      <c r="N159" s="172" t="s">
        <v>42</v>
      </c>
      <c r="O159" s="58"/>
      <c r="P159" s="158">
        <f t="shared" si="11"/>
        <v>0</v>
      </c>
      <c r="Q159" s="158">
        <v>1.4999999999999999E-4</v>
      </c>
      <c r="R159" s="158">
        <f t="shared" si="12"/>
        <v>1.4999999999999999E-4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1065</v>
      </c>
      <c r="AT159" s="160" t="s">
        <v>263</v>
      </c>
      <c r="AU159" s="160" t="s">
        <v>152</v>
      </c>
      <c r="AY159" s="14" t="s">
        <v>144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152</v>
      </c>
      <c r="BK159" s="161">
        <f t="shared" si="19"/>
        <v>0</v>
      </c>
      <c r="BL159" s="14" t="s">
        <v>1065</v>
      </c>
      <c r="BM159" s="160" t="s">
        <v>1582</v>
      </c>
    </row>
    <row r="160" spans="1:65" s="2" customFormat="1" ht="16.5" customHeight="1">
      <c r="A160" s="29"/>
      <c r="B160" s="147"/>
      <c r="C160" s="148" t="s">
        <v>398</v>
      </c>
      <c r="D160" s="148" t="s">
        <v>147</v>
      </c>
      <c r="E160" s="149" t="s">
        <v>1583</v>
      </c>
      <c r="F160" s="150" t="s">
        <v>1584</v>
      </c>
      <c r="G160" s="151" t="s">
        <v>260</v>
      </c>
      <c r="H160" s="152">
        <v>19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42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489</v>
      </c>
      <c r="AT160" s="160" t="s">
        <v>147</v>
      </c>
      <c r="AU160" s="160" t="s">
        <v>152</v>
      </c>
      <c r="AY160" s="14" t="s">
        <v>144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152</v>
      </c>
      <c r="BK160" s="161">
        <f t="shared" si="19"/>
        <v>0</v>
      </c>
      <c r="BL160" s="14" t="s">
        <v>489</v>
      </c>
      <c r="BM160" s="160" t="s">
        <v>1585</v>
      </c>
    </row>
    <row r="161" spans="1:65" s="2" customFormat="1" ht="24.2" customHeight="1">
      <c r="A161" s="29"/>
      <c r="B161" s="147"/>
      <c r="C161" s="162" t="s">
        <v>402</v>
      </c>
      <c r="D161" s="162" t="s">
        <v>263</v>
      </c>
      <c r="E161" s="163" t="s">
        <v>1586</v>
      </c>
      <c r="F161" s="164" t="s">
        <v>1587</v>
      </c>
      <c r="G161" s="165" t="s">
        <v>260</v>
      </c>
      <c r="H161" s="166">
        <v>19</v>
      </c>
      <c r="I161" s="167"/>
      <c r="J161" s="168">
        <f t="shared" si="10"/>
        <v>0</v>
      </c>
      <c r="K161" s="169"/>
      <c r="L161" s="170"/>
      <c r="M161" s="171" t="s">
        <v>1</v>
      </c>
      <c r="N161" s="172" t="s">
        <v>42</v>
      </c>
      <c r="O161" s="58"/>
      <c r="P161" s="158">
        <f t="shared" si="11"/>
        <v>0</v>
      </c>
      <c r="Q161" s="158">
        <v>1.9E-3</v>
      </c>
      <c r="R161" s="158">
        <f t="shared" si="12"/>
        <v>3.61E-2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1193</v>
      </c>
      <c r="AT161" s="160" t="s">
        <v>263</v>
      </c>
      <c r="AU161" s="160" t="s">
        <v>152</v>
      </c>
      <c r="AY161" s="14" t="s">
        <v>144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152</v>
      </c>
      <c r="BK161" s="161">
        <f t="shared" si="19"/>
        <v>0</v>
      </c>
      <c r="BL161" s="14" t="s">
        <v>489</v>
      </c>
      <c r="BM161" s="160" t="s">
        <v>1588</v>
      </c>
    </row>
    <row r="162" spans="1:65" s="2" customFormat="1" ht="16.5" customHeight="1">
      <c r="A162" s="29"/>
      <c r="B162" s="147"/>
      <c r="C162" s="148" t="s">
        <v>266</v>
      </c>
      <c r="D162" s="148" t="s">
        <v>147</v>
      </c>
      <c r="E162" s="149" t="s">
        <v>1589</v>
      </c>
      <c r="F162" s="150" t="s">
        <v>1590</v>
      </c>
      <c r="G162" s="151" t="s">
        <v>260</v>
      </c>
      <c r="H162" s="152">
        <v>70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42</v>
      </c>
      <c r="O162" s="58"/>
      <c r="P162" s="158">
        <f t="shared" si="11"/>
        <v>0</v>
      </c>
      <c r="Q162" s="158">
        <v>0</v>
      </c>
      <c r="R162" s="158">
        <f t="shared" si="12"/>
        <v>0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489</v>
      </c>
      <c r="AT162" s="160" t="s">
        <v>147</v>
      </c>
      <c r="AU162" s="160" t="s">
        <v>152</v>
      </c>
      <c r="AY162" s="14" t="s">
        <v>144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152</v>
      </c>
      <c r="BK162" s="161">
        <f t="shared" si="19"/>
        <v>0</v>
      </c>
      <c r="BL162" s="14" t="s">
        <v>489</v>
      </c>
      <c r="BM162" s="160" t="s">
        <v>1591</v>
      </c>
    </row>
    <row r="163" spans="1:65" s="2" customFormat="1" ht="24.2" customHeight="1">
      <c r="A163" s="29"/>
      <c r="B163" s="147"/>
      <c r="C163" s="162" t="s">
        <v>409</v>
      </c>
      <c r="D163" s="162" t="s">
        <v>263</v>
      </c>
      <c r="E163" s="163" t="s">
        <v>1592</v>
      </c>
      <c r="F163" s="164" t="s">
        <v>1593</v>
      </c>
      <c r="G163" s="165" t="s">
        <v>260</v>
      </c>
      <c r="H163" s="166">
        <v>70</v>
      </c>
      <c r="I163" s="167"/>
      <c r="J163" s="168">
        <f t="shared" si="10"/>
        <v>0</v>
      </c>
      <c r="K163" s="169"/>
      <c r="L163" s="170"/>
      <c r="M163" s="171" t="s">
        <v>1</v>
      </c>
      <c r="N163" s="172" t="s">
        <v>42</v>
      </c>
      <c r="O163" s="58"/>
      <c r="P163" s="158">
        <f t="shared" si="11"/>
        <v>0</v>
      </c>
      <c r="Q163" s="158">
        <v>1.1000000000000001E-3</v>
      </c>
      <c r="R163" s="158">
        <f t="shared" si="12"/>
        <v>7.6999999999999999E-2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1065</v>
      </c>
      <c r="AT163" s="160" t="s">
        <v>263</v>
      </c>
      <c r="AU163" s="160" t="s">
        <v>152</v>
      </c>
      <c r="AY163" s="14" t="s">
        <v>144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152</v>
      </c>
      <c r="BK163" s="161">
        <f t="shared" si="19"/>
        <v>0</v>
      </c>
      <c r="BL163" s="14" t="s">
        <v>1065</v>
      </c>
      <c r="BM163" s="160" t="s">
        <v>1594</v>
      </c>
    </row>
    <row r="164" spans="1:65" s="2" customFormat="1" ht="16.5" customHeight="1">
      <c r="A164" s="29"/>
      <c r="B164" s="147"/>
      <c r="C164" s="148" t="s">
        <v>413</v>
      </c>
      <c r="D164" s="148" t="s">
        <v>147</v>
      </c>
      <c r="E164" s="149" t="s">
        <v>1595</v>
      </c>
      <c r="F164" s="150" t="s">
        <v>1596</v>
      </c>
      <c r="G164" s="151" t="s">
        <v>260</v>
      </c>
      <c r="H164" s="152">
        <v>24</v>
      </c>
      <c r="I164" s="153"/>
      <c r="J164" s="154">
        <f t="shared" si="10"/>
        <v>0</v>
      </c>
      <c r="K164" s="155"/>
      <c r="L164" s="30"/>
      <c r="M164" s="156" t="s">
        <v>1</v>
      </c>
      <c r="N164" s="157" t="s">
        <v>42</v>
      </c>
      <c r="O164" s="58"/>
      <c r="P164" s="158">
        <f t="shared" si="11"/>
        <v>0</v>
      </c>
      <c r="Q164" s="158">
        <v>0</v>
      </c>
      <c r="R164" s="158">
        <f t="shared" si="12"/>
        <v>0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489</v>
      </c>
      <c r="AT164" s="160" t="s">
        <v>147</v>
      </c>
      <c r="AU164" s="160" t="s">
        <v>152</v>
      </c>
      <c r="AY164" s="14" t="s">
        <v>144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152</v>
      </c>
      <c r="BK164" s="161">
        <f t="shared" si="19"/>
        <v>0</v>
      </c>
      <c r="BL164" s="14" t="s">
        <v>489</v>
      </c>
      <c r="BM164" s="160" t="s">
        <v>1597</v>
      </c>
    </row>
    <row r="165" spans="1:65" s="2" customFormat="1" ht="24.2" customHeight="1">
      <c r="A165" s="29"/>
      <c r="B165" s="147"/>
      <c r="C165" s="162" t="s">
        <v>417</v>
      </c>
      <c r="D165" s="162" t="s">
        <v>263</v>
      </c>
      <c r="E165" s="163" t="s">
        <v>1598</v>
      </c>
      <c r="F165" s="164" t="s">
        <v>1599</v>
      </c>
      <c r="G165" s="165" t="s">
        <v>260</v>
      </c>
      <c r="H165" s="166">
        <v>24</v>
      </c>
      <c r="I165" s="167"/>
      <c r="J165" s="168">
        <f t="shared" si="10"/>
        <v>0</v>
      </c>
      <c r="K165" s="169"/>
      <c r="L165" s="170"/>
      <c r="M165" s="171" t="s">
        <v>1</v>
      </c>
      <c r="N165" s="172" t="s">
        <v>42</v>
      </c>
      <c r="O165" s="58"/>
      <c r="P165" s="158">
        <f t="shared" si="11"/>
        <v>0</v>
      </c>
      <c r="Q165" s="158">
        <v>2.5000000000000001E-3</v>
      </c>
      <c r="R165" s="158">
        <f t="shared" si="12"/>
        <v>0.06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1065</v>
      </c>
      <c r="AT165" s="160" t="s">
        <v>263</v>
      </c>
      <c r="AU165" s="160" t="s">
        <v>152</v>
      </c>
      <c r="AY165" s="14" t="s">
        <v>144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152</v>
      </c>
      <c r="BK165" s="161">
        <f t="shared" si="19"/>
        <v>0</v>
      </c>
      <c r="BL165" s="14" t="s">
        <v>1065</v>
      </c>
      <c r="BM165" s="160" t="s">
        <v>1600</v>
      </c>
    </row>
    <row r="166" spans="1:65" s="2" customFormat="1" ht="24.2" customHeight="1">
      <c r="A166" s="29"/>
      <c r="B166" s="147"/>
      <c r="C166" s="148" t="s">
        <v>421</v>
      </c>
      <c r="D166" s="148" t="s">
        <v>147</v>
      </c>
      <c r="E166" s="149" t="s">
        <v>1601</v>
      </c>
      <c r="F166" s="150" t="s">
        <v>1602</v>
      </c>
      <c r="G166" s="151" t="s">
        <v>260</v>
      </c>
      <c r="H166" s="152">
        <v>8</v>
      </c>
      <c r="I166" s="153"/>
      <c r="J166" s="154">
        <f t="shared" si="10"/>
        <v>0</v>
      </c>
      <c r="K166" s="155"/>
      <c r="L166" s="30"/>
      <c r="M166" s="156" t="s">
        <v>1</v>
      </c>
      <c r="N166" s="157" t="s">
        <v>42</v>
      </c>
      <c r="O166" s="58"/>
      <c r="P166" s="158">
        <f t="shared" si="11"/>
        <v>0</v>
      </c>
      <c r="Q166" s="158">
        <v>0</v>
      </c>
      <c r="R166" s="158">
        <f t="shared" si="12"/>
        <v>0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489</v>
      </c>
      <c r="AT166" s="160" t="s">
        <v>147</v>
      </c>
      <c r="AU166" s="160" t="s">
        <v>152</v>
      </c>
      <c r="AY166" s="14" t="s">
        <v>144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152</v>
      </c>
      <c r="BK166" s="161">
        <f t="shared" si="19"/>
        <v>0</v>
      </c>
      <c r="BL166" s="14" t="s">
        <v>489</v>
      </c>
      <c r="BM166" s="160" t="s">
        <v>1603</v>
      </c>
    </row>
    <row r="167" spans="1:65" s="2" customFormat="1" ht="21.75" customHeight="1">
      <c r="A167" s="29"/>
      <c r="B167" s="147"/>
      <c r="C167" s="162" t="s">
        <v>425</v>
      </c>
      <c r="D167" s="162" t="s">
        <v>263</v>
      </c>
      <c r="E167" s="163" t="s">
        <v>1604</v>
      </c>
      <c r="F167" s="164" t="s">
        <v>1605</v>
      </c>
      <c r="G167" s="165" t="s">
        <v>260</v>
      </c>
      <c r="H167" s="166">
        <v>8</v>
      </c>
      <c r="I167" s="167"/>
      <c r="J167" s="168">
        <f t="shared" si="10"/>
        <v>0</v>
      </c>
      <c r="K167" s="169"/>
      <c r="L167" s="170"/>
      <c r="M167" s="171" t="s">
        <v>1</v>
      </c>
      <c r="N167" s="172" t="s">
        <v>42</v>
      </c>
      <c r="O167" s="58"/>
      <c r="P167" s="158">
        <f t="shared" si="11"/>
        <v>0</v>
      </c>
      <c r="Q167" s="158">
        <v>1.8E-3</v>
      </c>
      <c r="R167" s="158">
        <f t="shared" si="12"/>
        <v>1.44E-2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1065</v>
      </c>
      <c r="AT167" s="160" t="s">
        <v>263</v>
      </c>
      <c r="AU167" s="160" t="s">
        <v>152</v>
      </c>
      <c r="AY167" s="14" t="s">
        <v>144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152</v>
      </c>
      <c r="BK167" s="161">
        <f t="shared" si="19"/>
        <v>0</v>
      </c>
      <c r="BL167" s="14" t="s">
        <v>1065</v>
      </c>
      <c r="BM167" s="160" t="s">
        <v>1606</v>
      </c>
    </row>
    <row r="168" spans="1:65" s="2" customFormat="1" ht="24.2" customHeight="1">
      <c r="A168" s="29"/>
      <c r="B168" s="147"/>
      <c r="C168" s="148" t="s">
        <v>429</v>
      </c>
      <c r="D168" s="148" t="s">
        <v>147</v>
      </c>
      <c r="E168" s="149" t="s">
        <v>1195</v>
      </c>
      <c r="F168" s="150" t="s">
        <v>1196</v>
      </c>
      <c r="G168" s="151" t="s">
        <v>213</v>
      </c>
      <c r="H168" s="152">
        <v>160</v>
      </c>
      <c r="I168" s="153"/>
      <c r="J168" s="154">
        <f t="shared" si="10"/>
        <v>0</v>
      </c>
      <c r="K168" s="155"/>
      <c r="L168" s="30"/>
      <c r="M168" s="156" t="s">
        <v>1</v>
      </c>
      <c r="N168" s="157" t="s">
        <v>42</v>
      </c>
      <c r="O168" s="58"/>
      <c r="P168" s="158">
        <f t="shared" si="11"/>
        <v>0</v>
      </c>
      <c r="Q168" s="158">
        <v>0</v>
      </c>
      <c r="R168" s="158">
        <f t="shared" si="12"/>
        <v>0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489</v>
      </c>
      <c r="AT168" s="160" t="s">
        <v>147</v>
      </c>
      <c r="AU168" s="160" t="s">
        <v>152</v>
      </c>
      <c r="AY168" s="14" t="s">
        <v>144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152</v>
      </c>
      <c r="BK168" s="161">
        <f t="shared" si="19"/>
        <v>0</v>
      </c>
      <c r="BL168" s="14" t="s">
        <v>489</v>
      </c>
      <c r="BM168" s="160" t="s">
        <v>1607</v>
      </c>
    </row>
    <row r="169" spans="1:65" s="2" customFormat="1" ht="16.5" customHeight="1">
      <c r="A169" s="29"/>
      <c r="B169" s="147"/>
      <c r="C169" s="162" t="s">
        <v>433</v>
      </c>
      <c r="D169" s="162" t="s">
        <v>263</v>
      </c>
      <c r="E169" s="163" t="s">
        <v>1608</v>
      </c>
      <c r="F169" s="164" t="s">
        <v>1609</v>
      </c>
      <c r="G169" s="165" t="s">
        <v>1200</v>
      </c>
      <c r="H169" s="166">
        <v>64</v>
      </c>
      <c r="I169" s="167"/>
      <c r="J169" s="168">
        <f t="shared" si="10"/>
        <v>0</v>
      </c>
      <c r="K169" s="169"/>
      <c r="L169" s="170"/>
      <c r="M169" s="171" t="s">
        <v>1</v>
      </c>
      <c r="N169" s="172" t="s">
        <v>42</v>
      </c>
      <c r="O169" s="58"/>
      <c r="P169" s="158">
        <f t="shared" si="11"/>
        <v>0</v>
      </c>
      <c r="Q169" s="158">
        <v>1E-3</v>
      </c>
      <c r="R169" s="158">
        <f t="shared" si="12"/>
        <v>6.4000000000000001E-2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1065</v>
      </c>
      <c r="AT169" s="160" t="s">
        <v>263</v>
      </c>
      <c r="AU169" s="160" t="s">
        <v>152</v>
      </c>
      <c r="AY169" s="14" t="s">
        <v>144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152</v>
      </c>
      <c r="BK169" s="161">
        <f t="shared" si="19"/>
        <v>0</v>
      </c>
      <c r="BL169" s="14" t="s">
        <v>1065</v>
      </c>
      <c r="BM169" s="160" t="s">
        <v>1610</v>
      </c>
    </row>
    <row r="170" spans="1:65" s="2" customFormat="1" ht="24.2" customHeight="1">
      <c r="A170" s="29"/>
      <c r="B170" s="147"/>
      <c r="C170" s="148" t="s">
        <v>437</v>
      </c>
      <c r="D170" s="148" t="s">
        <v>147</v>
      </c>
      <c r="E170" s="149" t="s">
        <v>1611</v>
      </c>
      <c r="F170" s="150" t="s">
        <v>1612</v>
      </c>
      <c r="G170" s="151" t="s">
        <v>213</v>
      </c>
      <c r="H170" s="152">
        <v>80</v>
      </c>
      <c r="I170" s="153"/>
      <c r="J170" s="154">
        <f t="shared" si="10"/>
        <v>0</v>
      </c>
      <c r="K170" s="155"/>
      <c r="L170" s="30"/>
      <c r="M170" s="156" t="s">
        <v>1</v>
      </c>
      <c r="N170" s="157" t="s">
        <v>42</v>
      </c>
      <c r="O170" s="58"/>
      <c r="P170" s="158">
        <f t="shared" si="11"/>
        <v>0</v>
      </c>
      <c r="Q170" s="158">
        <v>0</v>
      </c>
      <c r="R170" s="158">
        <f t="shared" si="12"/>
        <v>0</v>
      </c>
      <c r="S170" s="158">
        <v>0</v>
      </c>
      <c r="T170" s="15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489</v>
      </c>
      <c r="AT170" s="160" t="s">
        <v>147</v>
      </c>
      <c r="AU170" s="160" t="s">
        <v>152</v>
      </c>
      <c r="AY170" s="14" t="s">
        <v>144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152</v>
      </c>
      <c r="BK170" s="161">
        <f t="shared" si="19"/>
        <v>0</v>
      </c>
      <c r="BL170" s="14" t="s">
        <v>489</v>
      </c>
      <c r="BM170" s="160" t="s">
        <v>1613</v>
      </c>
    </row>
    <row r="171" spans="1:65" s="2" customFormat="1" ht="16.5" customHeight="1">
      <c r="A171" s="29"/>
      <c r="B171" s="147"/>
      <c r="C171" s="162" t="s">
        <v>441</v>
      </c>
      <c r="D171" s="162" t="s">
        <v>263</v>
      </c>
      <c r="E171" s="163" t="s">
        <v>1614</v>
      </c>
      <c r="F171" s="164" t="s">
        <v>1615</v>
      </c>
      <c r="G171" s="165" t="s">
        <v>1200</v>
      </c>
      <c r="H171" s="166">
        <v>76</v>
      </c>
      <c r="I171" s="167"/>
      <c r="J171" s="168">
        <f t="shared" ref="J171:J202" si="20">ROUND(I171*H171,2)</f>
        <v>0</v>
      </c>
      <c r="K171" s="169"/>
      <c r="L171" s="170"/>
      <c r="M171" s="171" t="s">
        <v>1</v>
      </c>
      <c r="N171" s="172" t="s">
        <v>42</v>
      </c>
      <c r="O171" s="58"/>
      <c r="P171" s="158">
        <f t="shared" ref="P171:P202" si="21">O171*H171</f>
        <v>0</v>
      </c>
      <c r="Q171" s="158">
        <v>1E-3</v>
      </c>
      <c r="R171" s="158">
        <f t="shared" ref="R171:R202" si="22">Q171*H171</f>
        <v>7.5999999999999998E-2</v>
      </c>
      <c r="S171" s="158">
        <v>0</v>
      </c>
      <c r="T171" s="159">
        <f t="shared" ref="T171:T202" si="23"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1065</v>
      </c>
      <c r="AT171" s="160" t="s">
        <v>263</v>
      </c>
      <c r="AU171" s="160" t="s">
        <v>152</v>
      </c>
      <c r="AY171" s="14" t="s">
        <v>144</v>
      </c>
      <c r="BE171" s="161">
        <f t="shared" ref="BE171:BE202" si="24">IF(N171="základná",J171,0)</f>
        <v>0</v>
      </c>
      <c r="BF171" s="161">
        <f t="shared" ref="BF171:BF202" si="25">IF(N171="znížená",J171,0)</f>
        <v>0</v>
      </c>
      <c r="BG171" s="161">
        <f t="shared" ref="BG171:BG202" si="26">IF(N171="zákl. prenesená",J171,0)</f>
        <v>0</v>
      </c>
      <c r="BH171" s="161">
        <f t="shared" ref="BH171:BH202" si="27">IF(N171="zníž. prenesená",J171,0)</f>
        <v>0</v>
      </c>
      <c r="BI171" s="161">
        <f t="shared" ref="BI171:BI202" si="28">IF(N171="nulová",J171,0)</f>
        <v>0</v>
      </c>
      <c r="BJ171" s="14" t="s">
        <v>152</v>
      </c>
      <c r="BK171" s="161">
        <f t="shared" ref="BK171:BK202" si="29">ROUND(I171*H171,2)</f>
        <v>0</v>
      </c>
      <c r="BL171" s="14" t="s">
        <v>1065</v>
      </c>
      <c r="BM171" s="160" t="s">
        <v>1616</v>
      </c>
    </row>
    <row r="172" spans="1:65" s="2" customFormat="1" ht="16.5" customHeight="1">
      <c r="A172" s="29"/>
      <c r="B172" s="147"/>
      <c r="C172" s="148" t="s">
        <v>445</v>
      </c>
      <c r="D172" s="148" t="s">
        <v>147</v>
      </c>
      <c r="E172" s="149" t="s">
        <v>1617</v>
      </c>
      <c r="F172" s="150" t="s">
        <v>1618</v>
      </c>
      <c r="G172" s="151" t="s">
        <v>260</v>
      </c>
      <c r="H172" s="152">
        <v>100</v>
      </c>
      <c r="I172" s="153"/>
      <c r="J172" s="154">
        <f t="shared" si="20"/>
        <v>0</v>
      </c>
      <c r="K172" s="155"/>
      <c r="L172" s="30"/>
      <c r="M172" s="156" t="s">
        <v>1</v>
      </c>
      <c r="N172" s="157" t="s">
        <v>42</v>
      </c>
      <c r="O172" s="58"/>
      <c r="P172" s="158">
        <f t="shared" si="21"/>
        <v>0</v>
      </c>
      <c r="Q172" s="158">
        <v>0</v>
      </c>
      <c r="R172" s="158">
        <f t="shared" si="22"/>
        <v>0</v>
      </c>
      <c r="S172" s="158">
        <v>0</v>
      </c>
      <c r="T172" s="15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489</v>
      </c>
      <c r="AT172" s="160" t="s">
        <v>147</v>
      </c>
      <c r="AU172" s="160" t="s">
        <v>152</v>
      </c>
      <c r="AY172" s="14" t="s">
        <v>144</v>
      </c>
      <c r="BE172" s="161">
        <f t="shared" si="24"/>
        <v>0</v>
      </c>
      <c r="BF172" s="161">
        <f t="shared" si="25"/>
        <v>0</v>
      </c>
      <c r="BG172" s="161">
        <f t="shared" si="26"/>
        <v>0</v>
      </c>
      <c r="BH172" s="161">
        <f t="shared" si="27"/>
        <v>0</v>
      </c>
      <c r="BI172" s="161">
        <f t="shared" si="28"/>
        <v>0</v>
      </c>
      <c r="BJ172" s="14" t="s">
        <v>152</v>
      </c>
      <c r="BK172" s="161">
        <f t="shared" si="29"/>
        <v>0</v>
      </c>
      <c r="BL172" s="14" t="s">
        <v>489</v>
      </c>
      <c r="BM172" s="160" t="s">
        <v>1619</v>
      </c>
    </row>
    <row r="173" spans="1:65" s="2" customFormat="1" ht="24.2" customHeight="1">
      <c r="A173" s="29"/>
      <c r="B173" s="147"/>
      <c r="C173" s="162" t="s">
        <v>449</v>
      </c>
      <c r="D173" s="162" t="s">
        <v>263</v>
      </c>
      <c r="E173" s="163" t="s">
        <v>1620</v>
      </c>
      <c r="F173" s="164" t="s">
        <v>1621</v>
      </c>
      <c r="G173" s="165" t="s">
        <v>260</v>
      </c>
      <c r="H173" s="166">
        <v>100</v>
      </c>
      <c r="I173" s="167"/>
      <c r="J173" s="168">
        <f t="shared" si="20"/>
        <v>0</v>
      </c>
      <c r="K173" s="169"/>
      <c r="L173" s="170"/>
      <c r="M173" s="171" t="s">
        <v>1</v>
      </c>
      <c r="N173" s="172" t="s">
        <v>42</v>
      </c>
      <c r="O173" s="58"/>
      <c r="P173" s="158">
        <f t="shared" si="21"/>
        <v>0</v>
      </c>
      <c r="Q173" s="158">
        <v>1.06E-3</v>
      </c>
      <c r="R173" s="158">
        <f t="shared" si="22"/>
        <v>0.106</v>
      </c>
      <c r="S173" s="158">
        <v>0</v>
      </c>
      <c r="T173" s="15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1065</v>
      </c>
      <c r="AT173" s="160" t="s">
        <v>263</v>
      </c>
      <c r="AU173" s="160" t="s">
        <v>152</v>
      </c>
      <c r="AY173" s="14" t="s">
        <v>144</v>
      </c>
      <c r="BE173" s="161">
        <f t="shared" si="24"/>
        <v>0</v>
      </c>
      <c r="BF173" s="161">
        <f t="shared" si="25"/>
        <v>0</v>
      </c>
      <c r="BG173" s="161">
        <f t="shared" si="26"/>
        <v>0</v>
      </c>
      <c r="BH173" s="161">
        <f t="shared" si="27"/>
        <v>0</v>
      </c>
      <c r="BI173" s="161">
        <f t="shared" si="28"/>
        <v>0</v>
      </c>
      <c r="BJ173" s="14" t="s">
        <v>152</v>
      </c>
      <c r="BK173" s="161">
        <f t="shared" si="29"/>
        <v>0</v>
      </c>
      <c r="BL173" s="14" t="s">
        <v>1065</v>
      </c>
      <c r="BM173" s="160" t="s">
        <v>1622</v>
      </c>
    </row>
    <row r="174" spans="1:65" s="2" customFormat="1" ht="24.2" customHeight="1">
      <c r="A174" s="29"/>
      <c r="B174" s="147"/>
      <c r="C174" s="162" t="s">
        <v>453</v>
      </c>
      <c r="D174" s="162" t="s">
        <v>263</v>
      </c>
      <c r="E174" s="163" t="s">
        <v>1623</v>
      </c>
      <c r="F174" s="164" t="s">
        <v>1624</v>
      </c>
      <c r="G174" s="165" t="s">
        <v>260</v>
      </c>
      <c r="H174" s="166">
        <v>100</v>
      </c>
      <c r="I174" s="167"/>
      <c r="J174" s="168">
        <f t="shared" si="20"/>
        <v>0</v>
      </c>
      <c r="K174" s="169"/>
      <c r="L174" s="170"/>
      <c r="M174" s="171" t="s">
        <v>1</v>
      </c>
      <c r="N174" s="172" t="s">
        <v>42</v>
      </c>
      <c r="O174" s="58"/>
      <c r="P174" s="158">
        <f t="shared" si="21"/>
        <v>0</v>
      </c>
      <c r="Q174" s="158">
        <v>1E-4</v>
      </c>
      <c r="R174" s="158">
        <f t="shared" si="22"/>
        <v>0.01</v>
      </c>
      <c r="S174" s="158">
        <v>0</v>
      </c>
      <c r="T174" s="15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1065</v>
      </c>
      <c r="AT174" s="160" t="s">
        <v>263</v>
      </c>
      <c r="AU174" s="160" t="s">
        <v>152</v>
      </c>
      <c r="AY174" s="14" t="s">
        <v>144</v>
      </c>
      <c r="BE174" s="161">
        <f t="shared" si="24"/>
        <v>0</v>
      </c>
      <c r="BF174" s="161">
        <f t="shared" si="25"/>
        <v>0</v>
      </c>
      <c r="BG174" s="161">
        <f t="shared" si="26"/>
        <v>0</v>
      </c>
      <c r="BH174" s="161">
        <f t="shared" si="27"/>
        <v>0</v>
      </c>
      <c r="BI174" s="161">
        <f t="shared" si="28"/>
        <v>0</v>
      </c>
      <c r="BJ174" s="14" t="s">
        <v>152</v>
      </c>
      <c r="BK174" s="161">
        <f t="shared" si="29"/>
        <v>0</v>
      </c>
      <c r="BL174" s="14" t="s">
        <v>1065</v>
      </c>
      <c r="BM174" s="160" t="s">
        <v>1625</v>
      </c>
    </row>
    <row r="175" spans="1:65" s="2" customFormat="1" ht="24.2" customHeight="1">
      <c r="A175" s="29"/>
      <c r="B175" s="147"/>
      <c r="C175" s="148" t="s">
        <v>457</v>
      </c>
      <c r="D175" s="148" t="s">
        <v>147</v>
      </c>
      <c r="E175" s="149" t="s">
        <v>1626</v>
      </c>
      <c r="F175" s="150" t="s">
        <v>1627</v>
      </c>
      <c r="G175" s="151" t="s">
        <v>260</v>
      </c>
      <c r="H175" s="152">
        <v>50</v>
      </c>
      <c r="I175" s="153"/>
      <c r="J175" s="154">
        <f t="shared" si="20"/>
        <v>0</v>
      </c>
      <c r="K175" s="155"/>
      <c r="L175" s="30"/>
      <c r="M175" s="156" t="s">
        <v>1</v>
      </c>
      <c r="N175" s="157" t="s">
        <v>42</v>
      </c>
      <c r="O175" s="58"/>
      <c r="P175" s="158">
        <f t="shared" si="21"/>
        <v>0</v>
      </c>
      <c r="Q175" s="158">
        <v>0</v>
      </c>
      <c r="R175" s="158">
        <f t="shared" si="22"/>
        <v>0</v>
      </c>
      <c r="S175" s="158">
        <v>0</v>
      </c>
      <c r="T175" s="15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489</v>
      </c>
      <c r="AT175" s="160" t="s">
        <v>147</v>
      </c>
      <c r="AU175" s="160" t="s">
        <v>152</v>
      </c>
      <c r="AY175" s="14" t="s">
        <v>144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14" t="s">
        <v>152</v>
      </c>
      <c r="BK175" s="161">
        <f t="shared" si="29"/>
        <v>0</v>
      </c>
      <c r="BL175" s="14" t="s">
        <v>489</v>
      </c>
      <c r="BM175" s="160" t="s">
        <v>1628</v>
      </c>
    </row>
    <row r="176" spans="1:65" s="2" customFormat="1" ht="21.75" customHeight="1">
      <c r="A176" s="29"/>
      <c r="B176" s="147"/>
      <c r="C176" s="162" t="s">
        <v>461</v>
      </c>
      <c r="D176" s="162" t="s">
        <v>263</v>
      </c>
      <c r="E176" s="163" t="s">
        <v>1629</v>
      </c>
      <c r="F176" s="164" t="s">
        <v>1630</v>
      </c>
      <c r="G176" s="165" t="s">
        <v>260</v>
      </c>
      <c r="H176" s="166">
        <v>50</v>
      </c>
      <c r="I176" s="167"/>
      <c r="J176" s="168">
        <f t="shared" si="20"/>
        <v>0</v>
      </c>
      <c r="K176" s="169"/>
      <c r="L176" s="170"/>
      <c r="M176" s="171" t="s">
        <v>1</v>
      </c>
      <c r="N176" s="172" t="s">
        <v>42</v>
      </c>
      <c r="O176" s="58"/>
      <c r="P176" s="158">
        <f t="shared" si="21"/>
        <v>0</v>
      </c>
      <c r="Q176" s="158">
        <v>1.7000000000000001E-4</v>
      </c>
      <c r="R176" s="158">
        <f t="shared" si="22"/>
        <v>8.5000000000000006E-3</v>
      </c>
      <c r="S176" s="158">
        <v>0</v>
      </c>
      <c r="T176" s="15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1065</v>
      </c>
      <c r="AT176" s="160" t="s">
        <v>263</v>
      </c>
      <c r="AU176" s="160" t="s">
        <v>152</v>
      </c>
      <c r="AY176" s="14" t="s">
        <v>144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4" t="s">
        <v>152</v>
      </c>
      <c r="BK176" s="161">
        <f t="shared" si="29"/>
        <v>0</v>
      </c>
      <c r="BL176" s="14" t="s">
        <v>1065</v>
      </c>
      <c r="BM176" s="160" t="s">
        <v>1631</v>
      </c>
    </row>
    <row r="177" spans="1:65" s="2" customFormat="1" ht="16.5" customHeight="1">
      <c r="A177" s="29"/>
      <c r="B177" s="147"/>
      <c r="C177" s="162" t="s">
        <v>465</v>
      </c>
      <c r="D177" s="162" t="s">
        <v>263</v>
      </c>
      <c r="E177" s="163" t="s">
        <v>1632</v>
      </c>
      <c r="F177" s="164" t="s">
        <v>1633</v>
      </c>
      <c r="G177" s="165" t="s">
        <v>260</v>
      </c>
      <c r="H177" s="166">
        <v>50</v>
      </c>
      <c r="I177" s="167"/>
      <c r="J177" s="168">
        <f t="shared" si="20"/>
        <v>0</v>
      </c>
      <c r="K177" s="169"/>
      <c r="L177" s="170"/>
      <c r="M177" s="171" t="s">
        <v>1</v>
      </c>
      <c r="N177" s="172" t="s">
        <v>42</v>
      </c>
      <c r="O177" s="58"/>
      <c r="P177" s="158">
        <f t="shared" si="21"/>
        <v>0</v>
      </c>
      <c r="Q177" s="158">
        <v>0</v>
      </c>
      <c r="R177" s="158">
        <f t="shared" si="22"/>
        <v>0</v>
      </c>
      <c r="S177" s="158">
        <v>0</v>
      </c>
      <c r="T177" s="15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1065</v>
      </c>
      <c r="AT177" s="160" t="s">
        <v>263</v>
      </c>
      <c r="AU177" s="160" t="s">
        <v>152</v>
      </c>
      <c r="AY177" s="14" t="s">
        <v>144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4" t="s">
        <v>152</v>
      </c>
      <c r="BK177" s="161">
        <f t="shared" si="29"/>
        <v>0</v>
      </c>
      <c r="BL177" s="14" t="s">
        <v>1065</v>
      </c>
      <c r="BM177" s="160" t="s">
        <v>1634</v>
      </c>
    </row>
    <row r="178" spans="1:65" s="2" customFormat="1" ht="24.2" customHeight="1">
      <c r="A178" s="29"/>
      <c r="B178" s="147"/>
      <c r="C178" s="148" t="s">
        <v>469</v>
      </c>
      <c r="D178" s="148" t="s">
        <v>147</v>
      </c>
      <c r="E178" s="149" t="s">
        <v>1635</v>
      </c>
      <c r="F178" s="150" t="s">
        <v>1636</v>
      </c>
      <c r="G178" s="151" t="s">
        <v>260</v>
      </c>
      <c r="H178" s="152">
        <v>2</v>
      </c>
      <c r="I178" s="153"/>
      <c r="J178" s="154">
        <f t="shared" si="20"/>
        <v>0</v>
      </c>
      <c r="K178" s="155"/>
      <c r="L178" s="30"/>
      <c r="M178" s="156" t="s">
        <v>1</v>
      </c>
      <c r="N178" s="157" t="s">
        <v>42</v>
      </c>
      <c r="O178" s="58"/>
      <c r="P178" s="158">
        <f t="shared" si="21"/>
        <v>0</v>
      </c>
      <c r="Q178" s="158">
        <v>0</v>
      </c>
      <c r="R178" s="158">
        <f t="shared" si="22"/>
        <v>0</v>
      </c>
      <c r="S178" s="158">
        <v>0</v>
      </c>
      <c r="T178" s="15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489</v>
      </c>
      <c r="AT178" s="160" t="s">
        <v>147</v>
      </c>
      <c r="AU178" s="160" t="s">
        <v>152</v>
      </c>
      <c r="AY178" s="14" t="s">
        <v>144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4" t="s">
        <v>152</v>
      </c>
      <c r="BK178" s="161">
        <f t="shared" si="29"/>
        <v>0</v>
      </c>
      <c r="BL178" s="14" t="s">
        <v>489</v>
      </c>
      <c r="BM178" s="160" t="s">
        <v>1637</v>
      </c>
    </row>
    <row r="179" spans="1:65" s="2" customFormat="1" ht="24.2" customHeight="1">
      <c r="A179" s="29"/>
      <c r="B179" s="147"/>
      <c r="C179" s="162" t="s">
        <v>473</v>
      </c>
      <c r="D179" s="162" t="s">
        <v>263</v>
      </c>
      <c r="E179" s="163" t="s">
        <v>1638</v>
      </c>
      <c r="F179" s="164" t="s">
        <v>1639</v>
      </c>
      <c r="G179" s="165" t="s">
        <v>260</v>
      </c>
      <c r="H179" s="166">
        <v>2</v>
      </c>
      <c r="I179" s="167"/>
      <c r="J179" s="168">
        <f t="shared" si="20"/>
        <v>0</v>
      </c>
      <c r="K179" s="169"/>
      <c r="L179" s="170"/>
      <c r="M179" s="171" t="s">
        <v>1</v>
      </c>
      <c r="N179" s="172" t="s">
        <v>42</v>
      </c>
      <c r="O179" s="58"/>
      <c r="P179" s="158">
        <f t="shared" si="21"/>
        <v>0</v>
      </c>
      <c r="Q179" s="158">
        <v>3.1199999999999999E-3</v>
      </c>
      <c r="R179" s="158">
        <f t="shared" si="22"/>
        <v>6.2399999999999999E-3</v>
      </c>
      <c r="S179" s="158">
        <v>0</v>
      </c>
      <c r="T179" s="159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1065</v>
      </c>
      <c r="AT179" s="160" t="s">
        <v>263</v>
      </c>
      <c r="AU179" s="160" t="s">
        <v>152</v>
      </c>
      <c r="AY179" s="14" t="s">
        <v>144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4" t="s">
        <v>152</v>
      </c>
      <c r="BK179" s="161">
        <f t="shared" si="29"/>
        <v>0</v>
      </c>
      <c r="BL179" s="14" t="s">
        <v>1065</v>
      </c>
      <c r="BM179" s="160" t="s">
        <v>1640</v>
      </c>
    </row>
    <row r="180" spans="1:65" s="2" customFormat="1" ht="16.5" customHeight="1">
      <c r="A180" s="29"/>
      <c r="B180" s="147"/>
      <c r="C180" s="148" t="s">
        <v>477</v>
      </c>
      <c r="D180" s="148" t="s">
        <v>147</v>
      </c>
      <c r="E180" s="149" t="s">
        <v>1641</v>
      </c>
      <c r="F180" s="150" t="s">
        <v>1642</v>
      </c>
      <c r="G180" s="151" t="s">
        <v>260</v>
      </c>
      <c r="H180" s="152">
        <v>2</v>
      </c>
      <c r="I180" s="153"/>
      <c r="J180" s="154">
        <f t="shared" si="20"/>
        <v>0</v>
      </c>
      <c r="K180" s="155"/>
      <c r="L180" s="30"/>
      <c r="M180" s="156" t="s">
        <v>1</v>
      </c>
      <c r="N180" s="157" t="s">
        <v>42</v>
      </c>
      <c r="O180" s="58"/>
      <c r="P180" s="158">
        <f t="shared" si="21"/>
        <v>0</v>
      </c>
      <c r="Q180" s="158">
        <v>0</v>
      </c>
      <c r="R180" s="158">
        <f t="shared" si="22"/>
        <v>0</v>
      </c>
      <c r="S180" s="158">
        <v>0</v>
      </c>
      <c r="T180" s="15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489</v>
      </c>
      <c r="AT180" s="160" t="s">
        <v>147</v>
      </c>
      <c r="AU180" s="160" t="s">
        <v>152</v>
      </c>
      <c r="AY180" s="14" t="s">
        <v>144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4" t="s">
        <v>152</v>
      </c>
      <c r="BK180" s="161">
        <f t="shared" si="29"/>
        <v>0</v>
      </c>
      <c r="BL180" s="14" t="s">
        <v>489</v>
      </c>
      <c r="BM180" s="160" t="s">
        <v>1643</v>
      </c>
    </row>
    <row r="181" spans="1:65" s="2" customFormat="1" ht="24.2" customHeight="1">
      <c r="A181" s="29"/>
      <c r="B181" s="147"/>
      <c r="C181" s="162" t="s">
        <v>481</v>
      </c>
      <c r="D181" s="162" t="s">
        <v>263</v>
      </c>
      <c r="E181" s="163" t="s">
        <v>1644</v>
      </c>
      <c r="F181" s="164" t="s">
        <v>1645</v>
      </c>
      <c r="G181" s="165" t="s">
        <v>260</v>
      </c>
      <c r="H181" s="166">
        <v>2</v>
      </c>
      <c r="I181" s="167"/>
      <c r="J181" s="168">
        <f t="shared" si="20"/>
        <v>0</v>
      </c>
      <c r="K181" s="169"/>
      <c r="L181" s="170"/>
      <c r="M181" s="171" t="s">
        <v>1</v>
      </c>
      <c r="N181" s="172" t="s">
        <v>42</v>
      </c>
      <c r="O181" s="58"/>
      <c r="P181" s="158">
        <f t="shared" si="21"/>
        <v>0</v>
      </c>
      <c r="Q181" s="158">
        <v>3.2000000000000003E-4</v>
      </c>
      <c r="R181" s="158">
        <f t="shared" si="22"/>
        <v>6.4000000000000005E-4</v>
      </c>
      <c r="S181" s="158">
        <v>0</v>
      </c>
      <c r="T181" s="15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1065</v>
      </c>
      <c r="AT181" s="160" t="s">
        <v>263</v>
      </c>
      <c r="AU181" s="160" t="s">
        <v>152</v>
      </c>
      <c r="AY181" s="14" t="s">
        <v>144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4" t="s">
        <v>152</v>
      </c>
      <c r="BK181" s="161">
        <f t="shared" si="29"/>
        <v>0</v>
      </c>
      <c r="BL181" s="14" t="s">
        <v>1065</v>
      </c>
      <c r="BM181" s="160" t="s">
        <v>1646</v>
      </c>
    </row>
    <row r="182" spans="1:65" s="2" customFormat="1" ht="21.75" customHeight="1">
      <c r="A182" s="29"/>
      <c r="B182" s="147"/>
      <c r="C182" s="148" t="s">
        <v>486</v>
      </c>
      <c r="D182" s="148" t="s">
        <v>147</v>
      </c>
      <c r="E182" s="149" t="s">
        <v>1647</v>
      </c>
      <c r="F182" s="150" t="s">
        <v>1648</v>
      </c>
      <c r="G182" s="151" t="s">
        <v>260</v>
      </c>
      <c r="H182" s="152">
        <v>16</v>
      </c>
      <c r="I182" s="153"/>
      <c r="J182" s="154">
        <f t="shared" si="20"/>
        <v>0</v>
      </c>
      <c r="K182" s="155"/>
      <c r="L182" s="30"/>
      <c r="M182" s="156" t="s">
        <v>1</v>
      </c>
      <c r="N182" s="157" t="s">
        <v>42</v>
      </c>
      <c r="O182" s="58"/>
      <c r="P182" s="158">
        <f t="shared" si="21"/>
        <v>0</v>
      </c>
      <c r="Q182" s="158">
        <v>0</v>
      </c>
      <c r="R182" s="158">
        <f t="shared" si="22"/>
        <v>0</v>
      </c>
      <c r="S182" s="158">
        <v>0</v>
      </c>
      <c r="T182" s="159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489</v>
      </c>
      <c r="AT182" s="160" t="s">
        <v>147</v>
      </c>
      <c r="AU182" s="160" t="s">
        <v>152</v>
      </c>
      <c r="AY182" s="14" t="s">
        <v>144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14" t="s">
        <v>152</v>
      </c>
      <c r="BK182" s="161">
        <f t="shared" si="29"/>
        <v>0</v>
      </c>
      <c r="BL182" s="14" t="s">
        <v>489</v>
      </c>
      <c r="BM182" s="160" t="s">
        <v>1649</v>
      </c>
    </row>
    <row r="183" spans="1:65" s="2" customFormat="1" ht="21.75" customHeight="1">
      <c r="A183" s="29"/>
      <c r="B183" s="147"/>
      <c r="C183" s="162" t="s">
        <v>491</v>
      </c>
      <c r="D183" s="162" t="s">
        <v>263</v>
      </c>
      <c r="E183" s="163" t="s">
        <v>1650</v>
      </c>
      <c r="F183" s="164" t="s">
        <v>1651</v>
      </c>
      <c r="G183" s="165" t="s">
        <v>260</v>
      </c>
      <c r="H183" s="166">
        <v>16</v>
      </c>
      <c r="I183" s="167"/>
      <c r="J183" s="168">
        <f t="shared" si="20"/>
        <v>0</v>
      </c>
      <c r="K183" s="169"/>
      <c r="L183" s="170"/>
      <c r="M183" s="171" t="s">
        <v>1</v>
      </c>
      <c r="N183" s="172" t="s">
        <v>42</v>
      </c>
      <c r="O183" s="58"/>
      <c r="P183" s="158">
        <f t="shared" si="21"/>
        <v>0</v>
      </c>
      <c r="Q183" s="158">
        <v>4.0000000000000002E-4</v>
      </c>
      <c r="R183" s="158">
        <f t="shared" si="22"/>
        <v>6.4000000000000003E-3</v>
      </c>
      <c r="S183" s="158">
        <v>0</v>
      </c>
      <c r="T183" s="159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1065</v>
      </c>
      <c r="AT183" s="160" t="s">
        <v>263</v>
      </c>
      <c r="AU183" s="160" t="s">
        <v>152</v>
      </c>
      <c r="AY183" s="14" t="s">
        <v>144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4" t="s">
        <v>152</v>
      </c>
      <c r="BK183" s="161">
        <f t="shared" si="29"/>
        <v>0</v>
      </c>
      <c r="BL183" s="14" t="s">
        <v>1065</v>
      </c>
      <c r="BM183" s="160" t="s">
        <v>1652</v>
      </c>
    </row>
    <row r="184" spans="1:65" s="2" customFormat="1" ht="21.75" customHeight="1">
      <c r="A184" s="29"/>
      <c r="B184" s="147"/>
      <c r="C184" s="148" t="s">
        <v>495</v>
      </c>
      <c r="D184" s="148" t="s">
        <v>147</v>
      </c>
      <c r="E184" s="149" t="s">
        <v>1653</v>
      </c>
      <c r="F184" s="150" t="s">
        <v>1654</v>
      </c>
      <c r="G184" s="151" t="s">
        <v>260</v>
      </c>
      <c r="H184" s="152">
        <v>2</v>
      </c>
      <c r="I184" s="153"/>
      <c r="J184" s="154">
        <f t="shared" si="20"/>
        <v>0</v>
      </c>
      <c r="K184" s="155"/>
      <c r="L184" s="30"/>
      <c r="M184" s="156" t="s">
        <v>1</v>
      </c>
      <c r="N184" s="157" t="s">
        <v>42</v>
      </c>
      <c r="O184" s="58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489</v>
      </c>
      <c r="AT184" s="160" t="s">
        <v>147</v>
      </c>
      <c r="AU184" s="160" t="s">
        <v>152</v>
      </c>
      <c r="AY184" s="14" t="s">
        <v>144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4" t="s">
        <v>152</v>
      </c>
      <c r="BK184" s="161">
        <f t="shared" si="29"/>
        <v>0</v>
      </c>
      <c r="BL184" s="14" t="s">
        <v>489</v>
      </c>
      <c r="BM184" s="160" t="s">
        <v>1655</v>
      </c>
    </row>
    <row r="185" spans="1:65" s="2" customFormat="1" ht="16.5" customHeight="1">
      <c r="A185" s="29"/>
      <c r="B185" s="147"/>
      <c r="C185" s="162" t="s">
        <v>499</v>
      </c>
      <c r="D185" s="162" t="s">
        <v>263</v>
      </c>
      <c r="E185" s="163" t="s">
        <v>1656</v>
      </c>
      <c r="F185" s="164" t="s">
        <v>1657</v>
      </c>
      <c r="G185" s="165" t="s">
        <v>260</v>
      </c>
      <c r="H185" s="166">
        <v>2</v>
      </c>
      <c r="I185" s="167"/>
      <c r="J185" s="168">
        <f t="shared" si="20"/>
        <v>0</v>
      </c>
      <c r="K185" s="169"/>
      <c r="L185" s="170"/>
      <c r="M185" s="171" t="s">
        <v>1</v>
      </c>
      <c r="N185" s="172" t="s">
        <v>42</v>
      </c>
      <c r="O185" s="58"/>
      <c r="P185" s="158">
        <f t="shared" si="21"/>
        <v>0</v>
      </c>
      <c r="Q185" s="158">
        <v>2.2000000000000001E-4</v>
      </c>
      <c r="R185" s="158">
        <f t="shared" si="22"/>
        <v>4.4000000000000002E-4</v>
      </c>
      <c r="S185" s="158">
        <v>0</v>
      </c>
      <c r="T185" s="159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1065</v>
      </c>
      <c r="AT185" s="160" t="s">
        <v>263</v>
      </c>
      <c r="AU185" s="160" t="s">
        <v>152</v>
      </c>
      <c r="AY185" s="14" t="s">
        <v>144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152</v>
      </c>
      <c r="BK185" s="161">
        <f t="shared" si="29"/>
        <v>0</v>
      </c>
      <c r="BL185" s="14" t="s">
        <v>1065</v>
      </c>
      <c r="BM185" s="160" t="s">
        <v>1658</v>
      </c>
    </row>
    <row r="186" spans="1:65" s="2" customFormat="1" ht="16.5" customHeight="1">
      <c r="A186" s="29"/>
      <c r="B186" s="147"/>
      <c r="C186" s="148" t="s">
        <v>503</v>
      </c>
      <c r="D186" s="148" t="s">
        <v>147</v>
      </c>
      <c r="E186" s="149" t="s">
        <v>1659</v>
      </c>
      <c r="F186" s="150" t="s">
        <v>1660</v>
      </c>
      <c r="G186" s="151" t="s">
        <v>260</v>
      </c>
      <c r="H186" s="152">
        <v>45</v>
      </c>
      <c r="I186" s="153"/>
      <c r="J186" s="154">
        <f t="shared" si="20"/>
        <v>0</v>
      </c>
      <c r="K186" s="155"/>
      <c r="L186" s="30"/>
      <c r="M186" s="156" t="s">
        <v>1</v>
      </c>
      <c r="N186" s="157" t="s">
        <v>42</v>
      </c>
      <c r="O186" s="58"/>
      <c r="P186" s="158">
        <f t="shared" si="21"/>
        <v>0</v>
      </c>
      <c r="Q186" s="158">
        <v>0</v>
      </c>
      <c r="R186" s="158">
        <f t="shared" si="22"/>
        <v>0</v>
      </c>
      <c r="S186" s="158">
        <v>0</v>
      </c>
      <c r="T186" s="159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489</v>
      </c>
      <c r="AT186" s="160" t="s">
        <v>147</v>
      </c>
      <c r="AU186" s="160" t="s">
        <v>152</v>
      </c>
      <c r="AY186" s="14" t="s">
        <v>144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152</v>
      </c>
      <c r="BK186" s="161">
        <f t="shared" si="29"/>
        <v>0</v>
      </c>
      <c r="BL186" s="14" t="s">
        <v>489</v>
      </c>
      <c r="BM186" s="160" t="s">
        <v>1661</v>
      </c>
    </row>
    <row r="187" spans="1:65" s="2" customFormat="1" ht="24.2" customHeight="1">
      <c r="A187" s="29"/>
      <c r="B187" s="147"/>
      <c r="C187" s="162" t="s">
        <v>507</v>
      </c>
      <c r="D187" s="162" t="s">
        <v>263</v>
      </c>
      <c r="E187" s="163" t="s">
        <v>1662</v>
      </c>
      <c r="F187" s="164" t="s">
        <v>1663</v>
      </c>
      <c r="G187" s="165" t="s">
        <v>260</v>
      </c>
      <c r="H187" s="166">
        <v>45</v>
      </c>
      <c r="I187" s="167"/>
      <c r="J187" s="168">
        <f t="shared" si="20"/>
        <v>0</v>
      </c>
      <c r="K187" s="169"/>
      <c r="L187" s="170"/>
      <c r="M187" s="171" t="s">
        <v>1</v>
      </c>
      <c r="N187" s="172" t="s">
        <v>42</v>
      </c>
      <c r="O187" s="58"/>
      <c r="P187" s="158">
        <f t="shared" si="21"/>
        <v>0</v>
      </c>
      <c r="Q187" s="158">
        <v>1.6000000000000001E-4</v>
      </c>
      <c r="R187" s="158">
        <f t="shared" si="22"/>
        <v>7.2000000000000007E-3</v>
      </c>
      <c r="S187" s="158">
        <v>0</v>
      </c>
      <c r="T187" s="159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1065</v>
      </c>
      <c r="AT187" s="160" t="s">
        <v>263</v>
      </c>
      <c r="AU187" s="160" t="s">
        <v>152</v>
      </c>
      <c r="AY187" s="14" t="s">
        <v>144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152</v>
      </c>
      <c r="BK187" s="161">
        <f t="shared" si="29"/>
        <v>0</v>
      </c>
      <c r="BL187" s="14" t="s">
        <v>1065</v>
      </c>
      <c r="BM187" s="160" t="s">
        <v>1664</v>
      </c>
    </row>
    <row r="188" spans="1:65" s="2" customFormat="1" ht="16.5" customHeight="1">
      <c r="A188" s="29"/>
      <c r="B188" s="147"/>
      <c r="C188" s="148" t="s">
        <v>511</v>
      </c>
      <c r="D188" s="148" t="s">
        <v>147</v>
      </c>
      <c r="E188" s="149" t="s">
        <v>1665</v>
      </c>
      <c r="F188" s="150" t="s">
        <v>1666</v>
      </c>
      <c r="G188" s="151" t="s">
        <v>260</v>
      </c>
      <c r="H188" s="152">
        <v>8</v>
      </c>
      <c r="I188" s="153"/>
      <c r="J188" s="154">
        <f t="shared" si="20"/>
        <v>0</v>
      </c>
      <c r="K188" s="155"/>
      <c r="L188" s="30"/>
      <c r="M188" s="156" t="s">
        <v>1</v>
      </c>
      <c r="N188" s="157" t="s">
        <v>42</v>
      </c>
      <c r="O188" s="58"/>
      <c r="P188" s="158">
        <f t="shared" si="21"/>
        <v>0</v>
      </c>
      <c r="Q188" s="158">
        <v>0</v>
      </c>
      <c r="R188" s="158">
        <f t="shared" si="22"/>
        <v>0</v>
      </c>
      <c r="S188" s="158">
        <v>0</v>
      </c>
      <c r="T188" s="159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489</v>
      </c>
      <c r="AT188" s="160" t="s">
        <v>147</v>
      </c>
      <c r="AU188" s="160" t="s">
        <v>152</v>
      </c>
      <c r="AY188" s="14" t="s">
        <v>144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152</v>
      </c>
      <c r="BK188" s="161">
        <f t="shared" si="29"/>
        <v>0</v>
      </c>
      <c r="BL188" s="14" t="s">
        <v>489</v>
      </c>
      <c r="BM188" s="160" t="s">
        <v>1667</v>
      </c>
    </row>
    <row r="189" spans="1:65" s="2" customFormat="1" ht="16.5" customHeight="1">
      <c r="A189" s="29"/>
      <c r="B189" s="147"/>
      <c r="C189" s="162" t="s">
        <v>700</v>
      </c>
      <c r="D189" s="162" t="s">
        <v>263</v>
      </c>
      <c r="E189" s="163" t="s">
        <v>1668</v>
      </c>
      <c r="F189" s="164" t="s">
        <v>1669</v>
      </c>
      <c r="G189" s="165" t="s">
        <v>260</v>
      </c>
      <c r="H189" s="166">
        <v>8</v>
      </c>
      <c r="I189" s="167"/>
      <c r="J189" s="168">
        <f t="shared" si="20"/>
        <v>0</v>
      </c>
      <c r="K189" s="169"/>
      <c r="L189" s="170"/>
      <c r="M189" s="171" t="s">
        <v>1</v>
      </c>
      <c r="N189" s="172" t="s">
        <v>42</v>
      </c>
      <c r="O189" s="58"/>
      <c r="P189" s="158">
        <f t="shared" si="21"/>
        <v>0</v>
      </c>
      <c r="Q189" s="158">
        <v>2.9E-4</v>
      </c>
      <c r="R189" s="158">
        <f t="shared" si="22"/>
        <v>2.32E-3</v>
      </c>
      <c r="S189" s="158">
        <v>0</v>
      </c>
      <c r="T189" s="159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1065</v>
      </c>
      <c r="AT189" s="160" t="s">
        <v>263</v>
      </c>
      <c r="AU189" s="160" t="s">
        <v>152</v>
      </c>
      <c r="AY189" s="14" t="s">
        <v>144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4" t="s">
        <v>152</v>
      </c>
      <c r="BK189" s="161">
        <f t="shared" si="29"/>
        <v>0</v>
      </c>
      <c r="BL189" s="14" t="s">
        <v>1065</v>
      </c>
      <c r="BM189" s="160" t="s">
        <v>1670</v>
      </c>
    </row>
    <row r="190" spans="1:65" s="2" customFormat="1" ht="16.5" customHeight="1">
      <c r="A190" s="29"/>
      <c r="B190" s="147"/>
      <c r="C190" s="148" t="s">
        <v>704</v>
      </c>
      <c r="D190" s="148" t="s">
        <v>147</v>
      </c>
      <c r="E190" s="149" t="s">
        <v>1671</v>
      </c>
      <c r="F190" s="150" t="s">
        <v>1672</v>
      </c>
      <c r="G190" s="151" t="s">
        <v>260</v>
      </c>
      <c r="H190" s="152">
        <v>8</v>
      </c>
      <c r="I190" s="153"/>
      <c r="J190" s="154">
        <f t="shared" si="20"/>
        <v>0</v>
      </c>
      <c r="K190" s="155"/>
      <c r="L190" s="30"/>
      <c r="M190" s="156" t="s">
        <v>1</v>
      </c>
      <c r="N190" s="157" t="s">
        <v>42</v>
      </c>
      <c r="O190" s="58"/>
      <c r="P190" s="158">
        <f t="shared" si="21"/>
        <v>0</v>
      </c>
      <c r="Q190" s="158">
        <v>0</v>
      </c>
      <c r="R190" s="158">
        <f t="shared" si="22"/>
        <v>0</v>
      </c>
      <c r="S190" s="158">
        <v>0</v>
      </c>
      <c r="T190" s="159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489</v>
      </c>
      <c r="AT190" s="160" t="s">
        <v>147</v>
      </c>
      <c r="AU190" s="160" t="s">
        <v>152</v>
      </c>
      <c r="AY190" s="14" t="s">
        <v>144</v>
      </c>
      <c r="BE190" s="161">
        <f t="shared" si="24"/>
        <v>0</v>
      </c>
      <c r="BF190" s="161">
        <f t="shared" si="25"/>
        <v>0</v>
      </c>
      <c r="BG190" s="161">
        <f t="shared" si="26"/>
        <v>0</v>
      </c>
      <c r="BH190" s="161">
        <f t="shared" si="27"/>
        <v>0</v>
      </c>
      <c r="BI190" s="161">
        <f t="shared" si="28"/>
        <v>0</v>
      </c>
      <c r="BJ190" s="14" t="s">
        <v>152</v>
      </c>
      <c r="BK190" s="161">
        <f t="shared" si="29"/>
        <v>0</v>
      </c>
      <c r="BL190" s="14" t="s">
        <v>489</v>
      </c>
      <c r="BM190" s="160" t="s">
        <v>1673</v>
      </c>
    </row>
    <row r="191" spans="1:65" s="2" customFormat="1" ht="16.5" customHeight="1">
      <c r="A191" s="29"/>
      <c r="B191" s="147"/>
      <c r="C191" s="162" t="s">
        <v>708</v>
      </c>
      <c r="D191" s="162" t="s">
        <v>263</v>
      </c>
      <c r="E191" s="163" t="s">
        <v>1674</v>
      </c>
      <c r="F191" s="164" t="s">
        <v>1675</v>
      </c>
      <c r="G191" s="165" t="s">
        <v>260</v>
      </c>
      <c r="H191" s="166">
        <v>8</v>
      </c>
      <c r="I191" s="167"/>
      <c r="J191" s="168">
        <f t="shared" si="20"/>
        <v>0</v>
      </c>
      <c r="K191" s="169"/>
      <c r="L191" s="170"/>
      <c r="M191" s="171" t="s">
        <v>1</v>
      </c>
      <c r="N191" s="172" t="s">
        <v>42</v>
      </c>
      <c r="O191" s="58"/>
      <c r="P191" s="158">
        <f t="shared" si="21"/>
        <v>0</v>
      </c>
      <c r="Q191" s="158">
        <v>1.7000000000000001E-4</v>
      </c>
      <c r="R191" s="158">
        <f t="shared" si="22"/>
        <v>1.3600000000000001E-3</v>
      </c>
      <c r="S191" s="158">
        <v>0</v>
      </c>
      <c r="T191" s="159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1065</v>
      </c>
      <c r="AT191" s="160" t="s">
        <v>263</v>
      </c>
      <c r="AU191" s="160" t="s">
        <v>152</v>
      </c>
      <c r="AY191" s="14" t="s">
        <v>144</v>
      </c>
      <c r="BE191" s="161">
        <f t="shared" si="24"/>
        <v>0</v>
      </c>
      <c r="BF191" s="161">
        <f t="shared" si="25"/>
        <v>0</v>
      </c>
      <c r="BG191" s="161">
        <f t="shared" si="26"/>
        <v>0</v>
      </c>
      <c r="BH191" s="161">
        <f t="shared" si="27"/>
        <v>0</v>
      </c>
      <c r="BI191" s="161">
        <f t="shared" si="28"/>
        <v>0</v>
      </c>
      <c r="BJ191" s="14" t="s">
        <v>152</v>
      </c>
      <c r="BK191" s="161">
        <f t="shared" si="29"/>
        <v>0</v>
      </c>
      <c r="BL191" s="14" t="s">
        <v>1065</v>
      </c>
      <c r="BM191" s="160" t="s">
        <v>1676</v>
      </c>
    </row>
    <row r="192" spans="1:65" s="2" customFormat="1" ht="16.5" customHeight="1">
      <c r="A192" s="29"/>
      <c r="B192" s="147"/>
      <c r="C192" s="148" t="s">
        <v>712</v>
      </c>
      <c r="D192" s="148" t="s">
        <v>147</v>
      </c>
      <c r="E192" s="149" t="s">
        <v>1677</v>
      </c>
      <c r="F192" s="150" t="s">
        <v>1678</v>
      </c>
      <c r="G192" s="151" t="s">
        <v>260</v>
      </c>
      <c r="H192" s="152">
        <v>8</v>
      </c>
      <c r="I192" s="153"/>
      <c r="J192" s="154">
        <f t="shared" si="20"/>
        <v>0</v>
      </c>
      <c r="K192" s="155"/>
      <c r="L192" s="30"/>
      <c r="M192" s="156" t="s">
        <v>1</v>
      </c>
      <c r="N192" s="157" t="s">
        <v>42</v>
      </c>
      <c r="O192" s="58"/>
      <c r="P192" s="158">
        <f t="shared" si="21"/>
        <v>0</v>
      </c>
      <c r="Q192" s="158">
        <v>0</v>
      </c>
      <c r="R192" s="158">
        <f t="shared" si="22"/>
        <v>0</v>
      </c>
      <c r="S192" s="158">
        <v>0</v>
      </c>
      <c r="T192" s="159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489</v>
      </c>
      <c r="AT192" s="160" t="s">
        <v>147</v>
      </c>
      <c r="AU192" s="160" t="s">
        <v>152</v>
      </c>
      <c r="AY192" s="14" t="s">
        <v>144</v>
      </c>
      <c r="BE192" s="161">
        <f t="shared" si="24"/>
        <v>0</v>
      </c>
      <c r="BF192" s="161">
        <f t="shared" si="25"/>
        <v>0</v>
      </c>
      <c r="BG192" s="161">
        <f t="shared" si="26"/>
        <v>0</v>
      </c>
      <c r="BH192" s="161">
        <f t="shared" si="27"/>
        <v>0</v>
      </c>
      <c r="BI192" s="161">
        <f t="shared" si="28"/>
        <v>0</v>
      </c>
      <c r="BJ192" s="14" t="s">
        <v>152</v>
      </c>
      <c r="BK192" s="161">
        <f t="shared" si="29"/>
        <v>0</v>
      </c>
      <c r="BL192" s="14" t="s">
        <v>489</v>
      </c>
      <c r="BM192" s="160" t="s">
        <v>1679</v>
      </c>
    </row>
    <row r="193" spans="1:65" s="2" customFormat="1" ht="16.5" customHeight="1">
      <c r="A193" s="29"/>
      <c r="B193" s="147"/>
      <c r="C193" s="162" t="s">
        <v>716</v>
      </c>
      <c r="D193" s="162" t="s">
        <v>263</v>
      </c>
      <c r="E193" s="163" t="s">
        <v>1680</v>
      </c>
      <c r="F193" s="164" t="s">
        <v>1681</v>
      </c>
      <c r="G193" s="165" t="s">
        <v>260</v>
      </c>
      <c r="H193" s="166">
        <v>8</v>
      </c>
      <c r="I193" s="167"/>
      <c r="J193" s="168">
        <f t="shared" si="20"/>
        <v>0</v>
      </c>
      <c r="K193" s="169"/>
      <c r="L193" s="170"/>
      <c r="M193" s="171" t="s">
        <v>1</v>
      </c>
      <c r="N193" s="172" t="s">
        <v>42</v>
      </c>
      <c r="O193" s="58"/>
      <c r="P193" s="158">
        <f t="shared" si="21"/>
        <v>0</v>
      </c>
      <c r="Q193" s="158">
        <v>1.9599999999999999E-3</v>
      </c>
      <c r="R193" s="158">
        <f t="shared" si="22"/>
        <v>1.5679999999999999E-2</v>
      </c>
      <c r="S193" s="158">
        <v>0</v>
      </c>
      <c r="T193" s="159">
        <f t="shared" si="2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1065</v>
      </c>
      <c r="AT193" s="160" t="s">
        <v>263</v>
      </c>
      <c r="AU193" s="160" t="s">
        <v>152</v>
      </c>
      <c r="AY193" s="14" t="s">
        <v>144</v>
      </c>
      <c r="BE193" s="161">
        <f t="shared" si="24"/>
        <v>0</v>
      </c>
      <c r="BF193" s="161">
        <f t="shared" si="25"/>
        <v>0</v>
      </c>
      <c r="BG193" s="161">
        <f t="shared" si="26"/>
        <v>0</v>
      </c>
      <c r="BH193" s="161">
        <f t="shared" si="27"/>
        <v>0</v>
      </c>
      <c r="BI193" s="161">
        <f t="shared" si="28"/>
        <v>0</v>
      </c>
      <c r="BJ193" s="14" t="s">
        <v>152</v>
      </c>
      <c r="BK193" s="161">
        <f t="shared" si="29"/>
        <v>0</v>
      </c>
      <c r="BL193" s="14" t="s">
        <v>1065</v>
      </c>
      <c r="BM193" s="160" t="s">
        <v>1682</v>
      </c>
    </row>
    <row r="194" spans="1:65" s="2" customFormat="1" ht="21.75" customHeight="1">
      <c r="A194" s="29"/>
      <c r="B194" s="147"/>
      <c r="C194" s="148" t="s">
        <v>489</v>
      </c>
      <c r="D194" s="148" t="s">
        <v>147</v>
      </c>
      <c r="E194" s="149" t="s">
        <v>1683</v>
      </c>
      <c r="F194" s="150" t="s">
        <v>1684</v>
      </c>
      <c r="G194" s="151" t="s">
        <v>260</v>
      </c>
      <c r="H194" s="152">
        <v>16</v>
      </c>
      <c r="I194" s="153"/>
      <c r="J194" s="154">
        <f t="shared" si="20"/>
        <v>0</v>
      </c>
      <c r="K194" s="155"/>
      <c r="L194" s="30"/>
      <c r="M194" s="156" t="s">
        <v>1</v>
      </c>
      <c r="N194" s="157" t="s">
        <v>42</v>
      </c>
      <c r="O194" s="58"/>
      <c r="P194" s="158">
        <f t="shared" si="21"/>
        <v>0</v>
      </c>
      <c r="Q194" s="158">
        <v>0</v>
      </c>
      <c r="R194" s="158">
        <f t="shared" si="22"/>
        <v>0</v>
      </c>
      <c r="S194" s="158">
        <v>0</v>
      </c>
      <c r="T194" s="159">
        <f t="shared" si="2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489</v>
      </c>
      <c r="AT194" s="160" t="s">
        <v>147</v>
      </c>
      <c r="AU194" s="160" t="s">
        <v>152</v>
      </c>
      <c r="AY194" s="14" t="s">
        <v>144</v>
      </c>
      <c r="BE194" s="161">
        <f t="shared" si="24"/>
        <v>0</v>
      </c>
      <c r="BF194" s="161">
        <f t="shared" si="25"/>
        <v>0</v>
      </c>
      <c r="BG194" s="161">
        <f t="shared" si="26"/>
        <v>0</v>
      </c>
      <c r="BH194" s="161">
        <f t="shared" si="27"/>
        <v>0</v>
      </c>
      <c r="BI194" s="161">
        <f t="shared" si="28"/>
        <v>0</v>
      </c>
      <c r="BJ194" s="14" t="s">
        <v>152</v>
      </c>
      <c r="BK194" s="161">
        <f t="shared" si="29"/>
        <v>0</v>
      </c>
      <c r="BL194" s="14" t="s">
        <v>489</v>
      </c>
      <c r="BM194" s="160" t="s">
        <v>1685</v>
      </c>
    </row>
    <row r="195" spans="1:65" s="2" customFormat="1" ht="24.2" customHeight="1">
      <c r="A195" s="29"/>
      <c r="B195" s="147"/>
      <c r="C195" s="162" t="s">
        <v>561</v>
      </c>
      <c r="D195" s="162" t="s">
        <v>263</v>
      </c>
      <c r="E195" s="163" t="s">
        <v>1686</v>
      </c>
      <c r="F195" s="164" t="s">
        <v>1687</v>
      </c>
      <c r="G195" s="165" t="s">
        <v>260</v>
      </c>
      <c r="H195" s="166">
        <v>16</v>
      </c>
      <c r="I195" s="167"/>
      <c r="J195" s="168">
        <f t="shared" si="20"/>
        <v>0</v>
      </c>
      <c r="K195" s="169"/>
      <c r="L195" s="170"/>
      <c r="M195" s="171" t="s">
        <v>1</v>
      </c>
      <c r="N195" s="172" t="s">
        <v>42</v>
      </c>
      <c r="O195" s="58"/>
      <c r="P195" s="158">
        <f t="shared" si="21"/>
        <v>0</v>
      </c>
      <c r="Q195" s="158">
        <v>4.2000000000000002E-4</v>
      </c>
      <c r="R195" s="158">
        <f t="shared" si="22"/>
        <v>6.7200000000000003E-3</v>
      </c>
      <c r="S195" s="158">
        <v>0</v>
      </c>
      <c r="T195" s="159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1065</v>
      </c>
      <c r="AT195" s="160" t="s">
        <v>263</v>
      </c>
      <c r="AU195" s="160" t="s">
        <v>152</v>
      </c>
      <c r="AY195" s="14" t="s">
        <v>144</v>
      </c>
      <c r="BE195" s="161">
        <f t="shared" si="24"/>
        <v>0</v>
      </c>
      <c r="BF195" s="161">
        <f t="shared" si="25"/>
        <v>0</v>
      </c>
      <c r="BG195" s="161">
        <f t="shared" si="26"/>
        <v>0</v>
      </c>
      <c r="BH195" s="161">
        <f t="shared" si="27"/>
        <v>0</v>
      </c>
      <c r="BI195" s="161">
        <f t="shared" si="28"/>
        <v>0</v>
      </c>
      <c r="BJ195" s="14" t="s">
        <v>152</v>
      </c>
      <c r="BK195" s="161">
        <f t="shared" si="29"/>
        <v>0</v>
      </c>
      <c r="BL195" s="14" t="s">
        <v>1065</v>
      </c>
      <c r="BM195" s="160" t="s">
        <v>1688</v>
      </c>
    </row>
    <row r="196" spans="1:65" s="2" customFormat="1" ht="16.5" customHeight="1">
      <c r="A196" s="29"/>
      <c r="B196" s="147"/>
      <c r="C196" s="162" t="s">
        <v>555</v>
      </c>
      <c r="D196" s="162" t="s">
        <v>263</v>
      </c>
      <c r="E196" s="163" t="s">
        <v>1689</v>
      </c>
      <c r="F196" s="164" t="s">
        <v>1690</v>
      </c>
      <c r="G196" s="165" t="s">
        <v>260</v>
      </c>
      <c r="H196" s="166">
        <v>16</v>
      </c>
      <c r="I196" s="167"/>
      <c r="J196" s="168">
        <f t="shared" si="20"/>
        <v>0</v>
      </c>
      <c r="K196" s="169"/>
      <c r="L196" s="170"/>
      <c r="M196" s="171" t="s">
        <v>1</v>
      </c>
      <c r="N196" s="172" t="s">
        <v>42</v>
      </c>
      <c r="O196" s="58"/>
      <c r="P196" s="158">
        <f t="shared" si="21"/>
        <v>0</v>
      </c>
      <c r="Q196" s="158">
        <v>0</v>
      </c>
      <c r="R196" s="158">
        <f t="shared" si="22"/>
        <v>0</v>
      </c>
      <c r="S196" s="158">
        <v>0</v>
      </c>
      <c r="T196" s="159">
        <f t="shared" si="2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1065</v>
      </c>
      <c r="AT196" s="160" t="s">
        <v>263</v>
      </c>
      <c r="AU196" s="160" t="s">
        <v>152</v>
      </c>
      <c r="AY196" s="14" t="s">
        <v>144</v>
      </c>
      <c r="BE196" s="161">
        <f t="shared" si="24"/>
        <v>0</v>
      </c>
      <c r="BF196" s="161">
        <f t="shared" si="25"/>
        <v>0</v>
      </c>
      <c r="BG196" s="161">
        <f t="shared" si="26"/>
        <v>0</v>
      </c>
      <c r="BH196" s="161">
        <f t="shared" si="27"/>
        <v>0</v>
      </c>
      <c r="BI196" s="161">
        <f t="shared" si="28"/>
        <v>0</v>
      </c>
      <c r="BJ196" s="14" t="s">
        <v>152</v>
      </c>
      <c r="BK196" s="161">
        <f t="shared" si="29"/>
        <v>0</v>
      </c>
      <c r="BL196" s="14" t="s">
        <v>1065</v>
      </c>
      <c r="BM196" s="160" t="s">
        <v>1691</v>
      </c>
    </row>
    <row r="197" spans="1:65" s="2" customFormat="1" ht="16.5" customHeight="1">
      <c r="A197" s="29"/>
      <c r="B197" s="147"/>
      <c r="C197" s="148" t="s">
        <v>559</v>
      </c>
      <c r="D197" s="148" t="s">
        <v>147</v>
      </c>
      <c r="E197" s="149" t="s">
        <v>1692</v>
      </c>
      <c r="F197" s="150" t="s">
        <v>1693</v>
      </c>
      <c r="G197" s="151" t="s">
        <v>260</v>
      </c>
      <c r="H197" s="152">
        <v>16</v>
      </c>
      <c r="I197" s="153"/>
      <c r="J197" s="154">
        <f t="shared" si="20"/>
        <v>0</v>
      </c>
      <c r="K197" s="155"/>
      <c r="L197" s="30"/>
      <c r="M197" s="156" t="s">
        <v>1</v>
      </c>
      <c r="N197" s="157" t="s">
        <v>42</v>
      </c>
      <c r="O197" s="58"/>
      <c r="P197" s="158">
        <f t="shared" si="21"/>
        <v>0</v>
      </c>
      <c r="Q197" s="158">
        <v>0</v>
      </c>
      <c r="R197" s="158">
        <f t="shared" si="22"/>
        <v>0</v>
      </c>
      <c r="S197" s="158">
        <v>0</v>
      </c>
      <c r="T197" s="159">
        <f t="shared" si="2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489</v>
      </c>
      <c r="AT197" s="160" t="s">
        <v>147</v>
      </c>
      <c r="AU197" s="160" t="s">
        <v>152</v>
      </c>
      <c r="AY197" s="14" t="s">
        <v>144</v>
      </c>
      <c r="BE197" s="161">
        <f t="shared" si="24"/>
        <v>0</v>
      </c>
      <c r="BF197" s="161">
        <f t="shared" si="25"/>
        <v>0</v>
      </c>
      <c r="BG197" s="161">
        <f t="shared" si="26"/>
        <v>0</v>
      </c>
      <c r="BH197" s="161">
        <f t="shared" si="27"/>
        <v>0</v>
      </c>
      <c r="BI197" s="161">
        <f t="shared" si="28"/>
        <v>0</v>
      </c>
      <c r="BJ197" s="14" t="s">
        <v>152</v>
      </c>
      <c r="BK197" s="161">
        <f t="shared" si="29"/>
        <v>0</v>
      </c>
      <c r="BL197" s="14" t="s">
        <v>489</v>
      </c>
      <c r="BM197" s="160" t="s">
        <v>1694</v>
      </c>
    </row>
    <row r="198" spans="1:65" s="2" customFormat="1" ht="16.5" customHeight="1">
      <c r="A198" s="29"/>
      <c r="B198" s="147"/>
      <c r="C198" s="162" t="s">
        <v>524</v>
      </c>
      <c r="D198" s="162" t="s">
        <v>263</v>
      </c>
      <c r="E198" s="163" t="s">
        <v>1695</v>
      </c>
      <c r="F198" s="164" t="s">
        <v>1696</v>
      </c>
      <c r="G198" s="165" t="s">
        <v>260</v>
      </c>
      <c r="H198" s="166">
        <v>16</v>
      </c>
      <c r="I198" s="167"/>
      <c r="J198" s="168">
        <f t="shared" si="20"/>
        <v>0</v>
      </c>
      <c r="K198" s="169"/>
      <c r="L198" s="170"/>
      <c r="M198" s="171" t="s">
        <v>1</v>
      </c>
      <c r="N198" s="172" t="s">
        <v>42</v>
      </c>
      <c r="O198" s="58"/>
      <c r="P198" s="158">
        <f t="shared" si="21"/>
        <v>0</v>
      </c>
      <c r="Q198" s="158">
        <v>7.9299999999999995E-3</v>
      </c>
      <c r="R198" s="158">
        <f t="shared" si="22"/>
        <v>0.12687999999999999</v>
      </c>
      <c r="S198" s="158">
        <v>0</v>
      </c>
      <c r="T198" s="159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1065</v>
      </c>
      <c r="AT198" s="160" t="s">
        <v>263</v>
      </c>
      <c r="AU198" s="160" t="s">
        <v>152</v>
      </c>
      <c r="AY198" s="14" t="s">
        <v>144</v>
      </c>
      <c r="BE198" s="161">
        <f t="shared" si="24"/>
        <v>0</v>
      </c>
      <c r="BF198" s="161">
        <f t="shared" si="25"/>
        <v>0</v>
      </c>
      <c r="BG198" s="161">
        <f t="shared" si="26"/>
        <v>0</v>
      </c>
      <c r="BH198" s="161">
        <f t="shared" si="27"/>
        <v>0</v>
      </c>
      <c r="BI198" s="161">
        <f t="shared" si="28"/>
        <v>0</v>
      </c>
      <c r="BJ198" s="14" t="s">
        <v>152</v>
      </c>
      <c r="BK198" s="161">
        <f t="shared" si="29"/>
        <v>0</v>
      </c>
      <c r="BL198" s="14" t="s">
        <v>1065</v>
      </c>
      <c r="BM198" s="160" t="s">
        <v>1697</v>
      </c>
    </row>
    <row r="199" spans="1:65" s="2" customFormat="1" ht="24.2" customHeight="1">
      <c r="A199" s="29"/>
      <c r="B199" s="147"/>
      <c r="C199" s="148" t="s">
        <v>1046</v>
      </c>
      <c r="D199" s="148" t="s">
        <v>147</v>
      </c>
      <c r="E199" s="149" t="s">
        <v>1698</v>
      </c>
      <c r="F199" s="150" t="s">
        <v>1699</v>
      </c>
      <c r="G199" s="151" t="s">
        <v>213</v>
      </c>
      <c r="H199" s="152">
        <v>50</v>
      </c>
      <c r="I199" s="153"/>
      <c r="J199" s="154">
        <f t="shared" si="20"/>
        <v>0</v>
      </c>
      <c r="K199" s="155"/>
      <c r="L199" s="30"/>
      <c r="M199" s="156" t="s">
        <v>1</v>
      </c>
      <c r="N199" s="157" t="s">
        <v>42</v>
      </c>
      <c r="O199" s="58"/>
      <c r="P199" s="158">
        <f t="shared" si="21"/>
        <v>0</v>
      </c>
      <c r="Q199" s="158">
        <v>0</v>
      </c>
      <c r="R199" s="158">
        <f t="shared" si="22"/>
        <v>0</v>
      </c>
      <c r="S199" s="158">
        <v>0</v>
      </c>
      <c r="T199" s="159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489</v>
      </c>
      <c r="AT199" s="160" t="s">
        <v>147</v>
      </c>
      <c r="AU199" s="160" t="s">
        <v>152</v>
      </c>
      <c r="AY199" s="14" t="s">
        <v>144</v>
      </c>
      <c r="BE199" s="161">
        <f t="shared" si="24"/>
        <v>0</v>
      </c>
      <c r="BF199" s="161">
        <f t="shared" si="25"/>
        <v>0</v>
      </c>
      <c r="BG199" s="161">
        <f t="shared" si="26"/>
        <v>0</v>
      </c>
      <c r="BH199" s="161">
        <f t="shared" si="27"/>
        <v>0</v>
      </c>
      <c r="BI199" s="161">
        <f t="shared" si="28"/>
        <v>0</v>
      </c>
      <c r="BJ199" s="14" t="s">
        <v>152</v>
      </c>
      <c r="BK199" s="161">
        <f t="shared" si="29"/>
        <v>0</v>
      </c>
      <c r="BL199" s="14" t="s">
        <v>489</v>
      </c>
      <c r="BM199" s="160" t="s">
        <v>1700</v>
      </c>
    </row>
    <row r="200" spans="1:65" s="2" customFormat="1" ht="16.5" customHeight="1">
      <c r="A200" s="29"/>
      <c r="B200" s="147"/>
      <c r="C200" s="162" t="s">
        <v>957</v>
      </c>
      <c r="D200" s="162" t="s">
        <v>263</v>
      </c>
      <c r="E200" s="163" t="s">
        <v>1701</v>
      </c>
      <c r="F200" s="164" t="s">
        <v>1702</v>
      </c>
      <c r="G200" s="165" t="s">
        <v>213</v>
      </c>
      <c r="H200" s="166">
        <v>50.5</v>
      </c>
      <c r="I200" s="167"/>
      <c r="J200" s="168">
        <f t="shared" si="20"/>
        <v>0</v>
      </c>
      <c r="K200" s="169"/>
      <c r="L200" s="170"/>
      <c r="M200" s="171" t="s">
        <v>1</v>
      </c>
      <c r="N200" s="172" t="s">
        <v>42</v>
      </c>
      <c r="O200" s="58"/>
      <c r="P200" s="158">
        <f t="shared" si="21"/>
        <v>0</v>
      </c>
      <c r="Q200" s="158">
        <v>8.0000000000000007E-5</v>
      </c>
      <c r="R200" s="158">
        <f t="shared" si="22"/>
        <v>4.0400000000000002E-3</v>
      </c>
      <c r="S200" s="158">
        <v>0</v>
      </c>
      <c r="T200" s="159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1065</v>
      </c>
      <c r="AT200" s="160" t="s">
        <v>263</v>
      </c>
      <c r="AU200" s="160" t="s">
        <v>152</v>
      </c>
      <c r="AY200" s="14" t="s">
        <v>144</v>
      </c>
      <c r="BE200" s="161">
        <f t="shared" si="24"/>
        <v>0</v>
      </c>
      <c r="BF200" s="161">
        <f t="shared" si="25"/>
        <v>0</v>
      </c>
      <c r="BG200" s="161">
        <f t="shared" si="26"/>
        <v>0</v>
      </c>
      <c r="BH200" s="161">
        <f t="shared" si="27"/>
        <v>0</v>
      </c>
      <c r="BI200" s="161">
        <f t="shared" si="28"/>
        <v>0</v>
      </c>
      <c r="BJ200" s="14" t="s">
        <v>152</v>
      </c>
      <c r="BK200" s="161">
        <f t="shared" si="29"/>
        <v>0</v>
      </c>
      <c r="BL200" s="14" t="s">
        <v>1065</v>
      </c>
      <c r="BM200" s="160" t="s">
        <v>1703</v>
      </c>
    </row>
    <row r="201" spans="1:65" s="2" customFormat="1" ht="24.2" customHeight="1">
      <c r="A201" s="29"/>
      <c r="B201" s="147"/>
      <c r="C201" s="148" t="s">
        <v>1053</v>
      </c>
      <c r="D201" s="148" t="s">
        <v>147</v>
      </c>
      <c r="E201" s="149" t="s">
        <v>1704</v>
      </c>
      <c r="F201" s="150" t="s">
        <v>1705</v>
      </c>
      <c r="G201" s="151" t="s">
        <v>213</v>
      </c>
      <c r="H201" s="152">
        <v>350</v>
      </c>
      <c r="I201" s="153"/>
      <c r="J201" s="154">
        <f t="shared" si="20"/>
        <v>0</v>
      </c>
      <c r="K201" s="155"/>
      <c r="L201" s="30"/>
      <c r="M201" s="156" t="s">
        <v>1</v>
      </c>
      <c r="N201" s="157" t="s">
        <v>42</v>
      </c>
      <c r="O201" s="58"/>
      <c r="P201" s="158">
        <f t="shared" si="21"/>
        <v>0</v>
      </c>
      <c r="Q201" s="158">
        <v>0</v>
      </c>
      <c r="R201" s="158">
        <f t="shared" si="22"/>
        <v>0</v>
      </c>
      <c r="S201" s="158">
        <v>0</v>
      </c>
      <c r="T201" s="159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489</v>
      </c>
      <c r="AT201" s="160" t="s">
        <v>147</v>
      </c>
      <c r="AU201" s="160" t="s">
        <v>152</v>
      </c>
      <c r="AY201" s="14" t="s">
        <v>144</v>
      </c>
      <c r="BE201" s="161">
        <f t="shared" si="24"/>
        <v>0</v>
      </c>
      <c r="BF201" s="161">
        <f t="shared" si="25"/>
        <v>0</v>
      </c>
      <c r="BG201" s="161">
        <f t="shared" si="26"/>
        <v>0</v>
      </c>
      <c r="BH201" s="161">
        <f t="shared" si="27"/>
        <v>0</v>
      </c>
      <c r="BI201" s="161">
        <f t="shared" si="28"/>
        <v>0</v>
      </c>
      <c r="BJ201" s="14" t="s">
        <v>152</v>
      </c>
      <c r="BK201" s="161">
        <f t="shared" si="29"/>
        <v>0</v>
      </c>
      <c r="BL201" s="14" t="s">
        <v>489</v>
      </c>
      <c r="BM201" s="160" t="s">
        <v>1706</v>
      </c>
    </row>
    <row r="202" spans="1:65" s="2" customFormat="1" ht="21.75" customHeight="1">
      <c r="A202" s="29"/>
      <c r="B202" s="147"/>
      <c r="C202" s="162" t="s">
        <v>959</v>
      </c>
      <c r="D202" s="162" t="s">
        <v>263</v>
      </c>
      <c r="E202" s="163" t="s">
        <v>1707</v>
      </c>
      <c r="F202" s="164" t="s">
        <v>1708</v>
      </c>
      <c r="G202" s="165" t="s">
        <v>213</v>
      </c>
      <c r="H202" s="166">
        <v>353.5</v>
      </c>
      <c r="I202" s="167"/>
      <c r="J202" s="168">
        <f t="shared" si="20"/>
        <v>0</v>
      </c>
      <c r="K202" s="169"/>
      <c r="L202" s="170"/>
      <c r="M202" s="171" t="s">
        <v>1</v>
      </c>
      <c r="N202" s="172" t="s">
        <v>42</v>
      </c>
      <c r="O202" s="58"/>
      <c r="P202" s="158">
        <f t="shared" si="21"/>
        <v>0</v>
      </c>
      <c r="Q202" s="158">
        <v>2.9999999999999997E-4</v>
      </c>
      <c r="R202" s="158">
        <f t="shared" si="22"/>
        <v>0.10604999999999999</v>
      </c>
      <c r="S202" s="158">
        <v>0</v>
      </c>
      <c r="T202" s="159">
        <f t="shared" si="2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1065</v>
      </c>
      <c r="AT202" s="160" t="s">
        <v>263</v>
      </c>
      <c r="AU202" s="160" t="s">
        <v>152</v>
      </c>
      <c r="AY202" s="14" t="s">
        <v>144</v>
      </c>
      <c r="BE202" s="161">
        <f t="shared" si="24"/>
        <v>0</v>
      </c>
      <c r="BF202" s="161">
        <f t="shared" si="25"/>
        <v>0</v>
      </c>
      <c r="BG202" s="161">
        <f t="shared" si="26"/>
        <v>0</v>
      </c>
      <c r="BH202" s="161">
        <f t="shared" si="27"/>
        <v>0</v>
      </c>
      <c r="BI202" s="161">
        <f t="shared" si="28"/>
        <v>0</v>
      </c>
      <c r="BJ202" s="14" t="s">
        <v>152</v>
      </c>
      <c r="BK202" s="161">
        <f t="shared" si="29"/>
        <v>0</v>
      </c>
      <c r="BL202" s="14" t="s">
        <v>1065</v>
      </c>
      <c r="BM202" s="160" t="s">
        <v>1709</v>
      </c>
    </row>
    <row r="203" spans="1:65" s="2" customFormat="1" ht="24.2" customHeight="1">
      <c r="A203" s="29"/>
      <c r="B203" s="147"/>
      <c r="C203" s="148" t="s">
        <v>1060</v>
      </c>
      <c r="D203" s="148" t="s">
        <v>147</v>
      </c>
      <c r="E203" s="149" t="s">
        <v>1710</v>
      </c>
      <c r="F203" s="150" t="s">
        <v>1711</v>
      </c>
      <c r="G203" s="151" t="s">
        <v>213</v>
      </c>
      <c r="H203" s="152">
        <v>310</v>
      </c>
      <c r="I203" s="153"/>
      <c r="J203" s="154">
        <f t="shared" ref="J203:J234" si="30">ROUND(I203*H203,2)</f>
        <v>0</v>
      </c>
      <c r="K203" s="155"/>
      <c r="L203" s="30"/>
      <c r="M203" s="156" t="s">
        <v>1</v>
      </c>
      <c r="N203" s="157" t="s">
        <v>42</v>
      </c>
      <c r="O203" s="58"/>
      <c r="P203" s="158">
        <f t="shared" ref="P203:P234" si="31">O203*H203</f>
        <v>0</v>
      </c>
      <c r="Q203" s="158">
        <v>0</v>
      </c>
      <c r="R203" s="158">
        <f t="shared" ref="R203:R234" si="32">Q203*H203</f>
        <v>0</v>
      </c>
      <c r="S203" s="158">
        <v>0</v>
      </c>
      <c r="T203" s="159">
        <f t="shared" ref="T203:T234" si="33"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489</v>
      </c>
      <c r="AT203" s="160" t="s">
        <v>147</v>
      </c>
      <c r="AU203" s="160" t="s">
        <v>152</v>
      </c>
      <c r="AY203" s="14" t="s">
        <v>144</v>
      </c>
      <c r="BE203" s="161">
        <f t="shared" ref="BE203:BE221" si="34">IF(N203="základná",J203,0)</f>
        <v>0</v>
      </c>
      <c r="BF203" s="161">
        <f t="shared" ref="BF203:BF221" si="35">IF(N203="znížená",J203,0)</f>
        <v>0</v>
      </c>
      <c r="BG203" s="161">
        <f t="shared" ref="BG203:BG221" si="36">IF(N203="zákl. prenesená",J203,0)</f>
        <v>0</v>
      </c>
      <c r="BH203" s="161">
        <f t="shared" ref="BH203:BH221" si="37">IF(N203="zníž. prenesená",J203,0)</f>
        <v>0</v>
      </c>
      <c r="BI203" s="161">
        <f t="shared" ref="BI203:BI221" si="38">IF(N203="nulová",J203,0)</f>
        <v>0</v>
      </c>
      <c r="BJ203" s="14" t="s">
        <v>152</v>
      </c>
      <c r="BK203" s="161">
        <f t="shared" ref="BK203:BK221" si="39">ROUND(I203*H203,2)</f>
        <v>0</v>
      </c>
      <c r="BL203" s="14" t="s">
        <v>489</v>
      </c>
      <c r="BM203" s="160" t="s">
        <v>1712</v>
      </c>
    </row>
    <row r="204" spans="1:65" s="2" customFormat="1" ht="21.75" customHeight="1">
      <c r="A204" s="29"/>
      <c r="B204" s="147"/>
      <c r="C204" s="162" t="s">
        <v>961</v>
      </c>
      <c r="D204" s="162" t="s">
        <v>263</v>
      </c>
      <c r="E204" s="163" t="s">
        <v>1713</v>
      </c>
      <c r="F204" s="164" t="s">
        <v>1714</v>
      </c>
      <c r="G204" s="165" t="s">
        <v>213</v>
      </c>
      <c r="H204" s="166">
        <v>313.10000000000002</v>
      </c>
      <c r="I204" s="167"/>
      <c r="J204" s="168">
        <f t="shared" si="30"/>
        <v>0</v>
      </c>
      <c r="K204" s="169"/>
      <c r="L204" s="170"/>
      <c r="M204" s="171" t="s">
        <v>1</v>
      </c>
      <c r="N204" s="172" t="s">
        <v>42</v>
      </c>
      <c r="O204" s="58"/>
      <c r="P204" s="158">
        <f t="shared" si="31"/>
        <v>0</v>
      </c>
      <c r="Q204" s="158">
        <v>3.5E-4</v>
      </c>
      <c r="R204" s="158">
        <f t="shared" si="32"/>
        <v>0.109585</v>
      </c>
      <c r="S204" s="158">
        <v>0</v>
      </c>
      <c r="T204" s="159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1065</v>
      </c>
      <c r="AT204" s="160" t="s">
        <v>263</v>
      </c>
      <c r="AU204" s="160" t="s">
        <v>152</v>
      </c>
      <c r="AY204" s="14" t="s">
        <v>144</v>
      </c>
      <c r="BE204" s="161">
        <f t="shared" si="34"/>
        <v>0</v>
      </c>
      <c r="BF204" s="161">
        <f t="shared" si="35"/>
        <v>0</v>
      </c>
      <c r="BG204" s="161">
        <f t="shared" si="36"/>
        <v>0</v>
      </c>
      <c r="BH204" s="161">
        <f t="shared" si="37"/>
        <v>0</v>
      </c>
      <c r="BI204" s="161">
        <f t="shared" si="38"/>
        <v>0</v>
      </c>
      <c r="BJ204" s="14" t="s">
        <v>152</v>
      </c>
      <c r="BK204" s="161">
        <f t="shared" si="39"/>
        <v>0</v>
      </c>
      <c r="BL204" s="14" t="s">
        <v>1065</v>
      </c>
      <c r="BM204" s="160" t="s">
        <v>1715</v>
      </c>
    </row>
    <row r="205" spans="1:65" s="2" customFormat="1" ht="24.2" customHeight="1">
      <c r="A205" s="29"/>
      <c r="B205" s="147"/>
      <c r="C205" s="148" t="s">
        <v>1067</v>
      </c>
      <c r="D205" s="148" t="s">
        <v>147</v>
      </c>
      <c r="E205" s="149" t="s">
        <v>1716</v>
      </c>
      <c r="F205" s="150" t="s">
        <v>1717</v>
      </c>
      <c r="G205" s="151" t="s">
        <v>213</v>
      </c>
      <c r="H205" s="152">
        <v>5</v>
      </c>
      <c r="I205" s="153"/>
      <c r="J205" s="154">
        <f t="shared" si="30"/>
        <v>0</v>
      </c>
      <c r="K205" s="155"/>
      <c r="L205" s="30"/>
      <c r="M205" s="156" t="s">
        <v>1</v>
      </c>
      <c r="N205" s="157" t="s">
        <v>42</v>
      </c>
      <c r="O205" s="58"/>
      <c r="P205" s="158">
        <f t="shared" si="31"/>
        <v>0</v>
      </c>
      <c r="Q205" s="158">
        <v>0</v>
      </c>
      <c r="R205" s="158">
        <f t="shared" si="32"/>
        <v>0</v>
      </c>
      <c r="S205" s="158">
        <v>0</v>
      </c>
      <c r="T205" s="159">
        <f t="shared" si="3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489</v>
      </c>
      <c r="AT205" s="160" t="s">
        <v>147</v>
      </c>
      <c r="AU205" s="160" t="s">
        <v>152</v>
      </c>
      <c r="AY205" s="14" t="s">
        <v>144</v>
      </c>
      <c r="BE205" s="161">
        <f t="shared" si="34"/>
        <v>0</v>
      </c>
      <c r="BF205" s="161">
        <f t="shared" si="35"/>
        <v>0</v>
      </c>
      <c r="BG205" s="161">
        <f t="shared" si="36"/>
        <v>0</v>
      </c>
      <c r="BH205" s="161">
        <f t="shared" si="37"/>
        <v>0</v>
      </c>
      <c r="BI205" s="161">
        <f t="shared" si="38"/>
        <v>0</v>
      </c>
      <c r="BJ205" s="14" t="s">
        <v>152</v>
      </c>
      <c r="BK205" s="161">
        <f t="shared" si="39"/>
        <v>0</v>
      </c>
      <c r="BL205" s="14" t="s">
        <v>489</v>
      </c>
      <c r="BM205" s="160" t="s">
        <v>1718</v>
      </c>
    </row>
    <row r="206" spans="1:65" s="2" customFormat="1" ht="21.75" customHeight="1">
      <c r="A206" s="29"/>
      <c r="B206" s="147"/>
      <c r="C206" s="162" t="s">
        <v>963</v>
      </c>
      <c r="D206" s="162" t="s">
        <v>263</v>
      </c>
      <c r="E206" s="163" t="s">
        <v>1719</v>
      </c>
      <c r="F206" s="164" t="s">
        <v>1720</v>
      </c>
      <c r="G206" s="165" t="s">
        <v>213</v>
      </c>
      <c r="H206" s="166">
        <v>5.05</v>
      </c>
      <c r="I206" s="167"/>
      <c r="J206" s="168">
        <f t="shared" si="30"/>
        <v>0</v>
      </c>
      <c r="K206" s="169"/>
      <c r="L206" s="170"/>
      <c r="M206" s="171" t="s">
        <v>1</v>
      </c>
      <c r="N206" s="172" t="s">
        <v>42</v>
      </c>
      <c r="O206" s="58"/>
      <c r="P206" s="158">
        <f t="shared" si="31"/>
        <v>0</v>
      </c>
      <c r="Q206" s="158">
        <v>4.6999999999999999E-4</v>
      </c>
      <c r="R206" s="158">
        <f t="shared" si="32"/>
        <v>2.3734999999999997E-3</v>
      </c>
      <c r="S206" s="158">
        <v>0</v>
      </c>
      <c r="T206" s="159">
        <f t="shared" si="3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1065</v>
      </c>
      <c r="AT206" s="160" t="s">
        <v>263</v>
      </c>
      <c r="AU206" s="160" t="s">
        <v>152</v>
      </c>
      <c r="AY206" s="14" t="s">
        <v>144</v>
      </c>
      <c r="BE206" s="161">
        <f t="shared" si="34"/>
        <v>0</v>
      </c>
      <c r="BF206" s="161">
        <f t="shared" si="35"/>
        <v>0</v>
      </c>
      <c r="BG206" s="161">
        <f t="shared" si="36"/>
        <v>0</v>
      </c>
      <c r="BH206" s="161">
        <f t="shared" si="37"/>
        <v>0</v>
      </c>
      <c r="BI206" s="161">
        <f t="shared" si="38"/>
        <v>0</v>
      </c>
      <c r="BJ206" s="14" t="s">
        <v>152</v>
      </c>
      <c r="BK206" s="161">
        <f t="shared" si="39"/>
        <v>0</v>
      </c>
      <c r="BL206" s="14" t="s">
        <v>1065</v>
      </c>
      <c r="BM206" s="160" t="s">
        <v>1721</v>
      </c>
    </row>
    <row r="207" spans="1:65" s="2" customFormat="1" ht="24.2" customHeight="1">
      <c r="A207" s="29"/>
      <c r="B207" s="147"/>
      <c r="C207" s="148" t="s">
        <v>1072</v>
      </c>
      <c r="D207" s="148" t="s">
        <v>147</v>
      </c>
      <c r="E207" s="149" t="s">
        <v>1722</v>
      </c>
      <c r="F207" s="150" t="s">
        <v>1723</v>
      </c>
      <c r="G207" s="151" t="s">
        <v>213</v>
      </c>
      <c r="H207" s="152">
        <v>54</v>
      </c>
      <c r="I207" s="153"/>
      <c r="J207" s="154">
        <f t="shared" si="30"/>
        <v>0</v>
      </c>
      <c r="K207" s="155"/>
      <c r="L207" s="30"/>
      <c r="M207" s="156" t="s">
        <v>1</v>
      </c>
      <c r="N207" s="157" t="s">
        <v>42</v>
      </c>
      <c r="O207" s="58"/>
      <c r="P207" s="158">
        <f t="shared" si="31"/>
        <v>0</v>
      </c>
      <c r="Q207" s="158">
        <v>0</v>
      </c>
      <c r="R207" s="158">
        <f t="shared" si="32"/>
        <v>0</v>
      </c>
      <c r="S207" s="158">
        <v>0</v>
      </c>
      <c r="T207" s="159">
        <f t="shared" si="3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489</v>
      </c>
      <c r="AT207" s="160" t="s">
        <v>147</v>
      </c>
      <c r="AU207" s="160" t="s">
        <v>152</v>
      </c>
      <c r="AY207" s="14" t="s">
        <v>144</v>
      </c>
      <c r="BE207" s="161">
        <f t="shared" si="34"/>
        <v>0</v>
      </c>
      <c r="BF207" s="161">
        <f t="shared" si="35"/>
        <v>0</v>
      </c>
      <c r="BG207" s="161">
        <f t="shared" si="36"/>
        <v>0</v>
      </c>
      <c r="BH207" s="161">
        <f t="shared" si="37"/>
        <v>0</v>
      </c>
      <c r="BI207" s="161">
        <f t="shared" si="38"/>
        <v>0</v>
      </c>
      <c r="BJ207" s="14" t="s">
        <v>152</v>
      </c>
      <c r="BK207" s="161">
        <f t="shared" si="39"/>
        <v>0</v>
      </c>
      <c r="BL207" s="14" t="s">
        <v>489</v>
      </c>
      <c r="BM207" s="160" t="s">
        <v>1724</v>
      </c>
    </row>
    <row r="208" spans="1:65" s="2" customFormat="1" ht="21.75" customHeight="1">
      <c r="A208" s="29"/>
      <c r="B208" s="147"/>
      <c r="C208" s="162" t="s">
        <v>965</v>
      </c>
      <c r="D208" s="162" t="s">
        <v>263</v>
      </c>
      <c r="E208" s="163" t="s">
        <v>1725</v>
      </c>
      <c r="F208" s="164" t="s">
        <v>1726</v>
      </c>
      <c r="G208" s="165" t="s">
        <v>213</v>
      </c>
      <c r="H208" s="166">
        <v>54.54</v>
      </c>
      <c r="I208" s="167"/>
      <c r="J208" s="168">
        <f t="shared" si="30"/>
        <v>0</v>
      </c>
      <c r="K208" s="169"/>
      <c r="L208" s="170"/>
      <c r="M208" s="171" t="s">
        <v>1</v>
      </c>
      <c r="N208" s="172" t="s">
        <v>42</v>
      </c>
      <c r="O208" s="58"/>
      <c r="P208" s="158">
        <f t="shared" si="31"/>
        <v>0</v>
      </c>
      <c r="Q208" s="158">
        <v>5.4000000000000001E-4</v>
      </c>
      <c r="R208" s="158">
        <f t="shared" si="32"/>
        <v>2.9451600000000001E-2</v>
      </c>
      <c r="S208" s="158">
        <v>0</v>
      </c>
      <c r="T208" s="159">
        <f t="shared" si="3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1065</v>
      </c>
      <c r="AT208" s="160" t="s">
        <v>263</v>
      </c>
      <c r="AU208" s="160" t="s">
        <v>152</v>
      </c>
      <c r="AY208" s="14" t="s">
        <v>144</v>
      </c>
      <c r="BE208" s="161">
        <f t="shared" si="34"/>
        <v>0</v>
      </c>
      <c r="BF208" s="161">
        <f t="shared" si="35"/>
        <v>0</v>
      </c>
      <c r="BG208" s="161">
        <f t="shared" si="36"/>
        <v>0</v>
      </c>
      <c r="BH208" s="161">
        <f t="shared" si="37"/>
        <v>0</v>
      </c>
      <c r="BI208" s="161">
        <f t="shared" si="38"/>
        <v>0</v>
      </c>
      <c r="BJ208" s="14" t="s">
        <v>152</v>
      </c>
      <c r="BK208" s="161">
        <f t="shared" si="39"/>
        <v>0</v>
      </c>
      <c r="BL208" s="14" t="s">
        <v>1065</v>
      </c>
      <c r="BM208" s="160" t="s">
        <v>1727</v>
      </c>
    </row>
    <row r="209" spans="1:65" s="2" customFormat="1" ht="24.2" customHeight="1">
      <c r="A209" s="29"/>
      <c r="B209" s="147"/>
      <c r="C209" s="148" t="s">
        <v>1077</v>
      </c>
      <c r="D209" s="148" t="s">
        <v>147</v>
      </c>
      <c r="E209" s="149" t="s">
        <v>1728</v>
      </c>
      <c r="F209" s="150" t="s">
        <v>1729</v>
      </c>
      <c r="G209" s="151" t="s">
        <v>213</v>
      </c>
      <c r="H209" s="152">
        <v>10</v>
      </c>
      <c r="I209" s="153"/>
      <c r="J209" s="154">
        <f t="shared" si="30"/>
        <v>0</v>
      </c>
      <c r="K209" s="155"/>
      <c r="L209" s="30"/>
      <c r="M209" s="156" t="s">
        <v>1</v>
      </c>
      <c r="N209" s="157" t="s">
        <v>42</v>
      </c>
      <c r="O209" s="58"/>
      <c r="P209" s="158">
        <f t="shared" si="31"/>
        <v>0</v>
      </c>
      <c r="Q209" s="158">
        <v>0</v>
      </c>
      <c r="R209" s="158">
        <f t="shared" si="32"/>
        <v>0</v>
      </c>
      <c r="S209" s="158">
        <v>0</v>
      </c>
      <c r="T209" s="159">
        <f t="shared" si="3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489</v>
      </c>
      <c r="AT209" s="160" t="s">
        <v>147</v>
      </c>
      <c r="AU209" s="160" t="s">
        <v>152</v>
      </c>
      <c r="AY209" s="14" t="s">
        <v>144</v>
      </c>
      <c r="BE209" s="161">
        <f t="shared" si="34"/>
        <v>0</v>
      </c>
      <c r="BF209" s="161">
        <f t="shared" si="35"/>
        <v>0</v>
      </c>
      <c r="BG209" s="161">
        <f t="shared" si="36"/>
        <v>0</v>
      </c>
      <c r="BH209" s="161">
        <f t="shared" si="37"/>
        <v>0</v>
      </c>
      <c r="BI209" s="161">
        <f t="shared" si="38"/>
        <v>0</v>
      </c>
      <c r="BJ209" s="14" t="s">
        <v>152</v>
      </c>
      <c r="BK209" s="161">
        <f t="shared" si="39"/>
        <v>0</v>
      </c>
      <c r="BL209" s="14" t="s">
        <v>489</v>
      </c>
      <c r="BM209" s="160" t="s">
        <v>1730</v>
      </c>
    </row>
    <row r="210" spans="1:65" s="2" customFormat="1" ht="21.75" customHeight="1">
      <c r="A210" s="29"/>
      <c r="B210" s="147"/>
      <c r="C210" s="162" t="s">
        <v>967</v>
      </c>
      <c r="D210" s="162" t="s">
        <v>263</v>
      </c>
      <c r="E210" s="163" t="s">
        <v>1731</v>
      </c>
      <c r="F210" s="164" t="s">
        <v>1732</v>
      </c>
      <c r="G210" s="165" t="s">
        <v>213</v>
      </c>
      <c r="H210" s="166">
        <v>10.1</v>
      </c>
      <c r="I210" s="167"/>
      <c r="J210" s="168">
        <f t="shared" si="30"/>
        <v>0</v>
      </c>
      <c r="K210" s="169"/>
      <c r="L210" s="170"/>
      <c r="M210" s="171" t="s">
        <v>1</v>
      </c>
      <c r="N210" s="172" t="s">
        <v>42</v>
      </c>
      <c r="O210" s="58"/>
      <c r="P210" s="158">
        <f t="shared" si="31"/>
        <v>0</v>
      </c>
      <c r="Q210" s="158">
        <v>6.4999999999999997E-4</v>
      </c>
      <c r="R210" s="158">
        <f t="shared" si="32"/>
        <v>6.5649999999999997E-3</v>
      </c>
      <c r="S210" s="158">
        <v>0</v>
      </c>
      <c r="T210" s="159">
        <f t="shared" si="3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1065</v>
      </c>
      <c r="AT210" s="160" t="s">
        <v>263</v>
      </c>
      <c r="AU210" s="160" t="s">
        <v>152</v>
      </c>
      <c r="AY210" s="14" t="s">
        <v>144</v>
      </c>
      <c r="BE210" s="161">
        <f t="shared" si="34"/>
        <v>0</v>
      </c>
      <c r="BF210" s="161">
        <f t="shared" si="35"/>
        <v>0</v>
      </c>
      <c r="BG210" s="161">
        <f t="shared" si="36"/>
        <v>0</v>
      </c>
      <c r="BH210" s="161">
        <f t="shared" si="37"/>
        <v>0</v>
      </c>
      <c r="BI210" s="161">
        <f t="shared" si="38"/>
        <v>0</v>
      </c>
      <c r="BJ210" s="14" t="s">
        <v>152</v>
      </c>
      <c r="BK210" s="161">
        <f t="shared" si="39"/>
        <v>0</v>
      </c>
      <c r="BL210" s="14" t="s">
        <v>1065</v>
      </c>
      <c r="BM210" s="160" t="s">
        <v>1733</v>
      </c>
    </row>
    <row r="211" spans="1:65" s="2" customFormat="1" ht="24.2" customHeight="1">
      <c r="A211" s="29"/>
      <c r="B211" s="147"/>
      <c r="C211" s="148" t="s">
        <v>1082</v>
      </c>
      <c r="D211" s="148" t="s">
        <v>147</v>
      </c>
      <c r="E211" s="149" t="s">
        <v>1734</v>
      </c>
      <c r="F211" s="150" t="s">
        <v>1735</v>
      </c>
      <c r="G211" s="151" t="s">
        <v>213</v>
      </c>
      <c r="H211" s="152">
        <v>5</v>
      </c>
      <c r="I211" s="153"/>
      <c r="J211" s="154">
        <f t="shared" si="30"/>
        <v>0</v>
      </c>
      <c r="K211" s="155"/>
      <c r="L211" s="30"/>
      <c r="M211" s="156" t="s">
        <v>1</v>
      </c>
      <c r="N211" s="157" t="s">
        <v>42</v>
      </c>
      <c r="O211" s="58"/>
      <c r="P211" s="158">
        <f t="shared" si="31"/>
        <v>0</v>
      </c>
      <c r="Q211" s="158">
        <v>0</v>
      </c>
      <c r="R211" s="158">
        <f t="shared" si="32"/>
        <v>0</v>
      </c>
      <c r="S211" s="158">
        <v>0</v>
      </c>
      <c r="T211" s="159">
        <f t="shared" si="3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489</v>
      </c>
      <c r="AT211" s="160" t="s">
        <v>147</v>
      </c>
      <c r="AU211" s="160" t="s">
        <v>152</v>
      </c>
      <c r="AY211" s="14" t="s">
        <v>144</v>
      </c>
      <c r="BE211" s="161">
        <f t="shared" si="34"/>
        <v>0</v>
      </c>
      <c r="BF211" s="161">
        <f t="shared" si="35"/>
        <v>0</v>
      </c>
      <c r="BG211" s="161">
        <f t="shared" si="36"/>
        <v>0</v>
      </c>
      <c r="BH211" s="161">
        <f t="shared" si="37"/>
        <v>0</v>
      </c>
      <c r="BI211" s="161">
        <f t="shared" si="38"/>
        <v>0</v>
      </c>
      <c r="BJ211" s="14" t="s">
        <v>152</v>
      </c>
      <c r="BK211" s="161">
        <f t="shared" si="39"/>
        <v>0</v>
      </c>
      <c r="BL211" s="14" t="s">
        <v>489</v>
      </c>
      <c r="BM211" s="160" t="s">
        <v>1736</v>
      </c>
    </row>
    <row r="212" spans="1:65" s="2" customFormat="1" ht="21.75" customHeight="1">
      <c r="A212" s="29"/>
      <c r="B212" s="147"/>
      <c r="C212" s="162" t="s">
        <v>969</v>
      </c>
      <c r="D212" s="162" t="s">
        <v>263</v>
      </c>
      <c r="E212" s="163" t="s">
        <v>1737</v>
      </c>
      <c r="F212" s="164" t="s">
        <v>1738</v>
      </c>
      <c r="G212" s="165" t="s">
        <v>213</v>
      </c>
      <c r="H212" s="166">
        <v>5.05</v>
      </c>
      <c r="I212" s="167"/>
      <c r="J212" s="168">
        <f t="shared" si="30"/>
        <v>0</v>
      </c>
      <c r="K212" s="169"/>
      <c r="L212" s="170"/>
      <c r="M212" s="171" t="s">
        <v>1</v>
      </c>
      <c r="N212" s="172" t="s">
        <v>42</v>
      </c>
      <c r="O212" s="58"/>
      <c r="P212" s="158">
        <f t="shared" si="31"/>
        <v>0</v>
      </c>
      <c r="Q212" s="158">
        <v>1.2899999999999999E-3</v>
      </c>
      <c r="R212" s="158">
        <f t="shared" si="32"/>
        <v>6.5144999999999995E-3</v>
      </c>
      <c r="S212" s="158">
        <v>0</v>
      </c>
      <c r="T212" s="159">
        <f t="shared" si="3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1065</v>
      </c>
      <c r="AT212" s="160" t="s">
        <v>263</v>
      </c>
      <c r="AU212" s="160" t="s">
        <v>152</v>
      </c>
      <c r="AY212" s="14" t="s">
        <v>144</v>
      </c>
      <c r="BE212" s="161">
        <f t="shared" si="34"/>
        <v>0</v>
      </c>
      <c r="BF212" s="161">
        <f t="shared" si="35"/>
        <v>0</v>
      </c>
      <c r="BG212" s="161">
        <f t="shared" si="36"/>
        <v>0</v>
      </c>
      <c r="BH212" s="161">
        <f t="shared" si="37"/>
        <v>0</v>
      </c>
      <c r="BI212" s="161">
        <f t="shared" si="38"/>
        <v>0</v>
      </c>
      <c r="BJ212" s="14" t="s">
        <v>152</v>
      </c>
      <c r="BK212" s="161">
        <f t="shared" si="39"/>
        <v>0</v>
      </c>
      <c r="BL212" s="14" t="s">
        <v>1065</v>
      </c>
      <c r="BM212" s="160" t="s">
        <v>1739</v>
      </c>
    </row>
    <row r="213" spans="1:65" s="2" customFormat="1" ht="16.5" customHeight="1">
      <c r="A213" s="29"/>
      <c r="B213" s="147"/>
      <c r="C213" s="148" t="s">
        <v>1087</v>
      </c>
      <c r="D213" s="148" t="s">
        <v>147</v>
      </c>
      <c r="E213" s="149" t="s">
        <v>1740</v>
      </c>
      <c r="F213" s="150" t="s">
        <v>1741</v>
      </c>
      <c r="G213" s="151" t="s">
        <v>260</v>
      </c>
      <c r="H213" s="152">
        <v>1</v>
      </c>
      <c r="I213" s="153"/>
      <c r="J213" s="154">
        <f t="shared" si="30"/>
        <v>0</v>
      </c>
      <c r="K213" s="155"/>
      <c r="L213" s="30"/>
      <c r="M213" s="156" t="s">
        <v>1</v>
      </c>
      <c r="N213" s="157" t="s">
        <v>42</v>
      </c>
      <c r="O213" s="58"/>
      <c r="P213" s="158">
        <f t="shared" si="31"/>
        <v>0</v>
      </c>
      <c r="Q213" s="158">
        <v>0</v>
      </c>
      <c r="R213" s="158">
        <f t="shared" si="32"/>
        <v>0</v>
      </c>
      <c r="S213" s="158">
        <v>0</v>
      </c>
      <c r="T213" s="159">
        <f t="shared" si="3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151</v>
      </c>
      <c r="AT213" s="160" t="s">
        <v>147</v>
      </c>
      <c r="AU213" s="160" t="s">
        <v>152</v>
      </c>
      <c r="AY213" s="14" t="s">
        <v>144</v>
      </c>
      <c r="BE213" s="161">
        <f t="shared" si="34"/>
        <v>0</v>
      </c>
      <c r="BF213" s="161">
        <f t="shared" si="35"/>
        <v>0</v>
      </c>
      <c r="BG213" s="161">
        <f t="shared" si="36"/>
        <v>0</v>
      </c>
      <c r="BH213" s="161">
        <f t="shared" si="37"/>
        <v>0</v>
      </c>
      <c r="BI213" s="161">
        <f t="shared" si="38"/>
        <v>0</v>
      </c>
      <c r="BJ213" s="14" t="s">
        <v>152</v>
      </c>
      <c r="BK213" s="161">
        <f t="shared" si="39"/>
        <v>0</v>
      </c>
      <c r="BL213" s="14" t="s">
        <v>151</v>
      </c>
      <c r="BM213" s="160" t="s">
        <v>1742</v>
      </c>
    </row>
    <row r="214" spans="1:65" s="2" customFormat="1" ht="16.5" customHeight="1">
      <c r="A214" s="29"/>
      <c r="B214" s="147"/>
      <c r="C214" s="148" t="s">
        <v>971</v>
      </c>
      <c r="D214" s="148" t="s">
        <v>147</v>
      </c>
      <c r="E214" s="149" t="s">
        <v>1743</v>
      </c>
      <c r="F214" s="150" t="s">
        <v>1744</v>
      </c>
      <c r="G214" s="151" t="s">
        <v>260</v>
      </c>
      <c r="H214" s="152">
        <v>1</v>
      </c>
      <c r="I214" s="153"/>
      <c r="J214" s="154">
        <f t="shared" si="30"/>
        <v>0</v>
      </c>
      <c r="K214" s="155"/>
      <c r="L214" s="30"/>
      <c r="M214" s="156" t="s">
        <v>1</v>
      </c>
      <c r="N214" s="157" t="s">
        <v>42</v>
      </c>
      <c r="O214" s="58"/>
      <c r="P214" s="158">
        <f t="shared" si="31"/>
        <v>0</v>
      </c>
      <c r="Q214" s="158">
        <v>0</v>
      </c>
      <c r="R214" s="158">
        <f t="shared" si="32"/>
        <v>0</v>
      </c>
      <c r="S214" s="158">
        <v>0</v>
      </c>
      <c r="T214" s="159">
        <f t="shared" si="3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151</v>
      </c>
      <c r="AT214" s="160" t="s">
        <v>147</v>
      </c>
      <c r="AU214" s="160" t="s">
        <v>152</v>
      </c>
      <c r="AY214" s="14" t="s">
        <v>144</v>
      </c>
      <c r="BE214" s="161">
        <f t="shared" si="34"/>
        <v>0</v>
      </c>
      <c r="BF214" s="161">
        <f t="shared" si="35"/>
        <v>0</v>
      </c>
      <c r="BG214" s="161">
        <f t="shared" si="36"/>
        <v>0</v>
      </c>
      <c r="BH214" s="161">
        <f t="shared" si="37"/>
        <v>0</v>
      </c>
      <c r="BI214" s="161">
        <f t="shared" si="38"/>
        <v>0</v>
      </c>
      <c r="BJ214" s="14" t="s">
        <v>152</v>
      </c>
      <c r="BK214" s="161">
        <f t="shared" si="39"/>
        <v>0</v>
      </c>
      <c r="BL214" s="14" t="s">
        <v>151</v>
      </c>
      <c r="BM214" s="160" t="s">
        <v>1745</v>
      </c>
    </row>
    <row r="215" spans="1:65" s="2" customFormat="1" ht="16.5" customHeight="1">
      <c r="A215" s="29"/>
      <c r="B215" s="147"/>
      <c r="C215" s="148" t="s">
        <v>1092</v>
      </c>
      <c r="D215" s="148" t="s">
        <v>147</v>
      </c>
      <c r="E215" s="149" t="s">
        <v>1746</v>
      </c>
      <c r="F215" s="150" t="s">
        <v>1747</v>
      </c>
      <c r="G215" s="151" t="s">
        <v>260</v>
      </c>
      <c r="H215" s="152">
        <v>1</v>
      </c>
      <c r="I215" s="153"/>
      <c r="J215" s="154">
        <f t="shared" si="30"/>
        <v>0</v>
      </c>
      <c r="K215" s="155"/>
      <c r="L215" s="30"/>
      <c r="M215" s="156" t="s">
        <v>1</v>
      </c>
      <c r="N215" s="157" t="s">
        <v>42</v>
      </c>
      <c r="O215" s="58"/>
      <c r="P215" s="158">
        <f t="shared" si="31"/>
        <v>0</v>
      </c>
      <c r="Q215" s="158">
        <v>0</v>
      </c>
      <c r="R215" s="158">
        <f t="shared" si="32"/>
        <v>0</v>
      </c>
      <c r="S215" s="158">
        <v>0</v>
      </c>
      <c r="T215" s="159">
        <f t="shared" si="3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151</v>
      </c>
      <c r="AT215" s="160" t="s">
        <v>147</v>
      </c>
      <c r="AU215" s="160" t="s">
        <v>152</v>
      </c>
      <c r="AY215" s="14" t="s">
        <v>144</v>
      </c>
      <c r="BE215" s="161">
        <f t="shared" si="34"/>
        <v>0</v>
      </c>
      <c r="BF215" s="161">
        <f t="shared" si="35"/>
        <v>0</v>
      </c>
      <c r="BG215" s="161">
        <f t="shared" si="36"/>
        <v>0</v>
      </c>
      <c r="BH215" s="161">
        <f t="shared" si="37"/>
        <v>0</v>
      </c>
      <c r="BI215" s="161">
        <f t="shared" si="38"/>
        <v>0</v>
      </c>
      <c r="BJ215" s="14" t="s">
        <v>152</v>
      </c>
      <c r="BK215" s="161">
        <f t="shared" si="39"/>
        <v>0</v>
      </c>
      <c r="BL215" s="14" t="s">
        <v>151</v>
      </c>
      <c r="BM215" s="160" t="s">
        <v>1748</v>
      </c>
    </row>
    <row r="216" spans="1:65" s="2" customFormat="1" ht="16.5" customHeight="1">
      <c r="A216" s="29"/>
      <c r="B216" s="147"/>
      <c r="C216" s="148" t="s">
        <v>974</v>
      </c>
      <c r="D216" s="148" t="s">
        <v>147</v>
      </c>
      <c r="E216" s="149" t="s">
        <v>1749</v>
      </c>
      <c r="F216" s="150" t="s">
        <v>1750</v>
      </c>
      <c r="G216" s="151" t="s">
        <v>260</v>
      </c>
      <c r="H216" s="152">
        <v>1</v>
      </c>
      <c r="I216" s="153"/>
      <c r="J216" s="154">
        <f t="shared" si="30"/>
        <v>0</v>
      </c>
      <c r="K216" s="155"/>
      <c r="L216" s="30"/>
      <c r="M216" s="156" t="s">
        <v>1</v>
      </c>
      <c r="N216" s="157" t="s">
        <v>42</v>
      </c>
      <c r="O216" s="58"/>
      <c r="P216" s="158">
        <f t="shared" si="31"/>
        <v>0</v>
      </c>
      <c r="Q216" s="158">
        <v>0</v>
      </c>
      <c r="R216" s="158">
        <f t="shared" si="32"/>
        <v>0</v>
      </c>
      <c r="S216" s="158">
        <v>0</v>
      </c>
      <c r="T216" s="159">
        <f t="shared" si="3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151</v>
      </c>
      <c r="AT216" s="160" t="s">
        <v>147</v>
      </c>
      <c r="AU216" s="160" t="s">
        <v>152</v>
      </c>
      <c r="AY216" s="14" t="s">
        <v>144</v>
      </c>
      <c r="BE216" s="161">
        <f t="shared" si="34"/>
        <v>0</v>
      </c>
      <c r="BF216" s="161">
        <f t="shared" si="35"/>
        <v>0</v>
      </c>
      <c r="BG216" s="161">
        <f t="shared" si="36"/>
        <v>0</v>
      </c>
      <c r="BH216" s="161">
        <f t="shared" si="37"/>
        <v>0</v>
      </c>
      <c r="BI216" s="161">
        <f t="shared" si="38"/>
        <v>0</v>
      </c>
      <c r="BJ216" s="14" t="s">
        <v>152</v>
      </c>
      <c r="BK216" s="161">
        <f t="shared" si="39"/>
        <v>0</v>
      </c>
      <c r="BL216" s="14" t="s">
        <v>151</v>
      </c>
      <c r="BM216" s="160" t="s">
        <v>1751</v>
      </c>
    </row>
    <row r="217" spans="1:65" s="2" customFormat="1" ht="16.5" customHeight="1">
      <c r="A217" s="29"/>
      <c r="B217" s="147"/>
      <c r="C217" s="148" t="s">
        <v>1097</v>
      </c>
      <c r="D217" s="148" t="s">
        <v>147</v>
      </c>
      <c r="E217" s="149" t="s">
        <v>1258</v>
      </c>
      <c r="F217" s="150" t="s">
        <v>1259</v>
      </c>
      <c r="G217" s="151" t="s">
        <v>271</v>
      </c>
      <c r="H217" s="153"/>
      <c r="I217" s="153"/>
      <c r="J217" s="154">
        <f t="shared" si="30"/>
        <v>0</v>
      </c>
      <c r="K217" s="155"/>
      <c r="L217" s="30"/>
      <c r="M217" s="156" t="s">
        <v>1</v>
      </c>
      <c r="N217" s="157" t="s">
        <v>42</v>
      </c>
      <c r="O217" s="58"/>
      <c r="P217" s="158">
        <f t="shared" si="31"/>
        <v>0</v>
      </c>
      <c r="Q217" s="158">
        <v>0</v>
      </c>
      <c r="R217" s="158">
        <f t="shared" si="32"/>
        <v>0</v>
      </c>
      <c r="S217" s="158">
        <v>0</v>
      </c>
      <c r="T217" s="159">
        <f t="shared" si="3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489</v>
      </c>
      <c r="AT217" s="160" t="s">
        <v>147</v>
      </c>
      <c r="AU217" s="160" t="s">
        <v>152</v>
      </c>
      <c r="AY217" s="14" t="s">
        <v>144</v>
      </c>
      <c r="BE217" s="161">
        <f t="shared" si="34"/>
        <v>0</v>
      </c>
      <c r="BF217" s="161">
        <f t="shared" si="35"/>
        <v>0</v>
      </c>
      <c r="BG217" s="161">
        <f t="shared" si="36"/>
        <v>0</v>
      </c>
      <c r="BH217" s="161">
        <f t="shared" si="37"/>
        <v>0</v>
      </c>
      <c r="BI217" s="161">
        <f t="shared" si="38"/>
        <v>0</v>
      </c>
      <c r="BJ217" s="14" t="s">
        <v>152</v>
      </c>
      <c r="BK217" s="161">
        <f t="shared" si="39"/>
        <v>0</v>
      </c>
      <c r="BL217" s="14" t="s">
        <v>489</v>
      </c>
      <c r="BM217" s="160" t="s">
        <v>1752</v>
      </c>
    </row>
    <row r="218" spans="1:65" s="2" customFormat="1" ht="16.5" customHeight="1">
      <c r="A218" s="29"/>
      <c r="B218" s="147"/>
      <c r="C218" s="148" t="s">
        <v>977</v>
      </c>
      <c r="D218" s="148" t="s">
        <v>147</v>
      </c>
      <c r="E218" s="149" t="s">
        <v>1261</v>
      </c>
      <c r="F218" s="150" t="s">
        <v>1262</v>
      </c>
      <c r="G218" s="151" t="s">
        <v>271</v>
      </c>
      <c r="H218" s="153"/>
      <c r="I218" s="153"/>
      <c r="J218" s="154">
        <f t="shared" si="30"/>
        <v>0</v>
      </c>
      <c r="K218" s="155"/>
      <c r="L218" s="30"/>
      <c r="M218" s="156" t="s">
        <v>1</v>
      </c>
      <c r="N218" s="157" t="s">
        <v>42</v>
      </c>
      <c r="O218" s="58"/>
      <c r="P218" s="158">
        <f t="shared" si="31"/>
        <v>0</v>
      </c>
      <c r="Q218" s="158">
        <v>0</v>
      </c>
      <c r="R218" s="158">
        <f t="shared" si="32"/>
        <v>0</v>
      </c>
      <c r="S218" s="158">
        <v>0</v>
      </c>
      <c r="T218" s="159">
        <f t="shared" si="3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489</v>
      </c>
      <c r="AT218" s="160" t="s">
        <v>147</v>
      </c>
      <c r="AU218" s="160" t="s">
        <v>152</v>
      </c>
      <c r="AY218" s="14" t="s">
        <v>144</v>
      </c>
      <c r="BE218" s="161">
        <f t="shared" si="34"/>
        <v>0</v>
      </c>
      <c r="BF218" s="161">
        <f t="shared" si="35"/>
        <v>0</v>
      </c>
      <c r="BG218" s="161">
        <f t="shared" si="36"/>
        <v>0</v>
      </c>
      <c r="BH218" s="161">
        <f t="shared" si="37"/>
        <v>0</v>
      </c>
      <c r="BI218" s="161">
        <f t="shared" si="38"/>
        <v>0</v>
      </c>
      <c r="BJ218" s="14" t="s">
        <v>152</v>
      </c>
      <c r="BK218" s="161">
        <f t="shared" si="39"/>
        <v>0</v>
      </c>
      <c r="BL218" s="14" t="s">
        <v>489</v>
      </c>
      <c r="BM218" s="160" t="s">
        <v>1753</v>
      </c>
    </row>
    <row r="219" spans="1:65" s="2" customFormat="1" ht="16.5" customHeight="1">
      <c r="A219" s="29"/>
      <c r="B219" s="147"/>
      <c r="C219" s="148" t="s">
        <v>1102</v>
      </c>
      <c r="D219" s="148" t="s">
        <v>147</v>
      </c>
      <c r="E219" s="149" t="s">
        <v>1264</v>
      </c>
      <c r="F219" s="150" t="s">
        <v>1265</v>
      </c>
      <c r="G219" s="151" t="s">
        <v>271</v>
      </c>
      <c r="H219" s="153"/>
      <c r="I219" s="153"/>
      <c r="J219" s="154">
        <f t="shared" si="30"/>
        <v>0</v>
      </c>
      <c r="K219" s="155"/>
      <c r="L219" s="30"/>
      <c r="M219" s="156" t="s">
        <v>1</v>
      </c>
      <c r="N219" s="157" t="s">
        <v>42</v>
      </c>
      <c r="O219" s="58"/>
      <c r="P219" s="158">
        <f t="shared" si="31"/>
        <v>0</v>
      </c>
      <c r="Q219" s="158">
        <v>0</v>
      </c>
      <c r="R219" s="158">
        <f t="shared" si="32"/>
        <v>0</v>
      </c>
      <c r="S219" s="158">
        <v>0</v>
      </c>
      <c r="T219" s="159">
        <f t="shared" si="3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489</v>
      </c>
      <c r="AT219" s="160" t="s">
        <v>147</v>
      </c>
      <c r="AU219" s="160" t="s">
        <v>152</v>
      </c>
      <c r="AY219" s="14" t="s">
        <v>144</v>
      </c>
      <c r="BE219" s="161">
        <f t="shared" si="34"/>
        <v>0</v>
      </c>
      <c r="BF219" s="161">
        <f t="shared" si="35"/>
        <v>0</v>
      </c>
      <c r="BG219" s="161">
        <f t="shared" si="36"/>
        <v>0</v>
      </c>
      <c r="BH219" s="161">
        <f t="shared" si="37"/>
        <v>0</v>
      </c>
      <c r="BI219" s="161">
        <f t="shared" si="38"/>
        <v>0</v>
      </c>
      <c r="BJ219" s="14" t="s">
        <v>152</v>
      </c>
      <c r="BK219" s="161">
        <f t="shared" si="39"/>
        <v>0</v>
      </c>
      <c r="BL219" s="14" t="s">
        <v>489</v>
      </c>
      <c r="BM219" s="160" t="s">
        <v>1754</v>
      </c>
    </row>
    <row r="220" spans="1:65" s="2" customFormat="1" ht="16.5" customHeight="1">
      <c r="A220" s="29"/>
      <c r="B220" s="147"/>
      <c r="C220" s="148" t="s">
        <v>980</v>
      </c>
      <c r="D220" s="148" t="s">
        <v>147</v>
      </c>
      <c r="E220" s="149" t="s">
        <v>1267</v>
      </c>
      <c r="F220" s="150" t="s">
        <v>1268</v>
      </c>
      <c r="G220" s="151" t="s">
        <v>271</v>
      </c>
      <c r="H220" s="153"/>
      <c r="I220" s="153"/>
      <c r="J220" s="154">
        <f t="shared" si="30"/>
        <v>0</v>
      </c>
      <c r="K220" s="155"/>
      <c r="L220" s="30"/>
      <c r="M220" s="156" t="s">
        <v>1</v>
      </c>
      <c r="N220" s="157" t="s">
        <v>42</v>
      </c>
      <c r="O220" s="58"/>
      <c r="P220" s="158">
        <f t="shared" si="31"/>
        <v>0</v>
      </c>
      <c r="Q220" s="158">
        <v>0</v>
      </c>
      <c r="R220" s="158">
        <f t="shared" si="32"/>
        <v>0</v>
      </c>
      <c r="S220" s="158">
        <v>0</v>
      </c>
      <c r="T220" s="159">
        <f t="shared" si="3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1065</v>
      </c>
      <c r="AT220" s="160" t="s">
        <v>147</v>
      </c>
      <c r="AU220" s="160" t="s">
        <v>152</v>
      </c>
      <c r="AY220" s="14" t="s">
        <v>144</v>
      </c>
      <c r="BE220" s="161">
        <f t="shared" si="34"/>
        <v>0</v>
      </c>
      <c r="BF220" s="161">
        <f t="shared" si="35"/>
        <v>0</v>
      </c>
      <c r="BG220" s="161">
        <f t="shared" si="36"/>
        <v>0</v>
      </c>
      <c r="BH220" s="161">
        <f t="shared" si="37"/>
        <v>0</v>
      </c>
      <c r="BI220" s="161">
        <f t="shared" si="38"/>
        <v>0</v>
      </c>
      <c r="BJ220" s="14" t="s">
        <v>152</v>
      </c>
      <c r="BK220" s="161">
        <f t="shared" si="39"/>
        <v>0</v>
      </c>
      <c r="BL220" s="14" t="s">
        <v>1065</v>
      </c>
      <c r="BM220" s="160" t="s">
        <v>1755</v>
      </c>
    </row>
    <row r="221" spans="1:65" s="2" customFormat="1" ht="16.5" customHeight="1">
      <c r="A221" s="29"/>
      <c r="B221" s="147"/>
      <c r="C221" s="148" t="s">
        <v>1107</v>
      </c>
      <c r="D221" s="148" t="s">
        <v>147</v>
      </c>
      <c r="E221" s="149" t="s">
        <v>1270</v>
      </c>
      <c r="F221" s="150" t="s">
        <v>1271</v>
      </c>
      <c r="G221" s="151" t="s">
        <v>271</v>
      </c>
      <c r="H221" s="153"/>
      <c r="I221" s="153"/>
      <c r="J221" s="154">
        <f t="shared" si="30"/>
        <v>0</v>
      </c>
      <c r="K221" s="155"/>
      <c r="L221" s="30"/>
      <c r="M221" s="156" t="s">
        <v>1</v>
      </c>
      <c r="N221" s="157" t="s">
        <v>42</v>
      </c>
      <c r="O221" s="58"/>
      <c r="P221" s="158">
        <f t="shared" si="31"/>
        <v>0</v>
      </c>
      <c r="Q221" s="158">
        <v>0</v>
      </c>
      <c r="R221" s="158">
        <f t="shared" si="32"/>
        <v>0</v>
      </c>
      <c r="S221" s="158">
        <v>0</v>
      </c>
      <c r="T221" s="159">
        <f t="shared" si="3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489</v>
      </c>
      <c r="AT221" s="160" t="s">
        <v>147</v>
      </c>
      <c r="AU221" s="160" t="s">
        <v>152</v>
      </c>
      <c r="AY221" s="14" t="s">
        <v>144</v>
      </c>
      <c r="BE221" s="161">
        <f t="shared" si="34"/>
        <v>0</v>
      </c>
      <c r="BF221" s="161">
        <f t="shared" si="35"/>
        <v>0</v>
      </c>
      <c r="BG221" s="161">
        <f t="shared" si="36"/>
        <v>0</v>
      </c>
      <c r="BH221" s="161">
        <f t="shared" si="37"/>
        <v>0</v>
      </c>
      <c r="BI221" s="161">
        <f t="shared" si="38"/>
        <v>0</v>
      </c>
      <c r="BJ221" s="14" t="s">
        <v>152</v>
      </c>
      <c r="BK221" s="161">
        <f t="shared" si="39"/>
        <v>0</v>
      </c>
      <c r="BL221" s="14" t="s">
        <v>489</v>
      </c>
      <c r="BM221" s="160" t="s">
        <v>1756</v>
      </c>
    </row>
    <row r="222" spans="1:65" s="12" customFormat="1" ht="25.9" customHeight="1">
      <c r="B222" s="134"/>
      <c r="D222" s="135" t="s">
        <v>75</v>
      </c>
      <c r="E222" s="136" t="s">
        <v>1273</v>
      </c>
      <c r="F222" s="136" t="s">
        <v>1274</v>
      </c>
      <c r="I222" s="137"/>
      <c r="J222" s="138">
        <f>BK222</f>
        <v>0</v>
      </c>
      <c r="L222" s="134"/>
      <c r="M222" s="139"/>
      <c r="N222" s="140"/>
      <c r="O222" s="140"/>
      <c r="P222" s="141">
        <f>P223</f>
        <v>0</v>
      </c>
      <c r="Q222" s="140"/>
      <c r="R222" s="141">
        <f>R223</f>
        <v>0</v>
      </c>
      <c r="S222" s="140"/>
      <c r="T222" s="142">
        <f>T223</f>
        <v>0</v>
      </c>
      <c r="AR222" s="135" t="s">
        <v>151</v>
      </c>
      <c r="AT222" s="143" t="s">
        <v>75</v>
      </c>
      <c r="AU222" s="143" t="s">
        <v>76</v>
      </c>
      <c r="AY222" s="135" t="s">
        <v>144</v>
      </c>
      <c r="BK222" s="144">
        <f>BK223</f>
        <v>0</v>
      </c>
    </row>
    <row r="223" spans="1:65" s="2" customFormat="1" ht="16.5" customHeight="1">
      <c r="A223" s="29"/>
      <c r="B223" s="147"/>
      <c r="C223" s="148" t="s">
        <v>983</v>
      </c>
      <c r="D223" s="148" t="s">
        <v>147</v>
      </c>
      <c r="E223" s="149" t="s">
        <v>1124</v>
      </c>
      <c r="F223" s="150" t="s">
        <v>1275</v>
      </c>
      <c r="G223" s="151" t="s">
        <v>731</v>
      </c>
      <c r="H223" s="152">
        <v>24</v>
      </c>
      <c r="I223" s="153"/>
      <c r="J223" s="154">
        <f>ROUND(I223*H223,2)</f>
        <v>0</v>
      </c>
      <c r="K223" s="155"/>
      <c r="L223" s="30"/>
      <c r="M223" s="156" t="s">
        <v>1</v>
      </c>
      <c r="N223" s="157" t="s">
        <v>42</v>
      </c>
      <c r="O223" s="58"/>
      <c r="P223" s="158">
        <f>O223*H223</f>
        <v>0</v>
      </c>
      <c r="Q223" s="158">
        <v>0</v>
      </c>
      <c r="R223" s="158">
        <f>Q223*H223</f>
        <v>0</v>
      </c>
      <c r="S223" s="158">
        <v>0</v>
      </c>
      <c r="T223" s="159">
        <f>S223*H223</f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1276</v>
      </c>
      <c r="AT223" s="160" t="s">
        <v>147</v>
      </c>
      <c r="AU223" s="160" t="s">
        <v>84</v>
      </c>
      <c r="AY223" s="14" t="s">
        <v>144</v>
      </c>
      <c r="BE223" s="161">
        <f>IF(N223="základná",J223,0)</f>
        <v>0</v>
      </c>
      <c r="BF223" s="161">
        <f>IF(N223="znížená",J223,0)</f>
        <v>0</v>
      </c>
      <c r="BG223" s="161">
        <f>IF(N223="zákl. prenesená",J223,0)</f>
        <v>0</v>
      </c>
      <c r="BH223" s="161">
        <f>IF(N223="zníž. prenesená",J223,0)</f>
        <v>0</v>
      </c>
      <c r="BI223" s="161">
        <f>IF(N223="nulová",J223,0)</f>
        <v>0</v>
      </c>
      <c r="BJ223" s="14" t="s">
        <v>152</v>
      </c>
      <c r="BK223" s="161">
        <f>ROUND(I223*H223,2)</f>
        <v>0</v>
      </c>
      <c r="BL223" s="14" t="s">
        <v>1276</v>
      </c>
      <c r="BM223" s="160" t="s">
        <v>1757</v>
      </c>
    </row>
    <row r="224" spans="1:65" s="12" customFormat="1" ht="25.9" customHeight="1">
      <c r="B224" s="134"/>
      <c r="D224" s="135" t="s">
        <v>75</v>
      </c>
      <c r="E224" s="136" t="s">
        <v>1758</v>
      </c>
      <c r="F224" s="136" t="s">
        <v>1759</v>
      </c>
      <c r="I224" s="137"/>
      <c r="J224" s="138">
        <f>BK224</f>
        <v>0</v>
      </c>
      <c r="L224" s="134"/>
      <c r="M224" s="139"/>
      <c r="N224" s="140"/>
      <c r="O224" s="140"/>
      <c r="P224" s="141">
        <f>P225</f>
        <v>0</v>
      </c>
      <c r="Q224" s="140"/>
      <c r="R224" s="141">
        <f>R225</f>
        <v>0</v>
      </c>
      <c r="S224" s="140"/>
      <c r="T224" s="142">
        <f>T225</f>
        <v>0</v>
      </c>
      <c r="AR224" s="135" t="s">
        <v>164</v>
      </c>
      <c r="AT224" s="143" t="s">
        <v>75</v>
      </c>
      <c r="AU224" s="143" t="s">
        <v>76</v>
      </c>
      <c r="AY224" s="135" t="s">
        <v>144</v>
      </c>
      <c r="BK224" s="144">
        <f>BK225</f>
        <v>0</v>
      </c>
    </row>
    <row r="225" spans="1:65" s="2" customFormat="1" ht="44.25" customHeight="1">
      <c r="A225" s="29"/>
      <c r="B225" s="147"/>
      <c r="C225" s="148" t="s">
        <v>1114</v>
      </c>
      <c r="D225" s="148" t="s">
        <v>147</v>
      </c>
      <c r="E225" s="149" t="s">
        <v>1760</v>
      </c>
      <c r="F225" s="150" t="s">
        <v>1761</v>
      </c>
      <c r="G225" s="151" t="s">
        <v>1762</v>
      </c>
      <c r="H225" s="152">
        <v>1</v>
      </c>
      <c r="I225" s="153"/>
      <c r="J225" s="154">
        <f>ROUND(I225*H225,2)</f>
        <v>0</v>
      </c>
      <c r="K225" s="155"/>
      <c r="L225" s="30"/>
      <c r="M225" s="173" t="s">
        <v>1</v>
      </c>
      <c r="N225" s="174" t="s">
        <v>42</v>
      </c>
      <c r="O225" s="175"/>
      <c r="P225" s="176">
        <f>O225*H225</f>
        <v>0</v>
      </c>
      <c r="Q225" s="176">
        <v>0</v>
      </c>
      <c r="R225" s="176">
        <f>Q225*H225</f>
        <v>0</v>
      </c>
      <c r="S225" s="176">
        <v>0</v>
      </c>
      <c r="T225" s="177">
        <f>S225*H225</f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1763</v>
      </c>
      <c r="AT225" s="160" t="s">
        <v>147</v>
      </c>
      <c r="AU225" s="160" t="s">
        <v>84</v>
      </c>
      <c r="AY225" s="14" t="s">
        <v>144</v>
      </c>
      <c r="BE225" s="161">
        <f>IF(N225="základná",J225,0)</f>
        <v>0</v>
      </c>
      <c r="BF225" s="161">
        <f>IF(N225="znížená",J225,0)</f>
        <v>0</v>
      </c>
      <c r="BG225" s="161">
        <f>IF(N225="zákl. prenesená",J225,0)</f>
        <v>0</v>
      </c>
      <c r="BH225" s="161">
        <f>IF(N225="zníž. prenesená",J225,0)</f>
        <v>0</v>
      </c>
      <c r="BI225" s="161">
        <f>IF(N225="nulová",J225,0)</f>
        <v>0</v>
      </c>
      <c r="BJ225" s="14" t="s">
        <v>152</v>
      </c>
      <c r="BK225" s="161">
        <f>ROUND(I225*H225,2)</f>
        <v>0</v>
      </c>
      <c r="BL225" s="14" t="s">
        <v>1763</v>
      </c>
      <c r="BM225" s="160" t="s">
        <v>1764</v>
      </c>
    </row>
    <row r="226" spans="1:65" s="2" customFormat="1" ht="6.95" customHeight="1">
      <c r="A226" s="29"/>
      <c r="B226" s="47"/>
      <c r="C226" s="48"/>
      <c r="D226" s="48"/>
      <c r="E226" s="48"/>
      <c r="F226" s="48"/>
      <c r="G226" s="48"/>
      <c r="H226" s="48"/>
      <c r="I226" s="48"/>
      <c r="J226" s="48"/>
      <c r="K226" s="48"/>
      <c r="L226" s="30"/>
      <c r="M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</row>
  </sheetData>
  <autoFilter ref="C123:K225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85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118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33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ROUND((SUM(BE122:BE157)),  2)</f>
        <v>0</v>
      </c>
      <c r="G33" s="100"/>
      <c r="H33" s="100"/>
      <c r="I33" s="101">
        <v>0.2</v>
      </c>
      <c r="J33" s="99">
        <f>ROUND(((SUM(BE122:BE157))*I33),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ROUND((SUM(BF122:BF157)),  2)</f>
        <v>0</v>
      </c>
      <c r="G34" s="100"/>
      <c r="H34" s="100"/>
      <c r="I34" s="101">
        <v>0.2</v>
      </c>
      <c r="J34" s="99">
        <f>ROUND(((SUM(BF122:BF157))*I34),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ROUND((SUM(BG122:BG157)),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ROUND((SUM(BH122:BH157)),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ROUND((SUM(BI122:BI157)),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01 - Zateplenie obvodových stien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Ľubomír Kollárik - STAVCEN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124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customHeight="1">
      <c r="B98" s="119"/>
      <c r="D98" s="120" t="s">
        <v>125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10" customFormat="1" ht="19.899999999999999" customHeight="1">
      <c r="B99" s="119"/>
      <c r="D99" s="120" t="s">
        <v>126</v>
      </c>
      <c r="E99" s="121"/>
      <c r="F99" s="121"/>
      <c r="G99" s="121"/>
      <c r="H99" s="121"/>
      <c r="I99" s="121"/>
      <c r="J99" s="122">
        <f>J135</f>
        <v>0</v>
      </c>
      <c r="L99" s="119"/>
    </row>
    <row r="100" spans="1:31" s="10" customFormat="1" ht="19.899999999999999" customHeight="1">
      <c r="B100" s="119"/>
      <c r="D100" s="120" t="s">
        <v>127</v>
      </c>
      <c r="E100" s="121"/>
      <c r="F100" s="121"/>
      <c r="G100" s="121"/>
      <c r="H100" s="121"/>
      <c r="I100" s="121"/>
      <c r="J100" s="122">
        <f>J151</f>
        <v>0</v>
      </c>
      <c r="L100" s="119"/>
    </row>
    <row r="101" spans="1:31" s="9" customFormat="1" ht="24.95" customHeight="1">
      <c r="B101" s="115"/>
      <c r="D101" s="116" t="s">
        <v>128</v>
      </c>
      <c r="E101" s="117"/>
      <c r="F101" s="117"/>
      <c r="G101" s="117"/>
      <c r="H101" s="117"/>
      <c r="I101" s="117"/>
      <c r="J101" s="118">
        <f>J153</f>
        <v>0</v>
      </c>
      <c r="L101" s="115"/>
    </row>
    <row r="102" spans="1:31" s="10" customFormat="1" ht="19.899999999999999" customHeight="1">
      <c r="B102" s="119"/>
      <c r="D102" s="120" t="s">
        <v>129</v>
      </c>
      <c r="E102" s="121"/>
      <c r="F102" s="121"/>
      <c r="G102" s="121"/>
      <c r="H102" s="121"/>
      <c r="I102" s="121"/>
      <c r="J102" s="122">
        <f>J154</f>
        <v>0</v>
      </c>
      <c r="L102" s="119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130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2" t="str">
        <f>E7</f>
        <v>Modernizácia obecného úradu</v>
      </c>
      <c r="F112" s="223"/>
      <c r="G112" s="223"/>
      <c r="H112" s="223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117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84" t="str">
        <f>E9</f>
        <v>01 - Zateplenie obvodových stien</v>
      </c>
      <c r="F114" s="224"/>
      <c r="G114" s="224"/>
      <c r="H114" s="224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>Kvetoslavov 258</v>
      </c>
      <c r="G116" s="29"/>
      <c r="H116" s="29"/>
      <c r="I116" s="24" t="s">
        <v>21</v>
      </c>
      <c r="J116" s="55" t="str">
        <f>IF(J12="","",J12)</f>
        <v>16. 2. 2022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40.15" customHeight="1">
      <c r="A118" s="29"/>
      <c r="B118" s="30"/>
      <c r="C118" s="24" t="s">
        <v>23</v>
      </c>
      <c r="D118" s="29"/>
      <c r="E118" s="29"/>
      <c r="F118" s="22" t="str">
        <f>E15</f>
        <v>Obec Kvetoslavov, 930 41 Kvetoslavov</v>
      </c>
      <c r="G118" s="29"/>
      <c r="H118" s="29"/>
      <c r="I118" s="24" t="s">
        <v>29</v>
      </c>
      <c r="J118" s="27" t="str">
        <f>E21</f>
        <v>navrhovanieSTAVIEB, Bernolákova č. 4, Senec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25.7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32</v>
      </c>
      <c r="J119" s="27" t="str">
        <f>E24</f>
        <v>Ľubomír Kollárik - STAVCEN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3"/>
      <c r="B121" s="124"/>
      <c r="C121" s="125" t="s">
        <v>131</v>
      </c>
      <c r="D121" s="126" t="s">
        <v>61</v>
      </c>
      <c r="E121" s="126" t="s">
        <v>57</v>
      </c>
      <c r="F121" s="126" t="s">
        <v>58</v>
      </c>
      <c r="G121" s="126" t="s">
        <v>132</v>
      </c>
      <c r="H121" s="126" t="s">
        <v>133</v>
      </c>
      <c r="I121" s="126" t="s">
        <v>134</v>
      </c>
      <c r="J121" s="127" t="s">
        <v>121</v>
      </c>
      <c r="K121" s="128" t="s">
        <v>135</v>
      </c>
      <c r="L121" s="129"/>
      <c r="M121" s="62" t="s">
        <v>1</v>
      </c>
      <c r="N121" s="63" t="s">
        <v>40</v>
      </c>
      <c r="O121" s="63" t="s">
        <v>136</v>
      </c>
      <c r="P121" s="63" t="s">
        <v>137</v>
      </c>
      <c r="Q121" s="63" t="s">
        <v>138</v>
      </c>
      <c r="R121" s="63" t="s">
        <v>139</v>
      </c>
      <c r="S121" s="63" t="s">
        <v>140</v>
      </c>
      <c r="T121" s="64" t="s">
        <v>141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9" customHeight="1">
      <c r="A122" s="29"/>
      <c r="B122" s="30"/>
      <c r="C122" s="69" t="s">
        <v>122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P123+P153</f>
        <v>0</v>
      </c>
      <c r="Q122" s="66"/>
      <c r="R122" s="131">
        <f>R123+R153</f>
        <v>20.465012833549999</v>
      </c>
      <c r="S122" s="66"/>
      <c r="T122" s="132">
        <f>T123+T153</f>
        <v>9.8832719999999998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75</v>
      </c>
      <c r="AU122" s="14" t="s">
        <v>123</v>
      </c>
      <c r="BK122" s="133">
        <f>BK123+BK153</f>
        <v>0</v>
      </c>
    </row>
    <row r="123" spans="1:65" s="12" customFormat="1" ht="25.9" customHeight="1">
      <c r="B123" s="134"/>
      <c r="D123" s="135" t="s">
        <v>75</v>
      </c>
      <c r="E123" s="136" t="s">
        <v>142</v>
      </c>
      <c r="F123" s="136" t="s">
        <v>143</v>
      </c>
      <c r="I123" s="137"/>
      <c r="J123" s="138">
        <f>BK123</f>
        <v>0</v>
      </c>
      <c r="L123" s="134"/>
      <c r="M123" s="139"/>
      <c r="N123" s="140"/>
      <c r="O123" s="140"/>
      <c r="P123" s="141">
        <f>P124+P135+P151</f>
        <v>0</v>
      </c>
      <c r="Q123" s="140"/>
      <c r="R123" s="141">
        <f>R124+R135+R151</f>
        <v>20.428612833549998</v>
      </c>
      <c r="S123" s="140"/>
      <c r="T123" s="142">
        <f>T124+T135+T151</f>
        <v>9.8832719999999998</v>
      </c>
      <c r="AR123" s="135" t="s">
        <v>84</v>
      </c>
      <c r="AT123" s="143" t="s">
        <v>75</v>
      </c>
      <c r="AU123" s="143" t="s">
        <v>76</v>
      </c>
      <c r="AY123" s="135" t="s">
        <v>144</v>
      </c>
      <c r="BK123" s="144">
        <f>BK124+BK135+BK151</f>
        <v>0</v>
      </c>
    </row>
    <row r="124" spans="1:65" s="12" customFormat="1" ht="22.9" customHeight="1">
      <c r="B124" s="134"/>
      <c r="D124" s="135" t="s">
        <v>75</v>
      </c>
      <c r="E124" s="145" t="s">
        <v>145</v>
      </c>
      <c r="F124" s="145" t="s">
        <v>146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SUM(P125:P134)</f>
        <v>0</v>
      </c>
      <c r="Q124" s="140"/>
      <c r="R124" s="141">
        <f>SUM(R125:R134)</f>
        <v>11.733867145600001</v>
      </c>
      <c r="S124" s="140"/>
      <c r="T124" s="142">
        <f>SUM(T125:T134)</f>
        <v>0</v>
      </c>
      <c r="AR124" s="135" t="s">
        <v>84</v>
      </c>
      <c r="AT124" s="143" t="s">
        <v>75</v>
      </c>
      <c r="AU124" s="143" t="s">
        <v>84</v>
      </c>
      <c r="AY124" s="135" t="s">
        <v>144</v>
      </c>
      <c r="BK124" s="144">
        <f>SUM(BK125:BK134)</f>
        <v>0</v>
      </c>
    </row>
    <row r="125" spans="1:65" s="2" customFormat="1" ht="37.9" customHeight="1">
      <c r="A125" s="29"/>
      <c r="B125" s="147"/>
      <c r="C125" s="148" t="s">
        <v>84</v>
      </c>
      <c r="D125" s="148" t="s">
        <v>147</v>
      </c>
      <c r="E125" s="149" t="s">
        <v>148</v>
      </c>
      <c r="F125" s="150" t="s">
        <v>149</v>
      </c>
      <c r="G125" s="151" t="s">
        <v>150</v>
      </c>
      <c r="H125" s="152">
        <v>88.51</v>
      </c>
      <c r="I125" s="153"/>
      <c r="J125" s="154">
        <f t="shared" ref="J125:J134" si="0">ROUND(I125*H125,2)</f>
        <v>0</v>
      </c>
      <c r="K125" s="155"/>
      <c r="L125" s="30"/>
      <c r="M125" s="156" t="s">
        <v>1</v>
      </c>
      <c r="N125" s="157" t="s">
        <v>42</v>
      </c>
      <c r="O125" s="58"/>
      <c r="P125" s="158">
        <f t="shared" ref="P125:P134" si="1">O125*H125</f>
        <v>0</v>
      </c>
      <c r="Q125" s="158">
        <v>1.9236000000000001E-4</v>
      </c>
      <c r="R125" s="158">
        <f t="shared" ref="R125:R134" si="2">Q125*H125</f>
        <v>1.70257836E-2</v>
      </c>
      <c r="S125" s="158">
        <v>0</v>
      </c>
      <c r="T125" s="159">
        <f t="shared" ref="T125:T134" si="3"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151</v>
      </c>
      <c r="AT125" s="160" t="s">
        <v>147</v>
      </c>
      <c r="AU125" s="160" t="s">
        <v>152</v>
      </c>
      <c r="AY125" s="14" t="s">
        <v>144</v>
      </c>
      <c r="BE125" s="161">
        <f t="shared" ref="BE125:BE134" si="4">IF(N125="základná",J125,0)</f>
        <v>0</v>
      </c>
      <c r="BF125" s="161">
        <f t="shared" ref="BF125:BF134" si="5">IF(N125="znížená",J125,0)</f>
        <v>0</v>
      </c>
      <c r="BG125" s="161">
        <f t="shared" ref="BG125:BG134" si="6">IF(N125="zákl. prenesená",J125,0)</f>
        <v>0</v>
      </c>
      <c r="BH125" s="161">
        <f t="shared" ref="BH125:BH134" si="7">IF(N125="zníž. prenesená",J125,0)</f>
        <v>0</v>
      </c>
      <c r="BI125" s="161">
        <f t="shared" ref="BI125:BI134" si="8">IF(N125="nulová",J125,0)</f>
        <v>0</v>
      </c>
      <c r="BJ125" s="14" t="s">
        <v>152</v>
      </c>
      <c r="BK125" s="161">
        <f t="shared" ref="BK125:BK134" si="9">ROUND(I125*H125,2)</f>
        <v>0</v>
      </c>
      <c r="BL125" s="14" t="s">
        <v>151</v>
      </c>
      <c r="BM125" s="160" t="s">
        <v>153</v>
      </c>
    </row>
    <row r="126" spans="1:65" s="2" customFormat="1" ht="24.2" customHeight="1">
      <c r="A126" s="29"/>
      <c r="B126" s="147"/>
      <c r="C126" s="148" t="s">
        <v>152</v>
      </c>
      <c r="D126" s="148" t="s">
        <v>147</v>
      </c>
      <c r="E126" s="149" t="s">
        <v>154</v>
      </c>
      <c r="F126" s="150" t="s">
        <v>155</v>
      </c>
      <c r="G126" s="151" t="s">
        <v>150</v>
      </c>
      <c r="H126" s="152">
        <v>704.02599999999995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42</v>
      </c>
      <c r="O126" s="58"/>
      <c r="P126" s="158">
        <f t="shared" si="1"/>
        <v>0</v>
      </c>
      <c r="Q126" s="158">
        <v>4.0000000000000002E-4</v>
      </c>
      <c r="R126" s="158">
        <f t="shared" si="2"/>
        <v>0.28161039999999998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151</v>
      </c>
      <c r="AT126" s="160" t="s">
        <v>147</v>
      </c>
      <c r="AU126" s="160" t="s">
        <v>152</v>
      </c>
      <c r="AY126" s="14" t="s">
        <v>144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152</v>
      </c>
      <c r="BK126" s="161">
        <f t="shared" si="9"/>
        <v>0</v>
      </c>
      <c r="BL126" s="14" t="s">
        <v>151</v>
      </c>
      <c r="BM126" s="160" t="s">
        <v>156</v>
      </c>
    </row>
    <row r="127" spans="1:65" s="2" customFormat="1" ht="24.2" customHeight="1">
      <c r="A127" s="29"/>
      <c r="B127" s="147"/>
      <c r="C127" s="148" t="s">
        <v>157</v>
      </c>
      <c r="D127" s="148" t="s">
        <v>147</v>
      </c>
      <c r="E127" s="149" t="s">
        <v>158</v>
      </c>
      <c r="F127" s="150" t="s">
        <v>159</v>
      </c>
      <c r="G127" s="151" t="s">
        <v>150</v>
      </c>
      <c r="H127" s="152">
        <v>588.33699999999999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42</v>
      </c>
      <c r="O127" s="58"/>
      <c r="P127" s="158">
        <f t="shared" si="1"/>
        <v>0</v>
      </c>
      <c r="Q127" s="158">
        <v>3.3E-3</v>
      </c>
      <c r="R127" s="158">
        <f t="shared" si="2"/>
        <v>1.9415121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151</v>
      </c>
      <c r="AT127" s="160" t="s">
        <v>147</v>
      </c>
      <c r="AU127" s="160" t="s">
        <v>152</v>
      </c>
      <c r="AY127" s="14" t="s">
        <v>144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152</v>
      </c>
      <c r="BK127" s="161">
        <f t="shared" si="9"/>
        <v>0</v>
      </c>
      <c r="BL127" s="14" t="s">
        <v>151</v>
      </c>
      <c r="BM127" s="160" t="s">
        <v>160</v>
      </c>
    </row>
    <row r="128" spans="1:65" s="2" customFormat="1" ht="24.2" customHeight="1">
      <c r="A128" s="29"/>
      <c r="B128" s="147"/>
      <c r="C128" s="148" t="s">
        <v>151</v>
      </c>
      <c r="D128" s="148" t="s">
        <v>147</v>
      </c>
      <c r="E128" s="149" t="s">
        <v>161</v>
      </c>
      <c r="F128" s="150" t="s">
        <v>162</v>
      </c>
      <c r="G128" s="151" t="s">
        <v>150</v>
      </c>
      <c r="H128" s="152">
        <v>109.776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42</v>
      </c>
      <c r="O128" s="58"/>
      <c r="P128" s="158">
        <f t="shared" si="1"/>
        <v>0</v>
      </c>
      <c r="Q128" s="158">
        <v>6.1799999999999997E-3</v>
      </c>
      <c r="R128" s="158">
        <f t="shared" si="2"/>
        <v>0.67841567999999997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151</v>
      </c>
      <c r="AT128" s="160" t="s">
        <v>147</v>
      </c>
      <c r="AU128" s="160" t="s">
        <v>152</v>
      </c>
      <c r="AY128" s="14" t="s">
        <v>144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152</v>
      </c>
      <c r="BK128" s="161">
        <f t="shared" si="9"/>
        <v>0</v>
      </c>
      <c r="BL128" s="14" t="s">
        <v>151</v>
      </c>
      <c r="BM128" s="160" t="s">
        <v>163</v>
      </c>
    </row>
    <row r="129" spans="1:65" s="2" customFormat="1" ht="24.2" customHeight="1">
      <c r="A129" s="29"/>
      <c r="B129" s="147"/>
      <c r="C129" s="148" t="s">
        <v>164</v>
      </c>
      <c r="D129" s="148" t="s">
        <v>147</v>
      </c>
      <c r="E129" s="149" t="s">
        <v>165</v>
      </c>
      <c r="F129" s="150" t="s">
        <v>166</v>
      </c>
      <c r="G129" s="151" t="s">
        <v>150</v>
      </c>
      <c r="H129" s="152">
        <v>51.715000000000003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42</v>
      </c>
      <c r="O129" s="58"/>
      <c r="P129" s="158">
        <f t="shared" si="1"/>
        <v>0</v>
      </c>
      <c r="Q129" s="158">
        <v>1.08015E-2</v>
      </c>
      <c r="R129" s="158">
        <f t="shared" si="2"/>
        <v>0.55859957250000003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151</v>
      </c>
      <c r="AT129" s="160" t="s">
        <v>147</v>
      </c>
      <c r="AU129" s="160" t="s">
        <v>152</v>
      </c>
      <c r="AY129" s="14" t="s">
        <v>144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152</v>
      </c>
      <c r="BK129" s="161">
        <f t="shared" si="9"/>
        <v>0</v>
      </c>
      <c r="BL129" s="14" t="s">
        <v>151</v>
      </c>
      <c r="BM129" s="160" t="s">
        <v>167</v>
      </c>
    </row>
    <row r="130" spans="1:65" s="2" customFormat="1" ht="24.2" customHeight="1">
      <c r="A130" s="29"/>
      <c r="B130" s="147"/>
      <c r="C130" s="148" t="s">
        <v>145</v>
      </c>
      <c r="D130" s="148" t="s">
        <v>147</v>
      </c>
      <c r="E130" s="149" t="s">
        <v>168</v>
      </c>
      <c r="F130" s="150" t="s">
        <v>169</v>
      </c>
      <c r="G130" s="151" t="s">
        <v>150</v>
      </c>
      <c r="H130" s="152">
        <v>479.55900000000003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42</v>
      </c>
      <c r="O130" s="58"/>
      <c r="P130" s="158">
        <f t="shared" si="1"/>
        <v>0</v>
      </c>
      <c r="Q130" s="158">
        <v>1.2496500000000001E-2</v>
      </c>
      <c r="R130" s="158">
        <f t="shared" si="2"/>
        <v>5.9928090435000003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151</v>
      </c>
      <c r="AT130" s="160" t="s">
        <v>147</v>
      </c>
      <c r="AU130" s="160" t="s">
        <v>152</v>
      </c>
      <c r="AY130" s="14" t="s">
        <v>144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152</v>
      </c>
      <c r="BK130" s="161">
        <f t="shared" si="9"/>
        <v>0</v>
      </c>
      <c r="BL130" s="14" t="s">
        <v>151</v>
      </c>
      <c r="BM130" s="160" t="s">
        <v>170</v>
      </c>
    </row>
    <row r="131" spans="1:65" s="2" customFormat="1" ht="24.2" customHeight="1">
      <c r="A131" s="29"/>
      <c r="B131" s="147"/>
      <c r="C131" s="148" t="s">
        <v>171</v>
      </c>
      <c r="D131" s="148" t="s">
        <v>147</v>
      </c>
      <c r="E131" s="149" t="s">
        <v>172</v>
      </c>
      <c r="F131" s="150" t="s">
        <v>173</v>
      </c>
      <c r="G131" s="151" t="s">
        <v>150</v>
      </c>
      <c r="H131" s="152">
        <v>39.662999999999997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42</v>
      </c>
      <c r="O131" s="58"/>
      <c r="P131" s="158">
        <f t="shared" si="1"/>
        <v>0</v>
      </c>
      <c r="Q131" s="158">
        <v>1.0460000000000001E-2</v>
      </c>
      <c r="R131" s="158">
        <f t="shared" si="2"/>
        <v>0.41487498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151</v>
      </c>
      <c r="AT131" s="160" t="s">
        <v>147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151</v>
      </c>
      <c r="BM131" s="160" t="s">
        <v>174</v>
      </c>
    </row>
    <row r="132" spans="1:65" s="2" customFormat="1" ht="33" customHeight="1">
      <c r="A132" s="29"/>
      <c r="B132" s="147"/>
      <c r="C132" s="148" t="s">
        <v>175</v>
      </c>
      <c r="D132" s="148" t="s">
        <v>147</v>
      </c>
      <c r="E132" s="149" t="s">
        <v>176</v>
      </c>
      <c r="F132" s="150" t="s">
        <v>177</v>
      </c>
      <c r="G132" s="151" t="s">
        <v>150</v>
      </c>
      <c r="H132" s="152">
        <v>109.776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42</v>
      </c>
      <c r="O132" s="58"/>
      <c r="P132" s="158">
        <f t="shared" si="1"/>
        <v>0</v>
      </c>
      <c r="Q132" s="158">
        <v>1.2994E-2</v>
      </c>
      <c r="R132" s="158">
        <f t="shared" si="2"/>
        <v>1.426429344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151</v>
      </c>
      <c r="AT132" s="160" t="s">
        <v>147</v>
      </c>
      <c r="AU132" s="160" t="s">
        <v>152</v>
      </c>
      <c r="AY132" s="14" t="s">
        <v>144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152</v>
      </c>
      <c r="BK132" s="161">
        <f t="shared" si="9"/>
        <v>0</v>
      </c>
      <c r="BL132" s="14" t="s">
        <v>151</v>
      </c>
      <c r="BM132" s="160" t="s">
        <v>178</v>
      </c>
    </row>
    <row r="133" spans="1:65" s="2" customFormat="1" ht="33" customHeight="1">
      <c r="A133" s="29"/>
      <c r="B133" s="147"/>
      <c r="C133" s="148" t="s">
        <v>179</v>
      </c>
      <c r="D133" s="148" t="s">
        <v>147</v>
      </c>
      <c r="E133" s="149" t="s">
        <v>180</v>
      </c>
      <c r="F133" s="150" t="s">
        <v>181</v>
      </c>
      <c r="G133" s="151" t="s">
        <v>150</v>
      </c>
      <c r="H133" s="152">
        <v>5.9130000000000003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42</v>
      </c>
      <c r="O133" s="58"/>
      <c r="P133" s="158">
        <f t="shared" si="1"/>
        <v>0</v>
      </c>
      <c r="Q133" s="158">
        <v>1.0234E-2</v>
      </c>
      <c r="R133" s="158">
        <f t="shared" si="2"/>
        <v>6.0513641999999999E-2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151</v>
      </c>
      <c r="AT133" s="160" t="s">
        <v>147</v>
      </c>
      <c r="AU133" s="160" t="s">
        <v>152</v>
      </c>
      <c r="AY133" s="14" t="s">
        <v>144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152</v>
      </c>
      <c r="BK133" s="161">
        <f t="shared" si="9"/>
        <v>0</v>
      </c>
      <c r="BL133" s="14" t="s">
        <v>151</v>
      </c>
      <c r="BM133" s="160" t="s">
        <v>182</v>
      </c>
    </row>
    <row r="134" spans="1:65" s="2" customFormat="1" ht="24.2" customHeight="1">
      <c r="A134" s="29"/>
      <c r="B134" s="147"/>
      <c r="C134" s="148" t="s">
        <v>110</v>
      </c>
      <c r="D134" s="148" t="s">
        <v>147</v>
      </c>
      <c r="E134" s="149" t="s">
        <v>183</v>
      </c>
      <c r="F134" s="150" t="s">
        <v>184</v>
      </c>
      <c r="G134" s="151" t="s">
        <v>150</v>
      </c>
      <c r="H134" s="152">
        <v>17.399999999999999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42</v>
      </c>
      <c r="O134" s="58"/>
      <c r="P134" s="158">
        <f t="shared" si="1"/>
        <v>0</v>
      </c>
      <c r="Q134" s="158">
        <v>2.0809000000000001E-2</v>
      </c>
      <c r="R134" s="158">
        <f t="shared" si="2"/>
        <v>0.36207659999999997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151</v>
      </c>
      <c r="AT134" s="160" t="s">
        <v>147</v>
      </c>
      <c r="AU134" s="160" t="s">
        <v>152</v>
      </c>
      <c r="AY134" s="14" t="s">
        <v>144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152</v>
      </c>
      <c r="BK134" s="161">
        <f t="shared" si="9"/>
        <v>0</v>
      </c>
      <c r="BL134" s="14" t="s">
        <v>151</v>
      </c>
      <c r="BM134" s="160" t="s">
        <v>185</v>
      </c>
    </row>
    <row r="135" spans="1:65" s="12" customFormat="1" ht="22.9" customHeight="1">
      <c r="B135" s="134"/>
      <c r="D135" s="135" t="s">
        <v>75</v>
      </c>
      <c r="E135" s="145" t="s">
        <v>179</v>
      </c>
      <c r="F135" s="145" t="s">
        <v>186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SUM(P136:P150)</f>
        <v>0</v>
      </c>
      <c r="Q135" s="140"/>
      <c r="R135" s="141">
        <f>SUM(R136:R150)</f>
        <v>8.6947456879499985</v>
      </c>
      <c r="S135" s="140"/>
      <c r="T135" s="142">
        <f>SUM(T136:T150)</f>
        <v>9.8832719999999998</v>
      </c>
      <c r="AR135" s="135" t="s">
        <v>84</v>
      </c>
      <c r="AT135" s="143" t="s">
        <v>75</v>
      </c>
      <c r="AU135" s="143" t="s">
        <v>84</v>
      </c>
      <c r="AY135" s="135" t="s">
        <v>144</v>
      </c>
      <c r="BK135" s="144">
        <f>SUM(BK136:BK150)</f>
        <v>0</v>
      </c>
    </row>
    <row r="136" spans="1:65" s="2" customFormat="1" ht="24.2" customHeight="1">
      <c r="A136" s="29"/>
      <c r="B136" s="147"/>
      <c r="C136" s="148" t="s">
        <v>113</v>
      </c>
      <c r="D136" s="148" t="s">
        <v>147</v>
      </c>
      <c r="E136" s="149" t="s">
        <v>187</v>
      </c>
      <c r="F136" s="150" t="s">
        <v>188</v>
      </c>
      <c r="G136" s="151" t="s">
        <v>150</v>
      </c>
      <c r="H136" s="152">
        <v>476</v>
      </c>
      <c r="I136" s="153"/>
      <c r="J136" s="154">
        <f t="shared" ref="J136:J150" si="10">ROUND(I136*H136,2)</f>
        <v>0</v>
      </c>
      <c r="K136" s="155"/>
      <c r="L136" s="30"/>
      <c r="M136" s="156" t="s">
        <v>1</v>
      </c>
      <c r="N136" s="157" t="s">
        <v>42</v>
      </c>
      <c r="O136" s="58"/>
      <c r="P136" s="158">
        <f t="shared" ref="P136:P150" si="11">O136*H136</f>
        <v>0</v>
      </c>
      <c r="Q136" s="158">
        <v>1.653E-2</v>
      </c>
      <c r="R136" s="158">
        <f t="shared" ref="R136:R150" si="12">Q136*H136</f>
        <v>7.8682799999999995</v>
      </c>
      <c r="S136" s="158">
        <v>0</v>
      </c>
      <c r="T136" s="159">
        <f t="shared" ref="T136:T150" si="1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151</v>
      </c>
      <c r="AT136" s="160" t="s">
        <v>147</v>
      </c>
      <c r="AU136" s="160" t="s">
        <v>152</v>
      </c>
      <c r="AY136" s="14" t="s">
        <v>144</v>
      </c>
      <c r="BE136" s="161">
        <f t="shared" ref="BE136:BE150" si="14">IF(N136="základná",J136,0)</f>
        <v>0</v>
      </c>
      <c r="BF136" s="161">
        <f t="shared" ref="BF136:BF150" si="15">IF(N136="znížená",J136,0)</f>
        <v>0</v>
      </c>
      <c r="BG136" s="161">
        <f t="shared" ref="BG136:BG150" si="16">IF(N136="zákl. prenesená",J136,0)</f>
        <v>0</v>
      </c>
      <c r="BH136" s="161">
        <f t="shared" ref="BH136:BH150" si="17">IF(N136="zníž. prenesená",J136,0)</f>
        <v>0</v>
      </c>
      <c r="BI136" s="161">
        <f t="shared" ref="BI136:BI150" si="18">IF(N136="nulová",J136,0)</f>
        <v>0</v>
      </c>
      <c r="BJ136" s="14" t="s">
        <v>152</v>
      </c>
      <c r="BK136" s="161">
        <f t="shared" ref="BK136:BK150" si="19">ROUND(I136*H136,2)</f>
        <v>0</v>
      </c>
      <c r="BL136" s="14" t="s">
        <v>151</v>
      </c>
      <c r="BM136" s="160" t="s">
        <v>189</v>
      </c>
    </row>
    <row r="137" spans="1:65" s="2" customFormat="1" ht="24.2" customHeight="1">
      <c r="A137" s="29"/>
      <c r="B137" s="147"/>
      <c r="C137" s="148" t="s">
        <v>190</v>
      </c>
      <c r="D137" s="148" t="s">
        <v>147</v>
      </c>
      <c r="E137" s="149" t="s">
        <v>191</v>
      </c>
      <c r="F137" s="150" t="s">
        <v>192</v>
      </c>
      <c r="G137" s="151" t="s">
        <v>150</v>
      </c>
      <c r="H137" s="152">
        <v>476</v>
      </c>
      <c r="I137" s="153"/>
      <c r="J137" s="154">
        <f t="shared" si="10"/>
        <v>0</v>
      </c>
      <c r="K137" s="155"/>
      <c r="L137" s="30"/>
      <c r="M137" s="156" t="s">
        <v>1</v>
      </c>
      <c r="N137" s="157" t="s">
        <v>42</v>
      </c>
      <c r="O137" s="58"/>
      <c r="P137" s="158">
        <f t="shared" si="11"/>
        <v>0</v>
      </c>
      <c r="Q137" s="158">
        <v>0</v>
      </c>
      <c r="R137" s="158">
        <f t="shared" si="12"/>
        <v>0</v>
      </c>
      <c r="S137" s="158">
        <v>0</v>
      </c>
      <c r="T137" s="159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151</v>
      </c>
      <c r="AT137" s="160" t="s">
        <v>147</v>
      </c>
      <c r="AU137" s="160" t="s">
        <v>152</v>
      </c>
      <c r="AY137" s="14" t="s">
        <v>144</v>
      </c>
      <c r="BE137" s="161">
        <f t="shared" si="14"/>
        <v>0</v>
      </c>
      <c r="BF137" s="161">
        <f t="shared" si="15"/>
        <v>0</v>
      </c>
      <c r="BG137" s="161">
        <f t="shared" si="16"/>
        <v>0</v>
      </c>
      <c r="BH137" s="161">
        <f t="shared" si="17"/>
        <v>0</v>
      </c>
      <c r="BI137" s="161">
        <f t="shared" si="18"/>
        <v>0</v>
      </c>
      <c r="BJ137" s="14" t="s">
        <v>152</v>
      </c>
      <c r="BK137" s="161">
        <f t="shared" si="19"/>
        <v>0</v>
      </c>
      <c r="BL137" s="14" t="s">
        <v>151</v>
      </c>
      <c r="BM137" s="160" t="s">
        <v>193</v>
      </c>
    </row>
    <row r="138" spans="1:65" s="2" customFormat="1" ht="37.9" customHeight="1">
      <c r="A138" s="29"/>
      <c r="B138" s="147"/>
      <c r="C138" s="148" t="s">
        <v>194</v>
      </c>
      <c r="D138" s="148" t="s">
        <v>147</v>
      </c>
      <c r="E138" s="149" t="s">
        <v>195</v>
      </c>
      <c r="F138" s="150" t="s">
        <v>196</v>
      </c>
      <c r="G138" s="151" t="s">
        <v>150</v>
      </c>
      <c r="H138" s="152">
        <v>3808</v>
      </c>
      <c r="I138" s="153"/>
      <c r="J138" s="154">
        <f t="shared" si="10"/>
        <v>0</v>
      </c>
      <c r="K138" s="155"/>
      <c r="L138" s="30"/>
      <c r="M138" s="156" t="s">
        <v>1</v>
      </c>
      <c r="N138" s="157" t="s">
        <v>42</v>
      </c>
      <c r="O138" s="58"/>
      <c r="P138" s="158">
        <f t="shared" si="11"/>
        <v>0</v>
      </c>
      <c r="Q138" s="158">
        <v>0</v>
      </c>
      <c r="R138" s="158">
        <f t="shared" si="12"/>
        <v>0</v>
      </c>
      <c r="S138" s="158">
        <v>0</v>
      </c>
      <c r="T138" s="159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151</v>
      </c>
      <c r="AT138" s="160" t="s">
        <v>147</v>
      </c>
      <c r="AU138" s="160" t="s">
        <v>152</v>
      </c>
      <c r="AY138" s="14" t="s">
        <v>144</v>
      </c>
      <c r="BE138" s="161">
        <f t="shared" si="14"/>
        <v>0</v>
      </c>
      <c r="BF138" s="161">
        <f t="shared" si="15"/>
        <v>0</v>
      </c>
      <c r="BG138" s="161">
        <f t="shared" si="16"/>
        <v>0</v>
      </c>
      <c r="BH138" s="161">
        <f t="shared" si="17"/>
        <v>0</v>
      </c>
      <c r="BI138" s="161">
        <f t="shared" si="18"/>
        <v>0</v>
      </c>
      <c r="BJ138" s="14" t="s">
        <v>152</v>
      </c>
      <c r="BK138" s="161">
        <f t="shared" si="19"/>
        <v>0</v>
      </c>
      <c r="BL138" s="14" t="s">
        <v>151</v>
      </c>
      <c r="BM138" s="160" t="s">
        <v>197</v>
      </c>
    </row>
    <row r="139" spans="1:65" s="2" customFormat="1" ht="24.2" customHeight="1">
      <c r="A139" s="29"/>
      <c r="B139" s="147"/>
      <c r="C139" s="148" t="s">
        <v>198</v>
      </c>
      <c r="D139" s="148" t="s">
        <v>147</v>
      </c>
      <c r="E139" s="149" t="s">
        <v>199</v>
      </c>
      <c r="F139" s="150" t="s">
        <v>200</v>
      </c>
      <c r="G139" s="151" t="s">
        <v>150</v>
      </c>
      <c r="H139" s="152">
        <v>16.414999999999999</v>
      </c>
      <c r="I139" s="153"/>
      <c r="J139" s="154">
        <f t="shared" si="10"/>
        <v>0</v>
      </c>
      <c r="K139" s="155"/>
      <c r="L139" s="30"/>
      <c r="M139" s="156" t="s">
        <v>1</v>
      </c>
      <c r="N139" s="157" t="s">
        <v>42</v>
      </c>
      <c r="O139" s="58"/>
      <c r="P139" s="158">
        <f t="shared" si="11"/>
        <v>0</v>
      </c>
      <c r="Q139" s="158">
        <v>4.2198630000000001E-2</v>
      </c>
      <c r="R139" s="158">
        <f t="shared" si="12"/>
        <v>0.69269051144999993</v>
      </c>
      <c r="S139" s="158">
        <v>0</v>
      </c>
      <c r="T139" s="159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151</v>
      </c>
      <c r="AT139" s="160" t="s">
        <v>147</v>
      </c>
      <c r="AU139" s="160" t="s">
        <v>152</v>
      </c>
      <c r="AY139" s="14" t="s">
        <v>144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152</v>
      </c>
      <c r="BK139" s="161">
        <f t="shared" si="19"/>
        <v>0</v>
      </c>
      <c r="BL139" s="14" t="s">
        <v>151</v>
      </c>
      <c r="BM139" s="160" t="s">
        <v>201</v>
      </c>
    </row>
    <row r="140" spans="1:65" s="2" customFormat="1" ht="16.5" customHeight="1">
      <c r="A140" s="29"/>
      <c r="B140" s="147"/>
      <c r="C140" s="148" t="s">
        <v>202</v>
      </c>
      <c r="D140" s="148" t="s">
        <v>147</v>
      </c>
      <c r="E140" s="149" t="s">
        <v>203</v>
      </c>
      <c r="F140" s="150" t="s">
        <v>204</v>
      </c>
      <c r="G140" s="151" t="s">
        <v>150</v>
      </c>
      <c r="H140" s="152">
        <v>476</v>
      </c>
      <c r="I140" s="153"/>
      <c r="J140" s="154">
        <f t="shared" si="10"/>
        <v>0</v>
      </c>
      <c r="K140" s="155"/>
      <c r="L140" s="30"/>
      <c r="M140" s="156" t="s">
        <v>1</v>
      </c>
      <c r="N140" s="157" t="s">
        <v>42</v>
      </c>
      <c r="O140" s="58"/>
      <c r="P140" s="158">
        <f t="shared" si="11"/>
        <v>0</v>
      </c>
      <c r="Q140" s="158">
        <v>5.4945000000000003E-5</v>
      </c>
      <c r="R140" s="158">
        <f t="shared" si="12"/>
        <v>2.6153820000000001E-2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151</v>
      </c>
      <c r="AT140" s="160" t="s">
        <v>147</v>
      </c>
      <c r="AU140" s="160" t="s">
        <v>152</v>
      </c>
      <c r="AY140" s="14" t="s">
        <v>144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152</v>
      </c>
      <c r="BK140" s="161">
        <f t="shared" si="19"/>
        <v>0</v>
      </c>
      <c r="BL140" s="14" t="s">
        <v>151</v>
      </c>
      <c r="BM140" s="160" t="s">
        <v>205</v>
      </c>
    </row>
    <row r="141" spans="1:65" s="2" customFormat="1" ht="16.5" customHeight="1">
      <c r="A141" s="29"/>
      <c r="B141" s="147"/>
      <c r="C141" s="148" t="s">
        <v>206</v>
      </c>
      <c r="D141" s="148" t="s">
        <v>147</v>
      </c>
      <c r="E141" s="149" t="s">
        <v>207</v>
      </c>
      <c r="F141" s="150" t="s">
        <v>208</v>
      </c>
      <c r="G141" s="151" t="s">
        <v>150</v>
      </c>
      <c r="H141" s="152">
        <v>476</v>
      </c>
      <c r="I141" s="153"/>
      <c r="J141" s="154">
        <f t="shared" si="10"/>
        <v>0</v>
      </c>
      <c r="K141" s="155"/>
      <c r="L141" s="30"/>
      <c r="M141" s="156" t="s">
        <v>1</v>
      </c>
      <c r="N141" s="157" t="s">
        <v>42</v>
      </c>
      <c r="O141" s="58"/>
      <c r="P141" s="158">
        <f t="shared" si="11"/>
        <v>0</v>
      </c>
      <c r="Q141" s="158">
        <v>0</v>
      </c>
      <c r="R141" s="158">
        <f t="shared" si="12"/>
        <v>0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151</v>
      </c>
      <c r="AT141" s="160" t="s">
        <v>147</v>
      </c>
      <c r="AU141" s="160" t="s">
        <v>152</v>
      </c>
      <c r="AY141" s="14" t="s">
        <v>144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152</v>
      </c>
      <c r="BK141" s="161">
        <f t="shared" si="19"/>
        <v>0</v>
      </c>
      <c r="BL141" s="14" t="s">
        <v>151</v>
      </c>
      <c r="BM141" s="160" t="s">
        <v>209</v>
      </c>
    </row>
    <row r="142" spans="1:65" s="2" customFormat="1" ht="16.5" customHeight="1">
      <c r="A142" s="29"/>
      <c r="B142" s="147"/>
      <c r="C142" s="148" t="s">
        <v>210</v>
      </c>
      <c r="D142" s="148" t="s">
        <v>147</v>
      </c>
      <c r="E142" s="149" t="s">
        <v>211</v>
      </c>
      <c r="F142" s="150" t="s">
        <v>212</v>
      </c>
      <c r="G142" s="151" t="s">
        <v>213</v>
      </c>
      <c r="H142" s="152">
        <v>108.33</v>
      </c>
      <c r="I142" s="153"/>
      <c r="J142" s="154">
        <f t="shared" si="10"/>
        <v>0</v>
      </c>
      <c r="K142" s="155"/>
      <c r="L142" s="30"/>
      <c r="M142" s="156" t="s">
        <v>1</v>
      </c>
      <c r="N142" s="157" t="s">
        <v>42</v>
      </c>
      <c r="O142" s="58"/>
      <c r="P142" s="158">
        <f t="shared" si="11"/>
        <v>0</v>
      </c>
      <c r="Q142" s="158">
        <v>3.9899999999999999E-4</v>
      </c>
      <c r="R142" s="158">
        <f t="shared" si="12"/>
        <v>4.3223669999999999E-2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151</v>
      </c>
      <c r="AT142" s="160" t="s">
        <v>147</v>
      </c>
      <c r="AU142" s="160" t="s">
        <v>152</v>
      </c>
      <c r="AY142" s="14" t="s">
        <v>144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152</v>
      </c>
      <c r="BK142" s="161">
        <f t="shared" si="19"/>
        <v>0</v>
      </c>
      <c r="BL142" s="14" t="s">
        <v>151</v>
      </c>
      <c r="BM142" s="160" t="s">
        <v>214</v>
      </c>
    </row>
    <row r="143" spans="1:65" s="2" customFormat="1" ht="16.5" customHeight="1">
      <c r="A143" s="29"/>
      <c r="B143" s="147"/>
      <c r="C143" s="148" t="s">
        <v>215</v>
      </c>
      <c r="D143" s="148" t="s">
        <v>147</v>
      </c>
      <c r="E143" s="149" t="s">
        <v>216</v>
      </c>
      <c r="F143" s="150" t="s">
        <v>217</v>
      </c>
      <c r="G143" s="151" t="s">
        <v>213</v>
      </c>
      <c r="H143" s="152">
        <v>177.17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42</v>
      </c>
      <c r="O143" s="58"/>
      <c r="P143" s="158">
        <f t="shared" si="11"/>
        <v>0</v>
      </c>
      <c r="Q143" s="158">
        <v>2.31E-4</v>
      </c>
      <c r="R143" s="158">
        <f t="shared" si="12"/>
        <v>4.0926270000000001E-2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151</v>
      </c>
      <c r="AT143" s="160" t="s">
        <v>147</v>
      </c>
      <c r="AU143" s="160" t="s">
        <v>152</v>
      </c>
      <c r="AY143" s="14" t="s">
        <v>144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152</v>
      </c>
      <c r="BK143" s="161">
        <f t="shared" si="19"/>
        <v>0</v>
      </c>
      <c r="BL143" s="14" t="s">
        <v>151</v>
      </c>
      <c r="BM143" s="160" t="s">
        <v>218</v>
      </c>
    </row>
    <row r="144" spans="1:65" s="2" customFormat="1" ht="16.5" customHeight="1">
      <c r="A144" s="29"/>
      <c r="B144" s="147"/>
      <c r="C144" s="148" t="s">
        <v>219</v>
      </c>
      <c r="D144" s="148" t="s">
        <v>147</v>
      </c>
      <c r="E144" s="149" t="s">
        <v>220</v>
      </c>
      <c r="F144" s="150" t="s">
        <v>221</v>
      </c>
      <c r="G144" s="151" t="s">
        <v>213</v>
      </c>
      <c r="H144" s="152">
        <v>319.339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42</v>
      </c>
      <c r="O144" s="58"/>
      <c r="P144" s="158">
        <f t="shared" si="11"/>
        <v>0</v>
      </c>
      <c r="Q144" s="158">
        <v>7.3499999999999998E-5</v>
      </c>
      <c r="R144" s="158">
        <f t="shared" si="12"/>
        <v>2.3471416499999998E-2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151</v>
      </c>
      <c r="AT144" s="160" t="s">
        <v>147</v>
      </c>
      <c r="AU144" s="160" t="s">
        <v>152</v>
      </c>
      <c r="AY144" s="14" t="s">
        <v>144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152</v>
      </c>
      <c r="BK144" s="161">
        <f t="shared" si="19"/>
        <v>0</v>
      </c>
      <c r="BL144" s="14" t="s">
        <v>151</v>
      </c>
      <c r="BM144" s="160" t="s">
        <v>222</v>
      </c>
    </row>
    <row r="145" spans="1:65" s="2" customFormat="1" ht="37.9" customHeight="1">
      <c r="A145" s="29"/>
      <c r="B145" s="147"/>
      <c r="C145" s="148" t="s">
        <v>7</v>
      </c>
      <c r="D145" s="148" t="s">
        <v>147</v>
      </c>
      <c r="E145" s="149" t="s">
        <v>223</v>
      </c>
      <c r="F145" s="150" t="s">
        <v>224</v>
      </c>
      <c r="G145" s="151" t="s">
        <v>150</v>
      </c>
      <c r="H145" s="152">
        <v>111.048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42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8.8999999999999996E-2</v>
      </c>
      <c r="T145" s="159">
        <f t="shared" si="13"/>
        <v>9.8832719999999998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151</v>
      </c>
      <c r="AT145" s="160" t="s">
        <v>147</v>
      </c>
      <c r="AU145" s="160" t="s">
        <v>152</v>
      </c>
      <c r="AY145" s="14" t="s">
        <v>144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152</v>
      </c>
      <c r="BK145" s="161">
        <f t="shared" si="19"/>
        <v>0</v>
      </c>
      <c r="BL145" s="14" t="s">
        <v>151</v>
      </c>
      <c r="BM145" s="160" t="s">
        <v>225</v>
      </c>
    </row>
    <row r="146" spans="1:65" s="2" customFormat="1" ht="21.75" customHeight="1">
      <c r="A146" s="29"/>
      <c r="B146" s="147"/>
      <c r="C146" s="148" t="s">
        <v>226</v>
      </c>
      <c r="D146" s="148" t="s">
        <v>147</v>
      </c>
      <c r="E146" s="149" t="s">
        <v>227</v>
      </c>
      <c r="F146" s="150" t="s">
        <v>228</v>
      </c>
      <c r="G146" s="151" t="s">
        <v>229</v>
      </c>
      <c r="H146" s="152">
        <v>9.8829999999999991</v>
      </c>
      <c r="I146" s="153"/>
      <c r="J146" s="154">
        <f t="shared" si="10"/>
        <v>0</v>
      </c>
      <c r="K146" s="155"/>
      <c r="L146" s="30"/>
      <c r="M146" s="156" t="s">
        <v>1</v>
      </c>
      <c r="N146" s="157" t="s">
        <v>42</v>
      </c>
      <c r="O146" s="58"/>
      <c r="P146" s="158">
        <f t="shared" si="11"/>
        <v>0</v>
      </c>
      <c r="Q146" s="158">
        <v>0</v>
      </c>
      <c r="R146" s="158">
        <f t="shared" si="12"/>
        <v>0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151</v>
      </c>
      <c r="AT146" s="160" t="s">
        <v>147</v>
      </c>
      <c r="AU146" s="160" t="s">
        <v>152</v>
      </c>
      <c r="AY146" s="14" t="s">
        <v>144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152</v>
      </c>
      <c r="BK146" s="161">
        <f t="shared" si="19"/>
        <v>0</v>
      </c>
      <c r="BL146" s="14" t="s">
        <v>151</v>
      </c>
      <c r="BM146" s="160" t="s">
        <v>230</v>
      </c>
    </row>
    <row r="147" spans="1:65" s="2" customFormat="1" ht="24.2" customHeight="1">
      <c r="A147" s="29"/>
      <c r="B147" s="147"/>
      <c r="C147" s="148" t="s">
        <v>231</v>
      </c>
      <c r="D147" s="148" t="s">
        <v>147</v>
      </c>
      <c r="E147" s="149" t="s">
        <v>232</v>
      </c>
      <c r="F147" s="150" t="s">
        <v>233</v>
      </c>
      <c r="G147" s="151" t="s">
        <v>229</v>
      </c>
      <c r="H147" s="152">
        <v>98.83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42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151</v>
      </c>
      <c r="AT147" s="160" t="s">
        <v>147</v>
      </c>
      <c r="AU147" s="160" t="s">
        <v>152</v>
      </c>
      <c r="AY147" s="14" t="s">
        <v>144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152</v>
      </c>
      <c r="BK147" s="161">
        <f t="shared" si="19"/>
        <v>0</v>
      </c>
      <c r="BL147" s="14" t="s">
        <v>151</v>
      </c>
      <c r="BM147" s="160" t="s">
        <v>234</v>
      </c>
    </row>
    <row r="148" spans="1:65" s="2" customFormat="1" ht="24.2" customHeight="1">
      <c r="A148" s="29"/>
      <c r="B148" s="147"/>
      <c r="C148" s="148" t="s">
        <v>235</v>
      </c>
      <c r="D148" s="148" t="s">
        <v>147</v>
      </c>
      <c r="E148" s="149" t="s">
        <v>236</v>
      </c>
      <c r="F148" s="150" t="s">
        <v>237</v>
      </c>
      <c r="G148" s="151" t="s">
        <v>229</v>
      </c>
      <c r="H148" s="152">
        <v>9.8829999999999991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42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151</v>
      </c>
      <c r="AT148" s="160" t="s">
        <v>147</v>
      </c>
      <c r="AU148" s="160" t="s">
        <v>152</v>
      </c>
      <c r="AY148" s="14" t="s">
        <v>144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152</v>
      </c>
      <c r="BK148" s="161">
        <f t="shared" si="19"/>
        <v>0</v>
      </c>
      <c r="BL148" s="14" t="s">
        <v>151</v>
      </c>
      <c r="BM148" s="160" t="s">
        <v>238</v>
      </c>
    </row>
    <row r="149" spans="1:65" s="2" customFormat="1" ht="24.2" customHeight="1">
      <c r="A149" s="29"/>
      <c r="B149" s="147"/>
      <c r="C149" s="148" t="s">
        <v>239</v>
      </c>
      <c r="D149" s="148" t="s">
        <v>147</v>
      </c>
      <c r="E149" s="149" t="s">
        <v>240</v>
      </c>
      <c r="F149" s="150" t="s">
        <v>241</v>
      </c>
      <c r="G149" s="151" t="s">
        <v>229</v>
      </c>
      <c r="H149" s="152">
        <v>19.765999999999998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42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151</v>
      </c>
      <c r="AT149" s="160" t="s">
        <v>147</v>
      </c>
      <c r="AU149" s="160" t="s">
        <v>152</v>
      </c>
      <c r="AY149" s="14" t="s">
        <v>144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152</v>
      </c>
      <c r="BK149" s="161">
        <f t="shared" si="19"/>
        <v>0</v>
      </c>
      <c r="BL149" s="14" t="s">
        <v>151</v>
      </c>
      <c r="BM149" s="160" t="s">
        <v>242</v>
      </c>
    </row>
    <row r="150" spans="1:65" s="2" customFormat="1" ht="24.2" customHeight="1">
      <c r="A150" s="29"/>
      <c r="B150" s="147"/>
      <c r="C150" s="148" t="s">
        <v>243</v>
      </c>
      <c r="D150" s="148" t="s">
        <v>147</v>
      </c>
      <c r="E150" s="149" t="s">
        <v>244</v>
      </c>
      <c r="F150" s="150" t="s">
        <v>245</v>
      </c>
      <c r="G150" s="151" t="s">
        <v>229</v>
      </c>
      <c r="H150" s="152">
        <v>9.8829999999999991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42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151</v>
      </c>
      <c r="AT150" s="160" t="s">
        <v>147</v>
      </c>
      <c r="AU150" s="160" t="s">
        <v>152</v>
      </c>
      <c r="AY150" s="14" t="s">
        <v>144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152</v>
      </c>
      <c r="BK150" s="161">
        <f t="shared" si="19"/>
        <v>0</v>
      </c>
      <c r="BL150" s="14" t="s">
        <v>151</v>
      </c>
      <c r="BM150" s="160" t="s">
        <v>246</v>
      </c>
    </row>
    <row r="151" spans="1:65" s="12" customFormat="1" ht="22.9" customHeight="1">
      <c r="B151" s="134"/>
      <c r="D151" s="135" t="s">
        <v>75</v>
      </c>
      <c r="E151" s="145" t="s">
        <v>247</v>
      </c>
      <c r="F151" s="145" t="s">
        <v>248</v>
      </c>
      <c r="I151" s="137"/>
      <c r="J151" s="146">
        <f>BK151</f>
        <v>0</v>
      </c>
      <c r="L151" s="134"/>
      <c r="M151" s="139"/>
      <c r="N151" s="140"/>
      <c r="O151" s="140"/>
      <c r="P151" s="141">
        <f>P152</f>
        <v>0</v>
      </c>
      <c r="Q151" s="140"/>
      <c r="R151" s="141">
        <f>R152</f>
        <v>0</v>
      </c>
      <c r="S151" s="140"/>
      <c r="T151" s="142">
        <f>T152</f>
        <v>0</v>
      </c>
      <c r="AR151" s="135" t="s">
        <v>84</v>
      </c>
      <c r="AT151" s="143" t="s">
        <v>75</v>
      </c>
      <c r="AU151" s="143" t="s">
        <v>84</v>
      </c>
      <c r="AY151" s="135" t="s">
        <v>144</v>
      </c>
      <c r="BK151" s="144">
        <f>BK152</f>
        <v>0</v>
      </c>
    </row>
    <row r="152" spans="1:65" s="2" customFormat="1" ht="24.2" customHeight="1">
      <c r="A152" s="29"/>
      <c r="B152" s="147"/>
      <c r="C152" s="148" t="s">
        <v>249</v>
      </c>
      <c r="D152" s="148" t="s">
        <v>147</v>
      </c>
      <c r="E152" s="149" t="s">
        <v>250</v>
      </c>
      <c r="F152" s="150" t="s">
        <v>251</v>
      </c>
      <c r="G152" s="151" t="s">
        <v>229</v>
      </c>
      <c r="H152" s="152">
        <v>20.428999999999998</v>
      </c>
      <c r="I152" s="153"/>
      <c r="J152" s="154">
        <f>ROUND(I152*H152,2)</f>
        <v>0</v>
      </c>
      <c r="K152" s="155"/>
      <c r="L152" s="30"/>
      <c r="M152" s="156" t="s">
        <v>1</v>
      </c>
      <c r="N152" s="157" t="s">
        <v>42</v>
      </c>
      <c r="O152" s="58"/>
      <c r="P152" s="158">
        <f>O152*H152</f>
        <v>0</v>
      </c>
      <c r="Q152" s="158">
        <v>0</v>
      </c>
      <c r="R152" s="158">
        <f>Q152*H152</f>
        <v>0</v>
      </c>
      <c r="S152" s="158">
        <v>0</v>
      </c>
      <c r="T152" s="159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151</v>
      </c>
      <c r="AT152" s="160" t="s">
        <v>147</v>
      </c>
      <c r="AU152" s="160" t="s">
        <v>152</v>
      </c>
      <c r="AY152" s="14" t="s">
        <v>144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14" t="s">
        <v>152</v>
      </c>
      <c r="BK152" s="161">
        <f>ROUND(I152*H152,2)</f>
        <v>0</v>
      </c>
      <c r="BL152" s="14" t="s">
        <v>151</v>
      </c>
      <c r="BM152" s="160" t="s">
        <v>252</v>
      </c>
    </row>
    <row r="153" spans="1:65" s="12" customFormat="1" ht="25.9" customHeight="1">
      <c r="B153" s="134"/>
      <c r="D153" s="135" t="s">
        <v>75</v>
      </c>
      <c r="E153" s="136" t="s">
        <v>253</v>
      </c>
      <c r="F153" s="136" t="s">
        <v>254</v>
      </c>
      <c r="I153" s="137"/>
      <c r="J153" s="138">
        <f>BK153</f>
        <v>0</v>
      </c>
      <c r="L153" s="134"/>
      <c r="M153" s="139"/>
      <c r="N153" s="140"/>
      <c r="O153" s="140"/>
      <c r="P153" s="141">
        <f>P154</f>
        <v>0</v>
      </c>
      <c r="Q153" s="140"/>
      <c r="R153" s="141">
        <f>R154</f>
        <v>3.6400000000000002E-2</v>
      </c>
      <c r="S153" s="140"/>
      <c r="T153" s="142">
        <f>T154</f>
        <v>0</v>
      </c>
      <c r="AR153" s="135" t="s">
        <v>152</v>
      </c>
      <c r="AT153" s="143" t="s">
        <v>75</v>
      </c>
      <c r="AU153" s="143" t="s">
        <v>76</v>
      </c>
      <c r="AY153" s="135" t="s">
        <v>144</v>
      </c>
      <c r="BK153" s="144">
        <f>BK154</f>
        <v>0</v>
      </c>
    </row>
    <row r="154" spans="1:65" s="12" customFormat="1" ht="22.9" customHeight="1">
      <c r="B154" s="134"/>
      <c r="D154" s="135" t="s">
        <v>75</v>
      </c>
      <c r="E154" s="145" t="s">
        <v>255</v>
      </c>
      <c r="F154" s="145" t="s">
        <v>256</v>
      </c>
      <c r="I154" s="137"/>
      <c r="J154" s="146">
        <f>BK154</f>
        <v>0</v>
      </c>
      <c r="L154" s="134"/>
      <c r="M154" s="139"/>
      <c r="N154" s="140"/>
      <c r="O154" s="140"/>
      <c r="P154" s="141">
        <f>SUM(P155:P157)</f>
        <v>0</v>
      </c>
      <c r="Q154" s="140"/>
      <c r="R154" s="141">
        <f>SUM(R155:R157)</f>
        <v>3.6400000000000002E-2</v>
      </c>
      <c r="S154" s="140"/>
      <c r="T154" s="142">
        <f>SUM(T155:T157)</f>
        <v>0</v>
      </c>
      <c r="AR154" s="135" t="s">
        <v>152</v>
      </c>
      <c r="AT154" s="143" t="s">
        <v>75</v>
      </c>
      <c r="AU154" s="143" t="s">
        <v>84</v>
      </c>
      <c r="AY154" s="135" t="s">
        <v>144</v>
      </c>
      <c r="BK154" s="144">
        <f>SUM(BK155:BK157)</f>
        <v>0</v>
      </c>
    </row>
    <row r="155" spans="1:65" s="2" customFormat="1" ht="21.75" customHeight="1">
      <c r="A155" s="29"/>
      <c r="B155" s="147"/>
      <c r="C155" s="148" t="s">
        <v>257</v>
      </c>
      <c r="D155" s="148" t="s">
        <v>147</v>
      </c>
      <c r="E155" s="149" t="s">
        <v>258</v>
      </c>
      <c r="F155" s="150" t="s">
        <v>259</v>
      </c>
      <c r="G155" s="151" t="s">
        <v>260</v>
      </c>
      <c r="H155" s="152">
        <v>28</v>
      </c>
      <c r="I155" s="153"/>
      <c r="J155" s="154">
        <f>ROUND(I155*H155,2)</f>
        <v>0</v>
      </c>
      <c r="K155" s="155"/>
      <c r="L155" s="30"/>
      <c r="M155" s="156" t="s">
        <v>1</v>
      </c>
      <c r="N155" s="157" t="s">
        <v>42</v>
      </c>
      <c r="O155" s="58"/>
      <c r="P155" s="158">
        <f>O155*H155</f>
        <v>0</v>
      </c>
      <c r="Q155" s="158">
        <v>0</v>
      </c>
      <c r="R155" s="158">
        <f>Q155*H155</f>
        <v>0</v>
      </c>
      <c r="S155" s="158">
        <v>0</v>
      </c>
      <c r="T155" s="159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206</v>
      </c>
      <c r="AT155" s="160" t="s">
        <v>147</v>
      </c>
      <c r="AU155" s="160" t="s">
        <v>152</v>
      </c>
      <c r="AY155" s="14" t="s">
        <v>144</v>
      </c>
      <c r="BE155" s="161">
        <f>IF(N155="základná",J155,0)</f>
        <v>0</v>
      </c>
      <c r="BF155" s="161">
        <f>IF(N155="znížená",J155,0)</f>
        <v>0</v>
      </c>
      <c r="BG155" s="161">
        <f>IF(N155="zákl. prenesená",J155,0)</f>
        <v>0</v>
      </c>
      <c r="BH155" s="161">
        <f>IF(N155="zníž. prenesená",J155,0)</f>
        <v>0</v>
      </c>
      <c r="BI155" s="161">
        <f>IF(N155="nulová",J155,0)</f>
        <v>0</v>
      </c>
      <c r="BJ155" s="14" t="s">
        <v>152</v>
      </c>
      <c r="BK155" s="161">
        <f>ROUND(I155*H155,2)</f>
        <v>0</v>
      </c>
      <c r="BL155" s="14" t="s">
        <v>206</v>
      </c>
      <c r="BM155" s="160" t="s">
        <v>261</v>
      </c>
    </row>
    <row r="156" spans="1:65" s="2" customFormat="1" ht="16.5" customHeight="1">
      <c r="A156" s="29"/>
      <c r="B156" s="147"/>
      <c r="C156" s="162" t="s">
        <v>262</v>
      </c>
      <c r="D156" s="162" t="s">
        <v>263</v>
      </c>
      <c r="E156" s="163" t="s">
        <v>264</v>
      </c>
      <c r="F156" s="164" t="s">
        <v>265</v>
      </c>
      <c r="G156" s="165" t="s">
        <v>260</v>
      </c>
      <c r="H156" s="166">
        <v>28</v>
      </c>
      <c r="I156" s="167"/>
      <c r="J156" s="168">
        <f>ROUND(I156*H156,2)</f>
        <v>0</v>
      </c>
      <c r="K156" s="169"/>
      <c r="L156" s="170"/>
      <c r="M156" s="171" t="s">
        <v>1</v>
      </c>
      <c r="N156" s="172" t="s">
        <v>42</v>
      </c>
      <c r="O156" s="58"/>
      <c r="P156" s="158">
        <f>O156*H156</f>
        <v>0</v>
      </c>
      <c r="Q156" s="158">
        <v>1.2999999999999999E-3</v>
      </c>
      <c r="R156" s="158">
        <f>Q156*H156</f>
        <v>3.6400000000000002E-2</v>
      </c>
      <c r="S156" s="158">
        <v>0</v>
      </c>
      <c r="T156" s="15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266</v>
      </c>
      <c r="AT156" s="160" t="s">
        <v>263</v>
      </c>
      <c r="AU156" s="160" t="s">
        <v>152</v>
      </c>
      <c r="AY156" s="14" t="s">
        <v>144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4" t="s">
        <v>152</v>
      </c>
      <c r="BK156" s="161">
        <f>ROUND(I156*H156,2)</f>
        <v>0</v>
      </c>
      <c r="BL156" s="14" t="s">
        <v>206</v>
      </c>
      <c r="BM156" s="160" t="s">
        <v>267</v>
      </c>
    </row>
    <row r="157" spans="1:65" s="2" customFormat="1" ht="24.2" customHeight="1">
      <c r="A157" s="29"/>
      <c r="B157" s="147"/>
      <c r="C157" s="148" t="s">
        <v>268</v>
      </c>
      <c r="D157" s="148" t="s">
        <v>147</v>
      </c>
      <c r="E157" s="149" t="s">
        <v>269</v>
      </c>
      <c r="F157" s="150" t="s">
        <v>270</v>
      </c>
      <c r="G157" s="151" t="s">
        <v>271</v>
      </c>
      <c r="H157" s="153"/>
      <c r="I157" s="153"/>
      <c r="J157" s="154">
        <f>ROUND(I157*H157,2)</f>
        <v>0</v>
      </c>
      <c r="K157" s="155"/>
      <c r="L157" s="30"/>
      <c r="M157" s="173" t="s">
        <v>1</v>
      </c>
      <c r="N157" s="174" t="s">
        <v>42</v>
      </c>
      <c r="O157" s="175"/>
      <c r="P157" s="176">
        <f>O157*H157</f>
        <v>0</v>
      </c>
      <c r="Q157" s="176">
        <v>0</v>
      </c>
      <c r="R157" s="176">
        <f>Q157*H157</f>
        <v>0</v>
      </c>
      <c r="S157" s="176">
        <v>0</v>
      </c>
      <c r="T157" s="177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206</v>
      </c>
      <c r="AT157" s="160" t="s">
        <v>147</v>
      </c>
      <c r="AU157" s="160" t="s">
        <v>152</v>
      </c>
      <c r="AY157" s="14" t="s">
        <v>144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152</v>
      </c>
      <c r="BK157" s="161">
        <f>ROUND(I157*H157,2)</f>
        <v>0</v>
      </c>
      <c r="BL157" s="14" t="s">
        <v>206</v>
      </c>
      <c r="BM157" s="160" t="s">
        <v>272</v>
      </c>
    </row>
    <row r="158" spans="1:65" s="2" customFormat="1" ht="6.95" customHeight="1">
      <c r="A158" s="29"/>
      <c r="B158" s="47"/>
      <c r="C158" s="48"/>
      <c r="D158" s="48"/>
      <c r="E158" s="48"/>
      <c r="F158" s="48"/>
      <c r="G158" s="48"/>
      <c r="H158" s="48"/>
      <c r="I158" s="48"/>
      <c r="J158" s="48"/>
      <c r="K158" s="48"/>
      <c r="L158" s="30"/>
      <c r="M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</row>
  </sheetData>
  <autoFilter ref="C121:K157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88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273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33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ROUND((SUM(BE122:BE138)),  2)</f>
        <v>0</v>
      </c>
      <c r="G33" s="100"/>
      <c r="H33" s="100"/>
      <c r="I33" s="101">
        <v>0.2</v>
      </c>
      <c r="J33" s="99">
        <f>ROUND(((SUM(BE122:BE138))*I33),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ROUND((SUM(BF122:BF138)),  2)</f>
        <v>0</v>
      </c>
      <c r="G34" s="100"/>
      <c r="H34" s="100"/>
      <c r="I34" s="101">
        <v>0.2</v>
      </c>
      <c r="J34" s="99">
        <f>ROUND(((SUM(BF122:BF138))*I34),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ROUND((SUM(BG122:BG138)),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ROUND((SUM(BH122:BH138)),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ROUND((SUM(BI122:BI138)),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02 - Zateplenie stropu 1.PP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Ľubomír Kollárik - STAVCEN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124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customHeight="1">
      <c r="B98" s="119"/>
      <c r="D98" s="120" t="s">
        <v>125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10" customFormat="1" ht="19.899999999999999" customHeight="1">
      <c r="B99" s="119"/>
      <c r="D99" s="120" t="s">
        <v>126</v>
      </c>
      <c r="E99" s="121"/>
      <c r="F99" s="121"/>
      <c r="G99" s="121"/>
      <c r="H99" s="121"/>
      <c r="I99" s="121"/>
      <c r="J99" s="122">
        <f>J129</f>
        <v>0</v>
      </c>
      <c r="L99" s="119"/>
    </row>
    <row r="100" spans="1:31" s="10" customFormat="1" ht="19.899999999999999" customHeight="1">
      <c r="B100" s="119"/>
      <c r="D100" s="120" t="s">
        <v>127</v>
      </c>
      <c r="E100" s="121"/>
      <c r="F100" s="121"/>
      <c r="G100" s="121"/>
      <c r="H100" s="121"/>
      <c r="I100" s="121"/>
      <c r="J100" s="122">
        <f>J132</f>
        <v>0</v>
      </c>
      <c r="L100" s="119"/>
    </row>
    <row r="101" spans="1:31" s="9" customFormat="1" ht="24.95" customHeight="1">
      <c r="B101" s="115"/>
      <c r="D101" s="116" t="s">
        <v>128</v>
      </c>
      <c r="E101" s="117"/>
      <c r="F101" s="117"/>
      <c r="G101" s="117"/>
      <c r="H101" s="117"/>
      <c r="I101" s="117"/>
      <c r="J101" s="118">
        <f>J134</f>
        <v>0</v>
      </c>
      <c r="L101" s="115"/>
    </row>
    <row r="102" spans="1:31" s="10" customFormat="1" ht="19.899999999999999" customHeight="1">
      <c r="B102" s="119"/>
      <c r="D102" s="120" t="s">
        <v>274</v>
      </c>
      <c r="E102" s="121"/>
      <c r="F102" s="121"/>
      <c r="G102" s="121"/>
      <c r="H102" s="121"/>
      <c r="I102" s="121"/>
      <c r="J102" s="122">
        <f>J135</f>
        <v>0</v>
      </c>
      <c r="L102" s="119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130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2" t="str">
        <f>E7</f>
        <v>Modernizácia obecného úradu</v>
      </c>
      <c r="F112" s="223"/>
      <c r="G112" s="223"/>
      <c r="H112" s="223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117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84" t="str">
        <f>E9</f>
        <v>02 - Zateplenie stropu 1.PP</v>
      </c>
      <c r="F114" s="224"/>
      <c r="G114" s="224"/>
      <c r="H114" s="224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>Kvetoslavov 258</v>
      </c>
      <c r="G116" s="29"/>
      <c r="H116" s="29"/>
      <c r="I116" s="24" t="s">
        <v>21</v>
      </c>
      <c r="J116" s="55" t="str">
        <f>IF(J12="","",J12)</f>
        <v>16. 2. 2022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40.15" customHeight="1">
      <c r="A118" s="29"/>
      <c r="B118" s="30"/>
      <c r="C118" s="24" t="s">
        <v>23</v>
      </c>
      <c r="D118" s="29"/>
      <c r="E118" s="29"/>
      <c r="F118" s="22" t="str">
        <f>E15</f>
        <v>Obec Kvetoslavov, 930 41 Kvetoslavov</v>
      </c>
      <c r="G118" s="29"/>
      <c r="H118" s="29"/>
      <c r="I118" s="24" t="s">
        <v>29</v>
      </c>
      <c r="J118" s="27" t="str">
        <f>E21</f>
        <v>navrhovanieSTAVIEB, Bernolákova č. 4, Senec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25.7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32</v>
      </c>
      <c r="J119" s="27" t="str">
        <f>E24</f>
        <v>Ľubomír Kollárik - STAVCEN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3"/>
      <c r="B121" s="124"/>
      <c r="C121" s="125" t="s">
        <v>131</v>
      </c>
      <c r="D121" s="126" t="s">
        <v>61</v>
      </c>
      <c r="E121" s="126" t="s">
        <v>57</v>
      </c>
      <c r="F121" s="126" t="s">
        <v>58</v>
      </c>
      <c r="G121" s="126" t="s">
        <v>132</v>
      </c>
      <c r="H121" s="126" t="s">
        <v>133</v>
      </c>
      <c r="I121" s="126" t="s">
        <v>134</v>
      </c>
      <c r="J121" s="127" t="s">
        <v>121</v>
      </c>
      <c r="K121" s="128" t="s">
        <v>135</v>
      </c>
      <c r="L121" s="129"/>
      <c r="M121" s="62" t="s">
        <v>1</v>
      </c>
      <c r="N121" s="63" t="s">
        <v>40</v>
      </c>
      <c r="O121" s="63" t="s">
        <v>136</v>
      </c>
      <c r="P121" s="63" t="s">
        <v>137</v>
      </c>
      <c r="Q121" s="63" t="s">
        <v>138</v>
      </c>
      <c r="R121" s="63" t="s">
        <v>139</v>
      </c>
      <c r="S121" s="63" t="s">
        <v>140</v>
      </c>
      <c r="T121" s="64" t="s">
        <v>141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9" customHeight="1">
      <c r="A122" s="29"/>
      <c r="B122" s="30"/>
      <c r="C122" s="69" t="s">
        <v>122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P123+P134</f>
        <v>0</v>
      </c>
      <c r="Q122" s="66"/>
      <c r="R122" s="131">
        <f>R123+R134</f>
        <v>13.729052884</v>
      </c>
      <c r="S122" s="66"/>
      <c r="T122" s="132">
        <f>T123+T134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75</v>
      </c>
      <c r="AU122" s="14" t="s">
        <v>123</v>
      </c>
      <c r="BK122" s="133">
        <f>BK123+BK134</f>
        <v>0</v>
      </c>
    </row>
    <row r="123" spans="1:65" s="12" customFormat="1" ht="25.9" customHeight="1">
      <c r="B123" s="134"/>
      <c r="D123" s="135" t="s">
        <v>75</v>
      </c>
      <c r="E123" s="136" t="s">
        <v>142</v>
      </c>
      <c r="F123" s="136" t="s">
        <v>143</v>
      </c>
      <c r="I123" s="137"/>
      <c r="J123" s="138">
        <f>BK123</f>
        <v>0</v>
      </c>
      <c r="L123" s="134"/>
      <c r="M123" s="139"/>
      <c r="N123" s="140"/>
      <c r="O123" s="140"/>
      <c r="P123" s="141">
        <f>P124+P129+P132</f>
        <v>0</v>
      </c>
      <c r="Q123" s="140"/>
      <c r="R123" s="141">
        <f>R124+R129+R132</f>
        <v>13.642577987999999</v>
      </c>
      <c r="S123" s="140"/>
      <c r="T123" s="142">
        <f>T124+T129+T132</f>
        <v>0</v>
      </c>
      <c r="AR123" s="135" t="s">
        <v>84</v>
      </c>
      <c r="AT123" s="143" t="s">
        <v>75</v>
      </c>
      <c r="AU123" s="143" t="s">
        <v>76</v>
      </c>
      <c r="AY123" s="135" t="s">
        <v>144</v>
      </c>
      <c r="BK123" s="144">
        <f>BK124+BK129+BK132</f>
        <v>0</v>
      </c>
    </row>
    <row r="124" spans="1:65" s="12" customFormat="1" ht="22.9" customHeight="1">
      <c r="B124" s="134"/>
      <c r="D124" s="135" t="s">
        <v>75</v>
      </c>
      <c r="E124" s="145" t="s">
        <v>145</v>
      </c>
      <c r="F124" s="145" t="s">
        <v>146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SUM(P125:P128)</f>
        <v>0</v>
      </c>
      <c r="Q124" s="140"/>
      <c r="R124" s="141">
        <f>SUM(R125:R128)</f>
        <v>6.5618751999999994</v>
      </c>
      <c r="S124" s="140"/>
      <c r="T124" s="142">
        <f>SUM(T125:T128)</f>
        <v>0</v>
      </c>
      <c r="AR124" s="135" t="s">
        <v>84</v>
      </c>
      <c r="AT124" s="143" t="s">
        <v>75</v>
      </c>
      <c r="AU124" s="143" t="s">
        <v>84</v>
      </c>
      <c r="AY124" s="135" t="s">
        <v>144</v>
      </c>
      <c r="BK124" s="144">
        <f>SUM(BK125:BK128)</f>
        <v>0</v>
      </c>
    </row>
    <row r="125" spans="1:65" s="2" customFormat="1" ht="37.9" customHeight="1">
      <c r="A125" s="29"/>
      <c r="B125" s="147"/>
      <c r="C125" s="148" t="s">
        <v>84</v>
      </c>
      <c r="D125" s="148" t="s">
        <v>147</v>
      </c>
      <c r="E125" s="149" t="s">
        <v>275</v>
      </c>
      <c r="F125" s="150" t="s">
        <v>276</v>
      </c>
      <c r="G125" s="151" t="s">
        <v>150</v>
      </c>
      <c r="H125" s="152">
        <v>167.6</v>
      </c>
      <c r="I125" s="153"/>
      <c r="J125" s="154">
        <f>ROUND(I125*H125,2)</f>
        <v>0</v>
      </c>
      <c r="K125" s="155"/>
      <c r="L125" s="30"/>
      <c r="M125" s="156" t="s">
        <v>1</v>
      </c>
      <c r="N125" s="157" t="s">
        <v>42</v>
      </c>
      <c r="O125" s="58"/>
      <c r="P125" s="158">
        <f>O125*H125</f>
        <v>0</v>
      </c>
      <c r="Q125" s="158">
        <v>6.2129999999999998E-3</v>
      </c>
      <c r="R125" s="158">
        <f>Q125*H125</f>
        <v>1.0412987999999999</v>
      </c>
      <c r="S125" s="158">
        <v>0</v>
      </c>
      <c r="T125" s="159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151</v>
      </c>
      <c r="AT125" s="160" t="s">
        <v>147</v>
      </c>
      <c r="AU125" s="160" t="s">
        <v>152</v>
      </c>
      <c r="AY125" s="14" t="s">
        <v>144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4" t="s">
        <v>152</v>
      </c>
      <c r="BK125" s="161">
        <f>ROUND(I125*H125,2)</f>
        <v>0</v>
      </c>
      <c r="BL125" s="14" t="s">
        <v>151</v>
      </c>
      <c r="BM125" s="160" t="s">
        <v>277</v>
      </c>
    </row>
    <row r="126" spans="1:65" s="2" customFormat="1" ht="24.2" customHeight="1">
      <c r="A126" s="29"/>
      <c r="B126" s="147"/>
      <c r="C126" s="148" t="s">
        <v>152</v>
      </c>
      <c r="D126" s="148" t="s">
        <v>147</v>
      </c>
      <c r="E126" s="149" t="s">
        <v>278</v>
      </c>
      <c r="F126" s="150" t="s">
        <v>279</v>
      </c>
      <c r="G126" s="151" t="s">
        <v>150</v>
      </c>
      <c r="H126" s="152">
        <v>167.6</v>
      </c>
      <c r="I126" s="153"/>
      <c r="J126" s="154">
        <f>ROUND(I126*H126,2)</f>
        <v>0</v>
      </c>
      <c r="K126" s="155"/>
      <c r="L126" s="30"/>
      <c r="M126" s="156" t="s">
        <v>1</v>
      </c>
      <c r="N126" s="157" t="s">
        <v>42</v>
      </c>
      <c r="O126" s="58"/>
      <c r="P126" s="158">
        <f>O126*H126</f>
        <v>0</v>
      </c>
      <c r="Q126" s="158">
        <v>4.0000000000000002E-4</v>
      </c>
      <c r="R126" s="158">
        <f>Q126*H126</f>
        <v>6.7040000000000002E-2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151</v>
      </c>
      <c r="AT126" s="160" t="s">
        <v>147</v>
      </c>
      <c r="AU126" s="160" t="s">
        <v>152</v>
      </c>
      <c r="AY126" s="14" t="s">
        <v>144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152</v>
      </c>
      <c r="BK126" s="161">
        <f>ROUND(I126*H126,2)</f>
        <v>0</v>
      </c>
      <c r="BL126" s="14" t="s">
        <v>151</v>
      </c>
      <c r="BM126" s="160" t="s">
        <v>280</v>
      </c>
    </row>
    <row r="127" spans="1:65" s="2" customFormat="1" ht="24.2" customHeight="1">
      <c r="A127" s="29"/>
      <c r="B127" s="147"/>
      <c r="C127" s="148" t="s">
        <v>157</v>
      </c>
      <c r="D127" s="148" t="s">
        <v>147</v>
      </c>
      <c r="E127" s="149" t="s">
        <v>281</v>
      </c>
      <c r="F127" s="150" t="s">
        <v>282</v>
      </c>
      <c r="G127" s="151" t="s">
        <v>150</v>
      </c>
      <c r="H127" s="152">
        <v>167.6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42</v>
      </c>
      <c r="O127" s="58"/>
      <c r="P127" s="158">
        <f>O127*H127</f>
        <v>0</v>
      </c>
      <c r="Q127" s="158">
        <v>4.9500000000000004E-3</v>
      </c>
      <c r="R127" s="158">
        <f>Q127*H127</f>
        <v>0.82962000000000002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151</v>
      </c>
      <c r="AT127" s="160" t="s">
        <v>147</v>
      </c>
      <c r="AU127" s="160" t="s">
        <v>152</v>
      </c>
      <c r="AY127" s="14" t="s">
        <v>144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152</v>
      </c>
      <c r="BK127" s="161">
        <f>ROUND(I127*H127,2)</f>
        <v>0</v>
      </c>
      <c r="BL127" s="14" t="s">
        <v>151</v>
      </c>
      <c r="BM127" s="160" t="s">
        <v>283</v>
      </c>
    </row>
    <row r="128" spans="1:65" s="2" customFormat="1" ht="24.2" customHeight="1">
      <c r="A128" s="29"/>
      <c r="B128" s="147"/>
      <c r="C128" s="148" t="s">
        <v>151</v>
      </c>
      <c r="D128" s="148" t="s">
        <v>147</v>
      </c>
      <c r="E128" s="149" t="s">
        <v>284</v>
      </c>
      <c r="F128" s="150" t="s">
        <v>285</v>
      </c>
      <c r="G128" s="151" t="s">
        <v>150</v>
      </c>
      <c r="H128" s="152">
        <v>167.6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42</v>
      </c>
      <c r="O128" s="58"/>
      <c r="P128" s="158">
        <f>O128*H128</f>
        <v>0</v>
      </c>
      <c r="Q128" s="158">
        <v>2.7588999999999999E-2</v>
      </c>
      <c r="R128" s="158">
        <f>Q128*H128</f>
        <v>4.6239163999999997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151</v>
      </c>
      <c r="AT128" s="160" t="s">
        <v>147</v>
      </c>
      <c r="AU128" s="160" t="s">
        <v>152</v>
      </c>
      <c r="AY128" s="14" t="s">
        <v>144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152</v>
      </c>
      <c r="BK128" s="161">
        <f>ROUND(I128*H128,2)</f>
        <v>0</v>
      </c>
      <c r="BL128" s="14" t="s">
        <v>151</v>
      </c>
      <c r="BM128" s="160" t="s">
        <v>286</v>
      </c>
    </row>
    <row r="129" spans="1:65" s="12" customFormat="1" ht="22.9" customHeight="1">
      <c r="B129" s="134"/>
      <c r="D129" s="135" t="s">
        <v>75</v>
      </c>
      <c r="E129" s="145" t="s">
        <v>179</v>
      </c>
      <c r="F129" s="145" t="s">
        <v>186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SUM(P130:P131)</f>
        <v>0</v>
      </c>
      <c r="Q129" s="140"/>
      <c r="R129" s="141">
        <f>SUM(R130:R131)</f>
        <v>7.080702788</v>
      </c>
      <c r="S129" s="140"/>
      <c r="T129" s="142">
        <f>SUM(T130:T131)</f>
        <v>0</v>
      </c>
      <c r="AR129" s="135" t="s">
        <v>84</v>
      </c>
      <c r="AT129" s="143" t="s">
        <v>75</v>
      </c>
      <c r="AU129" s="143" t="s">
        <v>84</v>
      </c>
      <c r="AY129" s="135" t="s">
        <v>144</v>
      </c>
      <c r="BK129" s="144">
        <f>SUM(BK130:BK131)</f>
        <v>0</v>
      </c>
    </row>
    <row r="130" spans="1:65" s="2" customFormat="1" ht="24.2" customHeight="1">
      <c r="A130" s="29"/>
      <c r="B130" s="147"/>
      <c r="C130" s="148" t="s">
        <v>164</v>
      </c>
      <c r="D130" s="148" t="s">
        <v>147</v>
      </c>
      <c r="E130" s="149" t="s">
        <v>199</v>
      </c>
      <c r="F130" s="150" t="s">
        <v>200</v>
      </c>
      <c r="G130" s="151" t="s">
        <v>150</v>
      </c>
      <c r="H130" s="152">
        <v>167.6</v>
      </c>
      <c r="I130" s="153"/>
      <c r="J130" s="154">
        <f>ROUND(I130*H130,2)</f>
        <v>0</v>
      </c>
      <c r="K130" s="155"/>
      <c r="L130" s="30"/>
      <c r="M130" s="156" t="s">
        <v>1</v>
      </c>
      <c r="N130" s="157" t="s">
        <v>42</v>
      </c>
      <c r="O130" s="58"/>
      <c r="P130" s="158">
        <f>O130*H130</f>
        <v>0</v>
      </c>
      <c r="Q130" s="158">
        <v>4.2198630000000001E-2</v>
      </c>
      <c r="R130" s="158">
        <f>Q130*H130</f>
        <v>7.0724903880000003</v>
      </c>
      <c r="S130" s="158">
        <v>0</v>
      </c>
      <c r="T130" s="159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151</v>
      </c>
      <c r="AT130" s="160" t="s">
        <v>147</v>
      </c>
      <c r="AU130" s="160" t="s">
        <v>152</v>
      </c>
      <c r="AY130" s="14" t="s">
        <v>144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4" t="s">
        <v>152</v>
      </c>
      <c r="BK130" s="161">
        <f>ROUND(I130*H130,2)</f>
        <v>0</v>
      </c>
      <c r="BL130" s="14" t="s">
        <v>151</v>
      </c>
      <c r="BM130" s="160" t="s">
        <v>287</v>
      </c>
    </row>
    <row r="131" spans="1:65" s="2" customFormat="1" ht="16.5" customHeight="1">
      <c r="A131" s="29"/>
      <c r="B131" s="147"/>
      <c r="C131" s="148" t="s">
        <v>145</v>
      </c>
      <c r="D131" s="148" t="s">
        <v>147</v>
      </c>
      <c r="E131" s="149" t="s">
        <v>288</v>
      </c>
      <c r="F131" s="150" t="s">
        <v>289</v>
      </c>
      <c r="G131" s="151" t="s">
        <v>150</v>
      </c>
      <c r="H131" s="152">
        <v>167.6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42</v>
      </c>
      <c r="O131" s="58"/>
      <c r="P131" s="158">
        <f>O131*H131</f>
        <v>0</v>
      </c>
      <c r="Q131" s="158">
        <v>4.8999999999999998E-5</v>
      </c>
      <c r="R131" s="158">
        <f>Q131*H131</f>
        <v>8.2123999999999999E-3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151</v>
      </c>
      <c r="AT131" s="160" t="s">
        <v>147</v>
      </c>
      <c r="AU131" s="160" t="s">
        <v>152</v>
      </c>
      <c r="AY131" s="14" t="s">
        <v>144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152</v>
      </c>
      <c r="BK131" s="161">
        <f>ROUND(I131*H131,2)</f>
        <v>0</v>
      </c>
      <c r="BL131" s="14" t="s">
        <v>151</v>
      </c>
      <c r="BM131" s="160" t="s">
        <v>290</v>
      </c>
    </row>
    <row r="132" spans="1:65" s="12" customFormat="1" ht="22.9" customHeight="1">
      <c r="B132" s="134"/>
      <c r="D132" s="135" t="s">
        <v>75</v>
      </c>
      <c r="E132" s="145" t="s">
        <v>247</v>
      </c>
      <c r="F132" s="145" t="s">
        <v>248</v>
      </c>
      <c r="I132" s="137"/>
      <c r="J132" s="146">
        <f>BK132</f>
        <v>0</v>
      </c>
      <c r="L132" s="134"/>
      <c r="M132" s="139"/>
      <c r="N132" s="140"/>
      <c r="O132" s="140"/>
      <c r="P132" s="141">
        <f>P133</f>
        <v>0</v>
      </c>
      <c r="Q132" s="140"/>
      <c r="R132" s="141">
        <f>R133</f>
        <v>0</v>
      </c>
      <c r="S132" s="140"/>
      <c r="T132" s="142">
        <f>T133</f>
        <v>0</v>
      </c>
      <c r="AR132" s="135" t="s">
        <v>84</v>
      </c>
      <c r="AT132" s="143" t="s">
        <v>75</v>
      </c>
      <c r="AU132" s="143" t="s">
        <v>84</v>
      </c>
      <c r="AY132" s="135" t="s">
        <v>144</v>
      </c>
      <c r="BK132" s="144">
        <f>BK133</f>
        <v>0</v>
      </c>
    </row>
    <row r="133" spans="1:65" s="2" customFormat="1" ht="24.2" customHeight="1">
      <c r="A133" s="29"/>
      <c r="B133" s="147"/>
      <c r="C133" s="148" t="s">
        <v>171</v>
      </c>
      <c r="D133" s="148" t="s">
        <v>147</v>
      </c>
      <c r="E133" s="149" t="s">
        <v>250</v>
      </c>
      <c r="F133" s="150" t="s">
        <v>251</v>
      </c>
      <c r="G133" s="151" t="s">
        <v>229</v>
      </c>
      <c r="H133" s="152">
        <v>13.643000000000001</v>
      </c>
      <c r="I133" s="153"/>
      <c r="J133" s="154">
        <f>ROUND(I133*H133,2)</f>
        <v>0</v>
      </c>
      <c r="K133" s="155"/>
      <c r="L133" s="30"/>
      <c r="M133" s="156" t="s">
        <v>1</v>
      </c>
      <c r="N133" s="157" t="s">
        <v>42</v>
      </c>
      <c r="O133" s="5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151</v>
      </c>
      <c r="AT133" s="160" t="s">
        <v>147</v>
      </c>
      <c r="AU133" s="160" t="s">
        <v>152</v>
      </c>
      <c r="AY133" s="14" t="s">
        <v>144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4" t="s">
        <v>152</v>
      </c>
      <c r="BK133" s="161">
        <f>ROUND(I133*H133,2)</f>
        <v>0</v>
      </c>
      <c r="BL133" s="14" t="s">
        <v>151</v>
      </c>
      <c r="BM133" s="160" t="s">
        <v>291</v>
      </c>
    </row>
    <row r="134" spans="1:65" s="12" customFormat="1" ht="25.9" customHeight="1">
      <c r="B134" s="134"/>
      <c r="D134" s="135" t="s">
        <v>75</v>
      </c>
      <c r="E134" s="136" t="s">
        <v>253</v>
      </c>
      <c r="F134" s="136" t="s">
        <v>254</v>
      </c>
      <c r="I134" s="137"/>
      <c r="J134" s="138">
        <f>BK134</f>
        <v>0</v>
      </c>
      <c r="L134" s="134"/>
      <c r="M134" s="139"/>
      <c r="N134" s="140"/>
      <c r="O134" s="140"/>
      <c r="P134" s="141">
        <f>P135</f>
        <v>0</v>
      </c>
      <c r="Q134" s="140"/>
      <c r="R134" s="141">
        <f>R135</f>
        <v>8.6474895999999982E-2</v>
      </c>
      <c r="S134" s="140"/>
      <c r="T134" s="142">
        <f>T135</f>
        <v>0</v>
      </c>
      <c r="AR134" s="135" t="s">
        <v>152</v>
      </c>
      <c r="AT134" s="143" t="s">
        <v>75</v>
      </c>
      <c r="AU134" s="143" t="s">
        <v>76</v>
      </c>
      <c r="AY134" s="135" t="s">
        <v>144</v>
      </c>
      <c r="BK134" s="144">
        <f>BK135</f>
        <v>0</v>
      </c>
    </row>
    <row r="135" spans="1:65" s="12" customFormat="1" ht="22.9" customHeight="1">
      <c r="B135" s="134"/>
      <c r="D135" s="135" t="s">
        <v>75</v>
      </c>
      <c r="E135" s="145" t="s">
        <v>292</v>
      </c>
      <c r="F135" s="145" t="s">
        <v>293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SUM(P136:P138)</f>
        <v>0</v>
      </c>
      <c r="Q135" s="140"/>
      <c r="R135" s="141">
        <f>SUM(R136:R138)</f>
        <v>8.6474895999999982E-2</v>
      </c>
      <c r="S135" s="140"/>
      <c r="T135" s="142">
        <f>SUM(T136:T138)</f>
        <v>0</v>
      </c>
      <c r="AR135" s="135" t="s">
        <v>152</v>
      </c>
      <c r="AT135" s="143" t="s">
        <v>75</v>
      </c>
      <c r="AU135" s="143" t="s">
        <v>84</v>
      </c>
      <c r="AY135" s="135" t="s">
        <v>144</v>
      </c>
      <c r="BK135" s="144">
        <f>SUM(BK136:BK138)</f>
        <v>0</v>
      </c>
    </row>
    <row r="136" spans="1:65" s="2" customFormat="1" ht="37.9" customHeight="1">
      <c r="A136" s="29"/>
      <c r="B136" s="147"/>
      <c r="C136" s="148" t="s">
        <v>175</v>
      </c>
      <c r="D136" s="148" t="s">
        <v>147</v>
      </c>
      <c r="E136" s="149" t="s">
        <v>294</v>
      </c>
      <c r="F136" s="150" t="s">
        <v>295</v>
      </c>
      <c r="G136" s="151" t="s">
        <v>150</v>
      </c>
      <c r="H136" s="152">
        <v>167.6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42</v>
      </c>
      <c r="O136" s="58"/>
      <c r="P136" s="158">
        <f>O136*H136</f>
        <v>0</v>
      </c>
      <c r="Q136" s="158">
        <v>2.2948000000000001E-4</v>
      </c>
      <c r="R136" s="158">
        <f>Q136*H136</f>
        <v>3.8460847999999999E-2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206</v>
      </c>
      <c r="AT136" s="160" t="s">
        <v>147</v>
      </c>
      <c r="AU136" s="160" t="s">
        <v>152</v>
      </c>
      <c r="AY136" s="14" t="s">
        <v>144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152</v>
      </c>
      <c r="BK136" s="161">
        <f>ROUND(I136*H136,2)</f>
        <v>0</v>
      </c>
      <c r="BL136" s="14" t="s">
        <v>206</v>
      </c>
      <c r="BM136" s="160" t="s">
        <v>296</v>
      </c>
    </row>
    <row r="137" spans="1:65" s="2" customFormat="1" ht="37.9" customHeight="1">
      <c r="A137" s="29"/>
      <c r="B137" s="147"/>
      <c r="C137" s="148" t="s">
        <v>179</v>
      </c>
      <c r="D137" s="148" t="s">
        <v>147</v>
      </c>
      <c r="E137" s="149" t="s">
        <v>297</v>
      </c>
      <c r="F137" s="150" t="s">
        <v>298</v>
      </c>
      <c r="G137" s="151" t="s">
        <v>150</v>
      </c>
      <c r="H137" s="152">
        <v>167.6</v>
      </c>
      <c r="I137" s="153"/>
      <c r="J137" s="154">
        <f>ROUND(I137*H137,2)</f>
        <v>0</v>
      </c>
      <c r="K137" s="155"/>
      <c r="L137" s="30"/>
      <c r="M137" s="156" t="s">
        <v>1</v>
      </c>
      <c r="N137" s="157" t="s">
        <v>42</v>
      </c>
      <c r="O137" s="58"/>
      <c r="P137" s="158">
        <f>O137*H137</f>
        <v>0</v>
      </c>
      <c r="Q137" s="158">
        <v>2.8447999999999999E-4</v>
      </c>
      <c r="R137" s="158">
        <f>Q137*H137</f>
        <v>4.7678847999999996E-2</v>
      </c>
      <c r="S137" s="158">
        <v>0</v>
      </c>
      <c r="T137" s="15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206</v>
      </c>
      <c r="AT137" s="160" t="s">
        <v>147</v>
      </c>
      <c r="AU137" s="160" t="s">
        <v>152</v>
      </c>
      <c r="AY137" s="14" t="s">
        <v>144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4" t="s">
        <v>152</v>
      </c>
      <c r="BK137" s="161">
        <f>ROUND(I137*H137,2)</f>
        <v>0</v>
      </c>
      <c r="BL137" s="14" t="s">
        <v>206</v>
      </c>
      <c r="BM137" s="160" t="s">
        <v>299</v>
      </c>
    </row>
    <row r="138" spans="1:65" s="2" customFormat="1" ht="24.2" customHeight="1">
      <c r="A138" s="29"/>
      <c r="B138" s="147"/>
      <c r="C138" s="148" t="s">
        <v>110</v>
      </c>
      <c r="D138" s="148" t="s">
        <v>147</v>
      </c>
      <c r="E138" s="149" t="s">
        <v>300</v>
      </c>
      <c r="F138" s="150" t="s">
        <v>301</v>
      </c>
      <c r="G138" s="151" t="s">
        <v>150</v>
      </c>
      <c r="H138" s="152">
        <v>167.6</v>
      </c>
      <c r="I138" s="153"/>
      <c r="J138" s="154">
        <f>ROUND(I138*H138,2)</f>
        <v>0</v>
      </c>
      <c r="K138" s="155"/>
      <c r="L138" s="30"/>
      <c r="M138" s="173" t="s">
        <v>1</v>
      </c>
      <c r="N138" s="174" t="s">
        <v>42</v>
      </c>
      <c r="O138" s="175"/>
      <c r="P138" s="176">
        <f>O138*H138</f>
        <v>0</v>
      </c>
      <c r="Q138" s="176">
        <v>1.9999999999999999E-6</v>
      </c>
      <c r="R138" s="176">
        <f>Q138*H138</f>
        <v>3.3519999999999996E-4</v>
      </c>
      <c r="S138" s="176">
        <v>0</v>
      </c>
      <c r="T138" s="177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206</v>
      </c>
      <c r="AT138" s="160" t="s">
        <v>147</v>
      </c>
      <c r="AU138" s="160" t="s">
        <v>152</v>
      </c>
      <c r="AY138" s="14" t="s">
        <v>144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152</v>
      </c>
      <c r="BK138" s="161">
        <f>ROUND(I138*H138,2)</f>
        <v>0</v>
      </c>
      <c r="BL138" s="14" t="s">
        <v>206</v>
      </c>
      <c r="BM138" s="160" t="s">
        <v>302</v>
      </c>
    </row>
    <row r="139" spans="1:65" s="2" customFormat="1" ht="6.95" customHeight="1">
      <c r="A139" s="29"/>
      <c r="B139" s="47"/>
      <c r="C139" s="48"/>
      <c r="D139" s="48"/>
      <c r="E139" s="48"/>
      <c r="F139" s="48"/>
      <c r="G139" s="48"/>
      <c r="H139" s="48"/>
      <c r="I139" s="48"/>
      <c r="J139" s="48"/>
      <c r="K139" s="48"/>
      <c r="L139" s="30"/>
      <c r="M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</sheetData>
  <autoFilter ref="C121:K138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91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303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33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ROUND((SUM(BE123:BE188)),  2)</f>
        <v>0</v>
      </c>
      <c r="G33" s="100"/>
      <c r="H33" s="100"/>
      <c r="I33" s="101">
        <v>0.2</v>
      </c>
      <c r="J33" s="99">
        <f>ROUND(((SUM(BE123:BE188))*I33),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ROUND((SUM(BF123:BF188)),  2)</f>
        <v>0</v>
      </c>
      <c r="G34" s="100"/>
      <c r="H34" s="100"/>
      <c r="I34" s="101">
        <v>0.2</v>
      </c>
      <c r="J34" s="99">
        <f>ROUND(((SUM(BF123:BF188))*I34),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ROUND((SUM(BG123:BG188)),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ROUND((SUM(BH123:BH188)),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ROUND((SUM(BI123:BI188)),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03 - Zateplenie striech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Ľubomír Kollárik - STAVCEN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128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899999999999999" customHeight="1">
      <c r="B98" s="119"/>
      <c r="D98" s="120" t="s">
        <v>304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899999999999999" customHeight="1">
      <c r="B99" s="119"/>
      <c r="D99" s="120" t="s">
        <v>305</v>
      </c>
      <c r="E99" s="121"/>
      <c r="F99" s="121"/>
      <c r="G99" s="121"/>
      <c r="H99" s="121"/>
      <c r="I99" s="121"/>
      <c r="J99" s="122">
        <f>J145</f>
        <v>0</v>
      </c>
      <c r="L99" s="119"/>
    </row>
    <row r="100" spans="1:31" s="10" customFormat="1" ht="19.899999999999999" customHeight="1">
      <c r="B100" s="119"/>
      <c r="D100" s="120" t="s">
        <v>306</v>
      </c>
      <c r="E100" s="121"/>
      <c r="F100" s="121"/>
      <c r="G100" s="121"/>
      <c r="H100" s="121"/>
      <c r="I100" s="121"/>
      <c r="J100" s="122">
        <f>J151</f>
        <v>0</v>
      </c>
      <c r="L100" s="119"/>
    </row>
    <row r="101" spans="1:31" s="10" customFormat="1" ht="19.899999999999999" customHeight="1">
      <c r="B101" s="119"/>
      <c r="D101" s="120" t="s">
        <v>129</v>
      </c>
      <c r="E101" s="121"/>
      <c r="F101" s="121"/>
      <c r="G101" s="121"/>
      <c r="H101" s="121"/>
      <c r="I101" s="121"/>
      <c r="J101" s="122">
        <f>J176</f>
        <v>0</v>
      </c>
      <c r="L101" s="119"/>
    </row>
    <row r="102" spans="1:31" s="9" customFormat="1" ht="24.95" customHeight="1">
      <c r="B102" s="115"/>
      <c r="D102" s="116" t="s">
        <v>307</v>
      </c>
      <c r="E102" s="117"/>
      <c r="F102" s="117"/>
      <c r="G102" s="117"/>
      <c r="H102" s="117"/>
      <c r="I102" s="117"/>
      <c r="J102" s="118">
        <f>J180</f>
        <v>0</v>
      </c>
      <c r="L102" s="115"/>
    </row>
    <row r="103" spans="1:31" s="10" customFormat="1" ht="19.899999999999999" customHeight="1">
      <c r="B103" s="119"/>
      <c r="D103" s="120" t="s">
        <v>308</v>
      </c>
      <c r="E103" s="121"/>
      <c r="F103" s="121"/>
      <c r="G103" s="121"/>
      <c r="H103" s="121"/>
      <c r="I103" s="121"/>
      <c r="J103" s="122">
        <f>J181</f>
        <v>0</v>
      </c>
      <c r="L103" s="119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130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15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22" t="str">
        <f>E7</f>
        <v>Modernizácia obecného úradu</v>
      </c>
      <c r="F113" s="223"/>
      <c r="G113" s="223"/>
      <c r="H113" s="223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117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84" t="str">
        <f>E9</f>
        <v>03 - Zateplenie striech</v>
      </c>
      <c r="F115" s="224"/>
      <c r="G115" s="224"/>
      <c r="H115" s="224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19</v>
      </c>
      <c r="D117" s="29"/>
      <c r="E117" s="29"/>
      <c r="F117" s="22" t="str">
        <f>F12</f>
        <v>Kvetoslavov 258</v>
      </c>
      <c r="G117" s="29"/>
      <c r="H117" s="29"/>
      <c r="I117" s="24" t="s">
        <v>21</v>
      </c>
      <c r="J117" s="55" t="str">
        <f>IF(J12="","",J12)</f>
        <v>16. 2. 2022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40.15" customHeight="1">
      <c r="A119" s="29"/>
      <c r="B119" s="30"/>
      <c r="C119" s="24" t="s">
        <v>23</v>
      </c>
      <c r="D119" s="29"/>
      <c r="E119" s="29"/>
      <c r="F119" s="22" t="str">
        <f>E15</f>
        <v>Obec Kvetoslavov, 930 41 Kvetoslavov</v>
      </c>
      <c r="G119" s="29"/>
      <c r="H119" s="29"/>
      <c r="I119" s="24" t="s">
        <v>29</v>
      </c>
      <c r="J119" s="27" t="str">
        <f>E21</f>
        <v>navrhovanieSTAVIEB, Bernolákova č. 4, Senec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25.7" customHeight="1">
      <c r="A120" s="29"/>
      <c r="B120" s="30"/>
      <c r="C120" s="24" t="s">
        <v>27</v>
      </c>
      <c r="D120" s="29"/>
      <c r="E120" s="29"/>
      <c r="F120" s="22" t="str">
        <f>IF(E18="","",E18)</f>
        <v>Vyplň údaj</v>
      </c>
      <c r="G120" s="29"/>
      <c r="H120" s="29"/>
      <c r="I120" s="24" t="s">
        <v>32</v>
      </c>
      <c r="J120" s="27" t="str">
        <f>E24</f>
        <v>Ľubomír Kollárik - STAVCEN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3"/>
      <c r="B122" s="124"/>
      <c r="C122" s="125" t="s">
        <v>131</v>
      </c>
      <c r="D122" s="126" t="s">
        <v>61</v>
      </c>
      <c r="E122" s="126" t="s">
        <v>57</v>
      </c>
      <c r="F122" s="126" t="s">
        <v>58</v>
      </c>
      <c r="G122" s="126" t="s">
        <v>132</v>
      </c>
      <c r="H122" s="126" t="s">
        <v>133</v>
      </c>
      <c r="I122" s="126" t="s">
        <v>134</v>
      </c>
      <c r="J122" s="127" t="s">
        <v>121</v>
      </c>
      <c r="K122" s="128" t="s">
        <v>135</v>
      </c>
      <c r="L122" s="129"/>
      <c r="M122" s="62" t="s">
        <v>1</v>
      </c>
      <c r="N122" s="63" t="s">
        <v>40</v>
      </c>
      <c r="O122" s="63" t="s">
        <v>136</v>
      </c>
      <c r="P122" s="63" t="s">
        <v>137</v>
      </c>
      <c r="Q122" s="63" t="s">
        <v>138</v>
      </c>
      <c r="R122" s="63" t="s">
        <v>139</v>
      </c>
      <c r="S122" s="63" t="s">
        <v>140</v>
      </c>
      <c r="T122" s="64" t="s">
        <v>141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9" customHeight="1">
      <c r="A123" s="29"/>
      <c r="B123" s="30"/>
      <c r="C123" s="69" t="s">
        <v>122</v>
      </c>
      <c r="D123" s="29"/>
      <c r="E123" s="29"/>
      <c r="F123" s="29"/>
      <c r="G123" s="29"/>
      <c r="H123" s="29"/>
      <c r="I123" s="29"/>
      <c r="J123" s="130">
        <f>BK123</f>
        <v>0</v>
      </c>
      <c r="K123" s="29"/>
      <c r="L123" s="30"/>
      <c r="M123" s="65"/>
      <c r="N123" s="56"/>
      <c r="O123" s="66"/>
      <c r="P123" s="131">
        <f>P124+P180</f>
        <v>0</v>
      </c>
      <c r="Q123" s="66"/>
      <c r="R123" s="131">
        <f>R124+R180</f>
        <v>9.2546045503749994</v>
      </c>
      <c r="S123" s="66"/>
      <c r="T123" s="132">
        <f>T124+T180</f>
        <v>0.88703662000000028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75</v>
      </c>
      <c r="AU123" s="14" t="s">
        <v>123</v>
      </c>
      <c r="BK123" s="133">
        <f>BK124+BK180</f>
        <v>0</v>
      </c>
    </row>
    <row r="124" spans="1:65" s="12" customFormat="1" ht="25.9" customHeight="1">
      <c r="B124" s="134"/>
      <c r="D124" s="135" t="s">
        <v>75</v>
      </c>
      <c r="E124" s="136" t="s">
        <v>253</v>
      </c>
      <c r="F124" s="136" t="s">
        <v>254</v>
      </c>
      <c r="I124" s="137"/>
      <c r="J124" s="138">
        <f>BK124</f>
        <v>0</v>
      </c>
      <c r="L124" s="134"/>
      <c r="M124" s="139"/>
      <c r="N124" s="140"/>
      <c r="O124" s="140"/>
      <c r="P124" s="141">
        <f>P125+P145+P151+P176</f>
        <v>0</v>
      </c>
      <c r="Q124" s="140"/>
      <c r="R124" s="141">
        <f>R125+R145+R151+R176</f>
        <v>9.2546045503749994</v>
      </c>
      <c r="S124" s="140"/>
      <c r="T124" s="142">
        <f>T125+T145+T151+T176</f>
        <v>0.56357662000000019</v>
      </c>
      <c r="AR124" s="135" t="s">
        <v>152</v>
      </c>
      <c r="AT124" s="143" t="s">
        <v>75</v>
      </c>
      <c r="AU124" s="143" t="s">
        <v>76</v>
      </c>
      <c r="AY124" s="135" t="s">
        <v>144</v>
      </c>
      <c r="BK124" s="144">
        <f>BK125+BK145+BK151+BK176</f>
        <v>0</v>
      </c>
    </row>
    <row r="125" spans="1:65" s="12" customFormat="1" ht="22.9" customHeight="1">
      <c r="B125" s="134"/>
      <c r="D125" s="135" t="s">
        <v>75</v>
      </c>
      <c r="E125" s="145" t="s">
        <v>309</v>
      </c>
      <c r="F125" s="145" t="s">
        <v>310</v>
      </c>
      <c r="I125" s="137"/>
      <c r="J125" s="146">
        <f>BK125</f>
        <v>0</v>
      </c>
      <c r="L125" s="134"/>
      <c r="M125" s="139"/>
      <c r="N125" s="140"/>
      <c r="O125" s="140"/>
      <c r="P125" s="141">
        <f>SUM(P126:P144)</f>
        <v>0</v>
      </c>
      <c r="Q125" s="140"/>
      <c r="R125" s="141">
        <f>SUM(R126:R144)</f>
        <v>5.0831393432250005</v>
      </c>
      <c r="S125" s="140"/>
      <c r="T125" s="142">
        <f>SUM(T126:T144)</f>
        <v>0</v>
      </c>
      <c r="AR125" s="135" t="s">
        <v>152</v>
      </c>
      <c r="AT125" s="143" t="s">
        <v>75</v>
      </c>
      <c r="AU125" s="143" t="s">
        <v>84</v>
      </c>
      <c r="AY125" s="135" t="s">
        <v>144</v>
      </c>
      <c r="BK125" s="144">
        <f>SUM(BK126:BK144)</f>
        <v>0</v>
      </c>
    </row>
    <row r="126" spans="1:65" s="2" customFormat="1" ht="21.75" customHeight="1">
      <c r="A126" s="29"/>
      <c r="B126" s="147"/>
      <c r="C126" s="148" t="s">
        <v>84</v>
      </c>
      <c r="D126" s="148" t="s">
        <v>147</v>
      </c>
      <c r="E126" s="149" t="s">
        <v>311</v>
      </c>
      <c r="F126" s="150" t="s">
        <v>312</v>
      </c>
      <c r="G126" s="151" t="s">
        <v>150</v>
      </c>
      <c r="H126" s="152">
        <v>546.77599999999995</v>
      </c>
      <c r="I126" s="153"/>
      <c r="J126" s="154">
        <f t="shared" ref="J126:J144" si="0">ROUND(I126*H126,2)</f>
        <v>0</v>
      </c>
      <c r="K126" s="155"/>
      <c r="L126" s="30"/>
      <c r="M126" s="156" t="s">
        <v>1</v>
      </c>
      <c r="N126" s="157" t="s">
        <v>42</v>
      </c>
      <c r="O126" s="58"/>
      <c r="P126" s="158">
        <f t="shared" ref="P126:P144" si="1">O126*H126</f>
        <v>0</v>
      </c>
      <c r="Q126" s="158">
        <v>1.9999999999999999E-6</v>
      </c>
      <c r="R126" s="158">
        <f t="shared" ref="R126:R144" si="2">Q126*H126</f>
        <v>1.0935519999999998E-3</v>
      </c>
      <c r="S126" s="158">
        <v>0</v>
      </c>
      <c r="T126" s="159">
        <f t="shared" ref="T126:T144" si="3"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206</v>
      </c>
      <c r="AT126" s="160" t="s">
        <v>147</v>
      </c>
      <c r="AU126" s="160" t="s">
        <v>152</v>
      </c>
      <c r="AY126" s="14" t="s">
        <v>144</v>
      </c>
      <c r="BE126" s="161">
        <f t="shared" ref="BE126:BE144" si="4">IF(N126="základná",J126,0)</f>
        <v>0</v>
      </c>
      <c r="BF126" s="161">
        <f t="shared" ref="BF126:BF144" si="5">IF(N126="znížená",J126,0)</f>
        <v>0</v>
      </c>
      <c r="BG126" s="161">
        <f t="shared" ref="BG126:BG144" si="6">IF(N126="zákl. prenesená",J126,0)</f>
        <v>0</v>
      </c>
      <c r="BH126" s="161">
        <f t="shared" ref="BH126:BH144" si="7">IF(N126="zníž. prenesená",J126,0)</f>
        <v>0</v>
      </c>
      <c r="BI126" s="161">
        <f t="shared" ref="BI126:BI144" si="8">IF(N126="nulová",J126,0)</f>
        <v>0</v>
      </c>
      <c r="BJ126" s="14" t="s">
        <v>152</v>
      </c>
      <c r="BK126" s="161">
        <f t="shared" ref="BK126:BK144" si="9">ROUND(I126*H126,2)</f>
        <v>0</v>
      </c>
      <c r="BL126" s="14" t="s">
        <v>206</v>
      </c>
      <c r="BM126" s="160" t="s">
        <v>313</v>
      </c>
    </row>
    <row r="127" spans="1:65" s="2" customFormat="1" ht="24.2" customHeight="1">
      <c r="A127" s="29"/>
      <c r="B127" s="147"/>
      <c r="C127" s="162" t="s">
        <v>152</v>
      </c>
      <c r="D127" s="162" t="s">
        <v>263</v>
      </c>
      <c r="E127" s="163" t="s">
        <v>314</v>
      </c>
      <c r="F127" s="164" t="s">
        <v>315</v>
      </c>
      <c r="G127" s="165" t="s">
        <v>150</v>
      </c>
      <c r="H127" s="166">
        <v>628.79200000000003</v>
      </c>
      <c r="I127" s="167"/>
      <c r="J127" s="168">
        <f t="shared" si="0"/>
        <v>0</v>
      </c>
      <c r="K127" s="169"/>
      <c r="L127" s="170"/>
      <c r="M127" s="171" t="s">
        <v>1</v>
      </c>
      <c r="N127" s="172" t="s">
        <v>42</v>
      </c>
      <c r="O127" s="58"/>
      <c r="P127" s="158">
        <f t="shared" si="1"/>
        <v>0</v>
      </c>
      <c r="Q127" s="158">
        <v>1.9000000000000001E-4</v>
      </c>
      <c r="R127" s="158">
        <f t="shared" si="2"/>
        <v>0.11947048000000002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266</v>
      </c>
      <c r="AT127" s="160" t="s">
        <v>263</v>
      </c>
      <c r="AU127" s="160" t="s">
        <v>152</v>
      </c>
      <c r="AY127" s="14" t="s">
        <v>144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152</v>
      </c>
      <c r="BK127" s="161">
        <f t="shared" si="9"/>
        <v>0</v>
      </c>
      <c r="BL127" s="14" t="s">
        <v>206</v>
      </c>
      <c r="BM127" s="160" t="s">
        <v>316</v>
      </c>
    </row>
    <row r="128" spans="1:65" s="2" customFormat="1" ht="24.2" customHeight="1">
      <c r="A128" s="29"/>
      <c r="B128" s="147"/>
      <c r="C128" s="148" t="s">
        <v>157</v>
      </c>
      <c r="D128" s="148" t="s">
        <v>147</v>
      </c>
      <c r="E128" s="149" t="s">
        <v>317</v>
      </c>
      <c r="F128" s="150" t="s">
        <v>318</v>
      </c>
      <c r="G128" s="151" t="s">
        <v>150</v>
      </c>
      <c r="H128" s="152">
        <v>458.84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42</v>
      </c>
      <c r="O128" s="58"/>
      <c r="P128" s="158">
        <f t="shared" si="1"/>
        <v>0</v>
      </c>
      <c r="Q128" s="158">
        <v>7.6000000000000004E-5</v>
      </c>
      <c r="R128" s="158">
        <f t="shared" si="2"/>
        <v>3.4871840000000001E-2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206</v>
      </c>
      <c r="AT128" s="160" t="s">
        <v>147</v>
      </c>
      <c r="AU128" s="160" t="s">
        <v>152</v>
      </c>
      <c r="AY128" s="14" t="s">
        <v>144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152</v>
      </c>
      <c r="BK128" s="161">
        <f t="shared" si="9"/>
        <v>0</v>
      </c>
      <c r="BL128" s="14" t="s">
        <v>206</v>
      </c>
      <c r="BM128" s="160" t="s">
        <v>319</v>
      </c>
    </row>
    <row r="129" spans="1:65" s="2" customFormat="1" ht="24.2" customHeight="1">
      <c r="A129" s="29"/>
      <c r="B129" s="147"/>
      <c r="C129" s="162" t="s">
        <v>151</v>
      </c>
      <c r="D129" s="162" t="s">
        <v>263</v>
      </c>
      <c r="E129" s="163" t="s">
        <v>320</v>
      </c>
      <c r="F129" s="164" t="s">
        <v>321</v>
      </c>
      <c r="G129" s="165" t="s">
        <v>150</v>
      </c>
      <c r="H129" s="166">
        <v>527.66600000000005</v>
      </c>
      <c r="I129" s="167"/>
      <c r="J129" s="168">
        <f t="shared" si="0"/>
        <v>0</v>
      </c>
      <c r="K129" s="169"/>
      <c r="L129" s="170"/>
      <c r="M129" s="171" t="s">
        <v>1</v>
      </c>
      <c r="N129" s="172" t="s">
        <v>42</v>
      </c>
      <c r="O129" s="58"/>
      <c r="P129" s="158">
        <f t="shared" si="1"/>
        <v>0</v>
      </c>
      <c r="Q129" s="158">
        <v>1.9E-3</v>
      </c>
      <c r="R129" s="158">
        <f t="shared" si="2"/>
        <v>1.0025654000000002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266</v>
      </c>
      <c r="AT129" s="160" t="s">
        <v>263</v>
      </c>
      <c r="AU129" s="160" t="s">
        <v>152</v>
      </c>
      <c r="AY129" s="14" t="s">
        <v>144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152</v>
      </c>
      <c r="BK129" s="161">
        <f t="shared" si="9"/>
        <v>0</v>
      </c>
      <c r="BL129" s="14" t="s">
        <v>206</v>
      </c>
      <c r="BM129" s="160" t="s">
        <v>322</v>
      </c>
    </row>
    <row r="130" spans="1:65" s="2" customFormat="1" ht="16.5" customHeight="1">
      <c r="A130" s="29"/>
      <c r="B130" s="147"/>
      <c r="C130" s="162" t="s">
        <v>164</v>
      </c>
      <c r="D130" s="162" t="s">
        <v>263</v>
      </c>
      <c r="E130" s="163" t="s">
        <v>323</v>
      </c>
      <c r="F130" s="164" t="s">
        <v>324</v>
      </c>
      <c r="G130" s="165" t="s">
        <v>260</v>
      </c>
      <c r="H130" s="166">
        <v>1441</v>
      </c>
      <c r="I130" s="167"/>
      <c r="J130" s="168">
        <f t="shared" si="0"/>
        <v>0</v>
      </c>
      <c r="K130" s="169"/>
      <c r="L130" s="170"/>
      <c r="M130" s="171" t="s">
        <v>1</v>
      </c>
      <c r="N130" s="172" t="s">
        <v>42</v>
      </c>
      <c r="O130" s="58"/>
      <c r="P130" s="158">
        <f t="shared" si="1"/>
        <v>0</v>
      </c>
      <c r="Q130" s="158">
        <v>1.4999999999999999E-4</v>
      </c>
      <c r="R130" s="158">
        <f t="shared" si="2"/>
        <v>0.21614999999999998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266</v>
      </c>
      <c r="AT130" s="160" t="s">
        <v>263</v>
      </c>
      <c r="AU130" s="160" t="s">
        <v>152</v>
      </c>
      <c r="AY130" s="14" t="s">
        <v>144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152</v>
      </c>
      <c r="BK130" s="161">
        <f t="shared" si="9"/>
        <v>0</v>
      </c>
      <c r="BL130" s="14" t="s">
        <v>206</v>
      </c>
      <c r="BM130" s="160" t="s">
        <v>325</v>
      </c>
    </row>
    <row r="131" spans="1:65" s="2" customFormat="1" ht="24.2" customHeight="1">
      <c r="A131" s="29"/>
      <c r="B131" s="147"/>
      <c r="C131" s="148" t="s">
        <v>145</v>
      </c>
      <c r="D131" s="148" t="s">
        <v>147</v>
      </c>
      <c r="E131" s="149" t="s">
        <v>326</v>
      </c>
      <c r="F131" s="150" t="s">
        <v>327</v>
      </c>
      <c r="G131" s="151" t="s">
        <v>213</v>
      </c>
      <c r="H131" s="152">
        <v>96.71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42</v>
      </c>
      <c r="O131" s="58"/>
      <c r="P131" s="158">
        <f t="shared" si="1"/>
        <v>0</v>
      </c>
      <c r="Q131" s="158">
        <v>2.495E-5</v>
      </c>
      <c r="R131" s="158">
        <f t="shared" si="2"/>
        <v>2.4129144999999997E-3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206</v>
      </c>
      <c r="AT131" s="160" t="s">
        <v>147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206</v>
      </c>
      <c r="BM131" s="160" t="s">
        <v>328</v>
      </c>
    </row>
    <row r="132" spans="1:65" s="2" customFormat="1" ht="24.2" customHeight="1">
      <c r="A132" s="29"/>
      <c r="B132" s="147"/>
      <c r="C132" s="162" t="s">
        <v>171</v>
      </c>
      <c r="D132" s="162" t="s">
        <v>263</v>
      </c>
      <c r="E132" s="163" t="s">
        <v>329</v>
      </c>
      <c r="F132" s="164" t="s">
        <v>330</v>
      </c>
      <c r="G132" s="165" t="s">
        <v>213</v>
      </c>
      <c r="H132" s="166">
        <v>101.54600000000001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42</v>
      </c>
      <c r="O132" s="58"/>
      <c r="P132" s="158">
        <f t="shared" si="1"/>
        <v>0</v>
      </c>
      <c r="Q132" s="158">
        <v>3.3E-4</v>
      </c>
      <c r="R132" s="158">
        <f t="shared" si="2"/>
        <v>3.3510180000000001E-2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266</v>
      </c>
      <c r="AT132" s="160" t="s">
        <v>263</v>
      </c>
      <c r="AU132" s="160" t="s">
        <v>152</v>
      </c>
      <c r="AY132" s="14" t="s">
        <v>144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152</v>
      </c>
      <c r="BK132" s="161">
        <f t="shared" si="9"/>
        <v>0</v>
      </c>
      <c r="BL132" s="14" t="s">
        <v>206</v>
      </c>
      <c r="BM132" s="160" t="s">
        <v>331</v>
      </c>
    </row>
    <row r="133" spans="1:65" s="2" customFormat="1" ht="16.5" customHeight="1">
      <c r="A133" s="29"/>
      <c r="B133" s="147"/>
      <c r="C133" s="162" t="s">
        <v>175</v>
      </c>
      <c r="D133" s="162" t="s">
        <v>263</v>
      </c>
      <c r="E133" s="163" t="s">
        <v>332</v>
      </c>
      <c r="F133" s="164" t="s">
        <v>333</v>
      </c>
      <c r="G133" s="165" t="s">
        <v>260</v>
      </c>
      <c r="H133" s="166">
        <v>581</v>
      </c>
      <c r="I133" s="167"/>
      <c r="J133" s="168">
        <f t="shared" si="0"/>
        <v>0</v>
      </c>
      <c r="K133" s="169"/>
      <c r="L133" s="170"/>
      <c r="M133" s="171" t="s">
        <v>1</v>
      </c>
      <c r="N133" s="172" t="s">
        <v>42</v>
      </c>
      <c r="O133" s="58"/>
      <c r="P133" s="158">
        <f t="shared" si="1"/>
        <v>0</v>
      </c>
      <c r="Q133" s="158">
        <v>3.5E-4</v>
      </c>
      <c r="R133" s="158">
        <f t="shared" si="2"/>
        <v>0.20335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266</v>
      </c>
      <c r="AT133" s="160" t="s">
        <v>263</v>
      </c>
      <c r="AU133" s="160" t="s">
        <v>152</v>
      </c>
      <c r="AY133" s="14" t="s">
        <v>144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152</v>
      </c>
      <c r="BK133" s="161">
        <f t="shared" si="9"/>
        <v>0</v>
      </c>
      <c r="BL133" s="14" t="s">
        <v>206</v>
      </c>
      <c r="BM133" s="160" t="s">
        <v>334</v>
      </c>
    </row>
    <row r="134" spans="1:65" s="2" customFormat="1" ht="44.25" customHeight="1">
      <c r="A134" s="29"/>
      <c r="B134" s="147"/>
      <c r="C134" s="148" t="s">
        <v>179</v>
      </c>
      <c r="D134" s="148" t="s">
        <v>147</v>
      </c>
      <c r="E134" s="149" t="s">
        <v>335</v>
      </c>
      <c r="F134" s="150" t="s">
        <v>336</v>
      </c>
      <c r="G134" s="151" t="s">
        <v>150</v>
      </c>
      <c r="H134" s="152">
        <v>89.786000000000001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42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206</v>
      </c>
      <c r="AT134" s="160" t="s">
        <v>147</v>
      </c>
      <c r="AU134" s="160" t="s">
        <v>152</v>
      </c>
      <c r="AY134" s="14" t="s">
        <v>144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152</v>
      </c>
      <c r="BK134" s="161">
        <f t="shared" si="9"/>
        <v>0</v>
      </c>
      <c r="BL134" s="14" t="s">
        <v>206</v>
      </c>
      <c r="BM134" s="160" t="s">
        <v>337</v>
      </c>
    </row>
    <row r="135" spans="1:65" s="2" customFormat="1" ht="24.2" customHeight="1">
      <c r="A135" s="29"/>
      <c r="B135" s="147"/>
      <c r="C135" s="162" t="s">
        <v>110</v>
      </c>
      <c r="D135" s="162" t="s">
        <v>263</v>
      </c>
      <c r="E135" s="163" t="s">
        <v>320</v>
      </c>
      <c r="F135" s="164" t="s">
        <v>321</v>
      </c>
      <c r="G135" s="165" t="s">
        <v>150</v>
      </c>
      <c r="H135" s="166">
        <v>103.254</v>
      </c>
      <c r="I135" s="167"/>
      <c r="J135" s="168">
        <f t="shared" si="0"/>
        <v>0</v>
      </c>
      <c r="K135" s="169"/>
      <c r="L135" s="170"/>
      <c r="M135" s="171" t="s">
        <v>1</v>
      </c>
      <c r="N135" s="172" t="s">
        <v>42</v>
      </c>
      <c r="O135" s="58"/>
      <c r="P135" s="158">
        <f t="shared" si="1"/>
        <v>0</v>
      </c>
      <c r="Q135" s="158">
        <v>1.9E-3</v>
      </c>
      <c r="R135" s="158">
        <f t="shared" si="2"/>
        <v>0.19618260000000001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266</v>
      </c>
      <c r="AT135" s="160" t="s">
        <v>263</v>
      </c>
      <c r="AU135" s="160" t="s">
        <v>152</v>
      </c>
      <c r="AY135" s="14" t="s">
        <v>144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152</v>
      </c>
      <c r="BK135" s="161">
        <f t="shared" si="9"/>
        <v>0</v>
      </c>
      <c r="BL135" s="14" t="s">
        <v>206</v>
      </c>
      <c r="BM135" s="160" t="s">
        <v>338</v>
      </c>
    </row>
    <row r="136" spans="1:65" s="2" customFormat="1" ht="16.5" customHeight="1">
      <c r="A136" s="29"/>
      <c r="B136" s="147"/>
      <c r="C136" s="162" t="s">
        <v>113</v>
      </c>
      <c r="D136" s="162" t="s">
        <v>263</v>
      </c>
      <c r="E136" s="163" t="s">
        <v>323</v>
      </c>
      <c r="F136" s="164" t="s">
        <v>324</v>
      </c>
      <c r="G136" s="165" t="s">
        <v>260</v>
      </c>
      <c r="H136" s="166">
        <v>366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42</v>
      </c>
      <c r="O136" s="58"/>
      <c r="P136" s="158">
        <f t="shared" si="1"/>
        <v>0</v>
      </c>
      <c r="Q136" s="158">
        <v>1.4999999999999999E-4</v>
      </c>
      <c r="R136" s="158">
        <f t="shared" si="2"/>
        <v>5.4899999999999997E-2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266</v>
      </c>
      <c r="AT136" s="160" t="s">
        <v>263</v>
      </c>
      <c r="AU136" s="160" t="s">
        <v>152</v>
      </c>
      <c r="AY136" s="14" t="s">
        <v>144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152</v>
      </c>
      <c r="BK136" s="161">
        <f t="shared" si="9"/>
        <v>0</v>
      </c>
      <c r="BL136" s="14" t="s">
        <v>206</v>
      </c>
      <c r="BM136" s="160" t="s">
        <v>339</v>
      </c>
    </row>
    <row r="137" spans="1:65" s="2" customFormat="1" ht="24.2" customHeight="1">
      <c r="A137" s="29"/>
      <c r="B137" s="147"/>
      <c r="C137" s="148" t="s">
        <v>190</v>
      </c>
      <c r="D137" s="148" t="s">
        <v>147</v>
      </c>
      <c r="E137" s="149" t="s">
        <v>340</v>
      </c>
      <c r="F137" s="150" t="s">
        <v>341</v>
      </c>
      <c r="G137" s="151" t="s">
        <v>150</v>
      </c>
      <c r="H137" s="152">
        <v>542.37599999999998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42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206</v>
      </c>
      <c r="AT137" s="160" t="s">
        <v>147</v>
      </c>
      <c r="AU137" s="160" t="s">
        <v>152</v>
      </c>
      <c r="AY137" s="14" t="s">
        <v>144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152</v>
      </c>
      <c r="BK137" s="161">
        <f t="shared" si="9"/>
        <v>0</v>
      </c>
      <c r="BL137" s="14" t="s">
        <v>206</v>
      </c>
      <c r="BM137" s="160" t="s">
        <v>342</v>
      </c>
    </row>
    <row r="138" spans="1:65" s="2" customFormat="1" ht="16.5" customHeight="1">
      <c r="A138" s="29"/>
      <c r="B138" s="147"/>
      <c r="C138" s="162" t="s">
        <v>194</v>
      </c>
      <c r="D138" s="162" t="s">
        <v>263</v>
      </c>
      <c r="E138" s="163" t="s">
        <v>343</v>
      </c>
      <c r="F138" s="164" t="s">
        <v>344</v>
      </c>
      <c r="G138" s="165" t="s">
        <v>150</v>
      </c>
      <c r="H138" s="166">
        <v>623.73199999999997</v>
      </c>
      <c r="I138" s="167"/>
      <c r="J138" s="168">
        <f t="shared" si="0"/>
        <v>0</v>
      </c>
      <c r="K138" s="169"/>
      <c r="L138" s="170"/>
      <c r="M138" s="171" t="s">
        <v>1</v>
      </c>
      <c r="N138" s="172" t="s">
        <v>42</v>
      </c>
      <c r="O138" s="58"/>
      <c r="P138" s="158">
        <f t="shared" si="1"/>
        <v>0</v>
      </c>
      <c r="Q138" s="158">
        <v>1.3999999999999999E-4</v>
      </c>
      <c r="R138" s="158">
        <f t="shared" si="2"/>
        <v>8.7322479999999994E-2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266</v>
      </c>
      <c r="AT138" s="160" t="s">
        <v>263</v>
      </c>
      <c r="AU138" s="160" t="s">
        <v>152</v>
      </c>
      <c r="AY138" s="14" t="s">
        <v>144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152</v>
      </c>
      <c r="BK138" s="161">
        <f t="shared" si="9"/>
        <v>0</v>
      </c>
      <c r="BL138" s="14" t="s">
        <v>206</v>
      </c>
      <c r="BM138" s="160" t="s">
        <v>345</v>
      </c>
    </row>
    <row r="139" spans="1:65" s="2" customFormat="1" ht="33" customHeight="1">
      <c r="A139" s="29"/>
      <c r="B139" s="147"/>
      <c r="C139" s="148" t="s">
        <v>198</v>
      </c>
      <c r="D139" s="148" t="s">
        <v>147</v>
      </c>
      <c r="E139" s="149" t="s">
        <v>346</v>
      </c>
      <c r="F139" s="150" t="s">
        <v>347</v>
      </c>
      <c r="G139" s="151" t="s">
        <v>213</v>
      </c>
      <c r="H139" s="152">
        <v>87.084999999999994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42</v>
      </c>
      <c r="O139" s="58"/>
      <c r="P139" s="158">
        <f t="shared" si="1"/>
        <v>0</v>
      </c>
      <c r="Q139" s="158">
        <v>4.3785000000000002E-5</v>
      </c>
      <c r="R139" s="158">
        <f t="shared" si="2"/>
        <v>3.8130167249999999E-3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206</v>
      </c>
      <c r="AT139" s="160" t="s">
        <v>147</v>
      </c>
      <c r="AU139" s="160" t="s">
        <v>152</v>
      </c>
      <c r="AY139" s="14" t="s">
        <v>144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152</v>
      </c>
      <c r="BK139" s="161">
        <f t="shared" si="9"/>
        <v>0</v>
      </c>
      <c r="BL139" s="14" t="s">
        <v>206</v>
      </c>
      <c r="BM139" s="160" t="s">
        <v>348</v>
      </c>
    </row>
    <row r="140" spans="1:65" s="2" customFormat="1" ht="16.5" customHeight="1">
      <c r="A140" s="29"/>
      <c r="B140" s="147"/>
      <c r="C140" s="162" t="s">
        <v>202</v>
      </c>
      <c r="D140" s="162" t="s">
        <v>263</v>
      </c>
      <c r="E140" s="163" t="s">
        <v>349</v>
      </c>
      <c r="F140" s="164" t="s">
        <v>350</v>
      </c>
      <c r="G140" s="165" t="s">
        <v>150</v>
      </c>
      <c r="H140" s="166">
        <v>91.438999999999993</v>
      </c>
      <c r="I140" s="167"/>
      <c r="J140" s="168">
        <f t="shared" si="0"/>
        <v>0</v>
      </c>
      <c r="K140" s="169"/>
      <c r="L140" s="170"/>
      <c r="M140" s="171" t="s">
        <v>1</v>
      </c>
      <c r="N140" s="172" t="s">
        <v>42</v>
      </c>
      <c r="O140" s="58"/>
      <c r="P140" s="158">
        <f t="shared" si="1"/>
        <v>0</v>
      </c>
      <c r="Q140" s="158">
        <v>7.92E-3</v>
      </c>
      <c r="R140" s="158">
        <f t="shared" si="2"/>
        <v>0.72419687999999993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266</v>
      </c>
      <c r="AT140" s="160" t="s">
        <v>263</v>
      </c>
      <c r="AU140" s="160" t="s">
        <v>152</v>
      </c>
      <c r="AY140" s="14" t="s">
        <v>144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152</v>
      </c>
      <c r="BK140" s="161">
        <f t="shared" si="9"/>
        <v>0</v>
      </c>
      <c r="BL140" s="14" t="s">
        <v>206</v>
      </c>
      <c r="BM140" s="160" t="s">
        <v>351</v>
      </c>
    </row>
    <row r="141" spans="1:65" s="2" customFormat="1" ht="33" customHeight="1">
      <c r="A141" s="29"/>
      <c r="B141" s="147"/>
      <c r="C141" s="162" t="s">
        <v>206</v>
      </c>
      <c r="D141" s="162" t="s">
        <v>263</v>
      </c>
      <c r="E141" s="163" t="s">
        <v>352</v>
      </c>
      <c r="F141" s="164" t="s">
        <v>353</v>
      </c>
      <c r="G141" s="165" t="s">
        <v>354</v>
      </c>
      <c r="H141" s="166">
        <v>3.266</v>
      </c>
      <c r="I141" s="167"/>
      <c r="J141" s="168">
        <f t="shared" si="0"/>
        <v>0</v>
      </c>
      <c r="K141" s="169"/>
      <c r="L141" s="170"/>
      <c r="M141" s="171" t="s">
        <v>1</v>
      </c>
      <c r="N141" s="172" t="s">
        <v>42</v>
      </c>
      <c r="O141" s="58"/>
      <c r="P141" s="158">
        <f t="shared" si="1"/>
        <v>0</v>
      </c>
      <c r="Q141" s="158">
        <v>0.55000000000000004</v>
      </c>
      <c r="R141" s="158">
        <f t="shared" si="2"/>
        <v>1.7963000000000002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266</v>
      </c>
      <c r="AT141" s="160" t="s">
        <v>263</v>
      </c>
      <c r="AU141" s="160" t="s">
        <v>152</v>
      </c>
      <c r="AY141" s="14" t="s">
        <v>144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152</v>
      </c>
      <c r="BK141" s="161">
        <f t="shared" si="9"/>
        <v>0</v>
      </c>
      <c r="BL141" s="14" t="s">
        <v>206</v>
      </c>
      <c r="BM141" s="160" t="s">
        <v>355</v>
      </c>
    </row>
    <row r="142" spans="1:65" s="2" customFormat="1" ht="24.2" customHeight="1">
      <c r="A142" s="29"/>
      <c r="B142" s="147"/>
      <c r="C142" s="162" t="s">
        <v>210</v>
      </c>
      <c r="D142" s="162" t="s">
        <v>263</v>
      </c>
      <c r="E142" s="163" t="s">
        <v>356</v>
      </c>
      <c r="F142" s="164" t="s">
        <v>357</v>
      </c>
      <c r="G142" s="165" t="s">
        <v>229</v>
      </c>
      <c r="H142" s="166">
        <v>0.30599999999999999</v>
      </c>
      <c r="I142" s="167"/>
      <c r="J142" s="168">
        <f t="shared" si="0"/>
        <v>0</v>
      </c>
      <c r="K142" s="169"/>
      <c r="L142" s="170"/>
      <c r="M142" s="171" t="s">
        <v>1</v>
      </c>
      <c r="N142" s="172" t="s">
        <v>42</v>
      </c>
      <c r="O142" s="58"/>
      <c r="P142" s="158">
        <f t="shared" si="1"/>
        <v>0</v>
      </c>
      <c r="Q142" s="158">
        <v>1</v>
      </c>
      <c r="R142" s="158">
        <f t="shared" si="2"/>
        <v>0.30599999999999999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266</v>
      </c>
      <c r="AT142" s="160" t="s">
        <v>263</v>
      </c>
      <c r="AU142" s="160" t="s">
        <v>152</v>
      </c>
      <c r="AY142" s="14" t="s">
        <v>144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152</v>
      </c>
      <c r="BK142" s="161">
        <f t="shared" si="9"/>
        <v>0</v>
      </c>
      <c r="BL142" s="14" t="s">
        <v>206</v>
      </c>
      <c r="BM142" s="160" t="s">
        <v>358</v>
      </c>
    </row>
    <row r="143" spans="1:65" s="2" customFormat="1" ht="16.5" customHeight="1">
      <c r="A143" s="29"/>
      <c r="B143" s="147"/>
      <c r="C143" s="162" t="s">
        <v>215</v>
      </c>
      <c r="D143" s="162" t="s">
        <v>263</v>
      </c>
      <c r="E143" s="163" t="s">
        <v>359</v>
      </c>
      <c r="F143" s="164" t="s">
        <v>333</v>
      </c>
      <c r="G143" s="165" t="s">
        <v>260</v>
      </c>
      <c r="H143" s="166">
        <v>860</v>
      </c>
      <c r="I143" s="167"/>
      <c r="J143" s="168">
        <f t="shared" si="0"/>
        <v>0</v>
      </c>
      <c r="K143" s="169"/>
      <c r="L143" s="170"/>
      <c r="M143" s="171" t="s">
        <v>1</v>
      </c>
      <c r="N143" s="172" t="s">
        <v>42</v>
      </c>
      <c r="O143" s="58"/>
      <c r="P143" s="158">
        <f t="shared" si="1"/>
        <v>0</v>
      </c>
      <c r="Q143" s="158">
        <v>3.5E-4</v>
      </c>
      <c r="R143" s="158">
        <f t="shared" si="2"/>
        <v>0.30099999999999999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266</v>
      </c>
      <c r="AT143" s="160" t="s">
        <v>263</v>
      </c>
      <c r="AU143" s="160" t="s">
        <v>152</v>
      </c>
      <c r="AY143" s="14" t="s">
        <v>144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152</v>
      </c>
      <c r="BK143" s="161">
        <f t="shared" si="9"/>
        <v>0</v>
      </c>
      <c r="BL143" s="14" t="s">
        <v>206</v>
      </c>
      <c r="BM143" s="160" t="s">
        <v>360</v>
      </c>
    </row>
    <row r="144" spans="1:65" s="2" customFormat="1" ht="24.2" customHeight="1">
      <c r="A144" s="29"/>
      <c r="B144" s="147"/>
      <c r="C144" s="148" t="s">
        <v>219</v>
      </c>
      <c r="D144" s="148" t="s">
        <v>147</v>
      </c>
      <c r="E144" s="149" t="s">
        <v>361</v>
      </c>
      <c r="F144" s="150" t="s">
        <v>362</v>
      </c>
      <c r="G144" s="151" t="s">
        <v>271</v>
      </c>
      <c r="H144" s="153"/>
      <c r="I144" s="153"/>
      <c r="J144" s="154">
        <f t="shared" si="0"/>
        <v>0</v>
      </c>
      <c r="K144" s="155"/>
      <c r="L144" s="30"/>
      <c r="M144" s="156" t="s">
        <v>1</v>
      </c>
      <c r="N144" s="157" t="s">
        <v>42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206</v>
      </c>
      <c r="AT144" s="160" t="s">
        <v>147</v>
      </c>
      <c r="AU144" s="160" t="s">
        <v>152</v>
      </c>
      <c r="AY144" s="14" t="s">
        <v>144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152</v>
      </c>
      <c r="BK144" s="161">
        <f t="shared" si="9"/>
        <v>0</v>
      </c>
      <c r="BL144" s="14" t="s">
        <v>206</v>
      </c>
      <c r="BM144" s="160" t="s">
        <v>363</v>
      </c>
    </row>
    <row r="145" spans="1:65" s="12" customFormat="1" ht="22.9" customHeight="1">
      <c r="B145" s="134"/>
      <c r="D145" s="135" t="s">
        <v>75</v>
      </c>
      <c r="E145" s="145" t="s">
        <v>364</v>
      </c>
      <c r="F145" s="145" t="s">
        <v>365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SUM(P146:P150)</f>
        <v>0</v>
      </c>
      <c r="Q145" s="140"/>
      <c r="R145" s="141">
        <f>SUM(R146:R150)</f>
        <v>3.3840066999999996</v>
      </c>
      <c r="S145" s="140"/>
      <c r="T145" s="142">
        <f>SUM(T146:T150)</f>
        <v>0</v>
      </c>
      <c r="AR145" s="135" t="s">
        <v>152</v>
      </c>
      <c r="AT145" s="143" t="s">
        <v>75</v>
      </c>
      <c r="AU145" s="143" t="s">
        <v>84</v>
      </c>
      <c r="AY145" s="135" t="s">
        <v>144</v>
      </c>
      <c r="BK145" s="144">
        <f>SUM(BK146:BK150)</f>
        <v>0</v>
      </c>
    </row>
    <row r="146" spans="1:65" s="2" customFormat="1" ht="33" customHeight="1">
      <c r="A146" s="29"/>
      <c r="B146" s="147"/>
      <c r="C146" s="148" t="s">
        <v>7</v>
      </c>
      <c r="D146" s="148" t="s">
        <v>147</v>
      </c>
      <c r="E146" s="149" t="s">
        <v>366</v>
      </c>
      <c r="F146" s="150" t="s">
        <v>367</v>
      </c>
      <c r="G146" s="151" t="s">
        <v>150</v>
      </c>
      <c r="H146" s="152">
        <v>445.24</v>
      </c>
      <c r="I146" s="153"/>
      <c r="J146" s="154">
        <f>ROUND(I146*H146,2)</f>
        <v>0</v>
      </c>
      <c r="K146" s="155"/>
      <c r="L146" s="30"/>
      <c r="M146" s="156" t="s">
        <v>1</v>
      </c>
      <c r="N146" s="157" t="s">
        <v>42</v>
      </c>
      <c r="O146" s="58"/>
      <c r="P146" s="158">
        <f>O146*H146</f>
        <v>0</v>
      </c>
      <c r="Q146" s="158">
        <v>1.2E-4</v>
      </c>
      <c r="R146" s="158">
        <f>Q146*H146</f>
        <v>5.3428800000000005E-2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206</v>
      </c>
      <c r="AT146" s="160" t="s">
        <v>147</v>
      </c>
      <c r="AU146" s="160" t="s">
        <v>152</v>
      </c>
      <c r="AY146" s="14" t="s">
        <v>144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152</v>
      </c>
      <c r="BK146" s="161">
        <f>ROUND(I146*H146,2)</f>
        <v>0</v>
      </c>
      <c r="BL146" s="14" t="s">
        <v>206</v>
      </c>
      <c r="BM146" s="160" t="s">
        <v>368</v>
      </c>
    </row>
    <row r="147" spans="1:65" s="2" customFormat="1" ht="24.2" customHeight="1">
      <c r="A147" s="29"/>
      <c r="B147" s="147"/>
      <c r="C147" s="162" t="s">
        <v>226</v>
      </c>
      <c r="D147" s="162" t="s">
        <v>263</v>
      </c>
      <c r="E147" s="163" t="s">
        <v>369</v>
      </c>
      <c r="F147" s="164" t="s">
        <v>370</v>
      </c>
      <c r="G147" s="165" t="s">
        <v>150</v>
      </c>
      <c r="H147" s="166">
        <v>454.14499999999998</v>
      </c>
      <c r="I147" s="167"/>
      <c r="J147" s="168">
        <f>ROUND(I147*H147,2)</f>
        <v>0</v>
      </c>
      <c r="K147" s="169"/>
      <c r="L147" s="170"/>
      <c r="M147" s="171" t="s">
        <v>1</v>
      </c>
      <c r="N147" s="172" t="s">
        <v>42</v>
      </c>
      <c r="O147" s="58"/>
      <c r="P147" s="158">
        <f>O147*H147</f>
        <v>0</v>
      </c>
      <c r="Q147" s="158">
        <v>3.1199999999999999E-3</v>
      </c>
      <c r="R147" s="158">
        <f>Q147*H147</f>
        <v>1.4169323999999999</v>
      </c>
      <c r="S147" s="158">
        <v>0</v>
      </c>
      <c r="T147" s="159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266</v>
      </c>
      <c r="AT147" s="160" t="s">
        <v>263</v>
      </c>
      <c r="AU147" s="160" t="s">
        <v>152</v>
      </c>
      <c r="AY147" s="14" t="s">
        <v>144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4" t="s">
        <v>152</v>
      </c>
      <c r="BK147" s="161">
        <f>ROUND(I147*H147,2)</f>
        <v>0</v>
      </c>
      <c r="BL147" s="14" t="s">
        <v>206</v>
      </c>
      <c r="BM147" s="160" t="s">
        <v>371</v>
      </c>
    </row>
    <row r="148" spans="1:65" s="2" customFormat="1" ht="24.2" customHeight="1">
      <c r="A148" s="29"/>
      <c r="B148" s="147"/>
      <c r="C148" s="162" t="s">
        <v>231</v>
      </c>
      <c r="D148" s="162" t="s">
        <v>263</v>
      </c>
      <c r="E148" s="163" t="s">
        <v>372</v>
      </c>
      <c r="F148" s="164" t="s">
        <v>373</v>
      </c>
      <c r="G148" s="165" t="s">
        <v>150</v>
      </c>
      <c r="H148" s="166">
        <v>454.14499999999998</v>
      </c>
      <c r="I148" s="167"/>
      <c r="J148" s="168">
        <f>ROUND(I148*H148,2)</f>
        <v>0</v>
      </c>
      <c r="K148" s="169"/>
      <c r="L148" s="170"/>
      <c r="M148" s="171" t="s">
        <v>1</v>
      </c>
      <c r="N148" s="172" t="s">
        <v>42</v>
      </c>
      <c r="O148" s="58"/>
      <c r="P148" s="158">
        <f>O148*H148</f>
        <v>0</v>
      </c>
      <c r="Q148" s="158">
        <v>3.8999999999999998E-3</v>
      </c>
      <c r="R148" s="158">
        <f>Q148*H148</f>
        <v>1.7711654999999999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266</v>
      </c>
      <c r="AT148" s="160" t="s">
        <v>263</v>
      </c>
      <c r="AU148" s="160" t="s">
        <v>152</v>
      </c>
      <c r="AY148" s="14" t="s">
        <v>144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152</v>
      </c>
      <c r="BK148" s="161">
        <f>ROUND(I148*H148,2)</f>
        <v>0</v>
      </c>
      <c r="BL148" s="14" t="s">
        <v>206</v>
      </c>
      <c r="BM148" s="160" t="s">
        <v>374</v>
      </c>
    </row>
    <row r="149" spans="1:65" s="2" customFormat="1" ht="24.2" customHeight="1">
      <c r="A149" s="29"/>
      <c r="B149" s="147"/>
      <c r="C149" s="162" t="s">
        <v>235</v>
      </c>
      <c r="D149" s="162" t="s">
        <v>263</v>
      </c>
      <c r="E149" s="163" t="s">
        <v>375</v>
      </c>
      <c r="F149" s="164" t="s">
        <v>376</v>
      </c>
      <c r="G149" s="165" t="s">
        <v>260</v>
      </c>
      <c r="H149" s="166">
        <v>3562</v>
      </c>
      <c r="I149" s="167"/>
      <c r="J149" s="168">
        <f>ROUND(I149*H149,2)</f>
        <v>0</v>
      </c>
      <c r="K149" s="169"/>
      <c r="L149" s="170"/>
      <c r="M149" s="171" t="s">
        <v>1</v>
      </c>
      <c r="N149" s="172" t="s">
        <v>42</v>
      </c>
      <c r="O149" s="58"/>
      <c r="P149" s="158">
        <f>O149*H149</f>
        <v>0</v>
      </c>
      <c r="Q149" s="158">
        <v>4.0000000000000003E-5</v>
      </c>
      <c r="R149" s="158">
        <f>Q149*H149</f>
        <v>0.14248000000000002</v>
      </c>
      <c r="S149" s="158">
        <v>0</v>
      </c>
      <c r="T149" s="159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266</v>
      </c>
      <c r="AT149" s="160" t="s">
        <v>263</v>
      </c>
      <c r="AU149" s="160" t="s">
        <v>152</v>
      </c>
      <c r="AY149" s="14" t="s">
        <v>144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4" t="s">
        <v>152</v>
      </c>
      <c r="BK149" s="161">
        <f>ROUND(I149*H149,2)</f>
        <v>0</v>
      </c>
      <c r="BL149" s="14" t="s">
        <v>206</v>
      </c>
      <c r="BM149" s="160" t="s">
        <v>377</v>
      </c>
    </row>
    <row r="150" spans="1:65" s="2" customFormat="1" ht="24.2" customHeight="1">
      <c r="A150" s="29"/>
      <c r="B150" s="147"/>
      <c r="C150" s="148" t="s">
        <v>239</v>
      </c>
      <c r="D150" s="148" t="s">
        <v>147</v>
      </c>
      <c r="E150" s="149" t="s">
        <v>378</v>
      </c>
      <c r="F150" s="150" t="s">
        <v>379</v>
      </c>
      <c r="G150" s="151" t="s">
        <v>271</v>
      </c>
      <c r="H150" s="153"/>
      <c r="I150" s="153"/>
      <c r="J150" s="154">
        <f>ROUND(I150*H150,2)</f>
        <v>0</v>
      </c>
      <c r="K150" s="155"/>
      <c r="L150" s="30"/>
      <c r="M150" s="156" t="s">
        <v>1</v>
      </c>
      <c r="N150" s="157" t="s">
        <v>42</v>
      </c>
      <c r="O150" s="58"/>
      <c r="P150" s="158">
        <f>O150*H150</f>
        <v>0</v>
      </c>
      <c r="Q150" s="158">
        <v>0</v>
      </c>
      <c r="R150" s="158">
        <f>Q150*H150</f>
        <v>0</v>
      </c>
      <c r="S150" s="158">
        <v>0</v>
      </c>
      <c r="T150" s="159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206</v>
      </c>
      <c r="AT150" s="160" t="s">
        <v>147</v>
      </c>
      <c r="AU150" s="160" t="s">
        <v>152</v>
      </c>
      <c r="AY150" s="14" t="s">
        <v>144</v>
      </c>
      <c r="BE150" s="161">
        <f>IF(N150="základná",J150,0)</f>
        <v>0</v>
      </c>
      <c r="BF150" s="161">
        <f>IF(N150="znížená",J150,0)</f>
        <v>0</v>
      </c>
      <c r="BG150" s="161">
        <f>IF(N150="zákl. prenesená",J150,0)</f>
        <v>0</v>
      </c>
      <c r="BH150" s="161">
        <f>IF(N150="zníž. prenesená",J150,0)</f>
        <v>0</v>
      </c>
      <c r="BI150" s="161">
        <f>IF(N150="nulová",J150,0)</f>
        <v>0</v>
      </c>
      <c r="BJ150" s="14" t="s">
        <v>152</v>
      </c>
      <c r="BK150" s="161">
        <f>ROUND(I150*H150,2)</f>
        <v>0</v>
      </c>
      <c r="BL150" s="14" t="s">
        <v>206</v>
      </c>
      <c r="BM150" s="160" t="s">
        <v>380</v>
      </c>
    </row>
    <row r="151" spans="1:65" s="12" customFormat="1" ht="22.9" customHeight="1">
      <c r="B151" s="134"/>
      <c r="D151" s="135" t="s">
        <v>75</v>
      </c>
      <c r="E151" s="145" t="s">
        <v>381</v>
      </c>
      <c r="F151" s="145" t="s">
        <v>382</v>
      </c>
      <c r="I151" s="137"/>
      <c r="J151" s="146">
        <f>BK151</f>
        <v>0</v>
      </c>
      <c r="L151" s="134"/>
      <c r="M151" s="139"/>
      <c r="N151" s="140"/>
      <c r="O151" s="140"/>
      <c r="P151" s="141">
        <f>SUM(P152:P175)</f>
        <v>0</v>
      </c>
      <c r="Q151" s="140"/>
      <c r="R151" s="141">
        <f>SUM(R152:R175)</f>
        <v>0.78745850714999999</v>
      </c>
      <c r="S151" s="140"/>
      <c r="T151" s="142">
        <f>SUM(T152:T175)</f>
        <v>0.56357662000000019</v>
      </c>
      <c r="AR151" s="135" t="s">
        <v>152</v>
      </c>
      <c r="AT151" s="143" t="s">
        <v>75</v>
      </c>
      <c r="AU151" s="143" t="s">
        <v>84</v>
      </c>
      <c r="AY151" s="135" t="s">
        <v>144</v>
      </c>
      <c r="BK151" s="144">
        <f>SUM(BK152:BK175)</f>
        <v>0</v>
      </c>
    </row>
    <row r="152" spans="1:65" s="2" customFormat="1" ht="24.2" customHeight="1">
      <c r="A152" s="29"/>
      <c r="B152" s="147"/>
      <c r="C152" s="148" t="s">
        <v>243</v>
      </c>
      <c r="D152" s="148" t="s">
        <v>147</v>
      </c>
      <c r="E152" s="149" t="s">
        <v>383</v>
      </c>
      <c r="F152" s="150" t="s">
        <v>384</v>
      </c>
      <c r="G152" s="151" t="s">
        <v>150</v>
      </c>
      <c r="H152" s="152">
        <v>13.246</v>
      </c>
      <c r="I152" s="153"/>
      <c r="J152" s="154">
        <f t="shared" ref="J152:J175" si="10">ROUND(I152*H152,2)</f>
        <v>0</v>
      </c>
      <c r="K152" s="155"/>
      <c r="L152" s="30"/>
      <c r="M152" s="156" t="s">
        <v>1</v>
      </c>
      <c r="N152" s="157" t="s">
        <v>42</v>
      </c>
      <c r="O152" s="58"/>
      <c r="P152" s="158">
        <f t="shared" ref="P152:P175" si="11">O152*H152</f>
        <v>0</v>
      </c>
      <c r="Q152" s="158">
        <v>9.2079999999999992E-3</v>
      </c>
      <c r="R152" s="158">
        <f t="shared" ref="R152:R175" si="12">Q152*H152</f>
        <v>0.12196916799999999</v>
      </c>
      <c r="S152" s="158">
        <v>0</v>
      </c>
      <c r="T152" s="159">
        <f t="shared" ref="T152:T175" si="13"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206</v>
      </c>
      <c r="AT152" s="160" t="s">
        <v>147</v>
      </c>
      <c r="AU152" s="160" t="s">
        <v>152</v>
      </c>
      <c r="AY152" s="14" t="s">
        <v>144</v>
      </c>
      <c r="BE152" s="161">
        <f t="shared" ref="BE152:BE175" si="14">IF(N152="základná",J152,0)</f>
        <v>0</v>
      </c>
      <c r="BF152" s="161">
        <f t="shared" ref="BF152:BF175" si="15">IF(N152="znížená",J152,0)</f>
        <v>0</v>
      </c>
      <c r="BG152" s="161">
        <f t="shared" ref="BG152:BG175" si="16">IF(N152="zákl. prenesená",J152,0)</f>
        <v>0</v>
      </c>
      <c r="BH152" s="161">
        <f t="shared" ref="BH152:BH175" si="17">IF(N152="zníž. prenesená",J152,0)</f>
        <v>0</v>
      </c>
      <c r="BI152" s="161">
        <f t="shared" ref="BI152:BI175" si="18">IF(N152="nulová",J152,0)</f>
        <v>0</v>
      </c>
      <c r="BJ152" s="14" t="s">
        <v>152</v>
      </c>
      <c r="BK152" s="161">
        <f t="shared" ref="BK152:BK175" si="19">ROUND(I152*H152,2)</f>
        <v>0</v>
      </c>
      <c r="BL152" s="14" t="s">
        <v>206</v>
      </c>
      <c r="BM152" s="160" t="s">
        <v>385</v>
      </c>
    </row>
    <row r="153" spans="1:65" s="2" customFormat="1" ht="24.2" customHeight="1">
      <c r="A153" s="29"/>
      <c r="B153" s="147"/>
      <c r="C153" s="148" t="s">
        <v>249</v>
      </c>
      <c r="D153" s="148" t="s">
        <v>147</v>
      </c>
      <c r="E153" s="149" t="s">
        <v>386</v>
      </c>
      <c r="F153" s="150" t="s">
        <v>387</v>
      </c>
      <c r="G153" s="151" t="s">
        <v>150</v>
      </c>
      <c r="H153" s="152">
        <v>13.246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42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7.4200000000000004E-3</v>
      </c>
      <c r="T153" s="159">
        <f t="shared" si="13"/>
        <v>9.8285320000000009E-2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206</v>
      </c>
      <c r="AT153" s="160" t="s">
        <v>147</v>
      </c>
      <c r="AU153" s="160" t="s">
        <v>152</v>
      </c>
      <c r="AY153" s="14" t="s">
        <v>144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152</v>
      </c>
      <c r="BK153" s="161">
        <f t="shared" si="19"/>
        <v>0</v>
      </c>
      <c r="BL153" s="14" t="s">
        <v>206</v>
      </c>
      <c r="BM153" s="160" t="s">
        <v>388</v>
      </c>
    </row>
    <row r="154" spans="1:65" s="2" customFormat="1" ht="37.9" customHeight="1">
      <c r="A154" s="29"/>
      <c r="B154" s="147"/>
      <c r="C154" s="148" t="s">
        <v>257</v>
      </c>
      <c r="D154" s="148" t="s">
        <v>147</v>
      </c>
      <c r="E154" s="149" t="s">
        <v>389</v>
      </c>
      <c r="F154" s="150" t="s">
        <v>390</v>
      </c>
      <c r="G154" s="151" t="s">
        <v>213</v>
      </c>
      <c r="H154" s="152">
        <v>24.76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42</v>
      </c>
      <c r="O154" s="58"/>
      <c r="P154" s="158">
        <f t="shared" si="11"/>
        <v>0</v>
      </c>
      <c r="Q154" s="158">
        <v>2.7512539999999999E-3</v>
      </c>
      <c r="R154" s="158">
        <f t="shared" si="12"/>
        <v>6.8121049040000006E-2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206</v>
      </c>
      <c r="AT154" s="160" t="s">
        <v>147</v>
      </c>
      <c r="AU154" s="160" t="s">
        <v>152</v>
      </c>
      <c r="AY154" s="14" t="s">
        <v>144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152</v>
      </c>
      <c r="BK154" s="161">
        <f t="shared" si="19"/>
        <v>0</v>
      </c>
      <c r="BL154" s="14" t="s">
        <v>206</v>
      </c>
      <c r="BM154" s="160" t="s">
        <v>391</v>
      </c>
    </row>
    <row r="155" spans="1:65" s="2" customFormat="1" ht="24.2" customHeight="1">
      <c r="A155" s="29"/>
      <c r="B155" s="147"/>
      <c r="C155" s="148" t="s">
        <v>262</v>
      </c>
      <c r="D155" s="148" t="s">
        <v>147</v>
      </c>
      <c r="E155" s="149" t="s">
        <v>392</v>
      </c>
      <c r="F155" s="150" t="s">
        <v>393</v>
      </c>
      <c r="G155" s="151" t="s">
        <v>213</v>
      </c>
      <c r="H155" s="152">
        <v>24.76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42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3.2000000000000002E-3</v>
      </c>
      <c r="T155" s="159">
        <f t="shared" si="13"/>
        <v>7.9232000000000011E-2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206</v>
      </c>
      <c r="AT155" s="160" t="s">
        <v>147</v>
      </c>
      <c r="AU155" s="160" t="s">
        <v>152</v>
      </c>
      <c r="AY155" s="14" t="s">
        <v>144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152</v>
      </c>
      <c r="BK155" s="161">
        <f t="shared" si="19"/>
        <v>0</v>
      </c>
      <c r="BL155" s="14" t="s">
        <v>206</v>
      </c>
      <c r="BM155" s="160" t="s">
        <v>394</v>
      </c>
    </row>
    <row r="156" spans="1:65" s="2" customFormat="1" ht="33" customHeight="1">
      <c r="A156" s="29"/>
      <c r="B156" s="147"/>
      <c r="C156" s="148" t="s">
        <v>268</v>
      </c>
      <c r="D156" s="148" t="s">
        <v>147</v>
      </c>
      <c r="E156" s="149" t="s">
        <v>395</v>
      </c>
      <c r="F156" s="150" t="s">
        <v>396</v>
      </c>
      <c r="G156" s="151" t="s">
        <v>213</v>
      </c>
      <c r="H156" s="152">
        <v>10.86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42</v>
      </c>
      <c r="O156" s="58"/>
      <c r="P156" s="158">
        <f t="shared" si="11"/>
        <v>0</v>
      </c>
      <c r="Q156" s="158">
        <v>4.2239000000000001E-3</v>
      </c>
      <c r="R156" s="158">
        <f t="shared" si="12"/>
        <v>4.5871553999999995E-2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206</v>
      </c>
      <c r="AT156" s="160" t="s">
        <v>147</v>
      </c>
      <c r="AU156" s="160" t="s">
        <v>152</v>
      </c>
      <c r="AY156" s="14" t="s">
        <v>144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152</v>
      </c>
      <c r="BK156" s="161">
        <f t="shared" si="19"/>
        <v>0</v>
      </c>
      <c r="BL156" s="14" t="s">
        <v>206</v>
      </c>
      <c r="BM156" s="160" t="s">
        <v>397</v>
      </c>
    </row>
    <row r="157" spans="1:65" s="2" customFormat="1" ht="37.9" customHeight="1">
      <c r="A157" s="29"/>
      <c r="B157" s="147"/>
      <c r="C157" s="148" t="s">
        <v>398</v>
      </c>
      <c r="D157" s="148" t="s">
        <v>147</v>
      </c>
      <c r="E157" s="149" t="s">
        <v>399</v>
      </c>
      <c r="F157" s="150" t="s">
        <v>400</v>
      </c>
      <c r="G157" s="151" t="s">
        <v>213</v>
      </c>
      <c r="H157" s="152">
        <v>10.86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42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3.2000000000000002E-3</v>
      </c>
      <c r="T157" s="159">
        <f t="shared" si="13"/>
        <v>3.4751999999999998E-2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206</v>
      </c>
      <c r="AT157" s="160" t="s">
        <v>147</v>
      </c>
      <c r="AU157" s="160" t="s">
        <v>152</v>
      </c>
      <c r="AY157" s="14" t="s">
        <v>144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152</v>
      </c>
      <c r="BK157" s="161">
        <f t="shared" si="19"/>
        <v>0</v>
      </c>
      <c r="BL157" s="14" t="s">
        <v>206</v>
      </c>
      <c r="BM157" s="160" t="s">
        <v>401</v>
      </c>
    </row>
    <row r="158" spans="1:65" s="2" customFormat="1" ht="37.9" customHeight="1">
      <c r="A158" s="29"/>
      <c r="B158" s="147"/>
      <c r="C158" s="148" t="s">
        <v>402</v>
      </c>
      <c r="D158" s="148" t="s">
        <v>147</v>
      </c>
      <c r="E158" s="149" t="s">
        <v>403</v>
      </c>
      <c r="F158" s="150" t="s">
        <v>404</v>
      </c>
      <c r="G158" s="151" t="s">
        <v>213</v>
      </c>
      <c r="H158" s="152">
        <v>8.8000000000000007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42</v>
      </c>
      <c r="O158" s="58"/>
      <c r="P158" s="158">
        <f t="shared" si="11"/>
        <v>0</v>
      </c>
      <c r="Q158" s="158">
        <v>7.0128400000000002E-3</v>
      </c>
      <c r="R158" s="158">
        <f t="shared" si="12"/>
        <v>6.1712992000000008E-2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206</v>
      </c>
      <c r="AT158" s="160" t="s">
        <v>147</v>
      </c>
      <c r="AU158" s="160" t="s">
        <v>152</v>
      </c>
      <c r="AY158" s="14" t="s">
        <v>144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152</v>
      </c>
      <c r="BK158" s="161">
        <f t="shared" si="19"/>
        <v>0</v>
      </c>
      <c r="BL158" s="14" t="s">
        <v>206</v>
      </c>
      <c r="BM158" s="160" t="s">
        <v>405</v>
      </c>
    </row>
    <row r="159" spans="1:65" s="2" customFormat="1" ht="24.2" customHeight="1">
      <c r="A159" s="29"/>
      <c r="B159" s="147"/>
      <c r="C159" s="148" t="s">
        <v>266</v>
      </c>
      <c r="D159" s="148" t="s">
        <v>147</v>
      </c>
      <c r="E159" s="149" t="s">
        <v>406</v>
      </c>
      <c r="F159" s="150" t="s">
        <v>407</v>
      </c>
      <c r="G159" s="151" t="s">
        <v>213</v>
      </c>
      <c r="H159" s="152">
        <v>4.2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42</v>
      </c>
      <c r="O159" s="58"/>
      <c r="P159" s="158">
        <f t="shared" si="11"/>
        <v>0</v>
      </c>
      <c r="Q159" s="158">
        <v>1.6574000000000001E-3</v>
      </c>
      <c r="R159" s="158">
        <f t="shared" si="12"/>
        <v>6.9610800000000006E-3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206</v>
      </c>
      <c r="AT159" s="160" t="s">
        <v>147</v>
      </c>
      <c r="AU159" s="160" t="s">
        <v>152</v>
      </c>
      <c r="AY159" s="14" t="s">
        <v>144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152</v>
      </c>
      <c r="BK159" s="161">
        <f t="shared" si="19"/>
        <v>0</v>
      </c>
      <c r="BL159" s="14" t="s">
        <v>206</v>
      </c>
      <c r="BM159" s="160" t="s">
        <v>408</v>
      </c>
    </row>
    <row r="160" spans="1:65" s="2" customFormat="1" ht="24.2" customHeight="1">
      <c r="A160" s="29"/>
      <c r="B160" s="147"/>
      <c r="C160" s="148" t="s">
        <v>409</v>
      </c>
      <c r="D160" s="148" t="s">
        <v>147</v>
      </c>
      <c r="E160" s="149" t="s">
        <v>410</v>
      </c>
      <c r="F160" s="150" t="s">
        <v>411</v>
      </c>
      <c r="G160" s="151" t="s">
        <v>213</v>
      </c>
      <c r="H160" s="152">
        <v>21.21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42</v>
      </c>
      <c r="O160" s="58"/>
      <c r="P160" s="158">
        <f t="shared" si="11"/>
        <v>0</v>
      </c>
      <c r="Q160" s="158">
        <v>2.1557299999999998E-3</v>
      </c>
      <c r="R160" s="158">
        <f t="shared" si="12"/>
        <v>4.57230333E-2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206</v>
      </c>
      <c r="AT160" s="160" t="s">
        <v>147</v>
      </c>
      <c r="AU160" s="160" t="s">
        <v>152</v>
      </c>
      <c r="AY160" s="14" t="s">
        <v>144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152</v>
      </c>
      <c r="BK160" s="161">
        <f t="shared" si="19"/>
        <v>0</v>
      </c>
      <c r="BL160" s="14" t="s">
        <v>206</v>
      </c>
      <c r="BM160" s="160" t="s">
        <v>412</v>
      </c>
    </row>
    <row r="161" spans="1:65" s="2" customFormat="1" ht="24.2" customHeight="1">
      <c r="A161" s="29"/>
      <c r="B161" s="147"/>
      <c r="C161" s="148" t="s">
        <v>413</v>
      </c>
      <c r="D161" s="148" t="s">
        <v>147</v>
      </c>
      <c r="E161" s="149" t="s">
        <v>414</v>
      </c>
      <c r="F161" s="150" t="s">
        <v>415</v>
      </c>
      <c r="G161" s="151" t="s">
        <v>213</v>
      </c>
      <c r="H161" s="152">
        <v>4.2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42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2.8E-3</v>
      </c>
      <c r="T161" s="159">
        <f t="shared" si="13"/>
        <v>1.176E-2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206</v>
      </c>
      <c r="AT161" s="160" t="s">
        <v>147</v>
      </c>
      <c r="AU161" s="160" t="s">
        <v>152</v>
      </c>
      <c r="AY161" s="14" t="s">
        <v>144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152</v>
      </c>
      <c r="BK161" s="161">
        <f t="shared" si="19"/>
        <v>0</v>
      </c>
      <c r="BL161" s="14" t="s">
        <v>206</v>
      </c>
      <c r="BM161" s="160" t="s">
        <v>416</v>
      </c>
    </row>
    <row r="162" spans="1:65" s="2" customFormat="1" ht="24.2" customHeight="1">
      <c r="A162" s="29"/>
      <c r="B162" s="147"/>
      <c r="C162" s="148" t="s">
        <v>417</v>
      </c>
      <c r="D162" s="148" t="s">
        <v>147</v>
      </c>
      <c r="E162" s="149" t="s">
        <v>418</v>
      </c>
      <c r="F162" s="150" t="s">
        <v>419</v>
      </c>
      <c r="G162" s="151" t="s">
        <v>213</v>
      </c>
      <c r="H162" s="152">
        <v>21.21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42</v>
      </c>
      <c r="O162" s="58"/>
      <c r="P162" s="158">
        <f t="shared" si="11"/>
        <v>0</v>
      </c>
      <c r="Q162" s="158">
        <v>0</v>
      </c>
      <c r="R162" s="158">
        <f t="shared" si="12"/>
        <v>0</v>
      </c>
      <c r="S162" s="158">
        <v>3.3E-3</v>
      </c>
      <c r="T162" s="159">
        <f t="shared" si="13"/>
        <v>6.9993E-2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206</v>
      </c>
      <c r="AT162" s="160" t="s">
        <v>147</v>
      </c>
      <c r="AU162" s="160" t="s">
        <v>152</v>
      </c>
      <c r="AY162" s="14" t="s">
        <v>144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152</v>
      </c>
      <c r="BK162" s="161">
        <f t="shared" si="19"/>
        <v>0</v>
      </c>
      <c r="BL162" s="14" t="s">
        <v>206</v>
      </c>
      <c r="BM162" s="160" t="s">
        <v>420</v>
      </c>
    </row>
    <row r="163" spans="1:65" s="2" customFormat="1" ht="24.2" customHeight="1">
      <c r="A163" s="29"/>
      <c r="B163" s="147"/>
      <c r="C163" s="148" t="s">
        <v>421</v>
      </c>
      <c r="D163" s="148" t="s">
        <v>147</v>
      </c>
      <c r="E163" s="149" t="s">
        <v>422</v>
      </c>
      <c r="F163" s="150" t="s">
        <v>423</v>
      </c>
      <c r="G163" s="151" t="s">
        <v>260</v>
      </c>
      <c r="H163" s="152">
        <v>1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42</v>
      </c>
      <c r="O163" s="58"/>
      <c r="P163" s="158">
        <f t="shared" si="11"/>
        <v>0</v>
      </c>
      <c r="Q163" s="158">
        <v>1.5716199999999999E-3</v>
      </c>
      <c r="R163" s="158">
        <f t="shared" si="12"/>
        <v>1.5716199999999999E-3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206</v>
      </c>
      <c r="AT163" s="160" t="s">
        <v>147</v>
      </c>
      <c r="AU163" s="160" t="s">
        <v>152</v>
      </c>
      <c r="AY163" s="14" t="s">
        <v>144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152</v>
      </c>
      <c r="BK163" s="161">
        <f t="shared" si="19"/>
        <v>0</v>
      </c>
      <c r="BL163" s="14" t="s">
        <v>206</v>
      </c>
      <c r="BM163" s="160" t="s">
        <v>424</v>
      </c>
    </row>
    <row r="164" spans="1:65" s="2" customFormat="1" ht="33" customHeight="1">
      <c r="A164" s="29"/>
      <c r="B164" s="147"/>
      <c r="C164" s="148" t="s">
        <v>425</v>
      </c>
      <c r="D164" s="148" t="s">
        <v>147</v>
      </c>
      <c r="E164" s="149" t="s">
        <v>426</v>
      </c>
      <c r="F164" s="150" t="s">
        <v>427</v>
      </c>
      <c r="G164" s="151" t="s">
        <v>260</v>
      </c>
      <c r="H164" s="152">
        <v>3</v>
      </c>
      <c r="I164" s="153"/>
      <c r="J164" s="154">
        <f t="shared" si="10"/>
        <v>0</v>
      </c>
      <c r="K164" s="155"/>
      <c r="L164" s="30"/>
      <c r="M164" s="156" t="s">
        <v>1</v>
      </c>
      <c r="N164" s="157" t="s">
        <v>42</v>
      </c>
      <c r="O164" s="58"/>
      <c r="P164" s="158">
        <f t="shared" si="11"/>
        <v>0</v>
      </c>
      <c r="Q164" s="158">
        <v>1.5739199999999999E-3</v>
      </c>
      <c r="R164" s="158">
        <f t="shared" si="12"/>
        <v>4.7217600000000002E-3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206</v>
      </c>
      <c r="AT164" s="160" t="s">
        <v>147</v>
      </c>
      <c r="AU164" s="160" t="s">
        <v>152</v>
      </c>
      <c r="AY164" s="14" t="s">
        <v>144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152</v>
      </c>
      <c r="BK164" s="161">
        <f t="shared" si="19"/>
        <v>0</v>
      </c>
      <c r="BL164" s="14" t="s">
        <v>206</v>
      </c>
      <c r="BM164" s="160" t="s">
        <v>428</v>
      </c>
    </row>
    <row r="165" spans="1:65" s="2" customFormat="1" ht="24.2" customHeight="1">
      <c r="A165" s="29"/>
      <c r="B165" s="147"/>
      <c r="C165" s="148" t="s">
        <v>429</v>
      </c>
      <c r="D165" s="148" t="s">
        <v>147</v>
      </c>
      <c r="E165" s="149" t="s">
        <v>430</v>
      </c>
      <c r="F165" s="150" t="s">
        <v>431</v>
      </c>
      <c r="G165" s="151" t="s">
        <v>260</v>
      </c>
      <c r="H165" s="152">
        <v>3</v>
      </c>
      <c r="I165" s="153"/>
      <c r="J165" s="154">
        <f t="shared" si="10"/>
        <v>0</v>
      </c>
      <c r="K165" s="155"/>
      <c r="L165" s="30"/>
      <c r="M165" s="156" t="s">
        <v>1</v>
      </c>
      <c r="N165" s="157" t="s">
        <v>42</v>
      </c>
      <c r="O165" s="58"/>
      <c r="P165" s="158">
        <f t="shared" si="11"/>
        <v>0</v>
      </c>
      <c r="Q165" s="158">
        <v>0</v>
      </c>
      <c r="R165" s="158">
        <f t="shared" si="12"/>
        <v>0</v>
      </c>
      <c r="S165" s="158">
        <v>1.1000000000000001E-3</v>
      </c>
      <c r="T165" s="159">
        <f t="shared" si="13"/>
        <v>3.3E-3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206</v>
      </c>
      <c r="AT165" s="160" t="s">
        <v>147</v>
      </c>
      <c r="AU165" s="160" t="s">
        <v>152</v>
      </c>
      <c r="AY165" s="14" t="s">
        <v>144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152</v>
      </c>
      <c r="BK165" s="161">
        <f t="shared" si="19"/>
        <v>0</v>
      </c>
      <c r="BL165" s="14" t="s">
        <v>206</v>
      </c>
      <c r="BM165" s="160" t="s">
        <v>432</v>
      </c>
    </row>
    <row r="166" spans="1:65" s="2" customFormat="1" ht="24.2" customHeight="1">
      <c r="A166" s="29"/>
      <c r="B166" s="147"/>
      <c r="C166" s="148" t="s">
        <v>433</v>
      </c>
      <c r="D166" s="148" t="s">
        <v>147</v>
      </c>
      <c r="E166" s="149" t="s">
        <v>434</v>
      </c>
      <c r="F166" s="150" t="s">
        <v>435</v>
      </c>
      <c r="G166" s="151" t="s">
        <v>260</v>
      </c>
      <c r="H166" s="152">
        <v>1</v>
      </c>
      <c r="I166" s="153"/>
      <c r="J166" s="154">
        <f t="shared" si="10"/>
        <v>0</v>
      </c>
      <c r="K166" s="155"/>
      <c r="L166" s="30"/>
      <c r="M166" s="156" t="s">
        <v>1</v>
      </c>
      <c r="N166" s="157" t="s">
        <v>42</v>
      </c>
      <c r="O166" s="58"/>
      <c r="P166" s="158">
        <f t="shared" si="11"/>
        <v>0</v>
      </c>
      <c r="Q166" s="158">
        <v>0</v>
      </c>
      <c r="R166" s="158">
        <f t="shared" si="12"/>
        <v>0</v>
      </c>
      <c r="S166" s="158">
        <v>5.1599999999999997E-3</v>
      </c>
      <c r="T166" s="159">
        <f t="shared" si="13"/>
        <v>5.1599999999999997E-3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206</v>
      </c>
      <c r="AT166" s="160" t="s">
        <v>147</v>
      </c>
      <c r="AU166" s="160" t="s">
        <v>152</v>
      </c>
      <c r="AY166" s="14" t="s">
        <v>144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152</v>
      </c>
      <c r="BK166" s="161">
        <f t="shared" si="19"/>
        <v>0</v>
      </c>
      <c r="BL166" s="14" t="s">
        <v>206</v>
      </c>
      <c r="BM166" s="160" t="s">
        <v>436</v>
      </c>
    </row>
    <row r="167" spans="1:65" s="2" customFormat="1" ht="33" customHeight="1">
      <c r="A167" s="29"/>
      <c r="B167" s="147"/>
      <c r="C167" s="148" t="s">
        <v>437</v>
      </c>
      <c r="D167" s="148" t="s">
        <v>147</v>
      </c>
      <c r="E167" s="149" t="s">
        <v>438</v>
      </c>
      <c r="F167" s="150" t="s">
        <v>439</v>
      </c>
      <c r="G167" s="151" t="s">
        <v>213</v>
      </c>
      <c r="H167" s="152">
        <v>4.6399999999999997</v>
      </c>
      <c r="I167" s="153"/>
      <c r="J167" s="154">
        <f t="shared" si="10"/>
        <v>0</v>
      </c>
      <c r="K167" s="155"/>
      <c r="L167" s="30"/>
      <c r="M167" s="156" t="s">
        <v>1</v>
      </c>
      <c r="N167" s="157" t="s">
        <v>42</v>
      </c>
      <c r="O167" s="58"/>
      <c r="P167" s="158">
        <f t="shared" si="11"/>
        <v>0</v>
      </c>
      <c r="Q167" s="158">
        <v>2.8626239999999998E-3</v>
      </c>
      <c r="R167" s="158">
        <f t="shared" si="12"/>
        <v>1.3282575359999998E-2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206</v>
      </c>
      <c r="AT167" s="160" t="s">
        <v>147</v>
      </c>
      <c r="AU167" s="160" t="s">
        <v>152</v>
      </c>
      <c r="AY167" s="14" t="s">
        <v>144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152</v>
      </c>
      <c r="BK167" s="161">
        <f t="shared" si="19"/>
        <v>0</v>
      </c>
      <c r="BL167" s="14" t="s">
        <v>206</v>
      </c>
      <c r="BM167" s="160" t="s">
        <v>440</v>
      </c>
    </row>
    <row r="168" spans="1:65" s="2" customFormat="1" ht="33" customHeight="1">
      <c r="A168" s="29"/>
      <c r="B168" s="147"/>
      <c r="C168" s="148" t="s">
        <v>441</v>
      </c>
      <c r="D168" s="148" t="s">
        <v>147</v>
      </c>
      <c r="E168" s="149" t="s">
        <v>442</v>
      </c>
      <c r="F168" s="150" t="s">
        <v>443</v>
      </c>
      <c r="G168" s="151" t="s">
        <v>213</v>
      </c>
      <c r="H168" s="152">
        <v>87.084999999999994</v>
      </c>
      <c r="I168" s="153"/>
      <c r="J168" s="154">
        <f t="shared" si="10"/>
        <v>0</v>
      </c>
      <c r="K168" s="155"/>
      <c r="L168" s="30"/>
      <c r="M168" s="156" t="s">
        <v>1</v>
      </c>
      <c r="N168" s="157" t="s">
        <v>42</v>
      </c>
      <c r="O168" s="58"/>
      <c r="P168" s="158">
        <f t="shared" si="11"/>
        <v>0</v>
      </c>
      <c r="Q168" s="158">
        <v>4.2927699999999996E-3</v>
      </c>
      <c r="R168" s="158">
        <f t="shared" si="12"/>
        <v>0.37383587544999991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206</v>
      </c>
      <c r="AT168" s="160" t="s">
        <v>147</v>
      </c>
      <c r="AU168" s="160" t="s">
        <v>152</v>
      </c>
      <c r="AY168" s="14" t="s">
        <v>144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152</v>
      </c>
      <c r="BK168" s="161">
        <f t="shared" si="19"/>
        <v>0</v>
      </c>
      <c r="BL168" s="14" t="s">
        <v>206</v>
      </c>
      <c r="BM168" s="160" t="s">
        <v>444</v>
      </c>
    </row>
    <row r="169" spans="1:65" s="2" customFormat="1" ht="24.2" customHeight="1">
      <c r="A169" s="29"/>
      <c r="B169" s="147"/>
      <c r="C169" s="148" t="s">
        <v>445</v>
      </c>
      <c r="D169" s="148" t="s">
        <v>147</v>
      </c>
      <c r="E169" s="149" t="s">
        <v>446</v>
      </c>
      <c r="F169" s="150" t="s">
        <v>447</v>
      </c>
      <c r="G169" s="151" t="s">
        <v>213</v>
      </c>
      <c r="H169" s="152">
        <v>4.6399999999999997</v>
      </c>
      <c r="I169" s="153"/>
      <c r="J169" s="154">
        <f t="shared" si="10"/>
        <v>0</v>
      </c>
      <c r="K169" s="155"/>
      <c r="L169" s="30"/>
      <c r="M169" s="156" t="s">
        <v>1</v>
      </c>
      <c r="N169" s="157" t="s">
        <v>42</v>
      </c>
      <c r="O169" s="58"/>
      <c r="P169" s="158">
        <f t="shared" si="11"/>
        <v>0</v>
      </c>
      <c r="Q169" s="158">
        <v>0</v>
      </c>
      <c r="R169" s="158">
        <f t="shared" si="12"/>
        <v>0</v>
      </c>
      <c r="S169" s="158">
        <v>1.42E-3</v>
      </c>
      <c r="T169" s="159">
        <f t="shared" si="13"/>
        <v>6.5887999999999997E-3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206</v>
      </c>
      <c r="AT169" s="160" t="s">
        <v>147</v>
      </c>
      <c r="AU169" s="160" t="s">
        <v>152</v>
      </c>
      <c r="AY169" s="14" t="s">
        <v>144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152</v>
      </c>
      <c r="BK169" s="161">
        <f t="shared" si="19"/>
        <v>0</v>
      </c>
      <c r="BL169" s="14" t="s">
        <v>206</v>
      </c>
      <c r="BM169" s="160" t="s">
        <v>448</v>
      </c>
    </row>
    <row r="170" spans="1:65" s="2" customFormat="1" ht="24.2" customHeight="1">
      <c r="A170" s="29"/>
      <c r="B170" s="147"/>
      <c r="C170" s="148" t="s">
        <v>449</v>
      </c>
      <c r="D170" s="148" t="s">
        <v>147</v>
      </c>
      <c r="E170" s="149" t="s">
        <v>450</v>
      </c>
      <c r="F170" s="150" t="s">
        <v>451</v>
      </c>
      <c r="G170" s="151" t="s">
        <v>213</v>
      </c>
      <c r="H170" s="152">
        <v>87.084999999999994</v>
      </c>
      <c r="I170" s="153"/>
      <c r="J170" s="154">
        <f t="shared" si="10"/>
        <v>0</v>
      </c>
      <c r="K170" s="155"/>
      <c r="L170" s="30"/>
      <c r="M170" s="156" t="s">
        <v>1</v>
      </c>
      <c r="N170" s="157" t="s">
        <v>42</v>
      </c>
      <c r="O170" s="58"/>
      <c r="P170" s="158">
        <f t="shared" si="11"/>
        <v>0</v>
      </c>
      <c r="Q170" s="158">
        <v>0</v>
      </c>
      <c r="R170" s="158">
        <f t="shared" si="12"/>
        <v>0</v>
      </c>
      <c r="S170" s="158">
        <v>2.3E-3</v>
      </c>
      <c r="T170" s="159">
        <f t="shared" si="13"/>
        <v>0.20029549999999999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206</v>
      </c>
      <c r="AT170" s="160" t="s">
        <v>147</v>
      </c>
      <c r="AU170" s="160" t="s">
        <v>152</v>
      </c>
      <c r="AY170" s="14" t="s">
        <v>144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152</v>
      </c>
      <c r="BK170" s="161">
        <f t="shared" si="19"/>
        <v>0</v>
      </c>
      <c r="BL170" s="14" t="s">
        <v>206</v>
      </c>
      <c r="BM170" s="160" t="s">
        <v>452</v>
      </c>
    </row>
    <row r="171" spans="1:65" s="2" customFormat="1" ht="24.2" customHeight="1">
      <c r="A171" s="29"/>
      <c r="B171" s="147"/>
      <c r="C171" s="148" t="s">
        <v>453</v>
      </c>
      <c r="D171" s="148" t="s">
        <v>147</v>
      </c>
      <c r="E171" s="149" t="s">
        <v>454</v>
      </c>
      <c r="F171" s="150" t="s">
        <v>455</v>
      </c>
      <c r="G171" s="151" t="s">
        <v>260</v>
      </c>
      <c r="H171" s="152">
        <v>3</v>
      </c>
      <c r="I171" s="153"/>
      <c r="J171" s="154">
        <f t="shared" si="10"/>
        <v>0</v>
      </c>
      <c r="K171" s="155"/>
      <c r="L171" s="30"/>
      <c r="M171" s="156" t="s">
        <v>1</v>
      </c>
      <c r="N171" s="157" t="s">
        <v>42</v>
      </c>
      <c r="O171" s="58"/>
      <c r="P171" s="158">
        <f t="shared" si="11"/>
        <v>0</v>
      </c>
      <c r="Q171" s="158">
        <v>0</v>
      </c>
      <c r="R171" s="158">
        <f t="shared" si="12"/>
        <v>0</v>
      </c>
      <c r="S171" s="158">
        <v>2.0899999999999998E-3</v>
      </c>
      <c r="T171" s="159">
        <f t="shared" si="13"/>
        <v>6.2699999999999995E-3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206</v>
      </c>
      <c r="AT171" s="160" t="s">
        <v>147</v>
      </c>
      <c r="AU171" s="160" t="s">
        <v>152</v>
      </c>
      <c r="AY171" s="14" t="s">
        <v>144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152</v>
      </c>
      <c r="BK171" s="161">
        <f t="shared" si="19"/>
        <v>0</v>
      </c>
      <c r="BL171" s="14" t="s">
        <v>206</v>
      </c>
      <c r="BM171" s="160" t="s">
        <v>456</v>
      </c>
    </row>
    <row r="172" spans="1:65" s="2" customFormat="1" ht="24.2" customHeight="1">
      <c r="A172" s="29"/>
      <c r="B172" s="147"/>
      <c r="C172" s="148" t="s">
        <v>457</v>
      </c>
      <c r="D172" s="148" t="s">
        <v>147</v>
      </c>
      <c r="E172" s="149" t="s">
        <v>458</v>
      </c>
      <c r="F172" s="150" t="s">
        <v>459</v>
      </c>
      <c r="G172" s="151" t="s">
        <v>213</v>
      </c>
      <c r="H172" s="152">
        <v>15.6</v>
      </c>
      <c r="I172" s="153"/>
      <c r="J172" s="154">
        <f t="shared" si="10"/>
        <v>0</v>
      </c>
      <c r="K172" s="155"/>
      <c r="L172" s="30"/>
      <c r="M172" s="156" t="s">
        <v>1</v>
      </c>
      <c r="N172" s="157" t="s">
        <v>42</v>
      </c>
      <c r="O172" s="58"/>
      <c r="P172" s="158">
        <f t="shared" si="11"/>
        <v>0</v>
      </c>
      <c r="Q172" s="158">
        <v>2.8005E-3</v>
      </c>
      <c r="R172" s="158">
        <f t="shared" si="12"/>
        <v>4.3687799999999999E-2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206</v>
      </c>
      <c r="AT172" s="160" t="s">
        <v>147</v>
      </c>
      <c r="AU172" s="160" t="s">
        <v>152</v>
      </c>
      <c r="AY172" s="14" t="s">
        <v>144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152</v>
      </c>
      <c r="BK172" s="161">
        <f t="shared" si="19"/>
        <v>0</v>
      </c>
      <c r="BL172" s="14" t="s">
        <v>206</v>
      </c>
      <c r="BM172" s="160" t="s">
        <v>460</v>
      </c>
    </row>
    <row r="173" spans="1:65" s="2" customFormat="1" ht="24.2" customHeight="1">
      <c r="A173" s="29"/>
      <c r="B173" s="147"/>
      <c r="C173" s="148" t="s">
        <v>461</v>
      </c>
      <c r="D173" s="148" t="s">
        <v>147</v>
      </c>
      <c r="E173" s="149" t="s">
        <v>462</v>
      </c>
      <c r="F173" s="150" t="s">
        <v>463</v>
      </c>
      <c r="G173" s="151" t="s">
        <v>213</v>
      </c>
      <c r="H173" s="152">
        <v>15.6</v>
      </c>
      <c r="I173" s="153"/>
      <c r="J173" s="154">
        <f t="shared" si="10"/>
        <v>0</v>
      </c>
      <c r="K173" s="155"/>
      <c r="L173" s="30"/>
      <c r="M173" s="156" t="s">
        <v>1</v>
      </c>
      <c r="N173" s="157" t="s">
        <v>42</v>
      </c>
      <c r="O173" s="58"/>
      <c r="P173" s="158">
        <f t="shared" si="11"/>
        <v>0</v>
      </c>
      <c r="Q173" s="158">
        <v>0</v>
      </c>
      <c r="R173" s="158">
        <f t="shared" si="12"/>
        <v>0</v>
      </c>
      <c r="S173" s="158">
        <v>2.8500000000000001E-3</v>
      </c>
      <c r="T173" s="159">
        <f t="shared" si="13"/>
        <v>4.446E-2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206</v>
      </c>
      <c r="AT173" s="160" t="s">
        <v>147</v>
      </c>
      <c r="AU173" s="160" t="s">
        <v>152</v>
      </c>
      <c r="AY173" s="14" t="s">
        <v>144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152</v>
      </c>
      <c r="BK173" s="161">
        <f t="shared" si="19"/>
        <v>0</v>
      </c>
      <c r="BL173" s="14" t="s">
        <v>206</v>
      </c>
      <c r="BM173" s="160" t="s">
        <v>464</v>
      </c>
    </row>
    <row r="174" spans="1:65" s="2" customFormat="1" ht="33" customHeight="1">
      <c r="A174" s="29"/>
      <c r="B174" s="147"/>
      <c r="C174" s="148" t="s">
        <v>465</v>
      </c>
      <c r="D174" s="148" t="s">
        <v>147</v>
      </c>
      <c r="E174" s="149" t="s">
        <v>466</v>
      </c>
      <c r="F174" s="150" t="s">
        <v>467</v>
      </c>
      <c r="G174" s="151" t="s">
        <v>260</v>
      </c>
      <c r="H174" s="152">
        <v>3</v>
      </c>
      <c r="I174" s="153"/>
      <c r="J174" s="154">
        <f t="shared" si="10"/>
        <v>0</v>
      </c>
      <c r="K174" s="155"/>
      <c r="L174" s="30"/>
      <c r="M174" s="156" t="s">
        <v>1</v>
      </c>
      <c r="N174" s="157" t="s">
        <v>42</v>
      </c>
      <c r="O174" s="58"/>
      <c r="P174" s="158">
        <f t="shared" si="11"/>
        <v>0</v>
      </c>
      <c r="Q174" s="158">
        <v>0</v>
      </c>
      <c r="R174" s="158">
        <f t="shared" si="12"/>
        <v>0</v>
      </c>
      <c r="S174" s="158">
        <v>1.16E-3</v>
      </c>
      <c r="T174" s="159">
        <f t="shared" si="13"/>
        <v>3.48E-3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206</v>
      </c>
      <c r="AT174" s="160" t="s">
        <v>147</v>
      </c>
      <c r="AU174" s="160" t="s">
        <v>152</v>
      </c>
      <c r="AY174" s="14" t="s">
        <v>144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152</v>
      </c>
      <c r="BK174" s="161">
        <f t="shared" si="19"/>
        <v>0</v>
      </c>
      <c r="BL174" s="14" t="s">
        <v>206</v>
      </c>
      <c r="BM174" s="160" t="s">
        <v>468</v>
      </c>
    </row>
    <row r="175" spans="1:65" s="2" customFormat="1" ht="24.2" customHeight="1">
      <c r="A175" s="29"/>
      <c r="B175" s="147"/>
      <c r="C175" s="148" t="s">
        <v>469</v>
      </c>
      <c r="D175" s="148" t="s">
        <v>147</v>
      </c>
      <c r="E175" s="149" t="s">
        <v>470</v>
      </c>
      <c r="F175" s="150" t="s">
        <v>471</v>
      </c>
      <c r="G175" s="151" t="s">
        <v>271</v>
      </c>
      <c r="H175" s="153"/>
      <c r="I175" s="153"/>
      <c r="J175" s="154">
        <f t="shared" si="10"/>
        <v>0</v>
      </c>
      <c r="K175" s="155"/>
      <c r="L175" s="30"/>
      <c r="M175" s="156" t="s">
        <v>1</v>
      </c>
      <c r="N175" s="157" t="s">
        <v>42</v>
      </c>
      <c r="O175" s="58"/>
      <c r="P175" s="158">
        <f t="shared" si="11"/>
        <v>0</v>
      </c>
      <c r="Q175" s="158">
        <v>0</v>
      </c>
      <c r="R175" s="158">
        <f t="shared" si="12"/>
        <v>0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206</v>
      </c>
      <c r="AT175" s="160" t="s">
        <v>147</v>
      </c>
      <c r="AU175" s="160" t="s">
        <v>152</v>
      </c>
      <c r="AY175" s="14" t="s">
        <v>144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152</v>
      </c>
      <c r="BK175" s="161">
        <f t="shared" si="19"/>
        <v>0</v>
      </c>
      <c r="BL175" s="14" t="s">
        <v>206</v>
      </c>
      <c r="BM175" s="160" t="s">
        <v>472</v>
      </c>
    </row>
    <row r="176" spans="1:65" s="12" customFormat="1" ht="22.9" customHeight="1">
      <c r="B176" s="134"/>
      <c r="D176" s="135" t="s">
        <v>75</v>
      </c>
      <c r="E176" s="145" t="s">
        <v>255</v>
      </c>
      <c r="F176" s="145" t="s">
        <v>256</v>
      </c>
      <c r="I176" s="137"/>
      <c r="J176" s="146">
        <f>BK176</f>
        <v>0</v>
      </c>
      <c r="L176" s="134"/>
      <c r="M176" s="139"/>
      <c r="N176" s="140"/>
      <c r="O176" s="140"/>
      <c r="P176" s="141">
        <f>SUM(P177:P179)</f>
        <v>0</v>
      </c>
      <c r="Q176" s="140"/>
      <c r="R176" s="141">
        <f>SUM(R177:R179)</f>
        <v>0</v>
      </c>
      <c r="S176" s="140"/>
      <c r="T176" s="142">
        <f>SUM(T177:T179)</f>
        <v>0</v>
      </c>
      <c r="AR176" s="135" t="s">
        <v>152</v>
      </c>
      <c r="AT176" s="143" t="s">
        <v>75</v>
      </c>
      <c r="AU176" s="143" t="s">
        <v>84</v>
      </c>
      <c r="AY176" s="135" t="s">
        <v>144</v>
      </c>
      <c r="BK176" s="144">
        <f>SUM(BK177:BK179)</f>
        <v>0</v>
      </c>
    </row>
    <row r="177" spans="1:65" s="2" customFormat="1" ht="16.5" customHeight="1">
      <c r="A177" s="29"/>
      <c r="B177" s="147"/>
      <c r="C177" s="148" t="s">
        <v>473</v>
      </c>
      <c r="D177" s="148" t="s">
        <v>147</v>
      </c>
      <c r="E177" s="149" t="s">
        <v>474</v>
      </c>
      <c r="F177" s="150" t="s">
        <v>475</v>
      </c>
      <c r="G177" s="151" t="s">
        <v>260</v>
      </c>
      <c r="H177" s="152">
        <v>1</v>
      </c>
      <c r="I177" s="153"/>
      <c r="J177" s="154">
        <f>ROUND(I177*H177,2)</f>
        <v>0</v>
      </c>
      <c r="K177" s="155"/>
      <c r="L177" s="30"/>
      <c r="M177" s="156" t="s">
        <v>1</v>
      </c>
      <c r="N177" s="157" t="s">
        <v>42</v>
      </c>
      <c r="O177" s="58"/>
      <c r="P177" s="158">
        <f>O177*H177</f>
        <v>0</v>
      </c>
      <c r="Q177" s="158">
        <v>0</v>
      </c>
      <c r="R177" s="158">
        <f>Q177*H177</f>
        <v>0</v>
      </c>
      <c r="S177" s="158">
        <v>0</v>
      </c>
      <c r="T177" s="159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206</v>
      </c>
      <c r="AT177" s="160" t="s">
        <v>147</v>
      </c>
      <c r="AU177" s="160" t="s">
        <v>152</v>
      </c>
      <c r="AY177" s="14" t="s">
        <v>144</v>
      </c>
      <c r="BE177" s="161">
        <f>IF(N177="základná",J177,0)</f>
        <v>0</v>
      </c>
      <c r="BF177" s="161">
        <f>IF(N177="znížená",J177,0)</f>
        <v>0</v>
      </c>
      <c r="BG177" s="161">
        <f>IF(N177="zákl. prenesená",J177,0)</f>
        <v>0</v>
      </c>
      <c r="BH177" s="161">
        <f>IF(N177="zníž. prenesená",J177,0)</f>
        <v>0</v>
      </c>
      <c r="BI177" s="161">
        <f>IF(N177="nulová",J177,0)</f>
        <v>0</v>
      </c>
      <c r="BJ177" s="14" t="s">
        <v>152</v>
      </c>
      <c r="BK177" s="161">
        <f>ROUND(I177*H177,2)</f>
        <v>0</v>
      </c>
      <c r="BL177" s="14" t="s">
        <v>206</v>
      </c>
      <c r="BM177" s="160" t="s">
        <v>476</v>
      </c>
    </row>
    <row r="178" spans="1:65" s="2" customFormat="1" ht="16.5" customHeight="1">
      <c r="A178" s="29"/>
      <c r="B178" s="147"/>
      <c r="C178" s="162" t="s">
        <v>477</v>
      </c>
      <c r="D178" s="162" t="s">
        <v>263</v>
      </c>
      <c r="E178" s="163" t="s">
        <v>478</v>
      </c>
      <c r="F178" s="164" t="s">
        <v>479</v>
      </c>
      <c r="G178" s="165" t="s">
        <v>260</v>
      </c>
      <c r="H178" s="166">
        <v>1</v>
      </c>
      <c r="I178" s="167"/>
      <c r="J178" s="168">
        <f>ROUND(I178*H178,2)</f>
        <v>0</v>
      </c>
      <c r="K178" s="169"/>
      <c r="L178" s="170"/>
      <c r="M178" s="171" t="s">
        <v>1</v>
      </c>
      <c r="N178" s="172" t="s">
        <v>42</v>
      </c>
      <c r="O178" s="58"/>
      <c r="P178" s="158">
        <f>O178*H178</f>
        <v>0</v>
      </c>
      <c r="Q178" s="158">
        <v>0</v>
      </c>
      <c r="R178" s="158">
        <f>Q178*H178</f>
        <v>0</v>
      </c>
      <c r="S178" s="158">
        <v>0</v>
      </c>
      <c r="T178" s="159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266</v>
      </c>
      <c r="AT178" s="160" t="s">
        <v>263</v>
      </c>
      <c r="AU178" s="160" t="s">
        <v>152</v>
      </c>
      <c r="AY178" s="14" t="s">
        <v>144</v>
      </c>
      <c r="BE178" s="161">
        <f>IF(N178="základná",J178,0)</f>
        <v>0</v>
      </c>
      <c r="BF178" s="161">
        <f>IF(N178="znížená",J178,0)</f>
        <v>0</v>
      </c>
      <c r="BG178" s="161">
        <f>IF(N178="zákl. prenesená",J178,0)</f>
        <v>0</v>
      </c>
      <c r="BH178" s="161">
        <f>IF(N178="zníž. prenesená",J178,0)</f>
        <v>0</v>
      </c>
      <c r="BI178" s="161">
        <f>IF(N178="nulová",J178,0)</f>
        <v>0</v>
      </c>
      <c r="BJ178" s="14" t="s">
        <v>152</v>
      </c>
      <c r="BK178" s="161">
        <f>ROUND(I178*H178,2)</f>
        <v>0</v>
      </c>
      <c r="BL178" s="14" t="s">
        <v>206</v>
      </c>
      <c r="BM178" s="160" t="s">
        <v>480</v>
      </c>
    </row>
    <row r="179" spans="1:65" s="2" customFormat="1" ht="24.2" customHeight="1">
      <c r="A179" s="29"/>
      <c r="B179" s="147"/>
      <c r="C179" s="148" t="s">
        <v>481</v>
      </c>
      <c r="D179" s="148" t="s">
        <v>147</v>
      </c>
      <c r="E179" s="149" t="s">
        <v>269</v>
      </c>
      <c r="F179" s="150" t="s">
        <v>270</v>
      </c>
      <c r="G179" s="151" t="s">
        <v>271</v>
      </c>
      <c r="H179" s="153"/>
      <c r="I179" s="153"/>
      <c r="J179" s="154">
        <f>ROUND(I179*H179,2)</f>
        <v>0</v>
      </c>
      <c r="K179" s="155"/>
      <c r="L179" s="30"/>
      <c r="M179" s="156" t="s">
        <v>1</v>
      </c>
      <c r="N179" s="157" t="s">
        <v>42</v>
      </c>
      <c r="O179" s="58"/>
      <c r="P179" s="158">
        <f>O179*H179</f>
        <v>0</v>
      </c>
      <c r="Q179" s="158">
        <v>0</v>
      </c>
      <c r="R179" s="158">
        <f>Q179*H179</f>
        <v>0</v>
      </c>
      <c r="S179" s="158">
        <v>0</v>
      </c>
      <c r="T179" s="159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206</v>
      </c>
      <c r="AT179" s="160" t="s">
        <v>147</v>
      </c>
      <c r="AU179" s="160" t="s">
        <v>152</v>
      </c>
      <c r="AY179" s="14" t="s">
        <v>144</v>
      </c>
      <c r="BE179" s="161">
        <f>IF(N179="základná",J179,0)</f>
        <v>0</v>
      </c>
      <c r="BF179" s="161">
        <f>IF(N179="znížená",J179,0)</f>
        <v>0</v>
      </c>
      <c r="BG179" s="161">
        <f>IF(N179="zákl. prenesená",J179,0)</f>
        <v>0</v>
      </c>
      <c r="BH179" s="161">
        <f>IF(N179="zníž. prenesená",J179,0)</f>
        <v>0</v>
      </c>
      <c r="BI179" s="161">
        <f>IF(N179="nulová",J179,0)</f>
        <v>0</v>
      </c>
      <c r="BJ179" s="14" t="s">
        <v>152</v>
      </c>
      <c r="BK179" s="161">
        <f>ROUND(I179*H179,2)</f>
        <v>0</v>
      </c>
      <c r="BL179" s="14" t="s">
        <v>206</v>
      </c>
      <c r="BM179" s="160" t="s">
        <v>482</v>
      </c>
    </row>
    <row r="180" spans="1:65" s="12" customFormat="1" ht="25.9" customHeight="1">
      <c r="B180" s="134"/>
      <c r="D180" s="135" t="s">
        <v>75</v>
      </c>
      <c r="E180" s="136" t="s">
        <v>263</v>
      </c>
      <c r="F180" s="136" t="s">
        <v>483</v>
      </c>
      <c r="I180" s="137"/>
      <c r="J180" s="138">
        <f>BK180</f>
        <v>0</v>
      </c>
      <c r="L180" s="134"/>
      <c r="M180" s="139"/>
      <c r="N180" s="140"/>
      <c r="O180" s="140"/>
      <c r="P180" s="141">
        <f>P181</f>
        <v>0</v>
      </c>
      <c r="Q180" s="140"/>
      <c r="R180" s="141">
        <f>R181</f>
        <v>0</v>
      </c>
      <c r="S180" s="140"/>
      <c r="T180" s="142">
        <f>T181</f>
        <v>0.32346000000000008</v>
      </c>
      <c r="AR180" s="135" t="s">
        <v>157</v>
      </c>
      <c r="AT180" s="143" t="s">
        <v>75</v>
      </c>
      <c r="AU180" s="143" t="s">
        <v>76</v>
      </c>
      <c r="AY180" s="135" t="s">
        <v>144</v>
      </c>
      <c r="BK180" s="144">
        <f>BK181</f>
        <v>0</v>
      </c>
    </row>
    <row r="181" spans="1:65" s="12" customFormat="1" ht="22.9" customHeight="1">
      <c r="B181" s="134"/>
      <c r="D181" s="135" t="s">
        <v>75</v>
      </c>
      <c r="E181" s="145" t="s">
        <v>484</v>
      </c>
      <c r="F181" s="145" t="s">
        <v>485</v>
      </c>
      <c r="I181" s="137"/>
      <c r="J181" s="146">
        <f>BK181</f>
        <v>0</v>
      </c>
      <c r="L181" s="134"/>
      <c r="M181" s="139"/>
      <c r="N181" s="140"/>
      <c r="O181" s="140"/>
      <c r="P181" s="141">
        <f>SUM(P182:P188)</f>
        <v>0</v>
      </c>
      <c r="Q181" s="140"/>
      <c r="R181" s="141">
        <f>SUM(R182:R188)</f>
        <v>0</v>
      </c>
      <c r="S181" s="140"/>
      <c r="T181" s="142">
        <f>SUM(T182:T188)</f>
        <v>0.32346000000000008</v>
      </c>
      <c r="AR181" s="135" t="s">
        <v>157</v>
      </c>
      <c r="AT181" s="143" t="s">
        <v>75</v>
      </c>
      <c r="AU181" s="143" t="s">
        <v>84</v>
      </c>
      <c r="AY181" s="135" t="s">
        <v>144</v>
      </c>
      <c r="BK181" s="144">
        <f>SUM(BK182:BK188)</f>
        <v>0</v>
      </c>
    </row>
    <row r="182" spans="1:65" s="2" customFormat="1" ht="24.2" customHeight="1">
      <c r="A182" s="29"/>
      <c r="B182" s="147"/>
      <c r="C182" s="148" t="s">
        <v>486</v>
      </c>
      <c r="D182" s="148" t="s">
        <v>147</v>
      </c>
      <c r="E182" s="149" t="s">
        <v>487</v>
      </c>
      <c r="F182" s="150" t="s">
        <v>488</v>
      </c>
      <c r="G182" s="151" t="s">
        <v>213</v>
      </c>
      <c r="H182" s="152">
        <v>186</v>
      </c>
      <c r="I182" s="153"/>
      <c r="J182" s="154">
        <f t="shared" ref="J182:J188" si="20">ROUND(I182*H182,2)</f>
        <v>0</v>
      </c>
      <c r="K182" s="155"/>
      <c r="L182" s="30"/>
      <c r="M182" s="156" t="s">
        <v>1</v>
      </c>
      <c r="N182" s="157" t="s">
        <v>42</v>
      </c>
      <c r="O182" s="58"/>
      <c r="P182" s="158">
        <f t="shared" ref="P182:P188" si="21">O182*H182</f>
        <v>0</v>
      </c>
      <c r="Q182" s="158">
        <v>0</v>
      </c>
      <c r="R182" s="158">
        <f t="shared" ref="R182:R188" si="22">Q182*H182</f>
        <v>0</v>
      </c>
      <c r="S182" s="158">
        <v>6.3000000000000003E-4</v>
      </c>
      <c r="T182" s="159">
        <f t="shared" ref="T182:T188" si="23">S182*H182</f>
        <v>0.11718000000000001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489</v>
      </c>
      <c r="AT182" s="160" t="s">
        <v>147</v>
      </c>
      <c r="AU182" s="160" t="s">
        <v>152</v>
      </c>
      <c r="AY182" s="14" t="s">
        <v>144</v>
      </c>
      <c r="BE182" s="161">
        <f t="shared" ref="BE182:BE188" si="24">IF(N182="základná",J182,0)</f>
        <v>0</v>
      </c>
      <c r="BF182" s="161">
        <f t="shared" ref="BF182:BF188" si="25">IF(N182="znížená",J182,0)</f>
        <v>0</v>
      </c>
      <c r="BG182" s="161">
        <f t="shared" ref="BG182:BG188" si="26">IF(N182="zákl. prenesená",J182,0)</f>
        <v>0</v>
      </c>
      <c r="BH182" s="161">
        <f t="shared" ref="BH182:BH188" si="27">IF(N182="zníž. prenesená",J182,0)</f>
        <v>0</v>
      </c>
      <c r="BI182" s="161">
        <f t="shared" ref="BI182:BI188" si="28">IF(N182="nulová",J182,0)</f>
        <v>0</v>
      </c>
      <c r="BJ182" s="14" t="s">
        <v>152</v>
      </c>
      <c r="BK182" s="161">
        <f t="shared" ref="BK182:BK188" si="29">ROUND(I182*H182,2)</f>
        <v>0</v>
      </c>
      <c r="BL182" s="14" t="s">
        <v>489</v>
      </c>
      <c r="BM182" s="160" t="s">
        <v>490</v>
      </c>
    </row>
    <row r="183" spans="1:65" s="2" customFormat="1" ht="24.2" customHeight="1">
      <c r="A183" s="29"/>
      <c r="B183" s="147"/>
      <c r="C183" s="148" t="s">
        <v>491</v>
      </c>
      <c r="D183" s="148" t="s">
        <v>147</v>
      </c>
      <c r="E183" s="149" t="s">
        <v>492</v>
      </c>
      <c r="F183" s="150" t="s">
        <v>493</v>
      </c>
      <c r="G183" s="151" t="s">
        <v>260</v>
      </c>
      <c r="H183" s="152">
        <v>186</v>
      </c>
      <c r="I183" s="153"/>
      <c r="J183" s="154">
        <f t="shared" si="20"/>
        <v>0</v>
      </c>
      <c r="K183" s="155"/>
      <c r="L183" s="30"/>
      <c r="M183" s="156" t="s">
        <v>1</v>
      </c>
      <c r="N183" s="157" t="s">
        <v>42</v>
      </c>
      <c r="O183" s="58"/>
      <c r="P183" s="158">
        <f t="shared" si="21"/>
        <v>0</v>
      </c>
      <c r="Q183" s="158">
        <v>0</v>
      </c>
      <c r="R183" s="158">
        <f t="shared" si="22"/>
        <v>0</v>
      </c>
      <c r="S183" s="158">
        <v>1E-3</v>
      </c>
      <c r="T183" s="159">
        <f t="shared" si="23"/>
        <v>0.186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489</v>
      </c>
      <c r="AT183" s="160" t="s">
        <v>147</v>
      </c>
      <c r="AU183" s="160" t="s">
        <v>152</v>
      </c>
      <c r="AY183" s="14" t="s">
        <v>144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4" t="s">
        <v>152</v>
      </c>
      <c r="BK183" s="161">
        <f t="shared" si="29"/>
        <v>0</v>
      </c>
      <c r="BL183" s="14" t="s">
        <v>489</v>
      </c>
      <c r="BM183" s="160" t="s">
        <v>494</v>
      </c>
    </row>
    <row r="184" spans="1:65" s="2" customFormat="1" ht="24.2" customHeight="1">
      <c r="A184" s="29"/>
      <c r="B184" s="147"/>
      <c r="C184" s="148" t="s">
        <v>495</v>
      </c>
      <c r="D184" s="148" t="s">
        <v>147</v>
      </c>
      <c r="E184" s="149" t="s">
        <v>496</v>
      </c>
      <c r="F184" s="150" t="s">
        <v>497</v>
      </c>
      <c r="G184" s="151" t="s">
        <v>260</v>
      </c>
      <c r="H184" s="152">
        <v>15</v>
      </c>
      <c r="I184" s="153"/>
      <c r="J184" s="154">
        <f t="shared" si="20"/>
        <v>0</v>
      </c>
      <c r="K184" s="155"/>
      <c r="L184" s="30"/>
      <c r="M184" s="156" t="s">
        <v>1</v>
      </c>
      <c r="N184" s="157" t="s">
        <v>42</v>
      </c>
      <c r="O184" s="58"/>
      <c r="P184" s="158">
        <f t="shared" si="21"/>
        <v>0</v>
      </c>
      <c r="Q184" s="158">
        <v>0</v>
      </c>
      <c r="R184" s="158">
        <f t="shared" si="22"/>
        <v>0</v>
      </c>
      <c r="S184" s="158">
        <v>3.2000000000000003E-4</v>
      </c>
      <c r="T184" s="159">
        <f t="shared" si="23"/>
        <v>4.8000000000000004E-3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489</v>
      </c>
      <c r="AT184" s="160" t="s">
        <v>147</v>
      </c>
      <c r="AU184" s="160" t="s">
        <v>152</v>
      </c>
      <c r="AY184" s="14" t="s">
        <v>144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4" t="s">
        <v>152</v>
      </c>
      <c r="BK184" s="161">
        <f t="shared" si="29"/>
        <v>0</v>
      </c>
      <c r="BL184" s="14" t="s">
        <v>489</v>
      </c>
      <c r="BM184" s="160" t="s">
        <v>498</v>
      </c>
    </row>
    <row r="185" spans="1:65" s="2" customFormat="1" ht="21.75" customHeight="1">
      <c r="A185" s="29"/>
      <c r="B185" s="147"/>
      <c r="C185" s="148" t="s">
        <v>499</v>
      </c>
      <c r="D185" s="148" t="s">
        <v>147</v>
      </c>
      <c r="E185" s="149" t="s">
        <v>500</v>
      </c>
      <c r="F185" s="150" t="s">
        <v>501</v>
      </c>
      <c r="G185" s="151" t="s">
        <v>260</v>
      </c>
      <c r="H185" s="152">
        <v>30</v>
      </c>
      <c r="I185" s="153"/>
      <c r="J185" s="154">
        <f t="shared" si="20"/>
        <v>0</v>
      </c>
      <c r="K185" s="155"/>
      <c r="L185" s="30"/>
      <c r="M185" s="156" t="s">
        <v>1</v>
      </c>
      <c r="N185" s="157" t="s">
        <v>42</v>
      </c>
      <c r="O185" s="58"/>
      <c r="P185" s="158">
        <f t="shared" si="21"/>
        <v>0</v>
      </c>
      <c r="Q185" s="158">
        <v>0</v>
      </c>
      <c r="R185" s="158">
        <f t="shared" si="22"/>
        <v>0</v>
      </c>
      <c r="S185" s="158">
        <v>1.6000000000000001E-4</v>
      </c>
      <c r="T185" s="159">
        <f t="shared" si="23"/>
        <v>4.8000000000000004E-3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489</v>
      </c>
      <c r="AT185" s="160" t="s">
        <v>147</v>
      </c>
      <c r="AU185" s="160" t="s">
        <v>152</v>
      </c>
      <c r="AY185" s="14" t="s">
        <v>144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152</v>
      </c>
      <c r="BK185" s="161">
        <f t="shared" si="29"/>
        <v>0</v>
      </c>
      <c r="BL185" s="14" t="s">
        <v>489</v>
      </c>
      <c r="BM185" s="160" t="s">
        <v>502</v>
      </c>
    </row>
    <row r="186" spans="1:65" s="2" customFormat="1" ht="21.75" customHeight="1">
      <c r="A186" s="29"/>
      <c r="B186" s="147"/>
      <c r="C186" s="148" t="s">
        <v>503</v>
      </c>
      <c r="D186" s="148" t="s">
        <v>147</v>
      </c>
      <c r="E186" s="149" t="s">
        <v>504</v>
      </c>
      <c r="F186" s="150" t="s">
        <v>505</v>
      </c>
      <c r="G186" s="151" t="s">
        <v>260</v>
      </c>
      <c r="H186" s="152">
        <v>4</v>
      </c>
      <c r="I186" s="153"/>
      <c r="J186" s="154">
        <f t="shared" si="20"/>
        <v>0</v>
      </c>
      <c r="K186" s="155"/>
      <c r="L186" s="30"/>
      <c r="M186" s="156" t="s">
        <v>1</v>
      </c>
      <c r="N186" s="157" t="s">
        <v>42</v>
      </c>
      <c r="O186" s="58"/>
      <c r="P186" s="158">
        <f t="shared" si="21"/>
        <v>0</v>
      </c>
      <c r="Q186" s="158">
        <v>0</v>
      </c>
      <c r="R186" s="158">
        <f t="shared" si="22"/>
        <v>0</v>
      </c>
      <c r="S186" s="158">
        <v>2.4000000000000001E-4</v>
      </c>
      <c r="T186" s="159">
        <f t="shared" si="23"/>
        <v>9.6000000000000002E-4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489</v>
      </c>
      <c r="AT186" s="160" t="s">
        <v>147</v>
      </c>
      <c r="AU186" s="160" t="s">
        <v>152</v>
      </c>
      <c r="AY186" s="14" t="s">
        <v>144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152</v>
      </c>
      <c r="BK186" s="161">
        <f t="shared" si="29"/>
        <v>0</v>
      </c>
      <c r="BL186" s="14" t="s">
        <v>489</v>
      </c>
      <c r="BM186" s="160" t="s">
        <v>506</v>
      </c>
    </row>
    <row r="187" spans="1:65" s="2" customFormat="1" ht="21.75" customHeight="1">
      <c r="A187" s="29"/>
      <c r="B187" s="147"/>
      <c r="C187" s="148" t="s">
        <v>507</v>
      </c>
      <c r="D187" s="148" t="s">
        <v>147</v>
      </c>
      <c r="E187" s="149" t="s">
        <v>508</v>
      </c>
      <c r="F187" s="150" t="s">
        <v>509</v>
      </c>
      <c r="G187" s="151" t="s">
        <v>260</v>
      </c>
      <c r="H187" s="152">
        <v>4</v>
      </c>
      <c r="I187" s="153"/>
      <c r="J187" s="154">
        <f t="shared" si="20"/>
        <v>0</v>
      </c>
      <c r="K187" s="155"/>
      <c r="L187" s="30"/>
      <c r="M187" s="156" t="s">
        <v>1</v>
      </c>
      <c r="N187" s="157" t="s">
        <v>42</v>
      </c>
      <c r="O187" s="58"/>
      <c r="P187" s="158">
        <f t="shared" si="21"/>
        <v>0</v>
      </c>
      <c r="Q187" s="158">
        <v>0</v>
      </c>
      <c r="R187" s="158">
        <f t="shared" si="22"/>
        <v>0</v>
      </c>
      <c r="S187" s="158">
        <v>1.6299999999999999E-3</v>
      </c>
      <c r="T187" s="159">
        <f t="shared" si="23"/>
        <v>6.5199999999999998E-3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489</v>
      </c>
      <c r="AT187" s="160" t="s">
        <v>147</v>
      </c>
      <c r="AU187" s="160" t="s">
        <v>152</v>
      </c>
      <c r="AY187" s="14" t="s">
        <v>144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152</v>
      </c>
      <c r="BK187" s="161">
        <f t="shared" si="29"/>
        <v>0</v>
      </c>
      <c r="BL187" s="14" t="s">
        <v>489</v>
      </c>
      <c r="BM187" s="160" t="s">
        <v>510</v>
      </c>
    </row>
    <row r="188" spans="1:65" s="2" customFormat="1" ht="24.2" customHeight="1">
      <c r="A188" s="29"/>
      <c r="B188" s="147"/>
      <c r="C188" s="148" t="s">
        <v>511</v>
      </c>
      <c r="D188" s="148" t="s">
        <v>147</v>
      </c>
      <c r="E188" s="149" t="s">
        <v>512</v>
      </c>
      <c r="F188" s="150" t="s">
        <v>513</v>
      </c>
      <c r="G188" s="151" t="s">
        <v>260</v>
      </c>
      <c r="H188" s="152">
        <v>8</v>
      </c>
      <c r="I188" s="153"/>
      <c r="J188" s="154">
        <f t="shared" si="20"/>
        <v>0</v>
      </c>
      <c r="K188" s="155"/>
      <c r="L188" s="30"/>
      <c r="M188" s="173" t="s">
        <v>1</v>
      </c>
      <c r="N188" s="174" t="s">
        <v>42</v>
      </c>
      <c r="O188" s="175"/>
      <c r="P188" s="176">
        <f t="shared" si="21"/>
        <v>0</v>
      </c>
      <c r="Q188" s="176">
        <v>0</v>
      </c>
      <c r="R188" s="176">
        <f t="shared" si="22"/>
        <v>0</v>
      </c>
      <c r="S188" s="176">
        <v>4.0000000000000002E-4</v>
      </c>
      <c r="T188" s="177">
        <f t="shared" si="23"/>
        <v>3.2000000000000002E-3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489</v>
      </c>
      <c r="AT188" s="160" t="s">
        <v>147</v>
      </c>
      <c r="AU188" s="160" t="s">
        <v>152</v>
      </c>
      <c r="AY188" s="14" t="s">
        <v>144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152</v>
      </c>
      <c r="BK188" s="161">
        <f t="shared" si="29"/>
        <v>0</v>
      </c>
      <c r="BL188" s="14" t="s">
        <v>489</v>
      </c>
      <c r="BM188" s="160" t="s">
        <v>514</v>
      </c>
    </row>
    <row r="189" spans="1:65" s="2" customFormat="1" ht="6.95" customHeight="1">
      <c r="A189" s="29"/>
      <c r="B189" s="47"/>
      <c r="C189" s="48"/>
      <c r="D189" s="48"/>
      <c r="E189" s="48"/>
      <c r="F189" s="48"/>
      <c r="G189" s="48"/>
      <c r="H189" s="48"/>
      <c r="I189" s="48"/>
      <c r="J189" s="48"/>
      <c r="K189" s="48"/>
      <c r="L189" s="30"/>
      <c r="M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</row>
  </sheetData>
  <autoFilter ref="C122:K188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94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515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33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23.25" customHeight="1">
      <c r="A27" s="94"/>
      <c r="B27" s="95"/>
      <c r="C27" s="94"/>
      <c r="D27" s="94"/>
      <c r="E27" s="195" t="s">
        <v>516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ROUND((SUM(BE126:BE204)),  2)</f>
        <v>0</v>
      </c>
      <c r="G33" s="100"/>
      <c r="H33" s="100"/>
      <c r="I33" s="101">
        <v>0.2</v>
      </c>
      <c r="J33" s="99">
        <f>ROUND(((SUM(BE126:BE204))*I33),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ROUND((SUM(BF126:BF204)),  2)</f>
        <v>0</v>
      </c>
      <c r="G34" s="100"/>
      <c r="H34" s="100"/>
      <c r="I34" s="101">
        <v>0.2</v>
      </c>
      <c r="J34" s="99">
        <f>ROUND(((SUM(BF126:BF204))*I34),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ROUND((SUM(BG126:BG204)),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ROUND((SUM(BH126:BH204)),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ROUND((SUM(BI126:BI204)),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04 - Výmena otvorových konštrukcii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Ľubomír Kollárik - STAVCEN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124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customHeight="1">
      <c r="B98" s="119"/>
      <c r="D98" s="120" t="s">
        <v>517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customHeight="1">
      <c r="B99" s="119"/>
      <c r="D99" s="120" t="s">
        <v>125</v>
      </c>
      <c r="E99" s="121"/>
      <c r="F99" s="121"/>
      <c r="G99" s="121"/>
      <c r="H99" s="121"/>
      <c r="I99" s="121"/>
      <c r="J99" s="122">
        <f>J135</f>
        <v>0</v>
      </c>
      <c r="L99" s="119"/>
    </row>
    <row r="100" spans="1:31" s="10" customFormat="1" ht="19.899999999999999" customHeight="1">
      <c r="B100" s="119"/>
      <c r="D100" s="120" t="s">
        <v>126</v>
      </c>
      <c r="E100" s="121"/>
      <c r="F100" s="121"/>
      <c r="G100" s="121"/>
      <c r="H100" s="121"/>
      <c r="I100" s="121"/>
      <c r="J100" s="122">
        <f>J148</f>
        <v>0</v>
      </c>
      <c r="L100" s="119"/>
    </row>
    <row r="101" spans="1:31" s="10" customFormat="1" ht="19.899999999999999" customHeight="1">
      <c r="B101" s="119"/>
      <c r="D101" s="120" t="s">
        <v>127</v>
      </c>
      <c r="E101" s="121"/>
      <c r="F101" s="121"/>
      <c r="G101" s="121"/>
      <c r="H101" s="121"/>
      <c r="I101" s="121"/>
      <c r="J101" s="122">
        <f>J165</f>
        <v>0</v>
      </c>
      <c r="L101" s="119"/>
    </row>
    <row r="102" spans="1:31" s="9" customFormat="1" ht="24.95" customHeight="1">
      <c r="B102" s="115"/>
      <c r="D102" s="116" t="s">
        <v>128</v>
      </c>
      <c r="E102" s="117"/>
      <c r="F102" s="117"/>
      <c r="G102" s="117"/>
      <c r="H102" s="117"/>
      <c r="I102" s="117"/>
      <c r="J102" s="118">
        <f>J167</f>
        <v>0</v>
      </c>
      <c r="L102" s="115"/>
    </row>
    <row r="103" spans="1:31" s="10" customFormat="1" ht="19.899999999999999" customHeight="1">
      <c r="B103" s="119"/>
      <c r="D103" s="120" t="s">
        <v>306</v>
      </c>
      <c r="E103" s="121"/>
      <c r="F103" s="121"/>
      <c r="G103" s="121"/>
      <c r="H103" s="121"/>
      <c r="I103" s="121"/>
      <c r="J103" s="122">
        <f>J168</f>
        <v>0</v>
      </c>
      <c r="L103" s="119"/>
    </row>
    <row r="104" spans="1:31" s="10" customFormat="1" ht="19.899999999999999" customHeight="1">
      <c r="B104" s="119"/>
      <c r="D104" s="120" t="s">
        <v>518</v>
      </c>
      <c r="E104" s="121"/>
      <c r="F104" s="121"/>
      <c r="G104" s="121"/>
      <c r="H104" s="121"/>
      <c r="I104" s="121"/>
      <c r="J104" s="122">
        <f>J172</f>
        <v>0</v>
      </c>
      <c r="L104" s="119"/>
    </row>
    <row r="105" spans="1:31" s="10" customFormat="1" ht="19.899999999999999" customHeight="1">
      <c r="B105" s="119"/>
      <c r="D105" s="120" t="s">
        <v>519</v>
      </c>
      <c r="E105" s="121"/>
      <c r="F105" s="121"/>
      <c r="G105" s="121"/>
      <c r="H105" s="121"/>
      <c r="I105" s="121"/>
      <c r="J105" s="122">
        <f>J192</f>
        <v>0</v>
      </c>
      <c r="L105" s="119"/>
    </row>
    <row r="106" spans="1:31" s="10" customFormat="1" ht="19.899999999999999" customHeight="1">
      <c r="B106" s="119"/>
      <c r="D106" s="120" t="s">
        <v>274</v>
      </c>
      <c r="E106" s="121"/>
      <c r="F106" s="121"/>
      <c r="G106" s="121"/>
      <c r="H106" s="121"/>
      <c r="I106" s="121"/>
      <c r="J106" s="122">
        <f>J202</f>
        <v>0</v>
      </c>
      <c r="L106" s="119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130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22" t="str">
        <f>E7</f>
        <v>Modernizácia obecného úradu</v>
      </c>
      <c r="F116" s="223"/>
      <c r="G116" s="223"/>
      <c r="H116" s="223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117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84" t="str">
        <f>E9</f>
        <v>04 - Výmena otvorových konštrukcii</v>
      </c>
      <c r="F118" s="224"/>
      <c r="G118" s="224"/>
      <c r="H118" s="224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Kvetoslavov 258</v>
      </c>
      <c r="G120" s="29"/>
      <c r="H120" s="29"/>
      <c r="I120" s="24" t="s">
        <v>21</v>
      </c>
      <c r="J120" s="55" t="str">
        <f>IF(J12="","",J12)</f>
        <v>16. 2. 2022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40.15" customHeight="1">
      <c r="A122" s="29"/>
      <c r="B122" s="30"/>
      <c r="C122" s="24" t="s">
        <v>23</v>
      </c>
      <c r="D122" s="29"/>
      <c r="E122" s="29"/>
      <c r="F122" s="22" t="str">
        <f>E15</f>
        <v>Obec Kvetoslavov, 930 41 Kvetoslavov</v>
      </c>
      <c r="G122" s="29"/>
      <c r="H122" s="29"/>
      <c r="I122" s="24" t="s">
        <v>29</v>
      </c>
      <c r="J122" s="27" t="str">
        <f>E21</f>
        <v>navrhovanieSTAVIEB, Bernolákova č. 4, Senec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27</v>
      </c>
      <c r="D123" s="29"/>
      <c r="E123" s="29"/>
      <c r="F123" s="22" t="str">
        <f>IF(E18="","",E18)</f>
        <v>Vyplň údaj</v>
      </c>
      <c r="G123" s="29"/>
      <c r="H123" s="29"/>
      <c r="I123" s="24" t="s">
        <v>32</v>
      </c>
      <c r="J123" s="27" t="str">
        <f>E24</f>
        <v>Ľubomír Kollárik - STAVCEN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131</v>
      </c>
      <c r="D125" s="126" t="s">
        <v>61</v>
      </c>
      <c r="E125" s="126" t="s">
        <v>57</v>
      </c>
      <c r="F125" s="126" t="s">
        <v>58</v>
      </c>
      <c r="G125" s="126" t="s">
        <v>132</v>
      </c>
      <c r="H125" s="126" t="s">
        <v>133</v>
      </c>
      <c r="I125" s="126" t="s">
        <v>134</v>
      </c>
      <c r="J125" s="127" t="s">
        <v>121</v>
      </c>
      <c r="K125" s="128" t="s">
        <v>135</v>
      </c>
      <c r="L125" s="129"/>
      <c r="M125" s="62" t="s">
        <v>1</v>
      </c>
      <c r="N125" s="63" t="s">
        <v>40</v>
      </c>
      <c r="O125" s="63" t="s">
        <v>136</v>
      </c>
      <c r="P125" s="63" t="s">
        <v>137</v>
      </c>
      <c r="Q125" s="63" t="s">
        <v>138</v>
      </c>
      <c r="R125" s="63" t="s">
        <v>139</v>
      </c>
      <c r="S125" s="63" t="s">
        <v>140</v>
      </c>
      <c r="T125" s="64" t="s">
        <v>141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122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P127+P167</f>
        <v>0</v>
      </c>
      <c r="Q126" s="66"/>
      <c r="R126" s="131">
        <f>R127+R167</f>
        <v>9.4274666768540012</v>
      </c>
      <c r="S126" s="66"/>
      <c r="T126" s="132">
        <f>T127+T167</f>
        <v>13.138918500000001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75</v>
      </c>
      <c r="AU126" s="14" t="s">
        <v>123</v>
      </c>
      <c r="BK126" s="133">
        <f>BK127+BK167</f>
        <v>0</v>
      </c>
    </row>
    <row r="127" spans="1:63" s="12" customFormat="1" ht="25.9" customHeight="1">
      <c r="B127" s="134"/>
      <c r="D127" s="135" t="s">
        <v>75</v>
      </c>
      <c r="E127" s="136" t="s">
        <v>142</v>
      </c>
      <c r="F127" s="136" t="s">
        <v>143</v>
      </c>
      <c r="I127" s="137"/>
      <c r="J127" s="138">
        <f>BK127</f>
        <v>0</v>
      </c>
      <c r="L127" s="134"/>
      <c r="M127" s="139"/>
      <c r="N127" s="140"/>
      <c r="O127" s="140"/>
      <c r="P127" s="141">
        <f>P128+P135+P148+P165</f>
        <v>0</v>
      </c>
      <c r="Q127" s="140"/>
      <c r="R127" s="141">
        <f>R128+R135+R148+R165</f>
        <v>6.6289739824140002</v>
      </c>
      <c r="S127" s="140"/>
      <c r="T127" s="142">
        <f>T128+T135+T148+T165</f>
        <v>13.059660000000001</v>
      </c>
      <c r="AR127" s="135" t="s">
        <v>84</v>
      </c>
      <c r="AT127" s="143" t="s">
        <v>75</v>
      </c>
      <c r="AU127" s="143" t="s">
        <v>76</v>
      </c>
      <c r="AY127" s="135" t="s">
        <v>144</v>
      </c>
      <c r="BK127" s="144">
        <f>BK128+BK135+BK148+BK165</f>
        <v>0</v>
      </c>
    </row>
    <row r="128" spans="1:63" s="12" customFormat="1" ht="22.9" customHeight="1">
      <c r="B128" s="134"/>
      <c r="D128" s="135" t="s">
        <v>75</v>
      </c>
      <c r="E128" s="145" t="s">
        <v>157</v>
      </c>
      <c r="F128" s="145" t="s">
        <v>520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SUM(P129:P134)</f>
        <v>0</v>
      </c>
      <c r="Q128" s="140"/>
      <c r="R128" s="141">
        <f>SUM(R129:R134)</f>
        <v>3.0813117317140004</v>
      </c>
      <c r="S128" s="140"/>
      <c r="T128" s="142">
        <f>SUM(T129:T134)</f>
        <v>0</v>
      </c>
      <c r="AR128" s="135" t="s">
        <v>84</v>
      </c>
      <c r="AT128" s="143" t="s">
        <v>75</v>
      </c>
      <c r="AU128" s="143" t="s">
        <v>84</v>
      </c>
      <c r="AY128" s="135" t="s">
        <v>144</v>
      </c>
      <c r="BK128" s="144">
        <f>SUM(BK129:BK134)</f>
        <v>0</v>
      </c>
    </row>
    <row r="129" spans="1:65" s="2" customFormat="1" ht="37.9" customHeight="1">
      <c r="A129" s="29"/>
      <c r="B129" s="147"/>
      <c r="C129" s="148" t="s">
        <v>84</v>
      </c>
      <c r="D129" s="148" t="s">
        <v>147</v>
      </c>
      <c r="E129" s="149" t="s">
        <v>521</v>
      </c>
      <c r="F129" s="150" t="s">
        <v>522</v>
      </c>
      <c r="G129" s="151" t="s">
        <v>354</v>
      </c>
      <c r="H129" s="152">
        <v>2.7080000000000002</v>
      </c>
      <c r="I129" s="153"/>
      <c r="J129" s="154">
        <f t="shared" ref="J129:J134" si="0">ROUND(I129*H129,2)</f>
        <v>0</v>
      </c>
      <c r="K129" s="155"/>
      <c r="L129" s="30"/>
      <c r="M129" s="156" t="s">
        <v>1</v>
      </c>
      <c r="N129" s="157" t="s">
        <v>42</v>
      </c>
      <c r="O129" s="58"/>
      <c r="P129" s="158">
        <f t="shared" ref="P129:P134" si="1">O129*H129</f>
        <v>0</v>
      </c>
      <c r="Q129" s="158">
        <v>0.70221</v>
      </c>
      <c r="R129" s="158">
        <f t="shared" ref="R129:R134" si="2">Q129*H129</f>
        <v>1.90158468</v>
      </c>
      <c r="S129" s="158">
        <v>0</v>
      </c>
      <c r="T129" s="159">
        <f t="shared" ref="T129:T134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151</v>
      </c>
      <c r="AT129" s="160" t="s">
        <v>147</v>
      </c>
      <c r="AU129" s="160" t="s">
        <v>152</v>
      </c>
      <c r="AY129" s="14" t="s">
        <v>144</v>
      </c>
      <c r="BE129" s="161">
        <f t="shared" ref="BE129:BE134" si="4">IF(N129="základná",J129,0)</f>
        <v>0</v>
      </c>
      <c r="BF129" s="161">
        <f t="shared" ref="BF129:BF134" si="5">IF(N129="znížená",J129,0)</f>
        <v>0</v>
      </c>
      <c r="BG129" s="161">
        <f t="shared" ref="BG129:BG134" si="6">IF(N129="zákl. prenesená",J129,0)</f>
        <v>0</v>
      </c>
      <c r="BH129" s="161">
        <f t="shared" ref="BH129:BH134" si="7">IF(N129="zníž. prenesená",J129,0)</f>
        <v>0</v>
      </c>
      <c r="BI129" s="161">
        <f t="shared" ref="BI129:BI134" si="8">IF(N129="nulová",J129,0)</f>
        <v>0</v>
      </c>
      <c r="BJ129" s="14" t="s">
        <v>152</v>
      </c>
      <c r="BK129" s="161">
        <f t="shared" ref="BK129:BK134" si="9">ROUND(I129*H129,2)</f>
        <v>0</v>
      </c>
      <c r="BL129" s="14" t="s">
        <v>151</v>
      </c>
      <c r="BM129" s="160" t="s">
        <v>523</v>
      </c>
    </row>
    <row r="130" spans="1:65" s="2" customFormat="1" ht="24.2" customHeight="1">
      <c r="A130" s="29"/>
      <c r="B130" s="147"/>
      <c r="C130" s="148" t="s">
        <v>524</v>
      </c>
      <c r="D130" s="148" t="s">
        <v>147</v>
      </c>
      <c r="E130" s="149" t="s">
        <v>525</v>
      </c>
      <c r="F130" s="150" t="s">
        <v>526</v>
      </c>
      <c r="G130" s="151" t="s">
        <v>260</v>
      </c>
      <c r="H130" s="152">
        <v>1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42</v>
      </c>
      <c r="O130" s="58"/>
      <c r="P130" s="158">
        <f t="shared" si="1"/>
        <v>0</v>
      </c>
      <c r="Q130" s="158">
        <v>0.11973</v>
      </c>
      <c r="R130" s="158">
        <f t="shared" si="2"/>
        <v>0.11973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151</v>
      </c>
      <c r="AT130" s="160" t="s">
        <v>147</v>
      </c>
      <c r="AU130" s="160" t="s">
        <v>152</v>
      </c>
      <c r="AY130" s="14" t="s">
        <v>144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152</v>
      </c>
      <c r="BK130" s="161">
        <f t="shared" si="9"/>
        <v>0</v>
      </c>
      <c r="BL130" s="14" t="s">
        <v>151</v>
      </c>
      <c r="BM130" s="160" t="s">
        <v>527</v>
      </c>
    </row>
    <row r="131" spans="1:65" s="2" customFormat="1" ht="21.75" customHeight="1">
      <c r="A131" s="29"/>
      <c r="B131" s="147"/>
      <c r="C131" s="148" t="s">
        <v>152</v>
      </c>
      <c r="D131" s="148" t="s">
        <v>147</v>
      </c>
      <c r="E131" s="149" t="s">
        <v>528</v>
      </c>
      <c r="F131" s="150" t="s">
        <v>529</v>
      </c>
      <c r="G131" s="151" t="s">
        <v>354</v>
      </c>
      <c r="H131" s="152">
        <v>0.34699999999999998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42</v>
      </c>
      <c r="O131" s="58"/>
      <c r="P131" s="158">
        <f t="shared" si="1"/>
        <v>0</v>
      </c>
      <c r="Q131" s="158">
        <v>2.2119073519999999</v>
      </c>
      <c r="R131" s="158">
        <f t="shared" si="2"/>
        <v>0.76753185114399991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151</v>
      </c>
      <c r="AT131" s="160" t="s">
        <v>147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151</v>
      </c>
      <c r="BM131" s="160" t="s">
        <v>530</v>
      </c>
    </row>
    <row r="132" spans="1:65" s="2" customFormat="1" ht="24.2" customHeight="1">
      <c r="A132" s="29"/>
      <c r="B132" s="147"/>
      <c r="C132" s="148" t="s">
        <v>157</v>
      </c>
      <c r="D132" s="148" t="s">
        <v>147</v>
      </c>
      <c r="E132" s="149" t="s">
        <v>531</v>
      </c>
      <c r="F132" s="150" t="s">
        <v>532</v>
      </c>
      <c r="G132" s="151" t="s">
        <v>150</v>
      </c>
      <c r="H132" s="152">
        <v>3.6480000000000001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42</v>
      </c>
      <c r="O132" s="58"/>
      <c r="P132" s="158">
        <f t="shared" si="1"/>
        <v>0</v>
      </c>
      <c r="Q132" s="158">
        <v>7.2130799999999995E-2</v>
      </c>
      <c r="R132" s="158">
        <f t="shared" si="2"/>
        <v>0.26313315840000001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151</v>
      </c>
      <c r="AT132" s="160" t="s">
        <v>147</v>
      </c>
      <c r="AU132" s="160" t="s">
        <v>152</v>
      </c>
      <c r="AY132" s="14" t="s">
        <v>144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152</v>
      </c>
      <c r="BK132" s="161">
        <f t="shared" si="9"/>
        <v>0</v>
      </c>
      <c r="BL132" s="14" t="s">
        <v>151</v>
      </c>
      <c r="BM132" s="160" t="s">
        <v>533</v>
      </c>
    </row>
    <row r="133" spans="1:65" s="2" customFormat="1" ht="24.2" customHeight="1">
      <c r="A133" s="29"/>
      <c r="B133" s="147"/>
      <c r="C133" s="148" t="s">
        <v>151</v>
      </c>
      <c r="D133" s="148" t="s">
        <v>147</v>
      </c>
      <c r="E133" s="149" t="s">
        <v>534</v>
      </c>
      <c r="F133" s="150" t="s">
        <v>535</v>
      </c>
      <c r="G133" s="151" t="s">
        <v>150</v>
      </c>
      <c r="H133" s="152">
        <v>3.6480000000000001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42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151</v>
      </c>
      <c r="AT133" s="160" t="s">
        <v>147</v>
      </c>
      <c r="AU133" s="160" t="s">
        <v>152</v>
      </c>
      <c r="AY133" s="14" t="s">
        <v>144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152</v>
      </c>
      <c r="BK133" s="161">
        <f t="shared" si="9"/>
        <v>0</v>
      </c>
      <c r="BL133" s="14" t="s">
        <v>151</v>
      </c>
      <c r="BM133" s="160" t="s">
        <v>536</v>
      </c>
    </row>
    <row r="134" spans="1:65" s="2" customFormat="1" ht="16.5" customHeight="1">
      <c r="A134" s="29"/>
      <c r="B134" s="147"/>
      <c r="C134" s="148" t="s">
        <v>164</v>
      </c>
      <c r="D134" s="148" t="s">
        <v>147</v>
      </c>
      <c r="E134" s="149" t="s">
        <v>537</v>
      </c>
      <c r="F134" s="150" t="s">
        <v>538</v>
      </c>
      <c r="G134" s="151" t="s">
        <v>229</v>
      </c>
      <c r="H134" s="152">
        <v>2.9000000000000001E-2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42</v>
      </c>
      <c r="O134" s="58"/>
      <c r="P134" s="158">
        <f t="shared" si="1"/>
        <v>0</v>
      </c>
      <c r="Q134" s="158">
        <v>1.01144973</v>
      </c>
      <c r="R134" s="158">
        <f t="shared" si="2"/>
        <v>2.9332042170000003E-2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151</v>
      </c>
      <c r="AT134" s="160" t="s">
        <v>147</v>
      </c>
      <c r="AU134" s="160" t="s">
        <v>152</v>
      </c>
      <c r="AY134" s="14" t="s">
        <v>144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152</v>
      </c>
      <c r="BK134" s="161">
        <f t="shared" si="9"/>
        <v>0</v>
      </c>
      <c r="BL134" s="14" t="s">
        <v>151</v>
      </c>
      <c r="BM134" s="160" t="s">
        <v>539</v>
      </c>
    </row>
    <row r="135" spans="1:65" s="12" customFormat="1" ht="22.9" customHeight="1">
      <c r="B135" s="134"/>
      <c r="D135" s="135" t="s">
        <v>75</v>
      </c>
      <c r="E135" s="145" t="s">
        <v>145</v>
      </c>
      <c r="F135" s="145" t="s">
        <v>146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SUM(P136:P147)</f>
        <v>0</v>
      </c>
      <c r="Q135" s="140"/>
      <c r="R135" s="141">
        <f>SUM(R136:R147)</f>
        <v>3.3740290907000001</v>
      </c>
      <c r="S135" s="140"/>
      <c r="T135" s="142">
        <f>SUM(T136:T147)</f>
        <v>0</v>
      </c>
      <c r="AR135" s="135" t="s">
        <v>84</v>
      </c>
      <c r="AT135" s="143" t="s">
        <v>75</v>
      </c>
      <c r="AU135" s="143" t="s">
        <v>84</v>
      </c>
      <c r="AY135" s="135" t="s">
        <v>144</v>
      </c>
      <c r="BK135" s="144">
        <f>SUM(BK136:BK147)</f>
        <v>0</v>
      </c>
    </row>
    <row r="136" spans="1:65" s="2" customFormat="1" ht="24.2" customHeight="1">
      <c r="A136" s="29"/>
      <c r="B136" s="147"/>
      <c r="C136" s="148" t="s">
        <v>145</v>
      </c>
      <c r="D136" s="148" t="s">
        <v>147</v>
      </c>
      <c r="E136" s="149" t="s">
        <v>540</v>
      </c>
      <c r="F136" s="150" t="s">
        <v>541</v>
      </c>
      <c r="G136" s="151" t="s">
        <v>150</v>
      </c>
      <c r="H136" s="152">
        <v>82.97</v>
      </c>
      <c r="I136" s="153"/>
      <c r="J136" s="154">
        <f t="shared" ref="J136:J147" si="10">ROUND(I136*H136,2)</f>
        <v>0</v>
      </c>
      <c r="K136" s="155"/>
      <c r="L136" s="30"/>
      <c r="M136" s="156" t="s">
        <v>1</v>
      </c>
      <c r="N136" s="157" t="s">
        <v>42</v>
      </c>
      <c r="O136" s="58"/>
      <c r="P136" s="158">
        <f t="shared" ref="P136:P147" si="11">O136*H136</f>
        <v>0</v>
      </c>
      <c r="Q136" s="158">
        <v>1.9136000000000001E-4</v>
      </c>
      <c r="R136" s="158">
        <f t="shared" ref="R136:R147" si="12">Q136*H136</f>
        <v>1.5877139200000001E-2</v>
      </c>
      <c r="S136" s="158">
        <v>0</v>
      </c>
      <c r="T136" s="159">
        <f t="shared" ref="T136:T147" si="1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151</v>
      </c>
      <c r="AT136" s="160" t="s">
        <v>147</v>
      </c>
      <c r="AU136" s="160" t="s">
        <v>152</v>
      </c>
      <c r="AY136" s="14" t="s">
        <v>144</v>
      </c>
      <c r="BE136" s="161">
        <f t="shared" ref="BE136:BE147" si="14">IF(N136="základná",J136,0)</f>
        <v>0</v>
      </c>
      <c r="BF136" s="161">
        <f t="shared" ref="BF136:BF147" si="15">IF(N136="znížená",J136,0)</f>
        <v>0</v>
      </c>
      <c r="BG136" s="161">
        <f t="shared" ref="BG136:BG147" si="16">IF(N136="zákl. prenesená",J136,0)</f>
        <v>0</v>
      </c>
      <c r="BH136" s="161">
        <f t="shared" ref="BH136:BH147" si="17">IF(N136="zníž. prenesená",J136,0)</f>
        <v>0</v>
      </c>
      <c r="BI136" s="161">
        <f t="shared" ref="BI136:BI147" si="18">IF(N136="nulová",J136,0)</f>
        <v>0</v>
      </c>
      <c r="BJ136" s="14" t="s">
        <v>152</v>
      </c>
      <c r="BK136" s="161">
        <f t="shared" ref="BK136:BK147" si="19">ROUND(I136*H136,2)</f>
        <v>0</v>
      </c>
      <c r="BL136" s="14" t="s">
        <v>151</v>
      </c>
      <c r="BM136" s="160" t="s">
        <v>542</v>
      </c>
    </row>
    <row r="137" spans="1:65" s="2" customFormat="1" ht="24.2" customHeight="1">
      <c r="A137" s="29"/>
      <c r="B137" s="147"/>
      <c r="C137" s="148" t="s">
        <v>171</v>
      </c>
      <c r="D137" s="148" t="s">
        <v>147</v>
      </c>
      <c r="E137" s="149" t="s">
        <v>543</v>
      </c>
      <c r="F137" s="150" t="s">
        <v>544</v>
      </c>
      <c r="G137" s="151" t="s">
        <v>150</v>
      </c>
      <c r="H137" s="152">
        <v>58.828000000000003</v>
      </c>
      <c r="I137" s="153"/>
      <c r="J137" s="154">
        <f t="shared" si="10"/>
        <v>0</v>
      </c>
      <c r="K137" s="155"/>
      <c r="L137" s="30"/>
      <c r="M137" s="156" t="s">
        <v>1</v>
      </c>
      <c r="N137" s="157" t="s">
        <v>42</v>
      </c>
      <c r="O137" s="58"/>
      <c r="P137" s="158">
        <f t="shared" si="11"/>
        <v>0</v>
      </c>
      <c r="Q137" s="158">
        <v>3.7555999999999999E-2</v>
      </c>
      <c r="R137" s="158">
        <f t="shared" si="12"/>
        <v>2.209344368</v>
      </c>
      <c r="S137" s="158">
        <v>0</v>
      </c>
      <c r="T137" s="159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151</v>
      </c>
      <c r="AT137" s="160" t="s">
        <v>147</v>
      </c>
      <c r="AU137" s="160" t="s">
        <v>152</v>
      </c>
      <c r="AY137" s="14" t="s">
        <v>144</v>
      </c>
      <c r="BE137" s="161">
        <f t="shared" si="14"/>
        <v>0</v>
      </c>
      <c r="BF137" s="161">
        <f t="shared" si="15"/>
        <v>0</v>
      </c>
      <c r="BG137" s="161">
        <f t="shared" si="16"/>
        <v>0</v>
      </c>
      <c r="BH137" s="161">
        <f t="shared" si="17"/>
        <v>0</v>
      </c>
      <c r="BI137" s="161">
        <f t="shared" si="18"/>
        <v>0</v>
      </c>
      <c r="BJ137" s="14" t="s">
        <v>152</v>
      </c>
      <c r="BK137" s="161">
        <f t="shared" si="19"/>
        <v>0</v>
      </c>
      <c r="BL137" s="14" t="s">
        <v>151</v>
      </c>
      <c r="BM137" s="160" t="s">
        <v>545</v>
      </c>
    </row>
    <row r="138" spans="1:65" s="2" customFormat="1" ht="24.2" customHeight="1">
      <c r="A138" s="29"/>
      <c r="B138" s="147"/>
      <c r="C138" s="148" t="s">
        <v>175</v>
      </c>
      <c r="D138" s="148" t="s">
        <v>147</v>
      </c>
      <c r="E138" s="149" t="s">
        <v>546</v>
      </c>
      <c r="F138" s="150" t="s">
        <v>547</v>
      </c>
      <c r="G138" s="151" t="s">
        <v>150</v>
      </c>
      <c r="H138" s="152">
        <v>7.9109999999999996</v>
      </c>
      <c r="I138" s="153"/>
      <c r="J138" s="154">
        <f t="shared" si="10"/>
        <v>0</v>
      </c>
      <c r="K138" s="155"/>
      <c r="L138" s="30"/>
      <c r="M138" s="156" t="s">
        <v>1</v>
      </c>
      <c r="N138" s="157" t="s">
        <v>42</v>
      </c>
      <c r="O138" s="58"/>
      <c r="P138" s="158">
        <f t="shared" si="11"/>
        <v>0</v>
      </c>
      <c r="Q138" s="158">
        <v>4.0000000000000002E-4</v>
      </c>
      <c r="R138" s="158">
        <f t="shared" si="12"/>
        <v>3.1643999999999999E-3</v>
      </c>
      <c r="S138" s="158">
        <v>0</v>
      </c>
      <c r="T138" s="159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151</v>
      </c>
      <c r="AT138" s="160" t="s">
        <v>147</v>
      </c>
      <c r="AU138" s="160" t="s">
        <v>152</v>
      </c>
      <c r="AY138" s="14" t="s">
        <v>144</v>
      </c>
      <c r="BE138" s="161">
        <f t="shared" si="14"/>
        <v>0</v>
      </c>
      <c r="BF138" s="161">
        <f t="shared" si="15"/>
        <v>0</v>
      </c>
      <c r="BG138" s="161">
        <f t="shared" si="16"/>
        <v>0</v>
      </c>
      <c r="BH138" s="161">
        <f t="shared" si="17"/>
        <v>0</v>
      </c>
      <c r="BI138" s="161">
        <f t="shared" si="18"/>
        <v>0</v>
      </c>
      <c r="BJ138" s="14" t="s">
        <v>152</v>
      </c>
      <c r="BK138" s="161">
        <f t="shared" si="19"/>
        <v>0</v>
      </c>
      <c r="BL138" s="14" t="s">
        <v>151</v>
      </c>
      <c r="BM138" s="160" t="s">
        <v>548</v>
      </c>
    </row>
    <row r="139" spans="1:65" s="2" customFormat="1" ht="24.2" customHeight="1">
      <c r="A139" s="29"/>
      <c r="B139" s="147"/>
      <c r="C139" s="148" t="s">
        <v>179</v>
      </c>
      <c r="D139" s="148" t="s">
        <v>147</v>
      </c>
      <c r="E139" s="149" t="s">
        <v>549</v>
      </c>
      <c r="F139" s="150" t="s">
        <v>550</v>
      </c>
      <c r="G139" s="151" t="s">
        <v>150</v>
      </c>
      <c r="H139" s="152">
        <v>7.9109999999999996</v>
      </c>
      <c r="I139" s="153"/>
      <c r="J139" s="154">
        <f t="shared" si="10"/>
        <v>0</v>
      </c>
      <c r="K139" s="155"/>
      <c r="L139" s="30"/>
      <c r="M139" s="156" t="s">
        <v>1</v>
      </c>
      <c r="N139" s="157" t="s">
        <v>42</v>
      </c>
      <c r="O139" s="58"/>
      <c r="P139" s="158">
        <f t="shared" si="11"/>
        <v>0</v>
      </c>
      <c r="Q139" s="158">
        <v>4.725E-3</v>
      </c>
      <c r="R139" s="158">
        <f t="shared" si="12"/>
        <v>3.7379474999999995E-2</v>
      </c>
      <c r="S139" s="158">
        <v>0</v>
      </c>
      <c r="T139" s="159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151</v>
      </c>
      <c r="AT139" s="160" t="s">
        <v>147</v>
      </c>
      <c r="AU139" s="160" t="s">
        <v>152</v>
      </c>
      <c r="AY139" s="14" t="s">
        <v>144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152</v>
      </c>
      <c r="BK139" s="161">
        <f t="shared" si="19"/>
        <v>0</v>
      </c>
      <c r="BL139" s="14" t="s">
        <v>151</v>
      </c>
      <c r="BM139" s="160" t="s">
        <v>551</v>
      </c>
    </row>
    <row r="140" spans="1:65" s="2" customFormat="1" ht="24.2" customHeight="1">
      <c r="A140" s="29"/>
      <c r="B140" s="147"/>
      <c r="C140" s="148" t="s">
        <v>110</v>
      </c>
      <c r="D140" s="148" t="s">
        <v>147</v>
      </c>
      <c r="E140" s="149" t="s">
        <v>552</v>
      </c>
      <c r="F140" s="150" t="s">
        <v>553</v>
      </c>
      <c r="G140" s="151" t="s">
        <v>150</v>
      </c>
      <c r="H140" s="152">
        <v>7.9109999999999996</v>
      </c>
      <c r="I140" s="153"/>
      <c r="J140" s="154">
        <f t="shared" si="10"/>
        <v>0</v>
      </c>
      <c r="K140" s="155"/>
      <c r="L140" s="30"/>
      <c r="M140" s="156" t="s">
        <v>1</v>
      </c>
      <c r="N140" s="157" t="s">
        <v>42</v>
      </c>
      <c r="O140" s="58"/>
      <c r="P140" s="158">
        <f t="shared" si="11"/>
        <v>0</v>
      </c>
      <c r="Q140" s="158">
        <v>5.1539999999999997E-3</v>
      </c>
      <c r="R140" s="158">
        <f t="shared" si="12"/>
        <v>4.0773293999999995E-2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151</v>
      </c>
      <c r="AT140" s="160" t="s">
        <v>147</v>
      </c>
      <c r="AU140" s="160" t="s">
        <v>152</v>
      </c>
      <c r="AY140" s="14" t="s">
        <v>144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152</v>
      </c>
      <c r="BK140" s="161">
        <f t="shared" si="19"/>
        <v>0</v>
      </c>
      <c r="BL140" s="14" t="s">
        <v>151</v>
      </c>
      <c r="BM140" s="160" t="s">
        <v>554</v>
      </c>
    </row>
    <row r="141" spans="1:65" s="2" customFormat="1" ht="24.2" customHeight="1">
      <c r="A141" s="29"/>
      <c r="B141" s="147"/>
      <c r="C141" s="148" t="s">
        <v>555</v>
      </c>
      <c r="D141" s="148" t="s">
        <v>147</v>
      </c>
      <c r="E141" s="149" t="s">
        <v>556</v>
      </c>
      <c r="F141" s="150" t="s">
        <v>557</v>
      </c>
      <c r="G141" s="151" t="s">
        <v>150</v>
      </c>
      <c r="H141" s="152">
        <v>5.71</v>
      </c>
      <c r="I141" s="153"/>
      <c r="J141" s="154">
        <f t="shared" si="10"/>
        <v>0</v>
      </c>
      <c r="K141" s="155"/>
      <c r="L141" s="30"/>
      <c r="M141" s="156" t="s">
        <v>1</v>
      </c>
      <c r="N141" s="157" t="s">
        <v>42</v>
      </c>
      <c r="O141" s="58"/>
      <c r="P141" s="158">
        <f t="shared" si="11"/>
        <v>0</v>
      </c>
      <c r="Q141" s="158">
        <v>2.3000000000000001E-4</v>
      </c>
      <c r="R141" s="158">
        <f t="shared" si="12"/>
        <v>1.3133000000000001E-3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151</v>
      </c>
      <c r="AT141" s="160" t="s">
        <v>147</v>
      </c>
      <c r="AU141" s="160" t="s">
        <v>152</v>
      </c>
      <c r="AY141" s="14" t="s">
        <v>144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152</v>
      </c>
      <c r="BK141" s="161">
        <f t="shared" si="19"/>
        <v>0</v>
      </c>
      <c r="BL141" s="14" t="s">
        <v>151</v>
      </c>
      <c r="BM141" s="160" t="s">
        <v>558</v>
      </c>
    </row>
    <row r="142" spans="1:65" s="2" customFormat="1" ht="24.2" customHeight="1">
      <c r="A142" s="29"/>
      <c r="B142" s="147"/>
      <c r="C142" s="148" t="s">
        <v>559</v>
      </c>
      <c r="D142" s="148" t="s">
        <v>147</v>
      </c>
      <c r="E142" s="149" t="s">
        <v>158</v>
      </c>
      <c r="F142" s="150" t="s">
        <v>159</v>
      </c>
      <c r="G142" s="151" t="s">
        <v>150</v>
      </c>
      <c r="H142" s="152">
        <v>5.71</v>
      </c>
      <c r="I142" s="153"/>
      <c r="J142" s="154">
        <f t="shared" si="10"/>
        <v>0</v>
      </c>
      <c r="K142" s="155"/>
      <c r="L142" s="30"/>
      <c r="M142" s="156" t="s">
        <v>1</v>
      </c>
      <c r="N142" s="157" t="s">
        <v>42</v>
      </c>
      <c r="O142" s="58"/>
      <c r="P142" s="158">
        <f t="shared" si="11"/>
        <v>0</v>
      </c>
      <c r="Q142" s="158">
        <v>3.3E-3</v>
      </c>
      <c r="R142" s="158">
        <f t="shared" si="12"/>
        <v>1.8842999999999999E-2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151</v>
      </c>
      <c r="AT142" s="160" t="s">
        <v>147</v>
      </c>
      <c r="AU142" s="160" t="s">
        <v>152</v>
      </c>
      <c r="AY142" s="14" t="s">
        <v>144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152</v>
      </c>
      <c r="BK142" s="161">
        <f t="shared" si="19"/>
        <v>0</v>
      </c>
      <c r="BL142" s="14" t="s">
        <v>151</v>
      </c>
      <c r="BM142" s="160" t="s">
        <v>560</v>
      </c>
    </row>
    <row r="143" spans="1:65" s="2" customFormat="1" ht="24.2" customHeight="1">
      <c r="A143" s="29"/>
      <c r="B143" s="147"/>
      <c r="C143" s="148" t="s">
        <v>561</v>
      </c>
      <c r="D143" s="148" t="s">
        <v>147</v>
      </c>
      <c r="E143" s="149" t="s">
        <v>562</v>
      </c>
      <c r="F143" s="150" t="s">
        <v>563</v>
      </c>
      <c r="G143" s="151" t="s">
        <v>150</v>
      </c>
      <c r="H143" s="152">
        <v>5.71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42</v>
      </c>
      <c r="O143" s="58"/>
      <c r="P143" s="158">
        <f t="shared" si="11"/>
        <v>0</v>
      </c>
      <c r="Q143" s="158">
        <v>5.1500000000000001E-3</v>
      </c>
      <c r="R143" s="158">
        <f t="shared" si="12"/>
        <v>2.9406499999999999E-2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151</v>
      </c>
      <c r="AT143" s="160" t="s">
        <v>147</v>
      </c>
      <c r="AU143" s="160" t="s">
        <v>152</v>
      </c>
      <c r="AY143" s="14" t="s">
        <v>144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152</v>
      </c>
      <c r="BK143" s="161">
        <f t="shared" si="19"/>
        <v>0</v>
      </c>
      <c r="BL143" s="14" t="s">
        <v>151</v>
      </c>
      <c r="BM143" s="160" t="s">
        <v>564</v>
      </c>
    </row>
    <row r="144" spans="1:65" s="2" customFormat="1" ht="24.2" customHeight="1">
      <c r="A144" s="29"/>
      <c r="B144" s="147"/>
      <c r="C144" s="148" t="s">
        <v>113</v>
      </c>
      <c r="D144" s="148" t="s">
        <v>147</v>
      </c>
      <c r="E144" s="149" t="s">
        <v>565</v>
      </c>
      <c r="F144" s="150" t="s">
        <v>566</v>
      </c>
      <c r="G144" s="151" t="s">
        <v>150</v>
      </c>
      <c r="H144" s="152">
        <v>42.832999999999998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42</v>
      </c>
      <c r="O144" s="58"/>
      <c r="P144" s="158">
        <f t="shared" si="11"/>
        <v>0</v>
      </c>
      <c r="Q144" s="158">
        <v>1.03065E-2</v>
      </c>
      <c r="R144" s="158">
        <f t="shared" si="12"/>
        <v>0.44145831449999995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151</v>
      </c>
      <c r="AT144" s="160" t="s">
        <v>147</v>
      </c>
      <c r="AU144" s="160" t="s">
        <v>152</v>
      </c>
      <c r="AY144" s="14" t="s">
        <v>144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152</v>
      </c>
      <c r="BK144" s="161">
        <f t="shared" si="19"/>
        <v>0</v>
      </c>
      <c r="BL144" s="14" t="s">
        <v>151</v>
      </c>
      <c r="BM144" s="160" t="s">
        <v>567</v>
      </c>
    </row>
    <row r="145" spans="1:65" s="2" customFormat="1" ht="24.2" customHeight="1">
      <c r="A145" s="29"/>
      <c r="B145" s="147"/>
      <c r="C145" s="148" t="s">
        <v>190</v>
      </c>
      <c r="D145" s="148" t="s">
        <v>147</v>
      </c>
      <c r="E145" s="149" t="s">
        <v>568</v>
      </c>
      <c r="F145" s="150" t="s">
        <v>569</v>
      </c>
      <c r="G145" s="151" t="s">
        <v>213</v>
      </c>
      <c r="H145" s="152">
        <v>61.17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42</v>
      </c>
      <c r="O145" s="58"/>
      <c r="P145" s="158">
        <f t="shared" si="11"/>
        <v>0</v>
      </c>
      <c r="Q145" s="158">
        <v>7.9399999999999991E-3</v>
      </c>
      <c r="R145" s="158">
        <f t="shared" si="12"/>
        <v>0.48568979999999995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151</v>
      </c>
      <c r="AT145" s="160" t="s">
        <v>147</v>
      </c>
      <c r="AU145" s="160" t="s">
        <v>152</v>
      </c>
      <c r="AY145" s="14" t="s">
        <v>144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152</v>
      </c>
      <c r="BK145" s="161">
        <f t="shared" si="19"/>
        <v>0</v>
      </c>
      <c r="BL145" s="14" t="s">
        <v>151</v>
      </c>
      <c r="BM145" s="160" t="s">
        <v>570</v>
      </c>
    </row>
    <row r="146" spans="1:65" s="2" customFormat="1" ht="37.9" customHeight="1">
      <c r="A146" s="29"/>
      <c r="B146" s="147"/>
      <c r="C146" s="162" t="s">
        <v>194</v>
      </c>
      <c r="D146" s="162" t="s">
        <v>263</v>
      </c>
      <c r="E146" s="163" t="s">
        <v>571</v>
      </c>
      <c r="F146" s="164" t="s">
        <v>572</v>
      </c>
      <c r="G146" s="165" t="s">
        <v>213</v>
      </c>
      <c r="H146" s="166">
        <v>61.17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42</v>
      </c>
      <c r="O146" s="58"/>
      <c r="P146" s="158">
        <f t="shared" si="11"/>
        <v>0</v>
      </c>
      <c r="Q146" s="158">
        <v>1.3500000000000001E-3</v>
      </c>
      <c r="R146" s="158">
        <f t="shared" si="12"/>
        <v>8.25795E-2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175</v>
      </c>
      <c r="AT146" s="160" t="s">
        <v>263</v>
      </c>
      <c r="AU146" s="160" t="s">
        <v>152</v>
      </c>
      <c r="AY146" s="14" t="s">
        <v>144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152</v>
      </c>
      <c r="BK146" s="161">
        <f t="shared" si="19"/>
        <v>0</v>
      </c>
      <c r="BL146" s="14" t="s">
        <v>151</v>
      </c>
      <c r="BM146" s="160" t="s">
        <v>573</v>
      </c>
    </row>
    <row r="147" spans="1:65" s="2" customFormat="1" ht="33" customHeight="1">
      <c r="A147" s="29"/>
      <c r="B147" s="147"/>
      <c r="C147" s="162" t="s">
        <v>198</v>
      </c>
      <c r="D147" s="162" t="s">
        <v>263</v>
      </c>
      <c r="E147" s="163" t="s">
        <v>574</v>
      </c>
      <c r="F147" s="164" t="s">
        <v>575</v>
      </c>
      <c r="G147" s="165" t="s">
        <v>260</v>
      </c>
      <c r="H147" s="166">
        <v>82</v>
      </c>
      <c r="I147" s="167"/>
      <c r="J147" s="168">
        <f t="shared" si="10"/>
        <v>0</v>
      </c>
      <c r="K147" s="169"/>
      <c r="L147" s="170"/>
      <c r="M147" s="171" t="s">
        <v>1</v>
      </c>
      <c r="N147" s="172" t="s">
        <v>42</v>
      </c>
      <c r="O147" s="58"/>
      <c r="P147" s="158">
        <f t="shared" si="11"/>
        <v>0</v>
      </c>
      <c r="Q147" s="158">
        <v>1E-4</v>
      </c>
      <c r="R147" s="158">
        <f t="shared" si="12"/>
        <v>8.2000000000000007E-3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175</v>
      </c>
      <c r="AT147" s="160" t="s">
        <v>263</v>
      </c>
      <c r="AU147" s="160" t="s">
        <v>152</v>
      </c>
      <c r="AY147" s="14" t="s">
        <v>144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152</v>
      </c>
      <c r="BK147" s="161">
        <f t="shared" si="19"/>
        <v>0</v>
      </c>
      <c r="BL147" s="14" t="s">
        <v>151</v>
      </c>
      <c r="BM147" s="160" t="s">
        <v>576</v>
      </c>
    </row>
    <row r="148" spans="1:65" s="12" customFormat="1" ht="22.9" customHeight="1">
      <c r="B148" s="134"/>
      <c r="D148" s="135" t="s">
        <v>75</v>
      </c>
      <c r="E148" s="145" t="s">
        <v>179</v>
      </c>
      <c r="F148" s="145" t="s">
        <v>186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SUM(P149:P164)</f>
        <v>0</v>
      </c>
      <c r="Q148" s="140"/>
      <c r="R148" s="141">
        <f>SUM(R149:R164)</f>
        <v>0.17363315999999998</v>
      </c>
      <c r="S148" s="140"/>
      <c r="T148" s="142">
        <f>SUM(T149:T164)</f>
        <v>13.059660000000001</v>
      </c>
      <c r="AR148" s="135" t="s">
        <v>84</v>
      </c>
      <c r="AT148" s="143" t="s">
        <v>75</v>
      </c>
      <c r="AU148" s="143" t="s">
        <v>84</v>
      </c>
      <c r="AY148" s="135" t="s">
        <v>144</v>
      </c>
      <c r="BK148" s="144">
        <f>SUM(BK149:BK164)</f>
        <v>0</v>
      </c>
    </row>
    <row r="149" spans="1:65" s="2" customFormat="1" ht="24.2" customHeight="1">
      <c r="A149" s="29"/>
      <c r="B149" s="147"/>
      <c r="C149" s="148" t="s">
        <v>202</v>
      </c>
      <c r="D149" s="148" t="s">
        <v>147</v>
      </c>
      <c r="E149" s="149" t="s">
        <v>577</v>
      </c>
      <c r="F149" s="150" t="s">
        <v>578</v>
      </c>
      <c r="G149" s="151" t="s">
        <v>150</v>
      </c>
      <c r="H149" s="152">
        <v>2.25</v>
      </c>
      <c r="I149" s="153"/>
      <c r="J149" s="154">
        <f t="shared" ref="J149:J164" si="20">ROUND(I149*H149,2)</f>
        <v>0</v>
      </c>
      <c r="K149" s="155"/>
      <c r="L149" s="30"/>
      <c r="M149" s="156" t="s">
        <v>1</v>
      </c>
      <c r="N149" s="157" t="s">
        <v>42</v>
      </c>
      <c r="O149" s="58"/>
      <c r="P149" s="158">
        <f t="shared" ref="P149:P164" si="21">O149*H149</f>
        <v>0</v>
      </c>
      <c r="Q149" s="158">
        <v>5.1385979999999998E-2</v>
      </c>
      <c r="R149" s="158">
        <f t="shared" ref="R149:R164" si="22">Q149*H149</f>
        <v>0.11561845499999999</v>
      </c>
      <c r="S149" s="158">
        <v>0</v>
      </c>
      <c r="T149" s="159">
        <f t="shared" ref="T149:T164" si="23"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151</v>
      </c>
      <c r="AT149" s="160" t="s">
        <v>147</v>
      </c>
      <c r="AU149" s="160" t="s">
        <v>152</v>
      </c>
      <c r="AY149" s="14" t="s">
        <v>144</v>
      </c>
      <c r="BE149" s="161">
        <f t="shared" ref="BE149:BE164" si="24">IF(N149="základná",J149,0)</f>
        <v>0</v>
      </c>
      <c r="BF149" s="161">
        <f t="shared" ref="BF149:BF164" si="25">IF(N149="znížená",J149,0)</f>
        <v>0</v>
      </c>
      <c r="BG149" s="161">
        <f t="shared" ref="BG149:BG164" si="26">IF(N149="zákl. prenesená",J149,0)</f>
        <v>0</v>
      </c>
      <c r="BH149" s="161">
        <f t="shared" ref="BH149:BH164" si="27">IF(N149="zníž. prenesená",J149,0)</f>
        <v>0</v>
      </c>
      <c r="BI149" s="161">
        <f t="shared" ref="BI149:BI164" si="28">IF(N149="nulová",J149,0)</f>
        <v>0</v>
      </c>
      <c r="BJ149" s="14" t="s">
        <v>152</v>
      </c>
      <c r="BK149" s="161">
        <f t="shared" ref="BK149:BK164" si="29">ROUND(I149*H149,2)</f>
        <v>0</v>
      </c>
      <c r="BL149" s="14" t="s">
        <v>151</v>
      </c>
      <c r="BM149" s="160" t="s">
        <v>579</v>
      </c>
    </row>
    <row r="150" spans="1:65" s="2" customFormat="1" ht="16.5" customHeight="1">
      <c r="A150" s="29"/>
      <c r="B150" s="147"/>
      <c r="C150" s="148" t="s">
        <v>206</v>
      </c>
      <c r="D150" s="148" t="s">
        <v>147</v>
      </c>
      <c r="E150" s="149" t="s">
        <v>216</v>
      </c>
      <c r="F150" s="150" t="s">
        <v>217</v>
      </c>
      <c r="G150" s="151" t="s">
        <v>213</v>
      </c>
      <c r="H150" s="152">
        <v>188.13</v>
      </c>
      <c r="I150" s="153"/>
      <c r="J150" s="154">
        <f t="shared" si="20"/>
        <v>0</v>
      </c>
      <c r="K150" s="155"/>
      <c r="L150" s="30"/>
      <c r="M150" s="156" t="s">
        <v>1</v>
      </c>
      <c r="N150" s="157" t="s">
        <v>42</v>
      </c>
      <c r="O150" s="58"/>
      <c r="P150" s="158">
        <f t="shared" si="21"/>
        <v>0</v>
      </c>
      <c r="Q150" s="158">
        <v>2.31E-4</v>
      </c>
      <c r="R150" s="158">
        <f t="shared" si="22"/>
        <v>4.3458030000000002E-2</v>
      </c>
      <c r="S150" s="158">
        <v>0</v>
      </c>
      <c r="T150" s="159">
        <f t="shared" si="2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151</v>
      </c>
      <c r="AT150" s="160" t="s">
        <v>147</v>
      </c>
      <c r="AU150" s="160" t="s">
        <v>152</v>
      </c>
      <c r="AY150" s="14" t="s">
        <v>144</v>
      </c>
      <c r="BE150" s="161">
        <f t="shared" si="24"/>
        <v>0</v>
      </c>
      <c r="BF150" s="161">
        <f t="shared" si="25"/>
        <v>0</v>
      </c>
      <c r="BG150" s="161">
        <f t="shared" si="26"/>
        <v>0</v>
      </c>
      <c r="BH150" s="161">
        <f t="shared" si="27"/>
        <v>0</v>
      </c>
      <c r="BI150" s="161">
        <f t="shared" si="28"/>
        <v>0</v>
      </c>
      <c r="BJ150" s="14" t="s">
        <v>152</v>
      </c>
      <c r="BK150" s="161">
        <f t="shared" si="29"/>
        <v>0</v>
      </c>
      <c r="BL150" s="14" t="s">
        <v>151</v>
      </c>
      <c r="BM150" s="160" t="s">
        <v>580</v>
      </c>
    </row>
    <row r="151" spans="1:65" s="2" customFormat="1" ht="16.5" customHeight="1">
      <c r="A151" s="29"/>
      <c r="B151" s="147"/>
      <c r="C151" s="148" t="s">
        <v>210</v>
      </c>
      <c r="D151" s="148" t="s">
        <v>147</v>
      </c>
      <c r="E151" s="149" t="s">
        <v>220</v>
      </c>
      <c r="F151" s="150" t="s">
        <v>221</v>
      </c>
      <c r="G151" s="151" t="s">
        <v>213</v>
      </c>
      <c r="H151" s="152">
        <v>198.05</v>
      </c>
      <c r="I151" s="153"/>
      <c r="J151" s="154">
        <f t="shared" si="20"/>
        <v>0</v>
      </c>
      <c r="K151" s="155"/>
      <c r="L151" s="30"/>
      <c r="M151" s="156" t="s">
        <v>1</v>
      </c>
      <c r="N151" s="157" t="s">
        <v>42</v>
      </c>
      <c r="O151" s="58"/>
      <c r="P151" s="158">
        <f t="shared" si="21"/>
        <v>0</v>
      </c>
      <c r="Q151" s="158">
        <v>7.3499999999999998E-5</v>
      </c>
      <c r="R151" s="158">
        <f t="shared" si="22"/>
        <v>1.4556675E-2</v>
      </c>
      <c r="S151" s="158">
        <v>0</v>
      </c>
      <c r="T151" s="159">
        <f t="shared" si="2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151</v>
      </c>
      <c r="AT151" s="160" t="s">
        <v>147</v>
      </c>
      <c r="AU151" s="160" t="s">
        <v>152</v>
      </c>
      <c r="AY151" s="14" t="s">
        <v>144</v>
      </c>
      <c r="BE151" s="161">
        <f t="shared" si="24"/>
        <v>0</v>
      </c>
      <c r="BF151" s="161">
        <f t="shared" si="25"/>
        <v>0</v>
      </c>
      <c r="BG151" s="161">
        <f t="shared" si="26"/>
        <v>0</v>
      </c>
      <c r="BH151" s="161">
        <f t="shared" si="27"/>
        <v>0</v>
      </c>
      <c r="BI151" s="161">
        <f t="shared" si="28"/>
        <v>0</v>
      </c>
      <c r="BJ151" s="14" t="s">
        <v>152</v>
      </c>
      <c r="BK151" s="161">
        <f t="shared" si="29"/>
        <v>0</v>
      </c>
      <c r="BL151" s="14" t="s">
        <v>151</v>
      </c>
      <c r="BM151" s="160" t="s">
        <v>581</v>
      </c>
    </row>
    <row r="152" spans="1:65" s="2" customFormat="1" ht="44.25" customHeight="1">
      <c r="A152" s="29"/>
      <c r="B152" s="147"/>
      <c r="C152" s="148" t="s">
        <v>489</v>
      </c>
      <c r="D152" s="148" t="s">
        <v>147</v>
      </c>
      <c r="E152" s="149" t="s">
        <v>582</v>
      </c>
      <c r="F152" s="150" t="s">
        <v>583</v>
      </c>
      <c r="G152" s="151" t="s">
        <v>354</v>
      </c>
      <c r="H152" s="152">
        <v>3.0720000000000001</v>
      </c>
      <c r="I152" s="153"/>
      <c r="J152" s="154">
        <f t="shared" si="20"/>
        <v>0</v>
      </c>
      <c r="K152" s="155"/>
      <c r="L152" s="30"/>
      <c r="M152" s="156" t="s">
        <v>1</v>
      </c>
      <c r="N152" s="157" t="s">
        <v>42</v>
      </c>
      <c r="O152" s="58"/>
      <c r="P152" s="158">
        <f t="shared" si="21"/>
        <v>0</v>
      </c>
      <c r="Q152" s="158">
        <v>0</v>
      </c>
      <c r="R152" s="158">
        <f t="shared" si="22"/>
        <v>0</v>
      </c>
      <c r="S152" s="158">
        <v>1.905</v>
      </c>
      <c r="T152" s="159">
        <f t="shared" si="23"/>
        <v>5.8521600000000005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151</v>
      </c>
      <c r="AT152" s="160" t="s">
        <v>147</v>
      </c>
      <c r="AU152" s="160" t="s">
        <v>152</v>
      </c>
      <c r="AY152" s="14" t="s">
        <v>144</v>
      </c>
      <c r="BE152" s="161">
        <f t="shared" si="24"/>
        <v>0</v>
      </c>
      <c r="BF152" s="161">
        <f t="shared" si="25"/>
        <v>0</v>
      </c>
      <c r="BG152" s="161">
        <f t="shared" si="26"/>
        <v>0</v>
      </c>
      <c r="BH152" s="161">
        <f t="shared" si="27"/>
        <v>0</v>
      </c>
      <c r="BI152" s="161">
        <f t="shared" si="28"/>
        <v>0</v>
      </c>
      <c r="BJ152" s="14" t="s">
        <v>152</v>
      </c>
      <c r="BK152" s="161">
        <f t="shared" si="29"/>
        <v>0</v>
      </c>
      <c r="BL152" s="14" t="s">
        <v>151</v>
      </c>
      <c r="BM152" s="160" t="s">
        <v>584</v>
      </c>
    </row>
    <row r="153" spans="1:65" s="2" customFormat="1" ht="33" customHeight="1">
      <c r="A153" s="29"/>
      <c r="B153" s="147"/>
      <c r="C153" s="148" t="s">
        <v>215</v>
      </c>
      <c r="D153" s="148" t="s">
        <v>147</v>
      </c>
      <c r="E153" s="149" t="s">
        <v>585</v>
      </c>
      <c r="F153" s="150" t="s">
        <v>586</v>
      </c>
      <c r="G153" s="151" t="s">
        <v>150</v>
      </c>
      <c r="H153" s="152">
        <v>67.94</v>
      </c>
      <c r="I153" s="153"/>
      <c r="J153" s="154">
        <f t="shared" si="20"/>
        <v>0</v>
      </c>
      <c r="K153" s="155"/>
      <c r="L153" s="30"/>
      <c r="M153" s="156" t="s">
        <v>1</v>
      </c>
      <c r="N153" s="157" t="s">
        <v>42</v>
      </c>
      <c r="O153" s="58"/>
      <c r="P153" s="158">
        <f t="shared" si="21"/>
        <v>0</v>
      </c>
      <c r="Q153" s="158">
        <v>0</v>
      </c>
      <c r="R153" s="158">
        <f t="shared" si="22"/>
        <v>0</v>
      </c>
      <c r="S153" s="158">
        <v>5.7000000000000002E-2</v>
      </c>
      <c r="T153" s="159">
        <f t="shared" si="23"/>
        <v>3.8725800000000001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151</v>
      </c>
      <c r="AT153" s="160" t="s">
        <v>147</v>
      </c>
      <c r="AU153" s="160" t="s">
        <v>152</v>
      </c>
      <c r="AY153" s="14" t="s">
        <v>144</v>
      </c>
      <c r="BE153" s="161">
        <f t="shared" si="24"/>
        <v>0</v>
      </c>
      <c r="BF153" s="161">
        <f t="shared" si="25"/>
        <v>0</v>
      </c>
      <c r="BG153" s="161">
        <f t="shared" si="26"/>
        <v>0</v>
      </c>
      <c r="BH153" s="161">
        <f t="shared" si="27"/>
        <v>0</v>
      </c>
      <c r="BI153" s="161">
        <f t="shared" si="28"/>
        <v>0</v>
      </c>
      <c r="BJ153" s="14" t="s">
        <v>152</v>
      </c>
      <c r="BK153" s="161">
        <f t="shared" si="29"/>
        <v>0</v>
      </c>
      <c r="BL153" s="14" t="s">
        <v>151</v>
      </c>
      <c r="BM153" s="160" t="s">
        <v>587</v>
      </c>
    </row>
    <row r="154" spans="1:65" s="2" customFormat="1" ht="24.2" customHeight="1">
      <c r="A154" s="29"/>
      <c r="B154" s="147"/>
      <c r="C154" s="148" t="s">
        <v>219</v>
      </c>
      <c r="D154" s="148" t="s">
        <v>147</v>
      </c>
      <c r="E154" s="149" t="s">
        <v>588</v>
      </c>
      <c r="F154" s="150" t="s">
        <v>589</v>
      </c>
      <c r="G154" s="151" t="s">
        <v>260</v>
      </c>
      <c r="H154" s="152">
        <v>68</v>
      </c>
      <c r="I154" s="153"/>
      <c r="J154" s="154">
        <f t="shared" si="20"/>
        <v>0</v>
      </c>
      <c r="K154" s="155"/>
      <c r="L154" s="30"/>
      <c r="M154" s="156" t="s">
        <v>1</v>
      </c>
      <c r="N154" s="157" t="s">
        <v>42</v>
      </c>
      <c r="O154" s="58"/>
      <c r="P154" s="158">
        <f t="shared" si="21"/>
        <v>0</v>
      </c>
      <c r="Q154" s="158">
        <v>0</v>
      </c>
      <c r="R154" s="158">
        <f t="shared" si="22"/>
        <v>0</v>
      </c>
      <c r="S154" s="158">
        <v>1.2E-2</v>
      </c>
      <c r="T154" s="159">
        <f t="shared" si="23"/>
        <v>0.81600000000000006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151</v>
      </c>
      <c r="AT154" s="160" t="s">
        <v>147</v>
      </c>
      <c r="AU154" s="160" t="s">
        <v>152</v>
      </c>
      <c r="AY154" s="14" t="s">
        <v>144</v>
      </c>
      <c r="BE154" s="161">
        <f t="shared" si="24"/>
        <v>0</v>
      </c>
      <c r="BF154" s="161">
        <f t="shared" si="25"/>
        <v>0</v>
      </c>
      <c r="BG154" s="161">
        <f t="shared" si="26"/>
        <v>0</v>
      </c>
      <c r="BH154" s="161">
        <f t="shared" si="27"/>
        <v>0</v>
      </c>
      <c r="BI154" s="161">
        <f t="shared" si="28"/>
        <v>0</v>
      </c>
      <c r="BJ154" s="14" t="s">
        <v>152</v>
      </c>
      <c r="BK154" s="161">
        <f t="shared" si="29"/>
        <v>0</v>
      </c>
      <c r="BL154" s="14" t="s">
        <v>151</v>
      </c>
      <c r="BM154" s="160" t="s">
        <v>590</v>
      </c>
    </row>
    <row r="155" spans="1:65" s="2" customFormat="1" ht="21.75" customHeight="1">
      <c r="A155" s="29"/>
      <c r="B155" s="147"/>
      <c r="C155" s="148" t="s">
        <v>7</v>
      </c>
      <c r="D155" s="148" t="s">
        <v>147</v>
      </c>
      <c r="E155" s="149" t="s">
        <v>591</v>
      </c>
      <c r="F155" s="150" t="s">
        <v>592</v>
      </c>
      <c r="G155" s="151" t="s">
        <v>213</v>
      </c>
      <c r="H155" s="152">
        <v>218.66</v>
      </c>
      <c r="I155" s="153"/>
      <c r="J155" s="154">
        <f t="shared" si="20"/>
        <v>0</v>
      </c>
      <c r="K155" s="155"/>
      <c r="L155" s="30"/>
      <c r="M155" s="156" t="s">
        <v>1</v>
      </c>
      <c r="N155" s="157" t="s">
        <v>42</v>
      </c>
      <c r="O155" s="58"/>
      <c r="P155" s="158">
        <f t="shared" si="21"/>
        <v>0</v>
      </c>
      <c r="Q155" s="158">
        <v>0</v>
      </c>
      <c r="R155" s="158">
        <f t="shared" si="22"/>
        <v>0</v>
      </c>
      <c r="S155" s="158">
        <v>8.0000000000000002E-3</v>
      </c>
      <c r="T155" s="159">
        <f t="shared" si="23"/>
        <v>1.7492799999999999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151</v>
      </c>
      <c r="AT155" s="160" t="s">
        <v>147</v>
      </c>
      <c r="AU155" s="160" t="s">
        <v>152</v>
      </c>
      <c r="AY155" s="14" t="s">
        <v>144</v>
      </c>
      <c r="BE155" s="161">
        <f t="shared" si="24"/>
        <v>0</v>
      </c>
      <c r="BF155" s="161">
        <f t="shared" si="25"/>
        <v>0</v>
      </c>
      <c r="BG155" s="161">
        <f t="shared" si="26"/>
        <v>0</v>
      </c>
      <c r="BH155" s="161">
        <f t="shared" si="27"/>
        <v>0</v>
      </c>
      <c r="BI155" s="161">
        <f t="shared" si="28"/>
        <v>0</v>
      </c>
      <c r="BJ155" s="14" t="s">
        <v>152</v>
      </c>
      <c r="BK155" s="161">
        <f t="shared" si="29"/>
        <v>0</v>
      </c>
      <c r="BL155" s="14" t="s">
        <v>151</v>
      </c>
      <c r="BM155" s="160" t="s">
        <v>593</v>
      </c>
    </row>
    <row r="156" spans="1:65" s="2" customFormat="1" ht="21.75" customHeight="1">
      <c r="A156" s="29"/>
      <c r="B156" s="147"/>
      <c r="C156" s="148" t="s">
        <v>226</v>
      </c>
      <c r="D156" s="148" t="s">
        <v>147</v>
      </c>
      <c r="E156" s="149" t="s">
        <v>594</v>
      </c>
      <c r="F156" s="150" t="s">
        <v>595</v>
      </c>
      <c r="G156" s="151" t="s">
        <v>260</v>
      </c>
      <c r="H156" s="152">
        <v>2</v>
      </c>
      <c r="I156" s="153"/>
      <c r="J156" s="154">
        <f t="shared" si="20"/>
        <v>0</v>
      </c>
      <c r="K156" s="155"/>
      <c r="L156" s="30"/>
      <c r="M156" s="156" t="s">
        <v>1</v>
      </c>
      <c r="N156" s="157" t="s">
        <v>42</v>
      </c>
      <c r="O156" s="58"/>
      <c r="P156" s="158">
        <f t="shared" si="21"/>
        <v>0</v>
      </c>
      <c r="Q156" s="158">
        <v>0</v>
      </c>
      <c r="R156" s="158">
        <f t="shared" si="22"/>
        <v>0</v>
      </c>
      <c r="S156" s="158">
        <v>6.0000000000000001E-3</v>
      </c>
      <c r="T156" s="159">
        <f t="shared" si="23"/>
        <v>1.2E-2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151</v>
      </c>
      <c r="AT156" s="160" t="s">
        <v>147</v>
      </c>
      <c r="AU156" s="160" t="s">
        <v>152</v>
      </c>
      <c r="AY156" s="14" t="s">
        <v>144</v>
      </c>
      <c r="BE156" s="161">
        <f t="shared" si="24"/>
        <v>0</v>
      </c>
      <c r="BF156" s="161">
        <f t="shared" si="25"/>
        <v>0</v>
      </c>
      <c r="BG156" s="161">
        <f t="shared" si="26"/>
        <v>0</v>
      </c>
      <c r="BH156" s="161">
        <f t="shared" si="27"/>
        <v>0</v>
      </c>
      <c r="BI156" s="161">
        <f t="shared" si="28"/>
        <v>0</v>
      </c>
      <c r="BJ156" s="14" t="s">
        <v>152</v>
      </c>
      <c r="BK156" s="161">
        <f t="shared" si="29"/>
        <v>0</v>
      </c>
      <c r="BL156" s="14" t="s">
        <v>151</v>
      </c>
      <c r="BM156" s="160" t="s">
        <v>596</v>
      </c>
    </row>
    <row r="157" spans="1:65" s="2" customFormat="1" ht="21.75" customHeight="1">
      <c r="A157" s="29"/>
      <c r="B157" s="147"/>
      <c r="C157" s="148" t="s">
        <v>231</v>
      </c>
      <c r="D157" s="148" t="s">
        <v>147</v>
      </c>
      <c r="E157" s="149" t="s">
        <v>597</v>
      </c>
      <c r="F157" s="150" t="s">
        <v>598</v>
      </c>
      <c r="G157" s="151" t="s">
        <v>150</v>
      </c>
      <c r="H157" s="152">
        <v>10.54</v>
      </c>
      <c r="I157" s="153"/>
      <c r="J157" s="154">
        <f t="shared" si="20"/>
        <v>0</v>
      </c>
      <c r="K157" s="155"/>
      <c r="L157" s="30"/>
      <c r="M157" s="156" t="s">
        <v>1</v>
      </c>
      <c r="N157" s="157" t="s">
        <v>42</v>
      </c>
      <c r="O157" s="58"/>
      <c r="P157" s="158">
        <f t="shared" si="21"/>
        <v>0</v>
      </c>
      <c r="Q157" s="158">
        <v>0</v>
      </c>
      <c r="R157" s="158">
        <f t="shared" si="22"/>
        <v>0</v>
      </c>
      <c r="S157" s="158">
        <v>6.6000000000000003E-2</v>
      </c>
      <c r="T157" s="159">
        <f t="shared" si="23"/>
        <v>0.69563999999999993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151</v>
      </c>
      <c r="AT157" s="160" t="s">
        <v>147</v>
      </c>
      <c r="AU157" s="160" t="s">
        <v>152</v>
      </c>
      <c r="AY157" s="14" t="s">
        <v>144</v>
      </c>
      <c r="BE157" s="161">
        <f t="shared" si="24"/>
        <v>0</v>
      </c>
      <c r="BF157" s="161">
        <f t="shared" si="25"/>
        <v>0</v>
      </c>
      <c r="BG157" s="161">
        <f t="shared" si="26"/>
        <v>0</v>
      </c>
      <c r="BH157" s="161">
        <f t="shared" si="27"/>
        <v>0</v>
      </c>
      <c r="BI157" s="161">
        <f t="shared" si="28"/>
        <v>0</v>
      </c>
      <c r="BJ157" s="14" t="s">
        <v>152</v>
      </c>
      <c r="BK157" s="161">
        <f t="shared" si="29"/>
        <v>0</v>
      </c>
      <c r="BL157" s="14" t="s">
        <v>151</v>
      </c>
      <c r="BM157" s="160" t="s">
        <v>599</v>
      </c>
    </row>
    <row r="158" spans="1:65" s="2" customFormat="1" ht="24.2" customHeight="1">
      <c r="A158" s="29"/>
      <c r="B158" s="147"/>
      <c r="C158" s="148" t="s">
        <v>235</v>
      </c>
      <c r="D158" s="148" t="s">
        <v>147</v>
      </c>
      <c r="E158" s="149" t="s">
        <v>600</v>
      </c>
      <c r="F158" s="150" t="s">
        <v>601</v>
      </c>
      <c r="G158" s="151" t="s">
        <v>260</v>
      </c>
      <c r="H158" s="152">
        <v>2</v>
      </c>
      <c r="I158" s="153"/>
      <c r="J158" s="154">
        <f t="shared" si="20"/>
        <v>0</v>
      </c>
      <c r="K158" s="155"/>
      <c r="L158" s="30"/>
      <c r="M158" s="156" t="s">
        <v>1</v>
      </c>
      <c r="N158" s="157" t="s">
        <v>42</v>
      </c>
      <c r="O158" s="58"/>
      <c r="P158" s="158">
        <f t="shared" si="21"/>
        <v>0</v>
      </c>
      <c r="Q158" s="158">
        <v>0</v>
      </c>
      <c r="R158" s="158">
        <f t="shared" si="22"/>
        <v>0</v>
      </c>
      <c r="S158" s="158">
        <v>3.1E-2</v>
      </c>
      <c r="T158" s="159">
        <f t="shared" si="23"/>
        <v>6.2E-2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151</v>
      </c>
      <c r="AT158" s="160" t="s">
        <v>147</v>
      </c>
      <c r="AU158" s="160" t="s">
        <v>152</v>
      </c>
      <c r="AY158" s="14" t="s">
        <v>144</v>
      </c>
      <c r="BE158" s="161">
        <f t="shared" si="24"/>
        <v>0</v>
      </c>
      <c r="BF158" s="161">
        <f t="shared" si="25"/>
        <v>0</v>
      </c>
      <c r="BG158" s="161">
        <f t="shared" si="26"/>
        <v>0</v>
      </c>
      <c r="BH158" s="161">
        <f t="shared" si="27"/>
        <v>0</v>
      </c>
      <c r="BI158" s="161">
        <f t="shared" si="28"/>
        <v>0</v>
      </c>
      <c r="BJ158" s="14" t="s">
        <v>152</v>
      </c>
      <c r="BK158" s="161">
        <f t="shared" si="29"/>
        <v>0</v>
      </c>
      <c r="BL158" s="14" t="s">
        <v>151</v>
      </c>
      <c r="BM158" s="160" t="s">
        <v>602</v>
      </c>
    </row>
    <row r="159" spans="1:65" s="2" customFormat="1" ht="24.2" customHeight="1">
      <c r="A159" s="29"/>
      <c r="B159" s="147"/>
      <c r="C159" s="148" t="s">
        <v>239</v>
      </c>
      <c r="D159" s="148" t="s">
        <v>147</v>
      </c>
      <c r="E159" s="149" t="s">
        <v>603</v>
      </c>
      <c r="F159" s="150" t="s">
        <v>604</v>
      </c>
      <c r="G159" s="151" t="s">
        <v>229</v>
      </c>
      <c r="H159" s="152">
        <v>13.138999999999999</v>
      </c>
      <c r="I159" s="153"/>
      <c r="J159" s="154">
        <f t="shared" si="20"/>
        <v>0</v>
      </c>
      <c r="K159" s="155"/>
      <c r="L159" s="30"/>
      <c r="M159" s="156" t="s">
        <v>1</v>
      </c>
      <c r="N159" s="157" t="s">
        <v>42</v>
      </c>
      <c r="O159" s="58"/>
      <c r="P159" s="158">
        <f t="shared" si="21"/>
        <v>0</v>
      </c>
      <c r="Q159" s="158">
        <v>0</v>
      </c>
      <c r="R159" s="158">
        <f t="shared" si="22"/>
        <v>0</v>
      </c>
      <c r="S159" s="158">
        <v>0</v>
      </c>
      <c r="T159" s="159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151</v>
      </c>
      <c r="AT159" s="160" t="s">
        <v>147</v>
      </c>
      <c r="AU159" s="160" t="s">
        <v>152</v>
      </c>
      <c r="AY159" s="14" t="s">
        <v>144</v>
      </c>
      <c r="BE159" s="161">
        <f t="shared" si="24"/>
        <v>0</v>
      </c>
      <c r="BF159" s="161">
        <f t="shared" si="25"/>
        <v>0</v>
      </c>
      <c r="BG159" s="161">
        <f t="shared" si="26"/>
        <v>0</v>
      </c>
      <c r="BH159" s="161">
        <f t="shared" si="27"/>
        <v>0</v>
      </c>
      <c r="BI159" s="161">
        <f t="shared" si="28"/>
        <v>0</v>
      </c>
      <c r="BJ159" s="14" t="s">
        <v>152</v>
      </c>
      <c r="BK159" s="161">
        <f t="shared" si="29"/>
        <v>0</v>
      </c>
      <c r="BL159" s="14" t="s">
        <v>151</v>
      </c>
      <c r="BM159" s="160" t="s">
        <v>605</v>
      </c>
    </row>
    <row r="160" spans="1:65" s="2" customFormat="1" ht="21.75" customHeight="1">
      <c r="A160" s="29"/>
      <c r="B160" s="147"/>
      <c r="C160" s="148" t="s">
        <v>243</v>
      </c>
      <c r="D160" s="148" t="s">
        <v>147</v>
      </c>
      <c r="E160" s="149" t="s">
        <v>227</v>
      </c>
      <c r="F160" s="150" t="s">
        <v>228</v>
      </c>
      <c r="G160" s="151" t="s">
        <v>229</v>
      </c>
      <c r="H160" s="152">
        <v>13.138999999999999</v>
      </c>
      <c r="I160" s="153"/>
      <c r="J160" s="154">
        <f t="shared" si="20"/>
        <v>0</v>
      </c>
      <c r="K160" s="155"/>
      <c r="L160" s="30"/>
      <c r="M160" s="156" t="s">
        <v>1</v>
      </c>
      <c r="N160" s="157" t="s">
        <v>42</v>
      </c>
      <c r="O160" s="58"/>
      <c r="P160" s="158">
        <f t="shared" si="21"/>
        <v>0</v>
      </c>
      <c r="Q160" s="158">
        <v>0</v>
      </c>
      <c r="R160" s="158">
        <f t="shared" si="22"/>
        <v>0</v>
      </c>
      <c r="S160" s="158">
        <v>0</v>
      </c>
      <c r="T160" s="159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151</v>
      </c>
      <c r="AT160" s="160" t="s">
        <v>147</v>
      </c>
      <c r="AU160" s="160" t="s">
        <v>152</v>
      </c>
      <c r="AY160" s="14" t="s">
        <v>144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152</v>
      </c>
      <c r="BK160" s="161">
        <f t="shared" si="29"/>
        <v>0</v>
      </c>
      <c r="BL160" s="14" t="s">
        <v>151</v>
      </c>
      <c r="BM160" s="160" t="s">
        <v>606</v>
      </c>
    </row>
    <row r="161" spans="1:65" s="2" customFormat="1" ht="24.2" customHeight="1">
      <c r="A161" s="29"/>
      <c r="B161" s="147"/>
      <c r="C161" s="148" t="s">
        <v>249</v>
      </c>
      <c r="D161" s="148" t="s">
        <v>147</v>
      </c>
      <c r="E161" s="149" t="s">
        <v>232</v>
      </c>
      <c r="F161" s="150" t="s">
        <v>233</v>
      </c>
      <c r="G161" s="151" t="s">
        <v>229</v>
      </c>
      <c r="H161" s="152">
        <v>131.38999999999999</v>
      </c>
      <c r="I161" s="153"/>
      <c r="J161" s="154">
        <f t="shared" si="20"/>
        <v>0</v>
      </c>
      <c r="K161" s="155"/>
      <c r="L161" s="30"/>
      <c r="M161" s="156" t="s">
        <v>1</v>
      </c>
      <c r="N161" s="157" t="s">
        <v>42</v>
      </c>
      <c r="O161" s="58"/>
      <c r="P161" s="158">
        <f t="shared" si="21"/>
        <v>0</v>
      </c>
      <c r="Q161" s="158">
        <v>0</v>
      </c>
      <c r="R161" s="158">
        <f t="shared" si="22"/>
        <v>0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151</v>
      </c>
      <c r="AT161" s="160" t="s">
        <v>147</v>
      </c>
      <c r="AU161" s="160" t="s">
        <v>152</v>
      </c>
      <c r="AY161" s="14" t="s">
        <v>144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152</v>
      </c>
      <c r="BK161" s="161">
        <f t="shared" si="29"/>
        <v>0</v>
      </c>
      <c r="BL161" s="14" t="s">
        <v>151</v>
      </c>
      <c r="BM161" s="160" t="s">
        <v>607</v>
      </c>
    </row>
    <row r="162" spans="1:65" s="2" customFormat="1" ht="24.2" customHeight="1">
      <c r="A162" s="29"/>
      <c r="B162" s="147"/>
      <c r="C162" s="148" t="s">
        <v>257</v>
      </c>
      <c r="D162" s="148" t="s">
        <v>147</v>
      </c>
      <c r="E162" s="149" t="s">
        <v>236</v>
      </c>
      <c r="F162" s="150" t="s">
        <v>237</v>
      </c>
      <c r="G162" s="151" t="s">
        <v>229</v>
      </c>
      <c r="H162" s="152">
        <v>13.138999999999999</v>
      </c>
      <c r="I162" s="153"/>
      <c r="J162" s="154">
        <f t="shared" si="20"/>
        <v>0</v>
      </c>
      <c r="K162" s="155"/>
      <c r="L162" s="30"/>
      <c r="M162" s="156" t="s">
        <v>1</v>
      </c>
      <c r="N162" s="157" t="s">
        <v>42</v>
      </c>
      <c r="O162" s="58"/>
      <c r="P162" s="158">
        <f t="shared" si="21"/>
        <v>0</v>
      </c>
      <c r="Q162" s="158">
        <v>0</v>
      </c>
      <c r="R162" s="158">
        <f t="shared" si="22"/>
        <v>0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151</v>
      </c>
      <c r="AT162" s="160" t="s">
        <v>147</v>
      </c>
      <c r="AU162" s="160" t="s">
        <v>152</v>
      </c>
      <c r="AY162" s="14" t="s">
        <v>144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152</v>
      </c>
      <c r="BK162" s="161">
        <f t="shared" si="29"/>
        <v>0</v>
      </c>
      <c r="BL162" s="14" t="s">
        <v>151</v>
      </c>
      <c r="BM162" s="160" t="s">
        <v>608</v>
      </c>
    </row>
    <row r="163" spans="1:65" s="2" customFormat="1" ht="24.2" customHeight="1">
      <c r="A163" s="29"/>
      <c r="B163" s="147"/>
      <c r="C163" s="148" t="s">
        <v>262</v>
      </c>
      <c r="D163" s="148" t="s">
        <v>147</v>
      </c>
      <c r="E163" s="149" t="s">
        <v>240</v>
      </c>
      <c r="F163" s="150" t="s">
        <v>241</v>
      </c>
      <c r="G163" s="151" t="s">
        <v>229</v>
      </c>
      <c r="H163" s="152">
        <v>26.277999999999999</v>
      </c>
      <c r="I163" s="153"/>
      <c r="J163" s="154">
        <f t="shared" si="20"/>
        <v>0</v>
      </c>
      <c r="K163" s="155"/>
      <c r="L163" s="30"/>
      <c r="M163" s="156" t="s">
        <v>1</v>
      </c>
      <c r="N163" s="157" t="s">
        <v>42</v>
      </c>
      <c r="O163" s="58"/>
      <c r="P163" s="158">
        <f t="shared" si="21"/>
        <v>0</v>
      </c>
      <c r="Q163" s="158">
        <v>0</v>
      </c>
      <c r="R163" s="158">
        <f t="shared" si="22"/>
        <v>0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151</v>
      </c>
      <c r="AT163" s="160" t="s">
        <v>147</v>
      </c>
      <c r="AU163" s="160" t="s">
        <v>152</v>
      </c>
      <c r="AY163" s="14" t="s">
        <v>144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152</v>
      </c>
      <c r="BK163" s="161">
        <f t="shared" si="29"/>
        <v>0</v>
      </c>
      <c r="BL163" s="14" t="s">
        <v>151</v>
      </c>
      <c r="BM163" s="160" t="s">
        <v>609</v>
      </c>
    </row>
    <row r="164" spans="1:65" s="2" customFormat="1" ht="16.5" customHeight="1">
      <c r="A164" s="29"/>
      <c r="B164" s="147"/>
      <c r="C164" s="148" t="s">
        <v>268</v>
      </c>
      <c r="D164" s="148" t="s">
        <v>147</v>
      </c>
      <c r="E164" s="149" t="s">
        <v>610</v>
      </c>
      <c r="F164" s="150" t="s">
        <v>611</v>
      </c>
      <c r="G164" s="151" t="s">
        <v>229</v>
      </c>
      <c r="H164" s="152">
        <v>13.138999999999999</v>
      </c>
      <c r="I164" s="153"/>
      <c r="J164" s="154">
        <f t="shared" si="20"/>
        <v>0</v>
      </c>
      <c r="K164" s="155"/>
      <c r="L164" s="30"/>
      <c r="M164" s="156" t="s">
        <v>1</v>
      </c>
      <c r="N164" s="157" t="s">
        <v>42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151</v>
      </c>
      <c r="AT164" s="160" t="s">
        <v>147</v>
      </c>
      <c r="AU164" s="160" t="s">
        <v>152</v>
      </c>
      <c r="AY164" s="14" t="s">
        <v>144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152</v>
      </c>
      <c r="BK164" s="161">
        <f t="shared" si="29"/>
        <v>0</v>
      </c>
      <c r="BL164" s="14" t="s">
        <v>151</v>
      </c>
      <c r="BM164" s="160" t="s">
        <v>612</v>
      </c>
    </row>
    <row r="165" spans="1:65" s="12" customFormat="1" ht="22.9" customHeight="1">
      <c r="B165" s="134"/>
      <c r="D165" s="135" t="s">
        <v>75</v>
      </c>
      <c r="E165" s="145" t="s">
        <v>247</v>
      </c>
      <c r="F165" s="145" t="s">
        <v>248</v>
      </c>
      <c r="I165" s="137"/>
      <c r="J165" s="146">
        <f>BK165</f>
        <v>0</v>
      </c>
      <c r="L165" s="134"/>
      <c r="M165" s="139"/>
      <c r="N165" s="140"/>
      <c r="O165" s="140"/>
      <c r="P165" s="141">
        <f>P166</f>
        <v>0</v>
      </c>
      <c r="Q165" s="140"/>
      <c r="R165" s="141">
        <f>R166</f>
        <v>0</v>
      </c>
      <c r="S165" s="140"/>
      <c r="T165" s="142">
        <f>T166</f>
        <v>0</v>
      </c>
      <c r="AR165" s="135" t="s">
        <v>84</v>
      </c>
      <c r="AT165" s="143" t="s">
        <v>75</v>
      </c>
      <c r="AU165" s="143" t="s">
        <v>84</v>
      </c>
      <c r="AY165" s="135" t="s">
        <v>144</v>
      </c>
      <c r="BK165" s="144">
        <f>BK166</f>
        <v>0</v>
      </c>
    </row>
    <row r="166" spans="1:65" s="2" customFormat="1" ht="24.2" customHeight="1">
      <c r="A166" s="29"/>
      <c r="B166" s="147"/>
      <c r="C166" s="148" t="s">
        <v>398</v>
      </c>
      <c r="D166" s="148" t="s">
        <v>147</v>
      </c>
      <c r="E166" s="149" t="s">
        <v>250</v>
      </c>
      <c r="F166" s="150" t="s">
        <v>251</v>
      </c>
      <c r="G166" s="151" t="s">
        <v>229</v>
      </c>
      <c r="H166" s="152">
        <v>6.6289999999999996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42</v>
      </c>
      <c r="O166" s="58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151</v>
      </c>
      <c r="AT166" s="160" t="s">
        <v>147</v>
      </c>
      <c r="AU166" s="160" t="s">
        <v>152</v>
      </c>
      <c r="AY166" s="14" t="s">
        <v>144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152</v>
      </c>
      <c r="BK166" s="161">
        <f>ROUND(I166*H166,2)</f>
        <v>0</v>
      </c>
      <c r="BL166" s="14" t="s">
        <v>151</v>
      </c>
      <c r="BM166" s="160" t="s">
        <v>613</v>
      </c>
    </row>
    <row r="167" spans="1:65" s="12" customFormat="1" ht="25.9" customHeight="1">
      <c r="B167" s="134"/>
      <c r="D167" s="135" t="s">
        <v>75</v>
      </c>
      <c r="E167" s="136" t="s">
        <v>253</v>
      </c>
      <c r="F167" s="136" t="s">
        <v>254</v>
      </c>
      <c r="I167" s="137"/>
      <c r="J167" s="138">
        <f>BK167</f>
        <v>0</v>
      </c>
      <c r="L167" s="134"/>
      <c r="M167" s="139"/>
      <c r="N167" s="140"/>
      <c r="O167" s="140"/>
      <c r="P167" s="141">
        <f>P168+P172+P192+P202</f>
        <v>0</v>
      </c>
      <c r="Q167" s="140"/>
      <c r="R167" s="141">
        <f>R168+R172+R192+R202</f>
        <v>2.7984926944400006</v>
      </c>
      <c r="S167" s="140"/>
      <c r="T167" s="142">
        <f>T168+T172+T192+T202</f>
        <v>7.9258500000000009E-2</v>
      </c>
      <c r="AR167" s="135" t="s">
        <v>152</v>
      </c>
      <c r="AT167" s="143" t="s">
        <v>75</v>
      </c>
      <c r="AU167" s="143" t="s">
        <v>76</v>
      </c>
      <c r="AY167" s="135" t="s">
        <v>144</v>
      </c>
      <c r="BK167" s="144">
        <f>BK168+BK172+BK192+BK202</f>
        <v>0</v>
      </c>
    </row>
    <row r="168" spans="1:65" s="12" customFormat="1" ht="22.9" customHeight="1">
      <c r="B168" s="134"/>
      <c r="D168" s="135" t="s">
        <v>75</v>
      </c>
      <c r="E168" s="145" t="s">
        <v>381</v>
      </c>
      <c r="F168" s="145" t="s">
        <v>382</v>
      </c>
      <c r="I168" s="137"/>
      <c r="J168" s="146">
        <f>BK168</f>
        <v>0</v>
      </c>
      <c r="L168" s="134"/>
      <c r="M168" s="139"/>
      <c r="N168" s="140"/>
      <c r="O168" s="140"/>
      <c r="P168" s="141">
        <f>SUM(P169:P171)</f>
        <v>0</v>
      </c>
      <c r="Q168" s="140"/>
      <c r="R168" s="141">
        <f>SUM(R169:R171)</f>
        <v>5.22764067E-2</v>
      </c>
      <c r="S168" s="140"/>
      <c r="T168" s="142">
        <f>SUM(T169:T171)</f>
        <v>7.9258500000000009E-2</v>
      </c>
      <c r="AR168" s="135" t="s">
        <v>152</v>
      </c>
      <c r="AT168" s="143" t="s">
        <v>75</v>
      </c>
      <c r="AU168" s="143" t="s">
        <v>84</v>
      </c>
      <c r="AY168" s="135" t="s">
        <v>144</v>
      </c>
      <c r="BK168" s="144">
        <f>SUM(BK169:BK171)</f>
        <v>0</v>
      </c>
    </row>
    <row r="169" spans="1:65" s="2" customFormat="1" ht="24.2" customHeight="1">
      <c r="A169" s="29"/>
      <c r="B169" s="147"/>
      <c r="C169" s="148" t="s">
        <v>402</v>
      </c>
      <c r="D169" s="148" t="s">
        <v>147</v>
      </c>
      <c r="E169" s="149" t="s">
        <v>614</v>
      </c>
      <c r="F169" s="150" t="s">
        <v>615</v>
      </c>
      <c r="G169" s="151" t="s">
        <v>213</v>
      </c>
      <c r="H169" s="152">
        <v>57.89</v>
      </c>
      <c r="I169" s="153"/>
      <c r="J169" s="154">
        <f>ROUND(I169*H169,2)</f>
        <v>0</v>
      </c>
      <c r="K169" s="155"/>
      <c r="L169" s="30"/>
      <c r="M169" s="156" t="s">
        <v>1</v>
      </c>
      <c r="N169" s="157" t="s">
        <v>42</v>
      </c>
      <c r="O169" s="58"/>
      <c r="P169" s="158">
        <f>O169*H169</f>
        <v>0</v>
      </c>
      <c r="Q169" s="158">
        <v>9.0302999999999998E-4</v>
      </c>
      <c r="R169" s="158">
        <f>Q169*H169</f>
        <v>5.22764067E-2</v>
      </c>
      <c r="S169" s="158">
        <v>0</v>
      </c>
      <c r="T169" s="159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206</v>
      </c>
      <c r="AT169" s="160" t="s">
        <v>147</v>
      </c>
      <c r="AU169" s="160" t="s">
        <v>152</v>
      </c>
      <c r="AY169" s="14" t="s">
        <v>144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4" t="s">
        <v>152</v>
      </c>
      <c r="BK169" s="161">
        <f>ROUND(I169*H169,2)</f>
        <v>0</v>
      </c>
      <c r="BL169" s="14" t="s">
        <v>206</v>
      </c>
      <c r="BM169" s="160" t="s">
        <v>616</v>
      </c>
    </row>
    <row r="170" spans="1:65" s="2" customFormat="1" ht="24.2" customHeight="1">
      <c r="A170" s="29"/>
      <c r="B170" s="147"/>
      <c r="C170" s="148" t="s">
        <v>266</v>
      </c>
      <c r="D170" s="148" t="s">
        <v>147</v>
      </c>
      <c r="E170" s="149" t="s">
        <v>617</v>
      </c>
      <c r="F170" s="150" t="s">
        <v>618</v>
      </c>
      <c r="G170" s="151" t="s">
        <v>213</v>
      </c>
      <c r="H170" s="152">
        <v>58.71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42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1.3500000000000001E-3</v>
      </c>
      <c r="T170" s="159">
        <f>S170*H170</f>
        <v>7.9258500000000009E-2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206</v>
      </c>
      <c r="AT170" s="160" t="s">
        <v>147</v>
      </c>
      <c r="AU170" s="160" t="s">
        <v>152</v>
      </c>
      <c r="AY170" s="14" t="s">
        <v>144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152</v>
      </c>
      <c r="BK170" s="161">
        <f>ROUND(I170*H170,2)</f>
        <v>0</v>
      </c>
      <c r="BL170" s="14" t="s">
        <v>206</v>
      </c>
      <c r="BM170" s="160" t="s">
        <v>619</v>
      </c>
    </row>
    <row r="171" spans="1:65" s="2" customFormat="1" ht="24.2" customHeight="1">
      <c r="A171" s="29"/>
      <c r="B171" s="147"/>
      <c r="C171" s="148" t="s">
        <v>409</v>
      </c>
      <c r="D171" s="148" t="s">
        <v>147</v>
      </c>
      <c r="E171" s="149" t="s">
        <v>470</v>
      </c>
      <c r="F171" s="150" t="s">
        <v>471</v>
      </c>
      <c r="G171" s="151" t="s">
        <v>271</v>
      </c>
      <c r="H171" s="153"/>
      <c r="I171" s="153"/>
      <c r="J171" s="154">
        <f>ROUND(I171*H171,2)</f>
        <v>0</v>
      </c>
      <c r="K171" s="155"/>
      <c r="L171" s="30"/>
      <c r="M171" s="156" t="s">
        <v>1</v>
      </c>
      <c r="N171" s="157" t="s">
        <v>42</v>
      </c>
      <c r="O171" s="58"/>
      <c r="P171" s="158">
        <f>O171*H171</f>
        <v>0</v>
      </c>
      <c r="Q171" s="158">
        <v>0</v>
      </c>
      <c r="R171" s="158">
        <f>Q171*H171</f>
        <v>0</v>
      </c>
      <c r="S171" s="158">
        <v>0</v>
      </c>
      <c r="T171" s="159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206</v>
      </c>
      <c r="AT171" s="160" t="s">
        <v>147</v>
      </c>
      <c r="AU171" s="160" t="s">
        <v>152</v>
      </c>
      <c r="AY171" s="14" t="s">
        <v>144</v>
      </c>
      <c r="BE171" s="161">
        <f>IF(N171="základná",J171,0)</f>
        <v>0</v>
      </c>
      <c r="BF171" s="161">
        <f>IF(N171="znížená",J171,0)</f>
        <v>0</v>
      </c>
      <c r="BG171" s="161">
        <f>IF(N171="zákl. prenesená",J171,0)</f>
        <v>0</v>
      </c>
      <c r="BH171" s="161">
        <f>IF(N171="zníž. prenesená",J171,0)</f>
        <v>0</v>
      </c>
      <c r="BI171" s="161">
        <f>IF(N171="nulová",J171,0)</f>
        <v>0</v>
      </c>
      <c r="BJ171" s="14" t="s">
        <v>152</v>
      </c>
      <c r="BK171" s="161">
        <f>ROUND(I171*H171,2)</f>
        <v>0</v>
      </c>
      <c r="BL171" s="14" t="s">
        <v>206</v>
      </c>
      <c r="BM171" s="160" t="s">
        <v>620</v>
      </c>
    </row>
    <row r="172" spans="1:65" s="12" customFormat="1" ht="22.9" customHeight="1">
      <c r="B172" s="134"/>
      <c r="D172" s="135" t="s">
        <v>75</v>
      </c>
      <c r="E172" s="145" t="s">
        <v>621</v>
      </c>
      <c r="F172" s="145" t="s">
        <v>622</v>
      </c>
      <c r="I172" s="137"/>
      <c r="J172" s="146">
        <f>BK172</f>
        <v>0</v>
      </c>
      <c r="L172" s="134"/>
      <c r="M172" s="139"/>
      <c r="N172" s="140"/>
      <c r="O172" s="140"/>
      <c r="P172" s="141">
        <f>SUM(P173:P191)</f>
        <v>0</v>
      </c>
      <c r="Q172" s="140"/>
      <c r="R172" s="141">
        <f>SUM(R173:R191)</f>
        <v>1.6601043000000002</v>
      </c>
      <c r="S172" s="140"/>
      <c r="T172" s="142">
        <f>SUM(T173:T191)</f>
        <v>0</v>
      </c>
      <c r="AR172" s="135" t="s">
        <v>152</v>
      </c>
      <c r="AT172" s="143" t="s">
        <v>75</v>
      </c>
      <c r="AU172" s="143" t="s">
        <v>84</v>
      </c>
      <c r="AY172" s="135" t="s">
        <v>144</v>
      </c>
      <c r="BK172" s="144">
        <f>SUM(BK173:BK191)</f>
        <v>0</v>
      </c>
    </row>
    <row r="173" spans="1:65" s="2" customFormat="1" ht="24.2" customHeight="1">
      <c r="A173" s="29"/>
      <c r="B173" s="147"/>
      <c r="C173" s="148" t="s">
        <v>413</v>
      </c>
      <c r="D173" s="148" t="s">
        <v>147</v>
      </c>
      <c r="E173" s="149" t="s">
        <v>623</v>
      </c>
      <c r="F173" s="150" t="s">
        <v>624</v>
      </c>
      <c r="G173" s="151" t="s">
        <v>213</v>
      </c>
      <c r="H173" s="152">
        <v>218.66</v>
      </c>
      <c r="I173" s="153"/>
      <c r="J173" s="154">
        <f t="shared" ref="J173:J191" si="30">ROUND(I173*H173,2)</f>
        <v>0</v>
      </c>
      <c r="K173" s="155"/>
      <c r="L173" s="30"/>
      <c r="M173" s="156" t="s">
        <v>1</v>
      </c>
      <c r="N173" s="157" t="s">
        <v>42</v>
      </c>
      <c r="O173" s="58"/>
      <c r="P173" s="158">
        <f t="shared" ref="P173:P191" si="31">O173*H173</f>
        <v>0</v>
      </c>
      <c r="Q173" s="158">
        <v>2.1499999999999999E-4</v>
      </c>
      <c r="R173" s="158">
        <f t="shared" ref="R173:R191" si="32">Q173*H173</f>
        <v>4.7011899999999995E-2</v>
      </c>
      <c r="S173" s="158">
        <v>0</v>
      </c>
      <c r="T173" s="159">
        <f t="shared" ref="T173:T191" si="33"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206</v>
      </c>
      <c r="AT173" s="160" t="s">
        <v>147</v>
      </c>
      <c r="AU173" s="160" t="s">
        <v>152</v>
      </c>
      <c r="AY173" s="14" t="s">
        <v>144</v>
      </c>
      <c r="BE173" s="161">
        <f t="shared" ref="BE173:BE191" si="34">IF(N173="základná",J173,0)</f>
        <v>0</v>
      </c>
      <c r="BF173" s="161">
        <f t="shared" ref="BF173:BF191" si="35">IF(N173="znížená",J173,0)</f>
        <v>0</v>
      </c>
      <c r="BG173" s="161">
        <f t="shared" ref="BG173:BG191" si="36">IF(N173="zákl. prenesená",J173,0)</f>
        <v>0</v>
      </c>
      <c r="BH173" s="161">
        <f t="shared" ref="BH173:BH191" si="37">IF(N173="zníž. prenesená",J173,0)</f>
        <v>0</v>
      </c>
      <c r="BI173" s="161">
        <f t="shared" ref="BI173:BI191" si="38">IF(N173="nulová",J173,0)</f>
        <v>0</v>
      </c>
      <c r="BJ173" s="14" t="s">
        <v>152</v>
      </c>
      <c r="BK173" s="161">
        <f t="shared" ref="BK173:BK191" si="39">ROUND(I173*H173,2)</f>
        <v>0</v>
      </c>
      <c r="BL173" s="14" t="s">
        <v>206</v>
      </c>
      <c r="BM173" s="160" t="s">
        <v>625</v>
      </c>
    </row>
    <row r="174" spans="1:65" s="2" customFormat="1" ht="37.9" customHeight="1">
      <c r="A174" s="29"/>
      <c r="B174" s="147"/>
      <c r="C174" s="162" t="s">
        <v>417</v>
      </c>
      <c r="D174" s="162" t="s">
        <v>263</v>
      </c>
      <c r="E174" s="163" t="s">
        <v>626</v>
      </c>
      <c r="F174" s="164" t="s">
        <v>627</v>
      </c>
      <c r="G174" s="165" t="s">
        <v>213</v>
      </c>
      <c r="H174" s="166">
        <v>229.59299999999999</v>
      </c>
      <c r="I174" s="167"/>
      <c r="J174" s="168">
        <f t="shared" si="30"/>
        <v>0</v>
      </c>
      <c r="K174" s="169"/>
      <c r="L174" s="170"/>
      <c r="M174" s="171" t="s">
        <v>1</v>
      </c>
      <c r="N174" s="172" t="s">
        <v>42</v>
      </c>
      <c r="O174" s="58"/>
      <c r="P174" s="158">
        <f t="shared" si="31"/>
        <v>0</v>
      </c>
      <c r="Q174" s="158">
        <v>1E-4</v>
      </c>
      <c r="R174" s="158">
        <f t="shared" si="32"/>
        <v>2.2959299999999998E-2</v>
      </c>
      <c r="S174" s="158">
        <v>0</v>
      </c>
      <c r="T174" s="159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266</v>
      </c>
      <c r="AT174" s="160" t="s">
        <v>263</v>
      </c>
      <c r="AU174" s="160" t="s">
        <v>152</v>
      </c>
      <c r="AY174" s="14" t="s">
        <v>144</v>
      </c>
      <c r="BE174" s="161">
        <f t="shared" si="34"/>
        <v>0</v>
      </c>
      <c r="BF174" s="161">
        <f t="shared" si="35"/>
        <v>0</v>
      </c>
      <c r="BG174" s="161">
        <f t="shared" si="36"/>
        <v>0</v>
      </c>
      <c r="BH174" s="161">
        <f t="shared" si="37"/>
        <v>0</v>
      </c>
      <c r="BI174" s="161">
        <f t="shared" si="38"/>
        <v>0</v>
      </c>
      <c r="BJ174" s="14" t="s">
        <v>152</v>
      </c>
      <c r="BK174" s="161">
        <f t="shared" si="39"/>
        <v>0</v>
      </c>
      <c r="BL174" s="14" t="s">
        <v>206</v>
      </c>
      <c r="BM174" s="160" t="s">
        <v>628</v>
      </c>
    </row>
    <row r="175" spans="1:65" s="2" customFormat="1" ht="37.9" customHeight="1">
      <c r="A175" s="29"/>
      <c r="B175" s="147"/>
      <c r="C175" s="162" t="s">
        <v>421</v>
      </c>
      <c r="D175" s="162" t="s">
        <v>263</v>
      </c>
      <c r="E175" s="163" t="s">
        <v>629</v>
      </c>
      <c r="F175" s="164" t="s">
        <v>630</v>
      </c>
      <c r="G175" s="165" t="s">
        <v>213</v>
      </c>
      <c r="H175" s="166">
        <v>229.59299999999999</v>
      </c>
      <c r="I175" s="167"/>
      <c r="J175" s="168">
        <f t="shared" si="30"/>
        <v>0</v>
      </c>
      <c r="K175" s="169"/>
      <c r="L175" s="170"/>
      <c r="M175" s="171" t="s">
        <v>1</v>
      </c>
      <c r="N175" s="172" t="s">
        <v>42</v>
      </c>
      <c r="O175" s="58"/>
      <c r="P175" s="158">
        <f t="shared" si="31"/>
        <v>0</v>
      </c>
      <c r="Q175" s="158">
        <v>1E-4</v>
      </c>
      <c r="R175" s="158">
        <f t="shared" si="32"/>
        <v>2.2959299999999998E-2</v>
      </c>
      <c r="S175" s="158">
        <v>0</v>
      </c>
      <c r="T175" s="159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266</v>
      </c>
      <c r="AT175" s="160" t="s">
        <v>263</v>
      </c>
      <c r="AU175" s="160" t="s">
        <v>152</v>
      </c>
      <c r="AY175" s="14" t="s">
        <v>144</v>
      </c>
      <c r="BE175" s="161">
        <f t="shared" si="34"/>
        <v>0</v>
      </c>
      <c r="BF175" s="161">
        <f t="shared" si="35"/>
        <v>0</v>
      </c>
      <c r="BG175" s="161">
        <f t="shared" si="36"/>
        <v>0</v>
      </c>
      <c r="BH175" s="161">
        <f t="shared" si="37"/>
        <v>0</v>
      </c>
      <c r="BI175" s="161">
        <f t="shared" si="38"/>
        <v>0</v>
      </c>
      <c r="BJ175" s="14" t="s">
        <v>152</v>
      </c>
      <c r="BK175" s="161">
        <f t="shared" si="39"/>
        <v>0</v>
      </c>
      <c r="BL175" s="14" t="s">
        <v>206</v>
      </c>
      <c r="BM175" s="160" t="s">
        <v>631</v>
      </c>
    </row>
    <row r="176" spans="1:65" s="2" customFormat="1" ht="37.9" customHeight="1">
      <c r="A176" s="29"/>
      <c r="B176" s="147"/>
      <c r="C176" s="162" t="s">
        <v>425</v>
      </c>
      <c r="D176" s="162" t="s">
        <v>263</v>
      </c>
      <c r="E176" s="163" t="s">
        <v>632</v>
      </c>
      <c r="F176" s="164" t="s">
        <v>633</v>
      </c>
      <c r="G176" s="165" t="s">
        <v>260</v>
      </c>
      <c r="H176" s="166">
        <v>5</v>
      </c>
      <c r="I176" s="167"/>
      <c r="J176" s="168">
        <f t="shared" si="30"/>
        <v>0</v>
      </c>
      <c r="K176" s="169"/>
      <c r="L176" s="170"/>
      <c r="M176" s="171" t="s">
        <v>1</v>
      </c>
      <c r="N176" s="172" t="s">
        <v>42</v>
      </c>
      <c r="O176" s="58"/>
      <c r="P176" s="158">
        <f t="shared" si="31"/>
        <v>0</v>
      </c>
      <c r="Q176" s="158">
        <v>2.1999999999999999E-2</v>
      </c>
      <c r="R176" s="158">
        <f t="shared" si="32"/>
        <v>0.10999999999999999</v>
      </c>
      <c r="S176" s="158">
        <v>0</v>
      </c>
      <c r="T176" s="159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266</v>
      </c>
      <c r="AT176" s="160" t="s">
        <v>263</v>
      </c>
      <c r="AU176" s="160" t="s">
        <v>152</v>
      </c>
      <c r="AY176" s="14" t="s">
        <v>144</v>
      </c>
      <c r="BE176" s="161">
        <f t="shared" si="34"/>
        <v>0</v>
      </c>
      <c r="BF176" s="161">
        <f t="shared" si="35"/>
        <v>0</v>
      </c>
      <c r="BG176" s="161">
        <f t="shared" si="36"/>
        <v>0</v>
      </c>
      <c r="BH176" s="161">
        <f t="shared" si="37"/>
        <v>0</v>
      </c>
      <c r="BI176" s="161">
        <f t="shared" si="38"/>
        <v>0</v>
      </c>
      <c r="BJ176" s="14" t="s">
        <v>152</v>
      </c>
      <c r="BK176" s="161">
        <f t="shared" si="39"/>
        <v>0</v>
      </c>
      <c r="BL176" s="14" t="s">
        <v>206</v>
      </c>
      <c r="BM176" s="160" t="s">
        <v>634</v>
      </c>
    </row>
    <row r="177" spans="1:65" s="2" customFormat="1" ht="37.9" customHeight="1">
      <c r="A177" s="29"/>
      <c r="B177" s="147"/>
      <c r="C177" s="162" t="s">
        <v>429</v>
      </c>
      <c r="D177" s="162" t="s">
        <v>263</v>
      </c>
      <c r="E177" s="163" t="s">
        <v>635</v>
      </c>
      <c r="F177" s="164" t="s">
        <v>636</v>
      </c>
      <c r="G177" s="165" t="s">
        <v>260</v>
      </c>
      <c r="H177" s="166">
        <v>19</v>
      </c>
      <c r="I177" s="167"/>
      <c r="J177" s="168">
        <f t="shared" si="30"/>
        <v>0</v>
      </c>
      <c r="K177" s="169"/>
      <c r="L177" s="170"/>
      <c r="M177" s="171" t="s">
        <v>1</v>
      </c>
      <c r="N177" s="172" t="s">
        <v>42</v>
      </c>
      <c r="O177" s="58"/>
      <c r="P177" s="158">
        <f t="shared" si="31"/>
        <v>0</v>
      </c>
      <c r="Q177" s="158">
        <v>2.1999999999999999E-2</v>
      </c>
      <c r="R177" s="158">
        <f t="shared" si="32"/>
        <v>0.41799999999999998</v>
      </c>
      <c r="S177" s="158">
        <v>0</v>
      </c>
      <c r="T177" s="159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266</v>
      </c>
      <c r="AT177" s="160" t="s">
        <v>263</v>
      </c>
      <c r="AU177" s="160" t="s">
        <v>152</v>
      </c>
      <c r="AY177" s="14" t="s">
        <v>144</v>
      </c>
      <c r="BE177" s="161">
        <f t="shared" si="34"/>
        <v>0</v>
      </c>
      <c r="BF177" s="161">
        <f t="shared" si="35"/>
        <v>0</v>
      </c>
      <c r="BG177" s="161">
        <f t="shared" si="36"/>
        <v>0</v>
      </c>
      <c r="BH177" s="161">
        <f t="shared" si="37"/>
        <v>0</v>
      </c>
      <c r="BI177" s="161">
        <f t="shared" si="38"/>
        <v>0</v>
      </c>
      <c r="BJ177" s="14" t="s">
        <v>152</v>
      </c>
      <c r="BK177" s="161">
        <f t="shared" si="39"/>
        <v>0</v>
      </c>
      <c r="BL177" s="14" t="s">
        <v>206</v>
      </c>
      <c r="BM177" s="160" t="s">
        <v>637</v>
      </c>
    </row>
    <row r="178" spans="1:65" s="2" customFormat="1" ht="24.2" customHeight="1">
      <c r="A178" s="29"/>
      <c r="B178" s="147"/>
      <c r="C178" s="162" t="s">
        <v>433</v>
      </c>
      <c r="D178" s="162" t="s">
        <v>263</v>
      </c>
      <c r="E178" s="163" t="s">
        <v>638</v>
      </c>
      <c r="F178" s="164" t="s">
        <v>639</v>
      </c>
      <c r="G178" s="165" t="s">
        <v>260</v>
      </c>
      <c r="H178" s="166">
        <v>2</v>
      </c>
      <c r="I178" s="167"/>
      <c r="J178" s="168">
        <f t="shared" si="30"/>
        <v>0</v>
      </c>
      <c r="K178" s="169"/>
      <c r="L178" s="170"/>
      <c r="M178" s="171" t="s">
        <v>1</v>
      </c>
      <c r="N178" s="172" t="s">
        <v>42</v>
      </c>
      <c r="O178" s="58"/>
      <c r="P178" s="158">
        <f t="shared" si="31"/>
        <v>0</v>
      </c>
      <c r="Q178" s="158">
        <v>2.1999999999999999E-2</v>
      </c>
      <c r="R178" s="158">
        <f t="shared" si="32"/>
        <v>4.3999999999999997E-2</v>
      </c>
      <c r="S178" s="158">
        <v>0</v>
      </c>
      <c r="T178" s="159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266</v>
      </c>
      <c r="AT178" s="160" t="s">
        <v>263</v>
      </c>
      <c r="AU178" s="160" t="s">
        <v>152</v>
      </c>
      <c r="AY178" s="14" t="s">
        <v>144</v>
      </c>
      <c r="BE178" s="161">
        <f t="shared" si="34"/>
        <v>0</v>
      </c>
      <c r="BF178" s="161">
        <f t="shared" si="35"/>
        <v>0</v>
      </c>
      <c r="BG178" s="161">
        <f t="shared" si="36"/>
        <v>0</v>
      </c>
      <c r="BH178" s="161">
        <f t="shared" si="37"/>
        <v>0</v>
      </c>
      <c r="BI178" s="161">
        <f t="shared" si="38"/>
        <v>0</v>
      </c>
      <c r="BJ178" s="14" t="s">
        <v>152</v>
      </c>
      <c r="BK178" s="161">
        <f t="shared" si="39"/>
        <v>0</v>
      </c>
      <c r="BL178" s="14" t="s">
        <v>206</v>
      </c>
      <c r="BM178" s="160" t="s">
        <v>640</v>
      </c>
    </row>
    <row r="179" spans="1:65" s="2" customFormat="1" ht="33" customHeight="1">
      <c r="A179" s="29"/>
      <c r="B179" s="147"/>
      <c r="C179" s="162" t="s">
        <v>437</v>
      </c>
      <c r="D179" s="162" t="s">
        <v>263</v>
      </c>
      <c r="E179" s="163" t="s">
        <v>641</v>
      </c>
      <c r="F179" s="164" t="s">
        <v>642</v>
      </c>
      <c r="G179" s="165" t="s">
        <v>260</v>
      </c>
      <c r="H179" s="166">
        <v>2</v>
      </c>
      <c r="I179" s="167"/>
      <c r="J179" s="168">
        <f t="shared" si="30"/>
        <v>0</v>
      </c>
      <c r="K179" s="169"/>
      <c r="L179" s="170"/>
      <c r="M179" s="171" t="s">
        <v>1</v>
      </c>
      <c r="N179" s="172" t="s">
        <v>42</v>
      </c>
      <c r="O179" s="58"/>
      <c r="P179" s="158">
        <f t="shared" si="31"/>
        <v>0</v>
      </c>
      <c r="Q179" s="158">
        <v>2.1999999999999999E-2</v>
      </c>
      <c r="R179" s="158">
        <f t="shared" si="32"/>
        <v>4.3999999999999997E-2</v>
      </c>
      <c r="S179" s="158">
        <v>0</v>
      </c>
      <c r="T179" s="159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266</v>
      </c>
      <c r="AT179" s="160" t="s">
        <v>263</v>
      </c>
      <c r="AU179" s="160" t="s">
        <v>152</v>
      </c>
      <c r="AY179" s="14" t="s">
        <v>144</v>
      </c>
      <c r="BE179" s="161">
        <f t="shared" si="34"/>
        <v>0</v>
      </c>
      <c r="BF179" s="161">
        <f t="shared" si="35"/>
        <v>0</v>
      </c>
      <c r="BG179" s="161">
        <f t="shared" si="36"/>
        <v>0</v>
      </c>
      <c r="BH179" s="161">
        <f t="shared" si="37"/>
        <v>0</v>
      </c>
      <c r="BI179" s="161">
        <f t="shared" si="38"/>
        <v>0</v>
      </c>
      <c r="BJ179" s="14" t="s">
        <v>152</v>
      </c>
      <c r="BK179" s="161">
        <f t="shared" si="39"/>
        <v>0</v>
      </c>
      <c r="BL179" s="14" t="s">
        <v>206</v>
      </c>
      <c r="BM179" s="160" t="s">
        <v>643</v>
      </c>
    </row>
    <row r="180" spans="1:65" s="2" customFormat="1" ht="24.2" customHeight="1">
      <c r="A180" s="29"/>
      <c r="B180" s="147"/>
      <c r="C180" s="162" t="s">
        <v>441</v>
      </c>
      <c r="D180" s="162" t="s">
        <v>263</v>
      </c>
      <c r="E180" s="163" t="s">
        <v>644</v>
      </c>
      <c r="F180" s="164" t="s">
        <v>645</v>
      </c>
      <c r="G180" s="165" t="s">
        <v>260</v>
      </c>
      <c r="H180" s="166">
        <v>1</v>
      </c>
      <c r="I180" s="167"/>
      <c r="J180" s="168">
        <f t="shared" si="30"/>
        <v>0</v>
      </c>
      <c r="K180" s="169"/>
      <c r="L180" s="170"/>
      <c r="M180" s="171" t="s">
        <v>1</v>
      </c>
      <c r="N180" s="172" t="s">
        <v>42</v>
      </c>
      <c r="O180" s="58"/>
      <c r="P180" s="158">
        <f t="shared" si="31"/>
        <v>0</v>
      </c>
      <c r="Q180" s="158">
        <v>2.1999999999999999E-2</v>
      </c>
      <c r="R180" s="158">
        <f t="shared" si="32"/>
        <v>2.1999999999999999E-2</v>
      </c>
      <c r="S180" s="158">
        <v>0</v>
      </c>
      <c r="T180" s="159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266</v>
      </c>
      <c r="AT180" s="160" t="s">
        <v>263</v>
      </c>
      <c r="AU180" s="160" t="s">
        <v>152</v>
      </c>
      <c r="AY180" s="14" t="s">
        <v>144</v>
      </c>
      <c r="BE180" s="161">
        <f t="shared" si="34"/>
        <v>0</v>
      </c>
      <c r="BF180" s="161">
        <f t="shared" si="35"/>
        <v>0</v>
      </c>
      <c r="BG180" s="161">
        <f t="shared" si="36"/>
        <v>0</v>
      </c>
      <c r="BH180" s="161">
        <f t="shared" si="37"/>
        <v>0</v>
      </c>
      <c r="BI180" s="161">
        <f t="shared" si="38"/>
        <v>0</v>
      </c>
      <c r="BJ180" s="14" t="s">
        <v>152</v>
      </c>
      <c r="BK180" s="161">
        <f t="shared" si="39"/>
        <v>0</v>
      </c>
      <c r="BL180" s="14" t="s">
        <v>206</v>
      </c>
      <c r="BM180" s="160" t="s">
        <v>646</v>
      </c>
    </row>
    <row r="181" spans="1:65" s="2" customFormat="1" ht="33" customHeight="1">
      <c r="A181" s="29"/>
      <c r="B181" s="147"/>
      <c r="C181" s="162" t="s">
        <v>445</v>
      </c>
      <c r="D181" s="162" t="s">
        <v>263</v>
      </c>
      <c r="E181" s="163" t="s">
        <v>647</v>
      </c>
      <c r="F181" s="164" t="s">
        <v>648</v>
      </c>
      <c r="G181" s="165" t="s">
        <v>260</v>
      </c>
      <c r="H181" s="166">
        <v>1</v>
      </c>
      <c r="I181" s="167"/>
      <c r="J181" s="168">
        <f t="shared" si="30"/>
        <v>0</v>
      </c>
      <c r="K181" s="169"/>
      <c r="L181" s="170"/>
      <c r="M181" s="171" t="s">
        <v>1</v>
      </c>
      <c r="N181" s="172" t="s">
        <v>42</v>
      </c>
      <c r="O181" s="58"/>
      <c r="P181" s="158">
        <f t="shared" si="31"/>
        <v>0</v>
      </c>
      <c r="Q181" s="158">
        <v>2.1999999999999999E-2</v>
      </c>
      <c r="R181" s="158">
        <f t="shared" si="32"/>
        <v>2.1999999999999999E-2</v>
      </c>
      <c r="S181" s="158">
        <v>0</v>
      </c>
      <c r="T181" s="159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266</v>
      </c>
      <c r="AT181" s="160" t="s">
        <v>263</v>
      </c>
      <c r="AU181" s="160" t="s">
        <v>152</v>
      </c>
      <c r="AY181" s="14" t="s">
        <v>144</v>
      </c>
      <c r="BE181" s="161">
        <f t="shared" si="34"/>
        <v>0</v>
      </c>
      <c r="BF181" s="161">
        <f t="shared" si="35"/>
        <v>0</v>
      </c>
      <c r="BG181" s="161">
        <f t="shared" si="36"/>
        <v>0</v>
      </c>
      <c r="BH181" s="161">
        <f t="shared" si="37"/>
        <v>0</v>
      </c>
      <c r="BI181" s="161">
        <f t="shared" si="38"/>
        <v>0</v>
      </c>
      <c r="BJ181" s="14" t="s">
        <v>152</v>
      </c>
      <c r="BK181" s="161">
        <f t="shared" si="39"/>
        <v>0</v>
      </c>
      <c r="BL181" s="14" t="s">
        <v>206</v>
      </c>
      <c r="BM181" s="160" t="s">
        <v>649</v>
      </c>
    </row>
    <row r="182" spans="1:65" s="2" customFormat="1" ht="24.2" customHeight="1">
      <c r="A182" s="29"/>
      <c r="B182" s="147"/>
      <c r="C182" s="162" t="s">
        <v>449</v>
      </c>
      <c r="D182" s="162" t="s">
        <v>263</v>
      </c>
      <c r="E182" s="163" t="s">
        <v>650</v>
      </c>
      <c r="F182" s="164" t="s">
        <v>651</v>
      </c>
      <c r="G182" s="165" t="s">
        <v>260</v>
      </c>
      <c r="H182" s="166">
        <v>2</v>
      </c>
      <c r="I182" s="167"/>
      <c r="J182" s="168">
        <f t="shared" si="30"/>
        <v>0</v>
      </c>
      <c r="K182" s="169"/>
      <c r="L182" s="170"/>
      <c r="M182" s="171" t="s">
        <v>1</v>
      </c>
      <c r="N182" s="172" t="s">
        <v>42</v>
      </c>
      <c r="O182" s="58"/>
      <c r="P182" s="158">
        <f t="shared" si="31"/>
        <v>0</v>
      </c>
      <c r="Q182" s="158">
        <v>2.1999999999999999E-2</v>
      </c>
      <c r="R182" s="158">
        <f t="shared" si="32"/>
        <v>4.3999999999999997E-2</v>
      </c>
      <c r="S182" s="158">
        <v>0</v>
      </c>
      <c r="T182" s="159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266</v>
      </c>
      <c r="AT182" s="160" t="s">
        <v>263</v>
      </c>
      <c r="AU182" s="160" t="s">
        <v>152</v>
      </c>
      <c r="AY182" s="14" t="s">
        <v>144</v>
      </c>
      <c r="BE182" s="161">
        <f t="shared" si="34"/>
        <v>0</v>
      </c>
      <c r="BF182" s="161">
        <f t="shared" si="35"/>
        <v>0</v>
      </c>
      <c r="BG182" s="161">
        <f t="shared" si="36"/>
        <v>0</v>
      </c>
      <c r="BH182" s="161">
        <f t="shared" si="37"/>
        <v>0</v>
      </c>
      <c r="BI182" s="161">
        <f t="shared" si="38"/>
        <v>0</v>
      </c>
      <c r="BJ182" s="14" t="s">
        <v>152</v>
      </c>
      <c r="BK182" s="161">
        <f t="shared" si="39"/>
        <v>0</v>
      </c>
      <c r="BL182" s="14" t="s">
        <v>206</v>
      </c>
      <c r="BM182" s="160" t="s">
        <v>652</v>
      </c>
    </row>
    <row r="183" spans="1:65" s="2" customFormat="1" ht="24.2" customHeight="1">
      <c r="A183" s="29"/>
      <c r="B183" s="147"/>
      <c r="C183" s="162" t="s">
        <v>453</v>
      </c>
      <c r="D183" s="162" t="s">
        <v>263</v>
      </c>
      <c r="E183" s="163" t="s">
        <v>653</v>
      </c>
      <c r="F183" s="164" t="s">
        <v>654</v>
      </c>
      <c r="G183" s="165" t="s">
        <v>260</v>
      </c>
      <c r="H183" s="166">
        <v>2</v>
      </c>
      <c r="I183" s="167"/>
      <c r="J183" s="168">
        <f t="shared" si="30"/>
        <v>0</v>
      </c>
      <c r="K183" s="169"/>
      <c r="L183" s="170"/>
      <c r="M183" s="171" t="s">
        <v>1</v>
      </c>
      <c r="N183" s="172" t="s">
        <v>42</v>
      </c>
      <c r="O183" s="58"/>
      <c r="P183" s="158">
        <f t="shared" si="31"/>
        <v>0</v>
      </c>
      <c r="Q183" s="158">
        <v>2.1999999999999999E-2</v>
      </c>
      <c r="R183" s="158">
        <f t="shared" si="32"/>
        <v>4.3999999999999997E-2</v>
      </c>
      <c r="S183" s="158">
        <v>0</v>
      </c>
      <c r="T183" s="159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266</v>
      </c>
      <c r="AT183" s="160" t="s">
        <v>263</v>
      </c>
      <c r="AU183" s="160" t="s">
        <v>152</v>
      </c>
      <c r="AY183" s="14" t="s">
        <v>144</v>
      </c>
      <c r="BE183" s="161">
        <f t="shared" si="34"/>
        <v>0</v>
      </c>
      <c r="BF183" s="161">
        <f t="shared" si="35"/>
        <v>0</v>
      </c>
      <c r="BG183" s="161">
        <f t="shared" si="36"/>
        <v>0</v>
      </c>
      <c r="BH183" s="161">
        <f t="shared" si="37"/>
        <v>0</v>
      </c>
      <c r="BI183" s="161">
        <f t="shared" si="38"/>
        <v>0</v>
      </c>
      <c r="BJ183" s="14" t="s">
        <v>152</v>
      </c>
      <c r="BK183" s="161">
        <f t="shared" si="39"/>
        <v>0</v>
      </c>
      <c r="BL183" s="14" t="s">
        <v>206</v>
      </c>
      <c r="BM183" s="160" t="s">
        <v>655</v>
      </c>
    </row>
    <row r="184" spans="1:65" s="2" customFormat="1" ht="24.2" customHeight="1">
      <c r="A184" s="29"/>
      <c r="B184" s="147"/>
      <c r="C184" s="162" t="s">
        <v>457</v>
      </c>
      <c r="D184" s="162" t="s">
        <v>263</v>
      </c>
      <c r="E184" s="163" t="s">
        <v>656</v>
      </c>
      <c r="F184" s="164" t="s">
        <v>657</v>
      </c>
      <c r="G184" s="165" t="s">
        <v>260</v>
      </c>
      <c r="H184" s="166">
        <v>1</v>
      </c>
      <c r="I184" s="167"/>
      <c r="J184" s="168">
        <f t="shared" si="30"/>
        <v>0</v>
      </c>
      <c r="K184" s="169"/>
      <c r="L184" s="170"/>
      <c r="M184" s="171" t="s">
        <v>1</v>
      </c>
      <c r="N184" s="172" t="s">
        <v>42</v>
      </c>
      <c r="O184" s="58"/>
      <c r="P184" s="158">
        <f t="shared" si="31"/>
        <v>0</v>
      </c>
      <c r="Q184" s="158">
        <v>2.1999999999999999E-2</v>
      </c>
      <c r="R184" s="158">
        <f t="shared" si="32"/>
        <v>2.1999999999999999E-2</v>
      </c>
      <c r="S184" s="158">
        <v>0</v>
      </c>
      <c r="T184" s="159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266</v>
      </c>
      <c r="AT184" s="160" t="s">
        <v>263</v>
      </c>
      <c r="AU184" s="160" t="s">
        <v>152</v>
      </c>
      <c r="AY184" s="14" t="s">
        <v>144</v>
      </c>
      <c r="BE184" s="161">
        <f t="shared" si="34"/>
        <v>0</v>
      </c>
      <c r="BF184" s="161">
        <f t="shared" si="35"/>
        <v>0</v>
      </c>
      <c r="BG184" s="161">
        <f t="shared" si="36"/>
        <v>0</v>
      </c>
      <c r="BH184" s="161">
        <f t="shared" si="37"/>
        <v>0</v>
      </c>
      <c r="BI184" s="161">
        <f t="shared" si="38"/>
        <v>0</v>
      </c>
      <c r="BJ184" s="14" t="s">
        <v>152</v>
      </c>
      <c r="BK184" s="161">
        <f t="shared" si="39"/>
        <v>0</v>
      </c>
      <c r="BL184" s="14" t="s">
        <v>206</v>
      </c>
      <c r="BM184" s="160" t="s">
        <v>658</v>
      </c>
    </row>
    <row r="185" spans="1:65" s="2" customFormat="1" ht="24.2" customHeight="1">
      <c r="A185" s="29"/>
      <c r="B185" s="147"/>
      <c r="C185" s="162" t="s">
        <v>461</v>
      </c>
      <c r="D185" s="162" t="s">
        <v>263</v>
      </c>
      <c r="E185" s="163" t="s">
        <v>659</v>
      </c>
      <c r="F185" s="164" t="s">
        <v>660</v>
      </c>
      <c r="G185" s="165" t="s">
        <v>260</v>
      </c>
      <c r="H185" s="166">
        <v>6</v>
      </c>
      <c r="I185" s="167"/>
      <c r="J185" s="168">
        <f t="shared" si="30"/>
        <v>0</v>
      </c>
      <c r="K185" s="169"/>
      <c r="L185" s="170"/>
      <c r="M185" s="171" t="s">
        <v>1</v>
      </c>
      <c r="N185" s="172" t="s">
        <v>42</v>
      </c>
      <c r="O185" s="58"/>
      <c r="P185" s="158">
        <f t="shared" si="31"/>
        <v>0</v>
      </c>
      <c r="Q185" s="158">
        <v>2.1999999999999999E-2</v>
      </c>
      <c r="R185" s="158">
        <f t="shared" si="32"/>
        <v>0.13200000000000001</v>
      </c>
      <c r="S185" s="158">
        <v>0</v>
      </c>
      <c r="T185" s="159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266</v>
      </c>
      <c r="AT185" s="160" t="s">
        <v>263</v>
      </c>
      <c r="AU185" s="160" t="s">
        <v>152</v>
      </c>
      <c r="AY185" s="14" t="s">
        <v>144</v>
      </c>
      <c r="BE185" s="161">
        <f t="shared" si="34"/>
        <v>0</v>
      </c>
      <c r="BF185" s="161">
        <f t="shared" si="35"/>
        <v>0</v>
      </c>
      <c r="BG185" s="161">
        <f t="shared" si="36"/>
        <v>0</v>
      </c>
      <c r="BH185" s="161">
        <f t="shared" si="37"/>
        <v>0</v>
      </c>
      <c r="BI185" s="161">
        <f t="shared" si="38"/>
        <v>0</v>
      </c>
      <c r="BJ185" s="14" t="s">
        <v>152</v>
      </c>
      <c r="BK185" s="161">
        <f t="shared" si="39"/>
        <v>0</v>
      </c>
      <c r="BL185" s="14" t="s">
        <v>206</v>
      </c>
      <c r="BM185" s="160" t="s">
        <v>661</v>
      </c>
    </row>
    <row r="186" spans="1:65" s="2" customFormat="1" ht="33" customHeight="1">
      <c r="A186" s="29"/>
      <c r="B186" s="147"/>
      <c r="C186" s="148" t="s">
        <v>465</v>
      </c>
      <c r="D186" s="148" t="s">
        <v>147</v>
      </c>
      <c r="E186" s="149" t="s">
        <v>662</v>
      </c>
      <c r="F186" s="150" t="s">
        <v>663</v>
      </c>
      <c r="G186" s="151" t="s">
        <v>213</v>
      </c>
      <c r="H186" s="152">
        <v>11.88</v>
      </c>
      <c r="I186" s="153"/>
      <c r="J186" s="154">
        <f t="shared" si="30"/>
        <v>0</v>
      </c>
      <c r="K186" s="155"/>
      <c r="L186" s="30"/>
      <c r="M186" s="156" t="s">
        <v>1</v>
      </c>
      <c r="N186" s="157" t="s">
        <v>42</v>
      </c>
      <c r="O186" s="58"/>
      <c r="P186" s="158">
        <f t="shared" si="31"/>
        <v>0</v>
      </c>
      <c r="Q186" s="158">
        <v>2.1499999999999999E-4</v>
      </c>
      <c r="R186" s="158">
        <f t="shared" si="32"/>
        <v>2.5542E-3</v>
      </c>
      <c r="S186" s="158">
        <v>0</v>
      </c>
      <c r="T186" s="159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206</v>
      </c>
      <c r="AT186" s="160" t="s">
        <v>147</v>
      </c>
      <c r="AU186" s="160" t="s">
        <v>152</v>
      </c>
      <c r="AY186" s="14" t="s">
        <v>144</v>
      </c>
      <c r="BE186" s="161">
        <f t="shared" si="34"/>
        <v>0</v>
      </c>
      <c r="BF186" s="161">
        <f t="shared" si="35"/>
        <v>0</v>
      </c>
      <c r="BG186" s="161">
        <f t="shared" si="36"/>
        <v>0</v>
      </c>
      <c r="BH186" s="161">
        <f t="shared" si="37"/>
        <v>0</v>
      </c>
      <c r="BI186" s="161">
        <f t="shared" si="38"/>
        <v>0</v>
      </c>
      <c r="BJ186" s="14" t="s">
        <v>152</v>
      </c>
      <c r="BK186" s="161">
        <f t="shared" si="39"/>
        <v>0</v>
      </c>
      <c r="BL186" s="14" t="s">
        <v>206</v>
      </c>
      <c r="BM186" s="160" t="s">
        <v>664</v>
      </c>
    </row>
    <row r="187" spans="1:65" s="2" customFormat="1" ht="37.9" customHeight="1">
      <c r="A187" s="29"/>
      <c r="B187" s="147"/>
      <c r="C187" s="162" t="s">
        <v>469</v>
      </c>
      <c r="D187" s="162" t="s">
        <v>263</v>
      </c>
      <c r="E187" s="163" t="s">
        <v>665</v>
      </c>
      <c r="F187" s="164" t="s">
        <v>666</v>
      </c>
      <c r="G187" s="165" t="s">
        <v>213</v>
      </c>
      <c r="H187" s="166">
        <v>13.098000000000001</v>
      </c>
      <c r="I187" s="167"/>
      <c r="J187" s="168">
        <f t="shared" si="30"/>
        <v>0</v>
      </c>
      <c r="K187" s="169"/>
      <c r="L187" s="170"/>
      <c r="M187" s="171" t="s">
        <v>1</v>
      </c>
      <c r="N187" s="172" t="s">
        <v>42</v>
      </c>
      <c r="O187" s="58"/>
      <c r="P187" s="158">
        <f t="shared" si="31"/>
        <v>0</v>
      </c>
      <c r="Q187" s="158">
        <v>1E-4</v>
      </c>
      <c r="R187" s="158">
        <f t="shared" si="32"/>
        <v>1.3098000000000001E-3</v>
      </c>
      <c r="S187" s="158">
        <v>0</v>
      </c>
      <c r="T187" s="159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266</v>
      </c>
      <c r="AT187" s="160" t="s">
        <v>263</v>
      </c>
      <c r="AU187" s="160" t="s">
        <v>152</v>
      </c>
      <c r="AY187" s="14" t="s">
        <v>144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4" t="s">
        <v>152</v>
      </c>
      <c r="BK187" s="161">
        <f t="shared" si="39"/>
        <v>0</v>
      </c>
      <c r="BL187" s="14" t="s">
        <v>206</v>
      </c>
      <c r="BM187" s="160" t="s">
        <v>667</v>
      </c>
    </row>
    <row r="188" spans="1:65" s="2" customFormat="1" ht="37.9" customHeight="1">
      <c r="A188" s="29"/>
      <c r="B188" s="147"/>
      <c r="C188" s="162" t="s">
        <v>473</v>
      </c>
      <c r="D188" s="162" t="s">
        <v>263</v>
      </c>
      <c r="E188" s="163" t="s">
        <v>668</v>
      </c>
      <c r="F188" s="164" t="s">
        <v>669</v>
      </c>
      <c r="G188" s="165" t="s">
        <v>213</v>
      </c>
      <c r="H188" s="166">
        <v>13.098000000000001</v>
      </c>
      <c r="I188" s="167"/>
      <c r="J188" s="168">
        <f t="shared" si="30"/>
        <v>0</v>
      </c>
      <c r="K188" s="169"/>
      <c r="L188" s="170"/>
      <c r="M188" s="171" t="s">
        <v>1</v>
      </c>
      <c r="N188" s="172" t="s">
        <v>42</v>
      </c>
      <c r="O188" s="58"/>
      <c r="P188" s="158">
        <f t="shared" si="31"/>
        <v>0</v>
      </c>
      <c r="Q188" s="158">
        <v>1E-4</v>
      </c>
      <c r="R188" s="158">
        <f t="shared" si="32"/>
        <v>1.3098000000000001E-3</v>
      </c>
      <c r="S188" s="158">
        <v>0</v>
      </c>
      <c r="T188" s="159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266</v>
      </c>
      <c r="AT188" s="160" t="s">
        <v>263</v>
      </c>
      <c r="AU188" s="160" t="s">
        <v>152</v>
      </c>
      <c r="AY188" s="14" t="s">
        <v>144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4" t="s">
        <v>152</v>
      </c>
      <c r="BK188" s="161">
        <f t="shared" si="39"/>
        <v>0</v>
      </c>
      <c r="BL188" s="14" t="s">
        <v>206</v>
      </c>
      <c r="BM188" s="160" t="s">
        <v>670</v>
      </c>
    </row>
    <row r="189" spans="1:65" s="2" customFormat="1" ht="24.2" customHeight="1">
      <c r="A189" s="29"/>
      <c r="B189" s="147"/>
      <c r="C189" s="162" t="s">
        <v>477</v>
      </c>
      <c r="D189" s="162" t="s">
        <v>263</v>
      </c>
      <c r="E189" s="163" t="s">
        <v>671</v>
      </c>
      <c r="F189" s="164" t="s">
        <v>672</v>
      </c>
      <c r="G189" s="165" t="s">
        <v>260</v>
      </c>
      <c r="H189" s="166">
        <v>1</v>
      </c>
      <c r="I189" s="167"/>
      <c r="J189" s="168">
        <f t="shared" si="30"/>
        <v>0</v>
      </c>
      <c r="K189" s="169"/>
      <c r="L189" s="170"/>
      <c r="M189" s="171" t="s">
        <v>1</v>
      </c>
      <c r="N189" s="172" t="s">
        <v>42</v>
      </c>
      <c r="O189" s="58"/>
      <c r="P189" s="158">
        <f t="shared" si="31"/>
        <v>0</v>
      </c>
      <c r="Q189" s="158">
        <v>0.33</v>
      </c>
      <c r="R189" s="158">
        <f t="shared" si="32"/>
        <v>0.33</v>
      </c>
      <c r="S189" s="158">
        <v>0</v>
      </c>
      <c r="T189" s="159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266</v>
      </c>
      <c r="AT189" s="160" t="s">
        <v>263</v>
      </c>
      <c r="AU189" s="160" t="s">
        <v>152</v>
      </c>
      <c r="AY189" s="14" t="s">
        <v>144</v>
      </c>
      <c r="BE189" s="161">
        <f t="shared" si="34"/>
        <v>0</v>
      </c>
      <c r="BF189" s="161">
        <f t="shared" si="35"/>
        <v>0</v>
      </c>
      <c r="BG189" s="161">
        <f t="shared" si="36"/>
        <v>0</v>
      </c>
      <c r="BH189" s="161">
        <f t="shared" si="37"/>
        <v>0</v>
      </c>
      <c r="BI189" s="161">
        <f t="shared" si="38"/>
        <v>0</v>
      </c>
      <c r="BJ189" s="14" t="s">
        <v>152</v>
      </c>
      <c r="BK189" s="161">
        <f t="shared" si="39"/>
        <v>0</v>
      </c>
      <c r="BL189" s="14" t="s">
        <v>206</v>
      </c>
      <c r="BM189" s="160" t="s">
        <v>673</v>
      </c>
    </row>
    <row r="190" spans="1:65" s="2" customFormat="1" ht="24.2" customHeight="1">
      <c r="A190" s="29"/>
      <c r="B190" s="147"/>
      <c r="C190" s="162" t="s">
        <v>481</v>
      </c>
      <c r="D190" s="162" t="s">
        <v>263</v>
      </c>
      <c r="E190" s="163" t="s">
        <v>674</v>
      </c>
      <c r="F190" s="164" t="s">
        <v>675</v>
      </c>
      <c r="G190" s="165" t="s">
        <v>260</v>
      </c>
      <c r="H190" s="166">
        <v>1</v>
      </c>
      <c r="I190" s="167"/>
      <c r="J190" s="168">
        <f t="shared" si="30"/>
        <v>0</v>
      </c>
      <c r="K190" s="169"/>
      <c r="L190" s="170"/>
      <c r="M190" s="171" t="s">
        <v>1</v>
      </c>
      <c r="N190" s="172" t="s">
        <v>42</v>
      </c>
      <c r="O190" s="58"/>
      <c r="P190" s="158">
        <f t="shared" si="31"/>
        <v>0</v>
      </c>
      <c r="Q190" s="158">
        <v>0.33</v>
      </c>
      <c r="R190" s="158">
        <f t="shared" si="32"/>
        <v>0.33</v>
      </c>
      <c r="S190" s="158">
        <v>0</v>
      </c>
      <c r="T190" s="159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266</v>
      </c>
      <c r="AT190" s="160" t="s">
        <v>263</v>
      </c>
      <c r="AU190" s="160" t="s">
        <v>152</v>
      </c>
      <c r="AY190" s="14" t="s">
        <v>144</v>
      </c>
      <c r="BE190" s="161">
        <f t="shared" si="34"/>
        <v>0</v>
      </c>
      <c r="BF190" s="161">
        <f t="shared" si="35"/>
        <v>0</v>
      </c>
      <c r="BG190" s="161">
        <f t="shared" si="36"/>
        <v>0</v>
      </c>
      <c r="BH190" s="161">
        <f t="shared" si="37"/>
        <v>0</v>
      </c>
      <c r="BI190" s="161">
        <f t="shared" si="38"/>
        <v>0</v>
      </c>
      <c r="BJ190" s="14" t="s">
        <v>152</v>
      </c>
      <c r="BK190" s="161">
        <f t="shared" si="39"/>
        <v>0</v>
      </c>
      <c r="BL190" s="14" t="s">
        <v>206</v>
      </c>
      <c r="BM190" s="160" t="s">
        <v>676</v>
      </c>
    </row>
    <row r="191" spans="1:65" s="2" customFormat="1" ht="24.2" customHeight="1">
      <c r="A191" s="29"/>
      <c r="B191" s="147"/>
      <c r="C191" s="148" t="s">
        <v>486</v>
      </c>
      <c r="D191" s="148" t="s">
        <v>147</v>
      </c>
      <c r="E191" s="149" t="s">
        <v>677</v>
      </c>
      <c r="F191" s="150" t="s">
        <v>678</v>
      </c>
      <c r="G191" s="151" t="s">
        <v>271</v>
      </c>
      <c r="H191" s="153"/>
      <c r="I191" s="153"/>
      <c r="J191" s="154">
        <f t="shared" si="30"/>
        <v>0</v>
      </c>
      <c r="K191" s="155"/>
      <c r="L191" s="30"/>
      <c r="M191" s="156" t="s">
        <v>1</v>
      </c>
      <c r="N191" s="157" t="s">
        <v>42</v>
      </c>
      <c r="O191" s="58"/>
      <c r="P191" s="158">
        <f t="shared" si="31"/>
        <v>0</v>
      </c>
      <c r="Q191" s="158">
        <v>0</v>
      </c>
      <c r="R191" s="158">
        <f t="shared" si="32"/>
        <v>0</v>
      </c>
      <c r="S191" s="158">
        <v>0</v>
      </c>
      <c r="T191" s="159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206</v>
      </c>
      <c r="AT191" s="160" t="s">
        <v>147</v>
      </c>
      <c r="AU191" s="160" t="s">
        <v>152</v>
      </c>
      <c r="AY191" s="14" t="s">
        <v>144</v>
      </c>
      <c r="BE191" s="161">
        <f t="shared" si="34"/>
        <v>0</v>
      </c>
      <c r="BF191" s="161">
        <f t="shared" si="35"/>
        <v>0</v>
      </c>
      <c r="BG191" s="161">
        <f t="shared" si="36"/>
        <v>0</v>
      </c>
      <c r="BH191" s="161">
        <f t="shared" si="37"/>
        <v>0</v>
      </c>
      <c r="BI191" s="161">
        <f t="shared" si="38"/>
        <v>0</v>
      </c>
      <c r="BJ191" s="14" t="s">
        <v>152</v>
      </c>
      <c r="BK191" s="161">
        <f t="shared" si="39"/>
        <v>0</v>
      </c>
      <c r="BL191" s="14" t="s">
        <v>206</v>
      </c>
      <c r="BM191" s="160" t="s">
        <v>679</v>
      </c>
    </row>
    <row r="192" spans="1:65" s="12" customFormat="1" ht="22.9" customHeight="1">
      <c r="B192" s="134"/>
      <c r="D192" s="135" t="s">
        <v>75</v>
      </c>
      <c r="E192" s="145" t="s">
        <v>680</v>
      </c>
      <c r="F192" s="145" t="s">
        <v>681</v>
      </c>
      <c r="I192" s="137"/>
      <c r="J192" s="146">
        <f>BK192</f>
        <v>0</v>
      </c>
      <c r="L192" s="134"/>
      <c r="M192" s="139"/>
      <c r="N192" s="140"/>
      <c r="O192" s="140"/>
      <c r="P192" s="141">
        <f>SUM(P193:P201)</f>
        <v>0</v>
      </c>
      <c r="Q192" s="140"/>
      <c r="R192" s="141">
        <f>SUM(R193:R201)</f>
        <v>1.0481401663000001</v>
      </c>
      <c r="S192" s="140"/>
      <c r="T192" s="142">
        <f>SUM(T193:T201)</f>
        <v>0</v>
      </c>
      <c r="AR192" s="135" t="s">
        <v>152</v>
      </c>
      <c r="AT192" s="143" t="s">
        <v>75</v>
      </c>
      <c r="AU192" s="143" t="s">
        <v>84</v>
      </c>
      <c r="AY192" s="135" t="s">
        <v>144</v>
      </c>
      <c r="BK192" s="144">
        <f>SUM(BK193:BK201)</f>
        <v>0</v>
      </c>
    </row>
    <row r="193" spans="1:65" s="2" customFormat="1" ht="24.2" customHeight="1">
      <c r="A193" s="29"/>
      <c r="B193" s="147"/>
      <c r="C193" s="148" t="s">
        <v>491</v>
      </c>
      <c r="D193" s="148" t="s">
        <v>147</v>
      </c>
      <c r="E193" s="149" t="s">
        <v>682</v>
      </c>
      <c r="F193" s="150" t="s">
        <v>683</v>
      </c>
      <c r="G193" s="151" t="s">
        <v>260</v>
      </c>
      <c r="H193" s="152">
        <v>1</v>
      </c>
      <c r="I193" s="153"/>
      <c r="J193" s="154">
        <f t="shared" ref="J193:J201" si="40">ROUND(I193*H193,2)</f>
        <v>0</v>
      </c>
      <c r="K193" s="155"/>
      <c r="L193" s="30"/>
      <c r="M193" s="156" t="s">
        <v>1</v>
      </c>
      <c r="N193" s="157" t="s">
        <v>42</v>
      </c>
      <c r="O193" s="58"/>
      <c r="P193" s="158">
        <f t="shared" ref="P193:P201" si="41">O193*H193</f>
        <v>0</v>
      </c>
      <c r="Q193" s="158">
        <v>0</v>
      </c>
      <c r="R193" s="158">
        <f t="shared" ref="R193:R201" si="42">Q193*H193</f>
        <v>0</v>
      </c>
      <c r="S193" s="158">
        <v>0</v>
      </c>
      <c r="T193" s="159">
        <f t="shared" ref="T193:T201" si="43"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206</v>
      </c>
      <c r="AT193" s="160" t="s">
        <v>147</v>
      </c>
      <c r="AU193" s="160" t="s">
        <v>152</v>
      </c>
      <c r="AY193" s="14" t="s">
        <v>144</v>
      </c>
      <c r="BE193" s="161">
        <f t="shared" ref="BE193:BE201" si="44">IF(N193="základná",J193,0)</f>
        <v>0</v>
      </c>
      <c r="BF193" s="161">
        <f t="shared" ref="BF193:BF201" si="45">IF(N193="znížená",J193,0)</f>
        <v>0</v>
      </c>
      <c r="BG193" s="161">
        <f t="shared" ref="BG193:BG201" si="46">IF(N193="zákl. prenesená",J193,0)</f>
        <v>0</v>
      </c>
      <c r="BH193" s="161">
        <f t="shared" ref="BH193:BH201" si="47">IF(N193="zníž. prenesená",J193,0)</f>
        <v>0</v>
      </c>
      <c r="BI193" s="161">
        <f t="shared" ref="BI193:BI201" si="48">IF(N193="nulová",J193,0)</f>
        <v>0</v>
      </c>
      <c r="BJ193" s="14" t="s">
        <v>152</v>
      </c>
      <c r="BK193" s="161">
        <f t="shared" ref="BK193:BK201" si="49">ROUND(I193*H193,2)</f>
        <v>0</v>
      </c>
      <c r="BL193" s="14" t="s">
        <v>206</v>
      </c>
      <c r="BM193" s="160" t="s">
        <v>684</v>
      </c>
    </row>
    <row r="194" spans="1:65" s="2" customFormat="1" ht="24.2" customHeight="1">
      <c r="A194" s="29"/>
      <c r="B194" s="147"/>
      <c r="C194" s="162" t="s">
        <v>495</v>
      </c>
      <c r="D194" s="162" t="s">
        <v>263</v>
      </c>
      <c r="E194" s="163" t="s">
        <v>685</v>
      </c>
      <c r="F194" s="164" t="s">
        <v>686</v>
      </c>
      <c r="G194" s="165" t="s">
        <v>260</v>
      </c>
      <c r="H194" s="166">
        <v>1</v>
      </c>
      <c r="I194" s="167"/>
      <c r="J194" s="168">
        <f t="shared" si="40"/>
        <v>0</v>
      </c>
      <c r="K194" s="169"/>
      <c r="L194" s="170"/>
      <c r="M194" s="171" t="s">
        <v>1</v>
      </c>
      <c r="N194" s="172" t="s">
        <v>42</v>
      </c>
      <c r="O194" s="58"/>
      <c r="P194" s="158">
        <f t="shared" si="41"/>
        <v>0</v>
      </c>
      <c r="Q194" s="158">
        <v>0.11430999999999999</v>
      </c>
      <c r="R194" s="158">
        <f t="shared" si="42"/>
        <v>0.11430999999999999</v>
      </c>
      <c r="S194" s="158">
        <v>0</v>
      </c>
      <c r="T194" s="159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266</v>
      </c>
      <c r="AT194" s="160" t="s">
        <v>263</v>
      </c>
      <c r="AU194" s="160" t="s">
        <v>152</v>
      </c>
      <c r="AY194" s="14" t="s">
        <v>144</v>
      </c>
      <c r="BE194" s="161">
        <f t="shared" si="44"/>
        <v>0</v>
      </c>
      <c r="BF194" s="161">
        <f t="shared" si="45"/>
        <v>0</v>
      </c>
      <c r="BG194" s="161">
        <f t="shared" si="46"/>
        <v>0</v>
      </c>
      <c r="BH194" s="161">
        <f t="shared" si="47"/>
        <v>0</v>
      </c>
      <c r="BI194" s="161">
        <f t="shared" si="48"/>
        <v>0</v>
      </c>
      <c r="BJ194" s="14" t="s">
        <v>152</v>
      </c>
      <c r="BK194" s="161">
        <f t="shared" si="49"/>
        <v>0</v>
      </c>
      <c r="BL194" s="14" t="s">
        <v>206</v>
      </c>
      <c r="BM194" s="160" t="s">
        <v>687</v>
      </c>
    </row>
    <row r="195" spans="1:65" s="2" customFormat="1" ht="33" customHeight="1">
      <c r="A195" s="29"/>
      <c r="B195" s="147"/>
      <c r="C195" s="148" t="s">
        <v>499</v>
      </c>
      <c r="D195" s="148" t="s">
        <v>147</v>
      </c>
      <c r="E195" s="149" t="s">
        <v>688</v>
      </c>
      <c r="F195" s="150" t="s">
        <v>689</v>
      </c>
      <c r="G195" s="151" t="s">
        <v>260</v>
      </c>
      <c r="H195" s="152">
        <v>20</v>
      </c>
      <c r="I195" s="153"/>
      <c r="J195" s="154">
        <f t="shared" si="40"/>
        <v>0</v>
      </c>
      <c r="K195" s="155"/>
      <c r="L195" s="30"/>
      <c r="M195" s="156" t="s">
        <v>1</v>
      </c>
      <c r="N195" s="157" t="s">
        <v>42</v>
      </c>
      <c r="O195" s="58"/>
      <c r="P195" s="158">
        <f t="shared" si="41"/>
        <v>0</v>
      </c>
      <c r="Q195" s="158">
        <v>0</v>
      </c>
      <c r="R195" s="158">
        <f t="shared" si="42"/>
        <v>0</v>
      </c>
      <c r="S195" s="158">
        <v>0</v>
      </c>
      <c r="T195" s="159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206</v>
      </c>
      <c r="AT195" s="160" t="s">
        <v>147</v>
      </c>
      <c r="AU195" s="160" t="s">
        <v>152</v>
      </c>
      <c r="AY195" s="14" t="s">
        <v>144</v>
      </c>
      <c r="BE195" s="161">
        <f t="shared" si="44"/>
        <v>0</v>
      </c>
      <c r="BF195" s="161">
        <f t="shared" si="45"/>
        <v>0</v>
      </c>
      <c r="BG195" s="161">
        <f t="shared" si="46"/>
        <v>0</v>
      </c>
      <c r="BH195" s="161">
        <f t="shared" si="47"/>
        <v>0</v>
      </c>
      <c r="BI195" s="161">
        <f t="shared" si="48"/>
        <v>0</v>
      </c>
      <c r="BJ195" s="14" t="s">
        <v>152</v>
      </c>
      <c r="BK195" s="161">
        <f t="shared" si="49"/>
        <v>0</v>
      </c>
      <c r="BL195" s="14" t="s">
        <v>206</v>
      </c>
      <c r="BM195" s="160" t="s">
        <v>690</v>
      </c>
    </row>
    <row r="196" spans="1:65" s="2" customFormat="1" ht="49.15" customHeight="1">
      <c r="A196" s="29"/>
      <c r="B196" s="147"/>
      <c r="C196" s="162" t="s">
        <v>503</v>
      </c>
      <c r="D196" s="162" t="s">
        <v>263</v>
      </c>
      <c r="E196" s="163" t="s">
        <v>691</v>
      </c>
      <c r="F196" s="164" t="s">
        <v>692</v>
      </c>
      <c r="G196" s="165" t="s">
        <v>260</v>
      </c>
      <c r="H196" s="166">
        <v>15</v>
      </c>
      <c r="I196" s="167"/>
      <c r="J196" s="168">
        <f t="shared" si="40"/>
        <v>0</v>
      </c>
      <c r="K196" s="169"/>
      <c r="L196" s="170"/>
      <c r="M196" s="171" t="s">
        <v>1</v>
      </c>
      <c r="N196" s="172" t="s">
        <v>42</v>
      </c>
      <c r="O196" s="58"/>
      <c r="P196" s="158">
        <f t="shared" si="41"/>
        <v>0</v>
      </c>
      <c r="Q196" s="158">
        <v>1.7850000000000001E-2</v>
      </c>
      <c r="R196" s="158">
        <f t="shared" si="42"/>
        <v>0.26775000000000004</v>
      </c>
      <c r="S196" s="158">
        <v>0</v>
      </c>
      <c r="T196" s="159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266</v>
      </c>
      <c r="AT196" s="160" t="s">
        <v>263</v>
      </c>
      <c r="AU196" s="160" t="s">
        <v>152</v>
      </c>
      <c r="AY196" s="14" t="s">
        <v>144</v>
      </c>
      <c r="BE196" s="161">
        <f t="shared" si="44"/>
        <v>0</v>
      </c>
      <c r="BF196" s="161">
        <f t="shared" si="45"/>
        <v>0</v>
      </c>
      <c r="BG196" s="161">
        <f t="shared" si="46"/>
        <v>0</v>
      </c>
      <c r="BH196" s="161">
        <f t="shared" si="47"/>
        <v>0</v>
      </c>
      <c r="BI196" s="161">
        <f t="shared" si="48"/>
        <v>0</v>
      </c>
      <c r="BJ196" s="14" t="s">
        <v>152</v>
      </c>
      <c r="BK196" s="161">
        <f t="shared" si="49"/>
        <v>0</v>
      </c>
      <c r="BL196" s="14" t="s">
        <v>206</v>
      </c>
      <c r="BM196" s="160" t="s">
        <v>693</v>
      </c>
    </row>
    <row r="197" spans="1:65" s="2" customFormat="1" ht="49.15" customHeight="1">
      <c r="A197" s="29"/>
      <c r="B197" s="147"/>
      <c r="C197" s="162" t="s">
        <v>507</v>
      </c>
      <c r="D197" s="162" t="s">
        <v>263</v>
      </c>
      <c r="E197" s="163" t="s">
        <v>694</v>
      </c>
      <c r="F197" s="164" t="s">
        <v>695</v>
      </c>
      <c r="G197" s="165" t="s">
        <v>260</v>
      </c>
      <c r="H197" s="166">
        <v>5</v>
      </c>
      <c r="I197" s="167"/>
      <c r="J197" s="168">
        <f t="shared" si="40"/>
        <v>0</v>
      </c>
      <c r="K197" s="169"/>
      <c r="L197" s="170"/>
      <c r="M197" s="171" t="s">
        <v>1</v>
      </c>
      <c r="N197" s="172" t="s">
        <v>42</v>
      </c>
      <c r="O197" s="58"/>
      <c r="P197" s="158">
        <f t="shared" si="41"/>
        <v>0</v>
      </c>
      <c r="Q197" s="158">
        <v>1.7850000000000001E-2</v>
      </c>
      <c r="R197" s="158">
        <f t="shared" si="42"/>
        <v>8.925000000000001E-2</v>
      </c>
      <c r="S197" s="158">
        <v>0</v>
      </c>
      <c r="T197" s="159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266</v>
      </c>
      <c r="AT197" s="160" t="s">
        <v>263</v>
      </c>
      <c r="AU197" s="160" t="s">
        <v>152</v>
      </c>
      <c r="AY197" s="14" t="s">
        <v>144</v>
      </c>
      <c r="BE197" s="161">
        <f t="shared" si="44"/>
        <v>0</v>
      </c>
      <c r="BF197" s="161">
        <f t="shared" si="45"/>
        <v>0</v>
      </c>
      <c r="BG197" s="161">
        <f t="shared" si="46"/>
        <v>0</v>
      </c>
      <c r="BH197" s="161">
        <f t="shared" si="47"/>
        <v>0</v>
      </c>
      <c r="BI197" s="161">
        <f t="shared" si="48"/>
        <v>0</v>
      </c>
      <c r="BJ197" s="14" t="s">
        <v>152</v>
      </c>
      <c r="BK197" s="161">
        <f t="shared" si="49"/>
        <v>0</v>
      </c>
      <c r="BL197" s="14" t="s">
        <v>206</v>
      </c>
      <c r="BM197" s="160" t="s">
        <v>696</v>
      </c>
    </row>
    <row r="198" spans="1:65" s="2" customFormat="1" ht="16.5" customHeight="1">
      <c r="A198" s="29"/>
      <c r="B198" s="147"/>
      <c r="C198" s="148" t="s">
        <v>511</v>
      </c>
      <c r="D198" s="148" t="s">
        <v>147</v>
      </c>
      <c r="E198" s="149" t="s">
        <v>697</v>
      </c>
      <c r="F198" s="150" t="s">
        <v>698</v>
      </c>
      <c r="G198" s="151" t="s">
        <v>150</v>
      </c>
      <c r="H198" s="152">
        <v>7.9290000000000003</v>
      </c>
      <c r="I198" s="153"/>
      <c r="J198" s="154">
        <f t="shared" si="40"/>
        <v>0</v>
      </c>
      <c r="K198" s="155"/>
      <c r="L198" s="30"/>
      <c r="M198" s="156" t="s">
        <v>1</v>
      </c>
      <c r="N198" s="157" t="s">
        <v>42</v>
      </c>
      <c r="O198" s="58"/>
      <c r="P198" s="158">
        <f t="shared" si="41"/>
        <v>0</v>
      </c>
      <c r="Q198" s="158">
        <v>1.47E-5</v>
      </c>
      <c r="R198" s="158">
        <f t="shared" si="42"/>
        <v>1.1655630000000001E-4</v>
      </c>
      <c r="S198" s="158">
        <v>0</v>
      </c>
      <c r="T198" s="159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206</v>
      </c>
      <c r="AT198" s="160" t="s">
        <v>147</v>
      </c>
      <c r="AU198" s="160" t="s">
        <v>152</v>
      </c>
      <c r="AY198" s="14" t="s">
        <v>144</v>
      </c>
      <c r="BE198" s="161">
        <f t="shared" si="44"/>
        <v>0</v>
      </c>
      <c r="BF198" s="161">
        <f t="shared" si="45"/>
        <v>0</v>
      </c>
      <c r="BG198" s="161">
        <f t="shared" si="46"/>
        <v>0</v>
      </c>
      <c r="BH198" s="161">
        <f t="shared" si="47"/>
        <v>0</v>
      </c>
      <c r="BI198" s="161">
        <f t="shared" si="48"/>
        <v>0</v>
      </c>
      <c r="BJ198" s="14" t="s">
        <v>152</v>
      </c>
      <c r="BK198" s="161">
        <f t="shared" si="49"/>
        <v>0</v>
      </c>
      <c r="BL198" s="14" t="s">
        <v>206</v>
      </c>
      <c r="BM198" s="160" t="s">
        <v>699</v>
      </c>
    </row>
    <row r="199" spans="1:65" s="2" customFormat="1" ht="21.75" customHeight="1">
      <c r="A199" s="29"/>
      <c r="B199" s="147"/>
      <c r="C199" s="162" t="s">
        <v>700</v>
      </c>
      <c r="D199" s="162" t="s">
        <v>263</v>
      </c>
      <c r="E199" s="163" t="s">
        <v>701</v>
      </c>
      <c r="F199" s="164" t="s">
        <v>702</v>
      </c>
      <c r="G199" s="165" t="s">
        <v>260</v>
      </c>
      <c r="H199" s="166">
        <v>12</v>
      </c>
      <c r="I199" s="167"/>
      <c r="J199" s="168">
        <f t="shared" si="40"/>
        <v>0</v>
      </c>
      <c r="K199" s="169"/>
      <c r="L199" s="170"/>
      <c r="M199" s="171" t="s">
        <v>1</v>
      </c>
      <c r="N199" s="172" t="s">
        <v>42</v>
      </c>
      <c r="O199" s="58"/>
      <c r="P199" s="158">
        <f t="shared" si="41"/>
        <v>0</v>
      </c>
      <c r="Q199" s="158">
        <v>4.8000000000000001E-2</v>
      </c>
      <c r="R199" s="158">
        <f t="shared" si="42"/>
        <v>0.57600000000000007</v>
      </c>
      <c r="S199" s="158">
        <v>0</v>
      </c>
      <c r="T199" s="159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266</v>
      </c>
      <c r="AT199" s="160" t="s">
        <v>263</v>
      </c>
      <c r="AU199" s="160" t="s">
        <v>152</v>
      </c>
      <c r="AY199" s="14" t="s">
        <v>144</v>
      </c>
      <c r="BE199" s="161">
        <f t="shared" si="44"/>
        <v>0</v>
      </c>
      <c r="BF199" s="161">
        <f t="shared" si="45"/>
        <v>0</v>
      </c>
      <c r="BG199" s="161">
        <f t="shared" si="46"/>
        <v>0</v>
      </c>
      <c r="BH199" s="161">
        <f t="shared" si="47"/>
        <v>0</v>
      </c>
      <c r="BI199" s="161">
        <f t="shared" si="48"/>
        <v>0</v>
      </c>
      <c r="BJ199" s="14" t="s">
        <v>152</v>
      </c>
      <c r="BK199" s="161">
        <f t="shared" si="49"/>
        <v>0</v>
      </c>
      <c r="BL199" s="14" t="s">
        <v>206</v>
      </c>
      <c r="BM199" s="160" t="s">
        <v>703</v>
      </c>
    </row>
    <row r="200" spans="1:65" s="2" customFormat="1" ht="16.5" customHeight="1">
      <c r="A200" s="29"/>
      <c r="B200" s="147"/>
      <c r="C200" s="148" t="s">
        <v>704</v>
      </c>
      <c r="D200" s="148" t="s">
        <v>147</v>
      </c>
      <c r="E200" s="149" t="s">
        <v>705</v>
      </c>
      <c r="F200" s="150" t="s">
        <v>706</v>
      </c>
      <c r="G200" s="151" t="s">
        <v>150</v>
      </c>
      <c r="H200" s="152">
        <v>7.9290000000000003</v>
      </c>
      <c r="I200" s="153"/>
      <c r="J200" s="154">
        <f t="shared" si="40"/>
        <v>0</v>
      </c>
      <c r="K200" s="155"/>
      <c r="L200" s="30"/>
      <c r="M200" s="156" t="s">
        <v>1</v>
      </c>
      <c r="N200" s="157" t="s">
        <v>42</v>
      </c>
      <c r="O200" s="58"/>
      <c r="P200" s="158">
        <f t="shared" si="41"/>
        <v>0</v>
      </c>
      <c r="Q200" s="158">
        <v>9.0000000000000006E-5</v>
      </c>
      <c r="R200" s="158">
        <f t="shared" si="42"/>
        <v>7.1361000000000005E-4</v>
      </c>
      <c r="S200" s="158">
        <v>0</v>
      </c>
      <c r="T200" s="159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206</v>
      </c>
      <c r="AT200" s="160" t="s">
        <v>147</v>
      </c>
      <c r="AU200" s="160" t="s">
        <v>152</v>
      </c>
      <c r="AY200" s="14" t="s">
        <v>144</v>
      </c>
      <c r="BE200" s="161">
        <f t="shared" si="44"/>
        <v>0</v>
      </c>
      <c r="BF200" s="161">
        <f t="shared" si="45"/>
        <v>0</v>
      </c>
      <c r="BG200" s="161">
        <f t="shared" si="46"/>
        <v>0</v>
      </c>
      <c r="BH200" s="161">
        <f t="shared" si="47"/>
        <v>0</v>
      </c>
      <c r="BI200" s="161">
        <f t="shared" si="48"/>
        <v>0</v>
      </c>
      <c r="BJ200" s="14" t="s">
        <v>152</v>
      </c>
      <c r="BK200" s="161">
        <f t="shared" si="49"/>
        <v>0</v>
      </c>
      <c r="BL200" s="14" t="s">
        <v>206</v>
      </c>
      <c r="BM200" s="160" t="s">
        <v>707</v>
      </c>
    </row>
    <row r="201" spans="1:65" s="2" customFormat="1" ht="24.2" customHeight="1">
      <c r="A201" s="29"/>
      <c r="B201" s="147"/>
      <c r="C201" s="148" t="s">
        <v>708</v>
      </c>
      <c r="D201" s="148" t="s">
        <v>147</v>
      </c>
      <c r="E201" s="149" t="s">
        <v>709</v>
      </c>
      <c r="F201" s="150" t="s">
        <v>710</v>
      </c>
      <c r="G201" s="151" t="s">
        <v>271</v>
      </c>
      <c r="H201" s="153"/>
      <c r="I201" s="153"/>
      <c r="J201" s="154">
        <f t="shared" si="40"/>
        <v>0</v>
      </c>
      <c r="K201" s="155"/>
      <c r="L201" s="30"/>
      <c r="M201" s="156" t="s">
        <v>1</v>
      </c>
      <c r="N201" s="157" t="s">
        <v>42</v>
      </c>
      <c r="O201" s="58"/>
      <c r="P201" s="158">
        <f t="shared" si="41"/>
        <v>0</v>
      </c>
      <c r="Q201" s="158">
        <v>0</v>
      </c>
      <c r="R201" s="158">
        <f t="shared" si="42"/>
        <v>0</v>
      </c>
      <c r="S201" s="158">
        <v>0</v>
      </c>
      <c r="T201" s="159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206</v>
      </c>
      <c r="AT201" s="160" t="s">
        <v>147</v>
      </c>
      <c r="AU201" s="160" t="s">
        <v>152</v>
      </c>
      <c r="AY201" s="14" t="s">
        <v>144</v>
      </c>
      <c r="BE201" s="161">
        <f t="shared" si="44"/>
        <v>0</v>
      </c>
      <c r="BF201" s="161">
        <f t="shared" si="45"/>
        <v>0</v>
      </c>
      <c r="BG201" s="161">
        <f t="shared" si="46"/>
        <v>0</v>
      </c>
      <c r="BH201" s="161">
        <f t="shared" si="47"/>
        <v>0</v>
      </c>
      <c r="BI201" s="161">
        <f t="shared" si="48"/>
        <v>0</v>
      </c>
      <c r="BJ201" s="14" t="s">
        <v>152</v>
      </c>
      <c r="BK201" s="161">
        <f t="shared" si="49"/>
        <v>0</v>
      </c>
      <c r="BL201" s="14" t="s">
        <v>206</v>
      </c>
      <c r="BM201" s="160" t="s">
        <v>711</v>
      </c>
    </row>
    <row r="202" spans="1:65" s="12" customFormat="1" ht="22.9" customHeight="1">
      <c r="B202" s="134"/>
      <c r="D202" s="135" t="s">
        <v>75</v>
      </c>
      <c r="E202" s="145" t="s">
        <v>292</v>
      </c>
      <c r="F202" s="145" t="s">
        <v>293</v>
      </c>
      <c r="I202" s="137"/>
      <c r="J202" s="146">
        <f>BK202</f>
        <v>0</v>
      </c>
      <c r="L202" s="134"/>
      <c r="M202" s="139"/>
      <c r="N202" s="140"/>
      <c r="O202" s="140"/>
      <c r="P202" s="141">
        <f>SUM(P203:P204)</f>
        <v>0</v>
      </c>
      <c r="Q202" s="140"/>
      <c r="R202" s="141">
        <f>SUM(R203:R204)</f>
        <v>3.7971821440000005E-2</v>
      </c>
      <c r="S202" s="140"/>
      <c r="T202" s="142">
        <f>SUM(T203:T204)</f>
        <v>0</v>
      </c>
      <c r="AR202" s="135" t="s">
        <v>152</v>
      </c>
      <c r="AT202" s="143" t="s">
        <v>75</v>
      </c>
      <c r="AU202" s="143" t="s">
        <v>84</v>
      </c>
      <c r="AY202" s="135" t="s">
        <v>144</v>
      </c>
      <c r="BK202" s="144">
        <f>SUM(BK203:BK204)</f>
        <v>0</v>
      </c>
    </row>
    <row r="203" spans="1:65" s="2" customFormat="1" ht="37.9" customHeight="1">
      <c r="A203" s="29"/>
      <c r="B203" s="147"/>
      <c r="C203" s="148" t="s">
        <v>712</v>
      </c>
      <c r="D203" s="148" t="s">
        <v>147</v>
      </c>
      <c r="E203" s="149" t="s">
        <v>713</v>
      </c>
      <c r="F203" s="150" t="s">
        <v>714</v>
      </c>
      <c r="G203" s="151" t="s">
        <v>150</v>
      </c>
      <c r="H203" s="152">
        <v>66.739000000000004</v>
      </c>
      <c r="I203" s="153"/>
      <c r="J203" s="154">
        <f>ROUND(I203*H203,2)</f>
        <v>0</v>
      </c>
      <c r="K203" s="155"/>
      <c r="L203" s="30"/>
      <c r="M203" s="156" t="s">
        <v>1</v>
      </c>
      <c r="N203" s="157" t="s">
        <v>42</v>
      </c>
      <c r="O203" s="58"/>
      <c r="P203" s="158">
        <f>O203*H203</f>
        <v>0</v>
      </c>
      <c r="Q203" s="158">
        <v>2.2948000000000001E-4</v>
      </c>
      <c r="R203" s="158">
        <f>Q203*H203</f>
        <v>1.5315265720000002E-2</v>
      </c>
      <c r="S203" s="158">
        <v>0</v>
      </c>
      <c r="T203" s="159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206</v>
      </c>
      <c r="AT203" s="160" t="s">
        <v>147</v>
      </c>
      <c r="AU203" s="160" t="s">
        <v>152</v>
      </c>
      <c r="AY203" s="14" t="s">
        <v>144</v>
      </c>
      <c r="BE203" s="161">
        <f>IF(N203="základná",J203,0)</f>
        <v>0</v>
      </c>
      <c r="BF203" s="161">
        <f>IF(N203="znížená",J203,0)</f>
        <v>0</v>
      </c>
      <c r="BG203" s="161">
        <f>IF(N203="zákl. prenesená",J203,0)</f>
        <v>0</v>
      </c>
      <c r="BH203" s="161">
        <f>IF(N203="zníž. prenesená",J203,0)</f>
        <v>0</v>
      </c>
      <c r="BI203" s="161">
        <f>IF(N203="nulová",J203,0)</f>
        <v>0</v>
      </c>
      <c r="BJ203" s="14" t="s">
        <v>152</v>
      </c>
      <c r="BK203" s="161">
        <f>ROUND(I203*H203,2)</f>
        <v>0</v>
      </c>
      <c r="BL203" s="14" t="s">
        <v>206</v>
      </c>
      <c r="BM203" s="160" t="s">
        <v>715</v>
      </c>
    </row>
    <row r="204" spans="1:65" s="2" customFormat="1" ht="37.9" customHeight="1">
      <c r="A204" s="29"/>
      <c r="B204" s="147"/>
      <c r="C204" s="148" t="s">
        <v>716</v>
      </c>
      <c r="D204" s="148" t="s">
        <v>147</v>
      </c>
      <c r="E204" s="149" t="s">
        <v>717</v>
      </c>
      <c r="F204" s="150" t="s">
        <v>718</v>
      </c>
      <c r="G204" s="151" t="s">
        <v>150</v>
      </c>
      <c r="H204" s="152">
        <v>66.739000000000004</v>
      </c>
      <c r="I204" s="153"/>
      <c r="J204" s="154">
        <f>ROUND(I204*H204,2)</f>
        <v>0</v>
      </c>
      <c r="K204" s="155"/>
      <c r="L204" s="30"/>
      <c r="M204" s="173" t="s">
        <v>1</v>
      </c>
      <c r="N204" s="174" t="s">
        <v>42</v>
      </c>
      <c r="O204" s="175"/>
      <c r="P204" s="176">
        <f>O204*H204</f>
        <v>0</v>
      </c>
      <c r="Q204" s="176">
        <v>3.3948000000000002E-4</v>
      </c>
      <c r="R204" s="176">
        <f>Q204*H204</f>
        <v>2.2656555720000002E-2</v>
      </c>
      <c r="S204" s="176">
        <v>0</v>
      </c>
      <c r="T204" s="177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206</v>
      </c>
      <c r="AT204" s="160" t="s">
        <v>147</v>
      </c>
      <c r="AU204" s="160" t="s">
        <v>152</v>
      </c>
      <c r="AY204" s="14" t="s">
        <v>144</v>
      </c>
      <c r="BE204" s="161">
        <f>IF(N204="základná",J204,0)</f>
        <v>0</v>
      </c>
      <c r="BF204" s="161">
        <f>IF(N204="znížená",J204,0)</f>
        <v>0</v>
      </c>
      <c r="BG204" s="161">
        <f>IF(N204="zákl. prenesená",J204,0)</f>
        <v>0</v>
      </c>
      <c r="BH204" s="161">
        <f>IF(N204="zníž. prenesená",J204,0)</f>
        <v>0</v>
      </c>
      <c r="BI204" s="161">
        <f>IF(N204="nulová",J204,0)</f>
        <v>0</v>
      </c>
      <c r="BJ204" s="14" t="s">
        <v>152</v>
      </c>
      <c r="BK204" s="161">
        <f>ROUND(I204*H204,2)</f>
        <v>0</v>
      </c>
      <c r="BL204" s="14" t="s">
        <v>206</v>
      </c>
      <c r="BM204" s="160" t="s">
        <v>719</v>
      </c>
    </row>
    <row r="205" spans="1:65" s="2" customFormat="1" ht="6.95" customHeight="1">
      <c r="A205" s="29"/>
      <c r="B205" s="47"/>
      <c r="C205" s="48"/>
      <c r="D205" s="48"/>
      <c r="E205" s="48"/>
      <c r="F205" s="48"/>
      <c r="G205" s="48"/>
      <c r="H205" s="48"/>
      <c r="I205" s="48"/>
      <c r="J205" s="48"/>
      <c r="K205" s="48"/>
      <c r="L205" s="30"/>
      <c r="M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</row>
  </sheetData>
  <autoFilter ref="C125:K204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97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720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33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ROUND((SUM(BE123:BE171)),  2)</f>
        <v>0</v>
      </c>
      <c r="G33" s="100"/>
      <c r="H33" s="100"/>
      <c r="I33" s="101">
        <v>0.2</v>
      </c>
      <c r="J33" s="99">
        <f>ROUND(((SUM(BE123:BE171))*I33),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ROUND((SUM(BF123:BF171)),  2)</f>
        <v>0</v>
      </c>
      <c r="G34" s="100"/>
      <c r="H34" s="100"/>
      <c r="I34" s="101">
        <v>0.2</v>
      </c>
      <c r="J34" s="99">
        <f>ROUND(((SUM(BF123:BF171))*I34),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ROUND((SUM(BG123:BG171)),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ROUND((SUM(BH123:BH171)),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ROUND((SUM(BI123:BI171)),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05 - Dažďová kanalizácia a vsakovacia jama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Ľubomír Kollárik - STAVCEN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124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899999999999999" customHeight="1">
      <c r="B98" s="119"/>
      <c r="D98" s="120" t="s">
        <v>721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899999999999999" customHeight="1">
      <c r="B99" s="119"/>
      <c r="D99" s="120" t="s">
        <v>722</v>
      </c>
      <c r="E99" s="121"/>
      <c r="F99" s="121"/>
      <c r="G99" s="121"/>
      <c r="H99" s="121"/>
      <c r="I99" s="121"/>
      <c r="J99" s="122">
        <f>J143</f>
        <v>0</v>
      </c>
      <c r="L99" s="119"/>
    </row>
    <row r="100" spans="1:31" s="10" customFormat="1" ht="19.899999999999999" customHeight="1">
      <c r="B100" s="119"/>
      <c r="D100" s="120" t="s">
        <v>723</v>
      </c>
      <c r="E100" s="121"/>
      <c r="F100" s="121"/>
      <c r="G100" s="121"/>
      <c r="H100" s="121"/>
      <c r="I100" s="121"/>
      <c r="J100" s="122">
        <f>J145</f>
        <v>0</v>
      </c>
      <c r="L100" s="119"/>
    </row>
    <row r="101" spans="1:31" s="10" customFormat="1" ht="19.899999999999999" customHeight="1">
      <c r="B101" s="119"/>
      <c r="D101" s="120" t="s">
        <v>127</v>
      </c>
      <c r="E101" s="121"/>
      <c r="F101" s="121"/>
      <c r="G101" s="121"/>
      <c r="H101" s="121"/>
      <c r="I101" s="121"/>
      <c r="J101" s="122">
        <f>J166</f>
        <v>0</v>
      </c>
      <c r="L101" s="119"/>
    </row>
    <row r="102" spans="1:31" s="9" customFormat="1" ht="24.95" customHeight="1">
      <c r="B102" s="115"/>
      <c r="D102" s="116" t="s">
        <v>128</v>
      </c>
      <c r="E102" s="117"/>
      <c r="F102" s="117"/>
      <c r="G102" s="117"/>
      <c r="H102" s="117"/>
      <c r="I102" s="117"/>
      <c r="J102" s="118">
        <f>J168</f>
        <v>0</v>
      </c>
      <c r="L102" s="115"/>
    </row>
    <row r="103" spans="1:31" s="10" customFormat="1" ht="19.899999999999999" customHeight="1">
      <c r="B103" s="119"/>
      <c r="D103" s="120" t="s">
        <v>724</v>
      </c>
      <c r="E103" s="121"/>
      <c r="F103" s="121"/>
      <c r="G103" s="121"/>
      <c r="H103" s="121"/>
      <c r="I103" s="121"/>
      <c r="J103" s="122">
        <f>J169</f>
        <v>0</v>
      </c>
      <c r="L103" s="119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130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15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22" t="str">
        <f>E7</f>
        <v>Modernizácia obecného úradu</v>
      </c>
      <c r="F113" s="223"/>
      <c r="G113" s="223"/>
      <c r="H113" s="223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117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84" t="str">
        <f>E9</f>
        <v>05 - Dažďová kanalizácia a vsakovacia jama</v>
      </c>
      <c r="F115" s="224"/>
      <c r="G115" s="224"/>
      <c r="H115" s="224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19</v>
      </c>
      <c r="D117" s="29"/>
      <c r="E117" s="29"/>
      <c r="F117" s="22" t="str">
        <f>F12</f>
        <v>Kvetoslavov 258</v>
      </c>
      <c r="G117" s="29"/>
      <c r="H117" s="29"/>
      <c r="I117" s="24" t="s">
        <v>21</v>
      </c>
      <c r="J117" s="55" t="str">
        <f>IF(J12="","",J12)</f>
        <v>16. 2. 2022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40.15" customHeight="1">
      <c r="A119" s="29"/>
      <c r="B119" s="30"/>
      <c r="C119" s="24" t="s">
        <v>23</v>
      </c>
      <c r="D119" s="29"/>
      <c r="E119" s="29"/>
      <c r="F119" s="22" t="str">
        <f>E15</f>
        <v>Obec Kvetoslavov, 930 41 Kvetoslavov</v>
      </c>
      <c r="G119" s="29"/>
      <c r="H119" s="29"/>
      <c r="I119" s="24" t="s">
        <v>29</v>
      </c>
      <c r="J119" s="27" t="str">
        <f>E21</f>
        <v>navrhovanieSTAVIEB, Bernolákova č. 4, Senec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25.7" customHeight="1">
      <c r="A120" s="29"/>
      <c r="B120" s="30"/>
      <c r="C120" s="24" t="s">
        <v>27</v>
      </c>
      <c r="D120" s="29"/>
      <c r="E120" s="29"/>
      <c r="F120" s="22" t="str">
        <f>IF(E18="","",E18)</f>
        <v>Vyplň údaj</v>
      </c>
      <c r="G120" s="29"/>
      <c r="H120" s="29"/>
      <c r="I120" s="24" t="s">
        <v>32</v>
      </c>
      <c r="J120" s="27" t="str">
        <f>E24</f>
        <v>Ľubomír Kollárik - STAVCEN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3"/>
      <c r="B122" s="124"/>
      <c r="C122" s="125" t="s">
        <v>131</v>
      </c>
      <c r="D122" s="126" t="s">
        <v>61</v>
      </c>
      <c r="E122" s="126" t="s">
        <v>57</v>
      </c>
      <c r="F122" s="126" t="s">
        <v>58</v>
      </c>
      <c r="G122" s="126" t="s">
        <v>132</v>
      </c>
      <c r="H122" s="126" t="s">
        <v>133</v>
      </c>
      <c r="I122" s="126" t="s">
        <v>134</v>
      </c>
      <c r="J122" s="127" t="s">
        <v>121</v>
      </c>
      <c r="K122" s="128" t="s">
        <v>135</v>
      </c>
      <c r="L122" s="129"/>
      <c r="M122" s="62" t="s">
        <v>1</v>
      </c>
      <c r="N122" s="63" t="s">
        <v>40</v>
      </c>
      <c r="O122" s="63" t="s">
        <v>136</v>
      </c>
      <c r="P122" s="63" t="s">
        <v>137</v>
      </c>
      <c r="Q122" s="63" t="s">
        <v>138</v>
      </c>
      <c r="R122" s="63" t="s">
        <v>139</v>
      </c>
      <c r="S122" s="63" t="s">
        <v>140</v>
      </c>
      <c r="T122" s="64" t="s">
        <v>141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9" customHeight="1">
      <c r="A123" s="29"/>
      <c r="B123" s="30"/>
      <c r="C123" s="69" t="s">
        <v>122</v>
      </c>
      <c r="D123" s="29"/>
      <c r="E123" s="29"/>
      <c r="F123" s="29"/>
      <c r="G123" s="29"/>
      <c r="H123" s="29"/>
      <c r="I123" s="29"/>
      <c r="J123" s="130">
        <f>BK123</f>
        <v>0</v>
      </c>
      <c r="K123" s="29"/>
      <c r="L123" s="30"/>
      <c r="M123" s="65"/>
      <c r="N123" s="56"/>
      <c r="O123" s="66"/>
      <c r="P123" s="131">
        <f>P124+P168</f>
        <v>0</v>
      </c>
      <c r="Q123" s="66"/>
      <c r="R123" s="131">
        <f>R124+R168</f>
        <v>49.104333730000008</v>
      </c>
      <c r="S123" s="66"/>
      <c r="T123" s="132">
        <f>T124+T168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75</v>
      </c>
      <c r="AU123" s="14" t="s">
        <v>123</v>
      </c>
      <c r="BK123" s="133">
        <f>BK124+BK168</f>
        <v>0</v>
      </c>
    </row>
    <row r="124" spans="1:65" s="12" customFormat="1" ht="25.9" customHeight="1">
      <c r="B124" s="134"/>
      <c r="D124" s="135" t="s">
        <v>75</v>
      </c>
      <c r="E124" s="136" t="s">
        <v>142</v>
      </c>
      <c r="F124" s="136" t="s">
        <v>143</v>
      </c>
      <c r="I124" s="137"/>
      <c r="J124" s="138">
        <f>BK124</f>
        <v>0</v>
      </c>
      <c r="L124" s="134"/>
      <c r="M124" s="139"/>
      <c r="N124" s="140"/>
      <c r="O124" s="140"/>
      <c r="P124" s="141">
        <f>P125+P143+P145+P166</f>
        <v>0</v>
      </c>
      <c r="Q124" s="140"/>
      <c r="R124" s="141">
        <f>R125+R143+R145+R166</f>
        <v>49.101153730000007</v>
      </c>
      <c r="S124" s="140"/>
      <c r="T124" s="142">
        <f>T125+T143+T145+T166</f>
        <v>0</v>
      </c>
      <c r="AR124" s="135" t="s">
        <v>84</v>
      </c>
      <c r="AT124" s="143" t="s">
        <v>75</v>
      </c>
      <c r="AU124" s="143" t="s">
        <v>76</v>
      </c>
      <c r="AY124" s="135" t="s">
        <v>144</v>
      </c>
      <c r="BK124" s="144">
        <f>BK125+BK143+BK145+BK166</f>
        <v>0</v>
      </c>
    </row>
    <row r="125" spans="1:65" s="12" customFormat="1" ht="22.9" customHeight="1">
      <c r="B125" s="134"/>
      <c r="D125" s="135" t="s">
        <v>75</v>
      </c>
      <c r="E125" s="145" t="s">
        <v>84</v>
      </c>
      <c r="F125" s="145" t="s">
        <v>725</v>
      </c>
      <c r="I125" s="137"/>
      <c r="J125" s="146">
        <f>BK125</f>
        <v>0</v>
      </c>
      <c r="L125" s="134"/>
      <c r="M125" s="139"/>
      <c r="N125" s="140"/>
      <c r="O125" s="140"/>
      <c r="P125" s="141">
        <f>SUM(P126:P142)</f>
        <v>0</v>
      </c>
      <c r="Q125" s="140"/>
      <c r="R125" s="141">
        <f>SUM(R126:R142)</f>
        <v>1.7804517300000002</v>
      </c>
      <c r="S125" s="140"/>
      <c r="T125" s="142">
        <f>SUM(T126:T142)</f>
        <v>0</v>
      </c>
      <c r="AR125" s="135" t="s">
        <v>84</v>
      </c>
      <c r="AT125" s="143" t="s">
        <v>75</v>
      </c>
      <c r="AU125" s="143" t="s">
        <v>84</v>
      </c>
      <c r="AY125" s="135" t="s">
        <v>144</v>
      </c>
      <c r="BK125" s="144">
        <f>SUM(BK126:BK142)</f>
        <v>0</v>
      </c>
    </row>
    <row r="126" spans="1:65" s="2" customFormat="1" ht="24.2" customHeight="1">
      <c r="A126" s="29"/>
      <c r="B126" s="147"/>
      <c r="C126" s="148" t="s">
        <v>84</v>
      </c>
      <c r="D126" s="148" t="s">
        <v>147</v>
      </c>
      <c r="E126" s="149" t="s">
        <v>726</v>
      </c>
      <c r="F126" s="150" t="s">
        <v>727</v>
      </c>
      <c r="G126" s="151" t="s">
        <v>213</v>
      </c>
      <c r="H126" s="152">
        <v>15</v>
      </c>
      <c r="I126" s="153"/>
      <c r="J126" s="154">
        <f t="shared" ref="J126:J142" si="0">ROUND(I126*H126,2)</f>
        <v>0</v>
      </c>
      <c r="K126" s="155"/>
      <c r="L126" s="30"/>
      <c r="M126" s="156" t="s">
        <v>1</v>
      </c>
      <c r="N126" s="157" t="s">
        <v>42</v>
      </c>
      <c r="O126" s="58"/>
      <c r="P126" s="158">
        <f t="shared" ref="P126:P142" si="1">O126*H126</f>
        <v>0</v>
      </c>
      <c r="Q126" s="158">
        <v>1.3840781999999999E-2</v>
      </c>
      <c r="R126" s="158">
        <f t="shared" ref="R126:R142" si="2">Q126*H126</f>
        <v>0.20761172999999999</v>
      </c>
      <c r="S126" s="158">
        <v>0</v>
      </c>
      <c r="T126" s="159">
        <f t="shared" ref="T126:T142" si="3"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151</v>
      </c>
      <c r="AT126" s="160" t="s">
        <v>147</v>
      </c>
      <c r="AU126" s="160" t="s">
        <v>152</v>
      </c>
      <c r="AY126" s="14" t="s">
        <v>144</v>
      </c>
      <c r="BE126" s="161">
        <f t="shared" ref="BE126:BE142" si="4">IF(N126="základná",J126,0)</f>
        <v>0</v>
      </c>
      <c r="BF126" s="161">
        <f t="shared" ref="BF126:BF142" si="5">IF(N126="znížená",J126,0)</f>
        <v>0</v>
      </c>
      <c r="BG126" s="161">
        <f t="shared" ref="BG126:BG142" si="6">IF(N126="zákl. prenesená",J126,0)</f>
        <v>0</v>
      </c>
      <c r="BH126" s="161">
        <f t="shared" ref="BH126:BH142" si="7">IF(N126="zníž. prenesená",J126,0)</f>
        <v>0</v>
      </c>
      <c r="BI126" s="161">
        <f t="shared" ref="BI126:BI142" si="8">IF(N126="nulová",J126,0)</f>
        <v>0</v>
      </c>
      <c r="BJ126" s="14" t="s">
        <v>152</v>
      </c>
      <c r="BK126" s="161">
        <f t="shared" ref="BK126:BK142" si="9">ROUND(I126*H126,2)</f>
        <v>0</v>
      </c>
      <c r="BL126" s="14" t="s">
        <v>151</v>
      </c>
      <c r="BM126" s="160" t="s">
        <v>728</v>
      </c>
    </row>
    <row r="127" spans="1:65" s="2" customFormat="1" ht="37.9" customHeight="1">
      <c r="A127" s="29"/>
      <c r="B127" s="147"/>
      <c r="C127" s="148" t="s">
        <v>152</v>
      </c>
      <c r="D127" s="148" t="s">
        <v>147</v>
      </c>
      <c r="E127" s="149" t="s">
        <v>729</v>
      </c>
      <c r="F127" s="150" t="s">
        <v>730</v>
      </c>
      <c r="G127" s="151" t="s">
        <v>731</v>
      </c>
      <c r="H127" s="152">
        <v>48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42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151</v>
      </c>
      <c r="AT127" s="160" t="s">
        <v>147</v>
      </c>
      <c r="AU127" s="160" t="s">
        <v>152</v>
      </c>
      <c r="AY127" s="14" t="s">
        <v>144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152</v>
      </c>
      <c r="BK127" s="161">
        <f t="shared" si="9"/>
        <v>0</v>
      </c>
      <c r="BL127" s="14" t="s">
        <v>151</v>
      </c>
      <c r="BM127" s="160" t="s">
        <v>732</v>
      </c>
    </row>
    <row r="128" spans="1:65" s="2" customFormat="1" ht="33" customHeight="1">
      <c r="A128" s="29"/>
      <c r="B128" s="147"/>
      <c r="C128" s="148" t="s">
        <v>157</v>
      </c>
      <c r="D128" s="148" t="s">
        <v>147</v>
      </c>
      <c r="E128" s="149" t="s">
        <v>733</v>
      </c>
      <c r="F128" s="150" t="s">
        <v>734</v>
      </c>
      <c r="G128" s="151" t="s">
        <v>735</v>
      </c>
      <c r="H128" s="152">
        <v>6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42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151</v>
      </c>
      <c r="AT128" s="160" t="s">
        <v>147</v>
      </c>
      <c r="AU128" s="160" t="s">
        <v>152</v>
      </c>
      <c r="AY128" s="14" t="s">
        <v>144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152</v>
      </c>
      <c r="BK128" s="161">
        <f t="shared" si="9"/>
        <v>0</v>
      </c>
      <c r="BL128" s="14" t="s">
        <v>151</v>
      </c>
      <c r="BM128" s="160" t="s">
        <v>736</v>
      </c>
    </row>
    <row r="129" spans="1:65" s="2" customFormat="1" ht="24.2" customHeight="1">
      <c r="A129" s="29"/>
      <c r="B129" s="147"/>
      <c r="C129" s="148" t="s">
        <v>151</v>
      </c>
      <c r="D129" s="148" t="s">
        <v>147</v>
      </c>
      <c r="E129" s="149" t="s">
        <v>737</v>
      </c>
      <c r="F129" s="150" t="s">
        <v>738</v>
      </c>
      <c r="G129" s="151" t="s">
        <v>354</v>
      </c>
      <c r="H129" s="152">
        <v>24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42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151</v>
      </c>
      <c r="AT129" s="160" t="s">
        <v>147</v>
      </c>
      <c r="AU129" s="160" t="s">
        <v>152</v>
      </c>
      <c r="AY129" s="14" t="s">
        <v>144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152</v>
      </c>
      <c r="BK129" s="161">
        <f t="shared" si="9"/>
        <v>0</v>
      </c>
      <c r="BL129" s="14" t="s">
        <v>151</v>
      </c>
      <c r="BM129" s="160" t="s">
        <v>739</v>
      </c>
    </row>
    <row r="130" spans="1:65" s="2" customFormat="1" ht="21.75" customHeight="1">
      <c r="A130" s="29"/>
      <c r="B130" s="147"/>
      <c r="C130" s="148" t="s">
        <v>164</v>
      </c>
      <c r="D130" s="148" t="s">
        <v>147</v>
      </c>
      <c r="E130" s="149" t="s">
        <v>740</v>
      </c>
      <c r="F130" s="150" t="s">
        <v>741</v>
      </c>
      <c r="G130" s="151" t="s">
        <v>354</v>
      </c>
      <c r="H130" s="152">
        <v>15.948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42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151</v>
      </c>
      <c r="AT130" s="160" t="s">
        <v>147</v>
      </c>
      <c r="AU130" s="160" t="s">
        <v>152</v>
      </c>
      <c r="AY130" s="14" t="s">
        <v>144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152</v>
      </c>
      <c r="BK130" s="161">
        <f t="shared" si="9"/>
        <v>0</v>
      </c>
      <c r="BL130" s="14" t="s">
        <v>151</v>
      </c>
      <c r="BM130" s="160" t="s">
        <v>742</v>
      </c>
    </row>
    <row r="131" spans="1:65" s="2" customFormat="1" ht="24.2" customHeight="1">
      <c r="A131" s="29"/>
      <c r="B131" s="147"/>
      <c r="C131" s="148" t="s">
        <v>145</v>
      </c>
      <c r="D131" s="148" t="s">
        <v>147</v>
      </c>
      <c r="E131" s="149" t="s">
        <v>743</v>
      </c>
      <c r="F131" s="150" t="s">
        <v>744</v>
      </c>
      <c r="G131" s="151" t="s">
        <v>150</v>
      </c>
      <c r="H131" s="152">
        <v>24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42</v>
      </c>
      <c r="O131" s="58"/>
      <c r="P131" s="158">
        <f t="shared" si="1"/>
        <v>0</v>
      </c>
      <c r="Q131" s="158">
        <v>3.4410000000000003E-2</v>
      </c>
      <c r="R131" s="158">
        <f t="shared" si="2"/>
        <v>0.82584000000000013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151</v>
      </c>
      <c r="AT131" s="160" t="s">
        <v>147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151</v>
      </c>
      <c r="BM131" s="160" t="s">
        <v>745</v>
      </c>
    </row>
    <row r="132" spans="1:65" s="2" customFormat="1" ht="21.75" customHeight="1">
      <c r="A132" s="29"/>
      <c r="B132" s="147"/>
      <c r="C132" s="148" t="s">
        <v>171</v>
      </c>
      <c r="D132" s="148" t="s">
        <v>147</v>
      </c>
      <c r="E132" s="149" t="s">
        <v>746</v>
      </c>
      <c r="F132" s="150" t="s">
        <v>747</v>
      </c>
      <c r="G132" s="151" t="s">
        <v>150</v>
      </c>
      <c r="H132" s="152">
        <v>24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42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151</v>
      </c>
      <c r="AT132" s="160" t="s">
        <v>147</v>
      </c>
      <c r="AU132" s="160" t="s">
        <v>152</v>
      </c>
      <c r="AY132" s="14" t="s">
        <v>144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152</v>
      </c>
      <c r="BK132" s="161">
        <f t="shared" si="9"/>
        <v>0</v>
      </c>
      <c r="BL132" s="14" t="s">
        <v>151</v>
      </c>
      <c r="BM132" s="160" t="s">
        <v>748</v>
      </c>
    </row>
    <row r="133" spans="1:65" s="2" customFormat="1" ht="24.2" customHeight="1">
      <c r="A133" s="29"/>
      <c r="B133" s="147"/>
      <c r="C133" s="148" t="s">
        <v>175</v>
      </c>
      <c r="D133" s="148" t="s">
        <v>147</v>
      </c>
      <c r="E133" s="149" t="s">
        <v>749</v>
      </c>
      <c r="F133" s="150" t="s">
        <v>750</v>
      </c>
      <c r="G133" s="151" t="s">
        <v>354</v>
      </c>
      <c r="H133" s="152">
        <v>24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42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151</v>
      </c>
      <c r="AT133" s="160" t="s">
        <v>147</v>
      </c>
      <c r="AU133" s="160" t="s">
        <v>152</v>
      </c>
      <c r="AY133" s="14" t="s">
        <v>144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152</v>
      </c>
      <c r="BK133" s="161">
        <f t="shared" si="9"/>
        <v>0</v>
      </c>
      <c r="BL133" s="14" t="s">
        <v>151</v>
      </c>
      <c r="BM133" s="160" t="s">
        <v>751</v>
      </c>
    </row>
    <row r="134" spans="1:65" s="2" customFormat="1" ht="24.2" customHeight="1">
      <c r="A134" s="29"/>
      <c r="B134" s="147"/>
      <c r="C134" s="148" t="s">
        <v>179</v>
      </c>
      <c r="D134" s="148" t="s">
        <v>147</v>
      </c>
      <c r="E134" s="149" t="s">
        <v>752</v>
      </c>
      <c r="F134" s="150" t="s">
        <v>753</v>
      </c>
      <c r="G134" s="151" t="s">
        <v>354</v>
      </c>
      <c r="H134" s="152">
        <v>24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42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151</v>
      </c>
      <c r="AT134" s="160" t="s">
        <v>147</v>
      </c>
      <c r="AU134" s="160" t="s">
        <v>152</v>
      </c>
      <c r="AY134" s="14" t="s">
        <v>144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152</v>
      </c>
      <c r="BK134" s="161">
        <f t="shared" si="9"/>
        <v>0</v>
      </c>
      <c r="BL134" s="14" t="s">
        <v>151</v>
      </c>
      <c r="BM134" s="160" t="s">
        <v>754</v>
      </c>
    </row>
    <row r="135" spans="1:65" s="2" customFormat="1" ht="33" customHeight="1">
      <c r="A135" s="29"/>
      <c r="B135" s="147"/>
      <c r="C135" s="148" t="s">
        <v>110</v>
      </c>
      <c r="D135" s="148" t="s">
        <v>147</v>
      </c>
      <c r="E135" s="149" t="s">
        <v>755</v>
      </c>
      <c r="F135" s="150" t="s">
        <v>756</v>
      </c>
      <c r="G135" s="151" t="s">
        <v>354</v>
      </c>
      <c r="H135" s="152">
        <v>29.728999999999999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42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151</v>
      </c>
      <c r="AT135" s="160" t="s">
        <v>147</v>
      </c>
      <c r="AU135" s="160" t="s">
        <v>152</v>
      </c>
      <c r="AY135" s="14" t="s">
        <v>144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152</v>
      </c>
      <c r="BK135" s="161">
        <f t="shared" si="9"/>
        <v>0</v>
      </c>
      <c r="BL135" s="14" t="s">
        <v>151</v>
      </c>
      <c r="BM135" s="160" t="s">
        <v>757</v>
      </c>
    </row>
    <row r="136" spans="1:65" s="2" customFormat="1" ht="24.2" customHeight="1">
      <c r="A136" s="29"/>
      <c r="B136" s="147"/>
      <c r="C136" s="148" t="s">
        <v>113</v>
      </c>
      <c r="D136" s="148" t="s">
        <v>147</v>
      </c>
      <c r="E136" s="149" t="s">
        <v>758</v>
      </c>
      <c r="F136" s="150" t="s">
        <v>759</v>
      </c>
      <c r="G136" s="151" t="s">
        <v>354</v>
      </c>
      <c r="H136" s="152">
        <v>29.728999999999999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42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151</v>
      </c>
      <c r="AT136" s="160" t="s">
        <v>147</v>
      </c>
      <c r="AU136" s="160" t="s">
        <v>152</v>
      </c>
      <c r="AY136" s="14" t="s">
        <v>144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152</v>
      </c>
      <c r="BK136" s="161">
        <f t="shared" si="9"/>
        <v>0</v>
      </c>
      <c r="BL136" s="14" t="s">
        <v>151</v>
      </c>
      <c r="BM136" s="160" t="s">
        <v>760</v>
      </c>
    </row>
    <row r="137" spans="1:65" s="2" customFormat="1" ht="16.5" customHeight="1">
      <c r="A137" s="29"/>
      <c r="B137" s="147"/>
      <c r="C137" s="148" t="s">
        <v>190</v>
      </c>
      <c r="D137" s="148" t="s">
        <v>147</v>
      </c>
      <c r="E137" s="149" t="s">
        <v>761</v>
      </c>
      <c r="F137" s="150" t="s">
        <v>762</v>
      </c>
      <c r="G137" s="151" t="s">
        <v>354</v>
      </c>
      <c r="H137" s="152">
        <v>29.728999999999999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42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151</v>
      </c>
      <c r="AT137" s="160" t="s">
        <v>147</v>
      </c>
      <c r="AU137" s="160" t="s">
        <v>152</v>
      </c>
      <c r="AY137" s="14" t="s">
        <v>144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152</v>
      </c>
      <c r="BK137" s="161">
        <f t="shared" si="9"/>
        <v>0</v>
      </c>
      <c r="BL137" s="14" t="s">
        <v>151</v>
      </c>
      <c r="BM137" s="160" t="s">
        <v>763</v>
      </c>
    </row>
    <row r="138" spans="1:65" s="2" customFormat="1" ht="24.2" customHeight="1">
      <c r="A138" s="29"/>
      <c r="B138" s="147"/>
      <c r="C138" s="148" t="s">
        <v>194</v>
      </c>
      <c r="D138" s="148" t="s">
        <v>147</v>
      </c>
      <c r="E138" s="149" t="s">
        <v>764</v>
      </c>
      <c r="F138" s="150" t="s">
        <v>765</v>
      </c>
      <c r="G138" s="151" t="s">
        <v>229</v>
      </c>
      <c r="H138" s="152">
        <v>53.512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42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151</v>
      </c>
      <c r="AT138" s="160" t="s">
        <v>147</v>
      </c>
      <c r="AU138" s="160" t="s">
        <v>152</v>
      </c>
      <c r="AY138" s="14" t="s">
        <v>144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152</v>
      </c>
      <c r="BK138" s="161">
        <f t="shared" si="9"/>
        <v>0</v>
      </c>
      <c r="BL138" s="14" t="s">
        <v>151</v>
      </c>
      <c r="BM138" s="160" t="s">
        <v>766</v>
      </c>
    </row>
    <row r="139" spans="1:65" s="2" customFormat="1" ht="24.2" customHeight="1">
      <c r="A139" s="29"/>
      <c r="B139" s="147"/>
      <c r="C139" s="148" t="s">
        <v>198</v>
      </c>
      <c r="D139" s="148" t="s">
        <v>147</v>
      </c>
      <c r="E139" s="149" t="s">
        <v>767</v>
      </c>
      <c r="F139" s="150" t="s">
        <v>768</v>
      </c>
      <c r="G139" s="151" t="s">
        <v>354</v>
      </c>
      <c r="H139" s="152">
        <v>10.218999999999999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42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151</v>
      </c>
      <c r="AT139" s="160" t="s">
        <v>147</v>
      </c>
      <c r="AU139" s="160" t="s">
        <v>152</v>
      </c>
      <c r="AY139" s="14" t="s">
        <v>144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152</v>
      </c>
      <c r="BK139" s="161">
        <f t="shared" si="9"/>
        <v>0</v>
      </c>
      <c r="BL139" s="14" t="s">
        <v>151</v>
      </c>
      <c r="BM139" s="160" t="s">
        <v>769</v>
      </c>
    </row>
    <row r="140" spans="1:65" s="2" customFormat="1" ht="24.2" customHeight="1">
      <c r="A140" s="29"/>
      <c r="B140" s="147"/>
      <c r="C140" s="148" t="s">
        <v>202</v>
      </c>
      <c r="D140" s="148" t="s">
        <v>147</v>
      </c>
      <c r="E140" s="149" t="s">
        <v>770</v>
      </c>
      <c r="F140" s="150" t="s">
        <v>771</v>
      </c>
      <c r="G140" s="151" t="s">
        <v>354</v>
      </c>
      <c r="H140" s="152">
        <v>0.39300000000000002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42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151</v>
      </c>
      <c r="AT140" s="160" t="s">
        <v>147</v>
      </c>
      <c r="AU140" s="160" t="s">
        <v>152</v>
      </c>
      <c r="AY140" s="14" t="s">
        <v>144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152</v>
      </c>
      <c r="BK140" s="161">
        <f t="shared" si="9"/>
        <v>0</v>
      </c>
      <c r="BL140" s="14" t="s">
        <v>151</v>
      </c>
      <c r="BM140" s="160" t="s">
        <v>772</v>
      </c>
    </row>
    <row r="141" spans="1:65" s="2" customFormat="1" ht="16.5" customHeight="1">
      <c r="A141" s="29"/>
      <c r="B141" s="147"/>
      <c r="C141" s="162" t="s">
        <v>206</v>
      </c>
      <c r="D141" s="162" t="s">
        <v>263</v>
      </c>
      <c r="E141" s="163" t="s">
        <v>773</v>
      </c>
      <c r="F141" s="164" t="s">
        <v>774</v>
      </c>
      <c r="G141" s="165" t="s">
        <v>229</v>
      </c>
      <c r="H141" s="166">
        <v>0.747</v>
      </c>
      <c r="I141" s="167"/>
      <c r="J141" s="168">
        <f t="shared" si="0"/>
        <v>0</v>
      </c>
      <c r="K141" s="169"/>
      <c r="L141" s="170"/>
      <c r="M141" s="171" t="s">
        <v>1</v>
      </c>
      <c r="N141" s="172" t="s">
        <v>42</v>
      </c>
      <c r="O141" s="58"/>
      <c r="P141" s="158">
        <f t="shared" si="1"/>
        <v>0</v>
      </c>
      <c r="Q141" s="158">
        <v>1</v>
      </c>
      <c r="R141" s="158">
        <f t="shared" si="2"/>
        <v>0.747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175</v>
      </c>
      <c r="AT141" s="160" t="s">
        <v>263</v>
      </c>
      <c r="AU141" s="160" t="s">
        <v>152</v>
      </c>
      <c r="AY141" s="14" t="s">
        <v>144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152</v>
      </c>
      <c r="BK141" s="161">
        <f t="shared" si="9"/>
        <v>0</v>
      </c>
      <c r="BL141" s="14" t="s">
        <v>151</v>
      </c>
      <c r="BM141" s="160" t="s">
        <v>775</v>
      </c>
    </row>
    <row r="142" spans="1:65" s="2" customFormat="1" ht="24.2" customHeight="1">
      <c r="A142" s="29"/>
      <c r="B142" s="147"/>
      <c r="C142" s="148" t="s">
        <v>210</v>
      </c>
      <c r="D142" s="148" t="s">
        <v>147</v>
      </c>
      <c r="E142" s="149" t="s">
        <v>776</v>
      </c>
      <c r="F142" s="150" t="s">
        <v>777</v>
      </c>
      <c r="G142" s="151" t="s">
        <v>354</v>
      </c>
      <c r="H142" s="152">
        <v>9.4209999999999994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42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151</v>
      </c>
      <c r="AT142" s="160" t="s">
        <v>147</v>
      </c>
      <c r="AU142" s="160" t="s">
        <v>152</v>
      </c>
      <c r="AY142" s="14" t="s">
        <v>144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152</v>
      </c>
      <c r="BK142" s="161">
        <f t="shared" si="9"/>
        <v>0</v>
      </c>
      <c r="BL142" s="14" t="s">
        <v>151</v>
      </c>
      <c r="BM142" s="160" t="s">
        <v>778</v>
      </c>
    </row>
    <row r="143" spans="1:65" s="12" customFormat="1" ht="22.9" customHeight="1">
      <c r="B143" s="134"/>
      <c r="D143" s="135" t="s">
        <v>75</v>
      </c>
      <c r="E143" s="145" t="s">
        <v>152</v>
      </c>
      <c r="F143" s="145" t="s">
        <v>779</v>
      </c>
      <c r="I143" s="137"/>
      <c r="J143" s="146">
        <f>BK143</f>
        <v>0</v>
      </c>
      <c r="L143" s="134"/>
      <c r="M143" s="139"/>
      <c r="N143" s="140"/>
      <c r="O143" s="140"/>
      <c r="P143" s="141">
        <f>P144</f>
        <v>0</v>
      </c>
      <c r="Q143" s="140"/>
      <c r="R143" s="141">
        <f>R144</f>
        <v>41.182200000000002</v>
      </c>
      <c r="S143" s="140"/>
      <c r="T143" s="142">
        <f>T144</f>
        <v>0</v>
      </c>
      <c r="AR143" s="135" t="s">
        <v>84</v>
      </c>
      <c r="AT143" s="143" t="s">
        <v>75</v>
      </c>
      <c r="AU143" s="143" t="s">
        <v>84</v>
      </c>
      <c r="AY143" s="135" t="s">
        <v>144</v>
      </c>
      <c r="BK143" s="144">
        <f>BK144</f>
        <v>0</v>
      </c>
    </row>
    <row r="144" spans="1:65" s="2" customFormat="1" ht="24.2" customHeight="1">
      <c r="A144" s="29"/>
      <c r="B144" s="147"/>
      <c r="C144" s="148" t="s">
        <v>215</v>
      </c>
      <c r="D144" s="148" t="s">
        <v>147</v>
      </c>
      <c r="E144" s="149" t="s">
        <v>780</v>
      </c>
      <c r="F144" s="150" t="s">
        <v>781</v>
      </c>
      <c r="G144" s="151" t="s">
        <v>354</v>
      </c>
      <c r="H144" s="152">
        <v>20.55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42</v>
      </c>
      <c r="O144" s="58"/>
      <c r="P144" s="158">
        <f>O144*H144</f>
        <v>0</v>
      </c>
      <c r="Q144" s="158">
        <v>2.004</v>
      </c>
      <c r="R144" s="158">
        <f>Q144*H144</f>
        <v>41.182200000000002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151</v>
      </c>
      <c r="AT144" s="160" t="s">
        <v>147</v>
      </c>
      <c r="AU144" s="160" t="s">
        <v>152</v>
      </c>
      <c r="AY144" s="14" t="s">
        <v>144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152</v>
      </c>
      <c r="BK144" s="161">
        <f>ROUND(I144*H144,2)</f>
        <v>0</v>
      </c>
      <c r="BL144" s="14" t="s">
        <v>151</v>
      </c>
      <c r="BM144" s="160" t="s">
        <v>782</v>
      </c>
    </row>
    <row r="145" spans="1:65" s="12" customFormat="1" ht="22.9" customHeight="1">
      <c r="B145" s="134"/>
      <c r="D145" s="135" t="s">
        <v>75</v>
      </c>
      <c r="E145" s="145" t="s">
        <v>175</v>
      </c>
      <c r="F145" s="145" t="s">
        <v>783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SUM(P146:P165)</f>
        <v>0</v>
      </c>
      <c r="Q145" s="140"/>
      <c r="R145" s="141">
        <f>SUM(R146:R165)</f>
        <v>6.138501999999999</v>
      </c>
      <c r="S145" s="140"/>
      <c r="T145" s="142">
        <f>SUM(T146:T165)</f>
        <v>0</v>
      </c>
      <c r="AR145" s="135" t="s">
        <v>84</v>
      </c>
      <c r="AT145" s="143" t="s">
        <v>75</v>
      </c>
      <c r="AU145" s="143" t="s">
        <v>84</v>
      </c>
      <c r="AY145" s="135" t="s">
        <v>144</v>
      </c>
      <c r="BK145" s="144">
        <f>SUM(BK146:BK165)</f>
        <v>0</v>
      </c>
    </row>
    <row r="146" spans="1:65" s="2" customFormat="1" ht="24.2" customHeight="1">
      <c r="A146" s="29"/>
      <c r="B146" s="147"/>
      <c r="C146" s="148" t="s">
        <v>219</v>
      </c>
      <c r="D146" s="148" t="s">
        <v>147</v>
      </c>
      <c r="E146" s="149" t="s">
        <v>784</v>
      </c>
      <c r="F146" s="150" t="s">
        <v>785</v>
      </c>
      <c r="G146" s="151" t="s">
        <v>213</v>
      </c>
      <c r="H146" s="152">
        <v>42</v>
      </c>
      <c r="I146" s="153"/>
      <c r="J146" s="154">
        <f t="shared" ref="J146:J165" si="10">ROUND(I146*H146,2)</f>
        <v>0</v>
      </c>
      <c r="K146" s="155"/>
      <c r="L146" s="30"/>
      <c r="M146" s="156" t="s">
        <v>1</v>
      </c>
      <c r="N146" s="157" t="s">
        <v>42</v>
      </c>
      <c r="O146" s="58"/>
      <c r="P146" s="158">
        <f t="shared" ref="P146:P165" si="11">O146*H146</f>
        <v>0</v>
      </c>
      <c r="Q146" s="158">
        <v>7.9999999999999996E-6</v>
      </c>
      <c r="R146" s="158">
        <f t="shared" ref="R146:R165" si="12">Q146*H146</f>
        <v>3.3599999999999998E-4</v>
      </c>
      <c r="S146" s="158">
        <v>0</v>
      </c>
      <c r="T146" s="159">
        <f t="shared" ref="T146:T165" si="13"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151</v>
      </c>
      <c r="AT146" s="160" t="s">
        <v>147</v>
      </c>
      <c r="AU146" s="160" t="s">
        <v>152</v>
      </c>
      <c r="AY146" s="14" t="s">
        <v>144</v>
      </c>
      <c r="BE146" s="161">
        <f t="shared" ref="BE146:BE165" si="14">IF(N146="základná",J146,0)</f>
        <v>0</v>
      </c>
      <c r="BF146" s="161">
        <f t="shared" ref="BF146:BF165" si="15">IF(N146="znížená",J146,0)</f>
        <v>0</v>
      </c>
      <c r="BG146" s="161">
        <f t="shared" ref="BG146:BG165" si="16">IF(N146="zákl. prenesená",J146,0)</f>
        <v>0</v>
      </c>
      <c r="BH146" s="161">
        <f t="shared" ref="BH146:BH165" si="17">IF(N146="zníž. prenesená",J146,0)</f>
        <v>0</v>
      </c>
      <c r="BI146" s="161">
        <f t="shared" ref="BI146:BI165" si="18">IF(N146="nulová",J146,0)</f>
        <v>0</v>
      </c>
      <c r="BJ146" s="14" t="s">
        <v>152</v>
      </c>
      <c r="BK146" s="161">
        <f t="shared" ref="BK146:BK165" si="19">ROUND(I146*H146,2)</f>
        <v>0</v>
      </c>
      <c r="BL146" s="14" t="s">
        <v>151</v>
      </c>
      <c r="BM146" s="160" t="s">
        <v>786</v>
      </c>
    </row>
    <row r="147" spans="1:65" s="2" customFormat="1" ht="21.75" customHeight="1">
      <c r="A147" s="29"/>
      <c r="B147" s="147"/>
      <c r="C147" s="162" t="s">
        <v>7</v>
      </c>
      <c r="D147" s="162" t="s">
        <v>263</v>
      </c>
      <c r="E147" s="163" t="s">
        <v>787</v>
      </c>
      <c r="F147" s="164" t="s">
        <v>788</v>
      </c>
      <c r="G147" s="165" t="s">
        <v>260</v>
      </c>
      <c r="H147" s="166">
        <v>7</v>
      </c>
      <c r="I147" s="167"/>
      <c r="J147" s="168">
        <f t="shared" si="10"/>
        <v>0</v>
      </c>
      <c r="K147" s="169"/>
      <c r="L147" s="170"/>
      <c r="M147" s="171" t="s">
        <v>1</v>
      </c>
      <c r="N147" s="172" t="s">
        <v>42</v>
      </c>
      <c r="O147" s="58"/>
      <c r="P147" s="158">
        <f t="shared" si="11"/>
        <v>0</v>
      </c>
      <c r="Q147" s="158">
        <v>6.8599999999999998E-3</v>
      </c>
      <c r="R147" s="158">
        <f t="shared" si="12"/>
        <v>4.802E-2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175</v>
      </c>
      <c r="AT147" s="160" t="s">
        <v>263</v>
      </c>
      <c r="AU147" s="160" t="s">
        <v>152</v>
      </c>
      <c r="AY147" s="14" t="s">
        <v>144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152</v>
      </c>
      <c r="BK147" s="161">
        <f t="shared" si="19"/>
        <v>0</v>
      </c>
      <c r="BL147" s="14" t="s">
        <v>151</v>
      </c>
      <c r="BM147" s="160" t="s">
        <v>789</v>
      </c>
    </row>
    <row r="148" spans="1:65" s="2" customFormat="1" ht="21.75" customHeight="1">
      <c r="A148" s="29"/>
      <c r="B148" s="147"/>
      <c r="C148" s="162" t="s">
        <v>226</v>
      </c>
      <c r="D148" s="162" t="s">
        <v>263</v>
      </c>
      <c r="E148" s="163" t="s">
        <v>790</v>
      </c>
      <c r="F148" s="164" t="s">
        <v>791</v>
      </c>
      <c r="G148" s="165" t="s">
        <v>260</v>
      </c>
      <c r="H148" s="166">
        <v>3</v>
      </c>
      <c r="I148" s="167"/>
      <c r="J148" s="168">
        <f t="shared" si="10"/>
        <v>0</v>
      </c>
      <c r="K148" s="169"/>
      <c r="L148" s="170"/>
      <c r="M148" s="171" t="s">
        <v>1</v>
      </c>
      <c r="N148" s="172" t="s">
        <v>42</v>
      </c>
      <c r="O148" s="58"/>
      <c r="P148" s="158">
        <f t="shared" si="11"/>
        <v>0</v>
      </c>
      <c r="Q148" s="158">
        <v>3.0300000000000001E-3</v>
      </c>
      <c r="R148" s="158">
        <f t="shared" si="12"/>
        <v>9.0900000000000009E-3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175</v>
      </c>
      <c r="AT148" s="160" t="s">
        <v>263</v>
      </c>
      <c r="AU148" s="160" t="s">
        <v>152</v>
      </c>
      <c r="AY148" s="14" t="s">
        <v>144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152</v>
      </c>
      <c r="BK148" s="161">
        <f t="shared" si="19"/>
        <v>0</v>
      </c>
      <c r="BL148" s="14" t="s">
        <v>151</v>
      </c>
      <c r="BM148" s="160" t="s">
        <v>792</v>
      </c>
    </row>
    <row r="149" spans="1:65" s="2" customFormat="1" ht="21.75" customHeight="1">
      <c r="A149" s="29"/>
      <c r="B149" s="147"/>
      <c r="C149" s="162" t="s">
        <v>231</v>
      </c>
      <c r="D149" s="162" t="s">
        <v>263</v>
      </c>
      <c r="E149" s="163" t="s">
        <v>793</v>
      </c>
      <c r="F149" s="164" t="s">
        <v>794</v>
      </c>
      <c r="G149" s="165" t="s">
        <v>260</v>
      </c>
      <c r="H149" s="166">
        <v>2</v>
      </c>
      <c r="I149" s="167"/>
      <c r="J149" s="168">
        <f t="shared" si="10"/>
        <v>0</v>
      </c>
      <c r="K149" s="169"/>
      <c r="L149" s="170"/>
      <c r="M149" s="171" t="s">
        <v>1</v>
      </c>
      <c r="N149" s="172" t="s">
        <v>42</v>
      </c>
      <c r="O149" s="58"/>
      <c r="P149" s="158">
        <f t="shared" si="11"/>
        <v>0</v>
      </c>
      <c r="Q149" s="158">
        <v>1.58E-3</v>
      </c>
      <c r="R149" s="158">
        <f t="shared" si="12"/>
        <v>3.16E-3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175</v>
      </c>
      <c r="AT149" s="160" t="s">
        <v>263</v>
      </c>
      <c r="AU149" s="160" t="s">
        <v>152</v>
      </c>
      <c r="AY149" s="14" t="s">
        <v>144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152</v>
      </c>
      <c r="BK149" s="161">
        <f t="shared" si="19"/>
        <v>0</v>
      </c>
      <c r="BL149" s="14" t="s">
        <v>151</v>
      </c>
      <c r="BM149" s="160" t="s">
        <v>795</v>
      </c>
    </row>
    <row r="150" spans="1:65" s="2" customFormat="1" ht="16.5" customHeight="1">
      <c r="A150" s="29"/>
      <c r="B150" s="147"/>
      <c r="C150" s="148" t="s">
        <v>235</v>
      </c>
      <c r="D150" s="148" t="s">
        <v>147</v>
      </c>
      <c r="E150" s="149" t="s">
        <v>796</v>
      </c>
      <c r="F150" s="150" t="s">
        <v>797</v>
      </c>
      <c r="G150" s="151" t="s">
        <v>260</v>
      </c>
      <c r="H150" s="152">
        <v>14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42</v>
      </c>
      <c r="O150" s="58"/>
      <c r="P150" s="158">
        <f t="shared" si="11"/>
        <v>0</v>
      </c>
      <c r="Q150" s="158">
        <v>4.3999999999999999E-5</v>
      </c>
      <c r="R150" s="158">
        <f t="shared" si="12"/>
        <v>6.1600000000000001E-4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151</v>
      </c>
      <c r="AT150" s="160" t="s">
        <v>147</v>
      </c>
      <c r="AU150" s="160" t="s">
        <v>152</v>
      </c>
      <c r="AY150" s="14" t="s">
        <v>144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152</v>
      </c>
      <c r="BK150" s="161">
        <f t="shared" si="19"/>
        <v>0</v>
      </c>
      <c r="BL150" s="14" t="s">
        <v>151</v>
      </c>
      <c r="BM150" s="160" t="s">
        <v>798</v>
      </c>
    </row>
    <row r="151" spans="1:65" s="2" customFormat="1" ht="16.5" customHeight="1">
      <c r="A151" s="29"/>
      <c r="B151" s="147"/>
      <c r="C151" s="162" t="s">
        <v>239</v>
      </c>
      <c r="D151" s="162" t="s">
        <v>263</v>
      </c>
      <c r="E151" s="163" t="s">
        <v>799</v>
      </c>
      <c r="F151" s="164" t="s">
        <v>800</v>
      </c>
      <c r="G151" s="165" t="s">
        <v>260</v>
      </c>
      <c r="H151" s="166">
        <v>3</v>
      </c>
      <c r="I151" s="167"/>
      <c r="J151" s="168">
        <f t="shared" si="10"/>
        <v>0</v>
      </c>
      <c r="K151" s="169"/>
      <c r="L151" s="170"/>
      <c r="M151" s="171" t="s">
        <v>1</v>
      </c>
      <c r="N151" s="172" t="s">
        <v>42</v>
      </c>
      <c r="O151" s="58"/>
      <c r="P151" s="158">
        <f t="shared" si="11"/>
        <v>0</v>
      </c>
      <c r="Q151" s="158">
        <v>2.7999999999999998E-4</v>
      </c>
      <c r="R151" s="158">
        <f t="shared" si="12"/>
        <v>8.3999999999999993E-4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175</v>
      </c>
      <c r="AT151" s="160" t="s">
        <v>263</v>
      </c>
      <c r="AU151" s="160" t="s">
        <v>152</v>
      </c>
      <c r="AY151" s="14" t="s">
        <v>144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152</v>
      </c>
      <c r="BK151" s="161">
        <f t="shared" si="19"/>
        <v>0</v>
      </c>
      <c r="BL151" s="14" t="s">
        <v>151</v>
      </c>
      <c r="BM151" s="160" t="s">
        <v>801</v>
      </c>
    </row>
    <row r="152" spans="1:65" s="2" customFormat="1" ht="16.5" customHeight="1">
      <c r="A152" s="29"/>
      <c r="B152" s="147"/>
      <c r="C152" s="162" t="s">
        <v>243</v>
      </c>
      <c r="D152" s="162" t="s">
        <v>263</v>
      </c>
      <c r="E152" s="163" t="s">
        <v>802</v>
      </c>
      <c r="F152" s="164" t="s">
        <v>803</v>
      </c>
      <c r="G152" s="165" t="s">
        <v>260</v>
      </c>
      <c r="H152" s="166">
        <v>5</v>
      </c>
      <c r="I152" s="167"/>
      <c r="J152" s="168">
        <f t="shared" si="10"/>
        <v>0</v>
      </c>
      <c r="K152" s="169"/>
      <c r="L152" s="170"/>
      <c r="M152" s="171" t="s">
        <v>1</v>
      </c>
      <c r="N152" s="172" t="s">
        <v>42</v>
      </c>
      <c r="O152" s="58"/>
      <c r="P152" s="158">
        <f t="shared" si="11"/>
        <v>0</v>
      </c>
      <c r="Q152" s="158">
        <v>3.1E-4</v>
      </c>
      <c r="R152" s="158">
        <f t="shared" si="12"/>
        <v>1.5499999999999999E-3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175</v>
      </c>
      <c r="AT152" s="160" t="s">
        <v>263</v>
      </c>
      <c r="AU152" s="160" t="s">
        <v>152</v>
      </c>
      <c r="AY152" s="14" t="s">
        <v>144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152</v>
      </c>
      <c r="BK152" s="161">
        <f t="shared" si="19"/>
        <v>0</v>
      </c>
      <c r="BL152" s="14" t="s">
        <v>151</v>
      </c>
      <c r="BM152" s="160" t="s">
        <v>804</v>
      </c>
    </row>
    <row r="153" spans="1:65" s="2" customFormat="1" ht="16.5" customHeight="1">
      <c r="A153" s="29"/>
      <c r="B153" s="147"/>
      <c r="C153" s="162" t="s">
        <v>249</v>
      </c>
      <c r="D153" s="162" t="s">
        <v>263</v>
      </c>
      <c r="E153" s="163" t="s">
        <v>805</v>
      </c>
      <c r="F153" s="164" t="s">
        <v>806</v>
      </c>
      <c r="G153" s="165" t="s">
        <v>260</v>
      </c>
      <c r="H153" s="166">
        <v>6</v>
      </c>
      <c r="I153" s="167"/>
      <c r="J153" s="168">
        <f t="shared" si="10"/>
        <v>0</v>
      </c>
      <c r="K153" s="169"/>
      <c r="L153" s="170"/>
      <c r="M153" s="171" t="s">
        <v>1</v>
      </c>
      <c r="N153" s="172" t="s">
        <v>42</v>
      </c>
      <c r="O153" s="58"/>
      <c r="P153" s="158">
        <f t="shared" si="11"/>
        <v>0</v>
      </c>
      <c r="Q153" s="158">
        <v>4.0000000000000002E-4</v>
      </c>
      <c r="R153" s="158">
        <f t="shared" si="12"/>
        <v>2.4000000000000002E-3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175</v>
      </c>
      <c r="AT153" s="160" t="s">
        <v>263</v>
      </c>
      <c r="AU153" s="160" t="s">
        <v>152</v>
      </c>
      <c r="AY153" s="14" t="s">
        <v>144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152</v>
      </c>
      <c r="BK153" s="161">
        <f t="shared" si="19"/>
        <v>0</v>
      </c>
      <c r="BL153" s="14" t="s">
        <v>151</v>
      </c>
      <c r="BM153" s="160" t="s">
        <v>807</v>
      </c>
    </row>
    <row r="154" spans="1:65" s="2" customFormat="1" ht="16.5" customHeight="1">
      <c r="A154" s="29"/>
      <c r="B154" s="147"/>
      <c r="C154" s="148" t="s">
        <v>257</v>
      </c>
      <c r="D154" s="148" t="s">
        <v>147</v>
      </c>
      <c r="E154" s="149" t="s">
        <v>808</v>
      </c>
      <c r="F154" s="150" t="s">
        <v>809</v>
      </c>
      <c r="G154" s="151" t="s">
        <v>260</v>
      </c>
      <c r="H154" s="152">
        <v>2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42</v>
      </c>
      <c r="O154" s="58"/>
      <c r="P154" s="158">
        <f t="shared" si="11"/>
        <v>0</v>
      </c>
      <c r="Q154" s="158">
        <v>4.3999999999999999E-5</v>
      </c>
      <c r="R154" s="158">
        <f t="shared" si="12"/>
        <v>8.7999999999999998E-5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151</v>
      </c>
      <c r="AT154" s="160" t="s">
        <v>147</v>
      </c>
      <c r="AU154" s="160" t="s">
        <v>152</v>
      </c>
      <c r="AY154" s="14" t="s">
        <v>144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152</v>
      </c>
      <c r="BK154" s="161">
        <f t="shared" si="19"/>
        <v>0</v>
      </c>
      <c r="BL154" s="14" t="s">
        <v>151</v>
      </c>
      <c r="BM154" s="160" t="s">
        <v>810</v>
      </c>
    </row>
    <row r="155" spans="1:65" s="2" customFormat="1" ht="16.5" customHeight="1">
      <c r="A155" s="29"/>
      <c r="B155" s="147"/>
      <c r="C155" s="162" t="s">
        <v>262</v>
      </c>
      <c r="D155" s="162" t="s">
        <v>263</v>
      </c>
      <c r="E155" s="163" t="s">
        <v>811</v>
      </c>
      <c r="F155" s="164" t="s">
        <v>812</v>
      </c>
      <c r="G155" s="165" t="s">
        <v>260</v>
      </c>
      <c r="H155" s="166">
        <v>2</v>
      </c>
      <c r="I155" s="167"/>
      <c r="J155" s="168">
        <f t="shared" si="10"/>
        <v>0</v>
      </c>
      <c r="K155" s="169"/>
      <c r="L155" s="170"/>
      <c r="M155" s="171" t="s">
        <v>1</v>
      </c>
      <c r="N155" s="172" t="s">
        <v>42</v>
      </c>
      <c r="O155" s="58"/>
      <c r="P155" s="158">
        <f t="shared" si="11"/>
        <v>0</v>
      </c>
      <c r="Q155" s="158">
        <v>8.0999999999999996E-4</v>
      </c>
      <c r="R155" s="158">
        <f t="shared" si="12"/>
        <v>1.6199999999999999E-3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175</v>
      </c>
      <c r="AT155" s="160" t="s">
        <v>263</v>
      </c>
      <c r="AU155" s="160" t="s">
        <v>152</v>
      </c>
      <c r="AY155" s="14" t="s">
        <v>144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152</v>
      </c>
      <c r="BK155" s="161">
        <f t="shared" si="19"/>
        <v>0</v>
      </c>
      <c r="BL155" s="14" t="s">
        <v>151</v>
      </c>
      <c r="BM155" s="160" t="s">
        <v>813</v>
      </c>
    </row>
    <row r="156" spans="1:65" s="2" customFormat="1" ht="24.2" customHeight="1">
      <c r="A156" s="29"/>
      <c r="B156" s="147"/>
      <c r="C156" s="148" t="s">
        <v>268</v>
      </c>
      <c r="D156" s="148" t="s">
        <v>147</v>
      </c>
      <c r="E156" s="149" t="s">
        <v>814</v>
      </c>
      <c r="F156" s="150" t="s">
        <v>815</v>
      </c>
      <c r="G156" s="151" t="s">
        <v>260</v>
      </c>
      <c r="H156" s="152">
        <v>5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42</v>
      </c>
      <c r="O156" s="58"/>
      <c r="P156" s="158">
        <f t="shared" si="11"/>
        <v>0</v>
      </c>
      <c r="Q156" s="158">
        <v>1.6562E-2</v>
      </c>
      <c r="R156" s="158">
        <f t="shared" si="12"/>
        <v>8.2809999999999995E-2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151</v>
      </c>
      <c r="AT156" s="160" t="s">
        <v>147</v>
      </c>
      <c r="AU156" s="160" t="s">
        <v>152</v>
      </c>
      <c r="AY156" s="14" t="s">
        <v>144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152</v>
      </c>
      <c r="BK156" s="161">
        <f t="shared" si="19"/>
        <v>0</v>
      </c>
      <c r="BL156" s="14" t="s">
        <v>151</v>
      </c>
      <c r="BM156" s="160" t="s">
        <v>816</v>
      </c>
    </row>
    <row r="157" spans="1:65" s="2" customFormat="1" ht="24.2" customHeight="1">
      <c r="A157" s="29"/>
      <c r="B157" s="147"/>
      <c r="C157" s="162" t="s">
        <v>398</v>
      </c>
      <c r="D157" s="162" t="s">
        <v>263</v>
      </c>
      <c r="E157" s="163" t="s">
        <v>817</v>
      </c>
      <c r="F157" s="164" t="s">
        <v>818</v>
      </c>
      <c r="G157" s="165" t="s">
        <v>260</v>
      </c>
      <c r="H157" s="166">
        <v>4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42</v>
      </c>
      <c r="O157" s="58"/>
      <c r="P157" s="158">
        <f t="shared" si="11"/>
        <v>0</v>
      </c>
      <c r="Q157" s="158">
        <v>1</v>
      </c>
      <c r="R157" s="158">
        <f t="shared" si="12"/>
        <v>4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175</v>
      </c>
      <c r="AT157" s="160" t="s">
        <v>263</v>
      </c>
      <c r="AU157" s="160" t="s">
        <v>152</v>
      </c>
      <c r="AY157" s="14" t="s">
        <v>144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152</v>
      </c>
      <c r="BK157" s="161">
        <f t="shared" si="19"/>
        <v>0</v>
      </c>
      <c r="BL157" s="14" t="s">
        <v>151</v>
      </c>
      <c r="BM157" s="160" t="s">
        <v>819</v>
      </c>
    </row>
    <row r="158" spans="1:65" s="2" customFormat="1" ht="37.9" customHeight="1">
      <c r="A158" s="29"/>
      <c r="B158" s="147"/>
      <c r="C158" s="162" t="s">
        <v>402</v>
      </c>
      <c r="D158" s="162" t="s">
        <v>263</v>
      </c>
      <c r="E158" s="163" t="s">
        <v>820</v>
      </c>
      <c r="F158" s="164" t="s">
        <v>821</v>
      </c>
      <c r="G158" s="165" t="s">
        <v>260</v>
      </c>
      <c r="H158" s="166">
        <v>1</v>
      </c>
      <c r="I158" s="167"/>
      <c r="J158" s="168">
        <f t="shared" si="10"/>
        <v>0</v>
      </c>
      <c r="K158" s="169"/>
      <c r="L158" s="170"/>
      <c r="M158" s="171" t="s">
        <v>1</v>
      </c>
      <c r="N158" s="172" t="s">
        <v>42</v>
      </c>
      <c r="O158" s="58"/>
      <c r="P158" s="158">
        <f t="shared" si="11"/>
        <v>0</v>
      </c>
      <c r="Q158" s="158">
        <v>0.58499999999999996</v>
      </c>
      <c r="R158" s="158">
        <f t="shared" si="12"/>
        <v>0.58499999999999996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175</v>
      </c>
      <c r="AT158" s="160" t="s">
        <v>263</v>
      </c>
      <c r="AU158" s="160" t="s">
        <v>152</v>
      </c>
      <c r="AY158" s="14" t="s">
        <v>144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152</v>
      </c>
      <c r="BK158" s="161">
        <f t="shared" si="19"/>
        <v>0</v>
      </c>
      <c r="BL158" s="14" t="s">
        <v>151</v>
      </c>
      <c r="BM158" s="160" t="s">
        <v>822</v>
      </c>
    </row>
    <row r="159" spans="1:65" s="2" customFormat="1" ht="24.2" customHeight="1">
      <c r="A159" s="29"/>
      <c r="B159" s="147"/>
      <c r="C159" s="148" t="s">
        <v>266</v>
      </c>
      <c r="D159" s="148" t="s">
        <v>147</v>
      </c>
      <c r="E159" s="149" t="s">
        <v>823</v>
      </c>
      <c r="F159" s="150" t="s">
        <v>824</v>
      </c>
      <c r="G159" s="151" t="s">
        <v>260</v>
      </c>
      <c r="H159" s="152">
        <v>1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42</v>
      </c>
      <c r="O159" s="58"/>
      <c r="P159" s="158">
        <f t="shared" si="11"/>
        <v>0</v>
      </c>
      <c r="Q159" s="158">
        <v>3.5027999999999997E-2</v>
      </c>
      <c r="R159" s="158">
        <f t="shared" si="12"/>
        <v>3.5027999999999997E-2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151</v>
      </c>
      <c r="AT159" s="160" t="s">
        <v>147</v>
      </c>
      <c r="AU159" s="160" t="s">
        <v>152</v>
      </c>
      <c r="AY159" s="14" t="s">
        <v>144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152</v>
      </c>
      <c r="BK159" s="161">
        <f t="shared" si="19"/>
        <v>0</v>
      </c>
      <c r="BL159" s="14" t="s">
        <v>151</v>
      </c>
      <c r="BM159" s="160" t="s">
        <v>825</v>
      </c>
    </row>
    <row r="160" spans="1:65" s="2" customFormat="1" ht="24.2" customHeight="1">
      <c r="A160" s="29"/>
      <c r="B160" s="147"/>
      <c r="C160" s="162" t="s">
        <v>409</v>
      </c>
      <c r="D160" s="162" t="s">
        <v>263</v>
      </c>
      <c r="E160" s="163" t="s">
        <v>826</v>
      </c>
      <c r="F160" s="164" t="s">
        <v>827</v>
      </c>
      <c r="G160" s="165" t="s">
        <v>260</v>
      </c>
      <c r="H160" s="166">
        <v>1</v>
      </c>
      <c r="I160" s="167"/>
      <c r="J160" s="168">
        <f t="shared" si="10"/>
        <v>0</v>
      </c>
      <c r="K160" s="169"/>
      <c r="L160" s="170"/>
      <c r="M160" s="171" t="s">
        <v>1</v>
      </c>
      <c r="N160" s="172" t="s">
        <v>42</v>
      </c>
      <c r="O160" s="58"/>
      <c r="P160" s="158">
        <f t="shared" si="11"/>
        <v>0</v>
      </c>
      <c r="Q160" s="158">
        <v>0.15229999999999999</v>
      </c>
      <c r="R160" s="158">
        <f t="shared" si="12"/>
        <v>0.15229999999999999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175</v>
      </c>
      <c r="AT160" s="160" t="s">
        <v>263</v>
      </c>
      <c r="AU160" s="160" t="s">
        <v>152</v>
      </c>
      <c r="AY160" s="14" t="s">
        <v>144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152</v>
      </c>
      <c r="BK160" s="161">
        <f t="shared" si="19"/>
        <v>0</v>
      </c>
      <c r="BL160" s="14" t="s">
        <v>151</v>
      </c>
      <c r="BM160" s="160" t="s">
        <v>828</v>
      </c>
    </row>
    <row r="161" spans="1:65" s="2" customFormat="1" ht="24.2" customHeight="1">
      <c r="A161" s="29"/>
      <c r="B161" s="147"/>
      <c r="C161" s="148" t="s">
        <v>413</v>
      </c>
      <c r="D161" s="148" t="s">
        <v>147</v>
      </c>
      <c r="E161" s="149" t="s">
        <v>829</v>
      </c>
      <c r="F161" s="150" t="s">
        <v>830</v>
      </c>
      <c r="G161" s="151" t="s">
        <v>260</v>
      </c>
      <c r="H161" s="152">
        <v>1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42</v>
      </c>
      <c r="O161" s="58"/>
      <c r="P161" s="158">
        <f t="shared" si="11"/>
        <v>0</v>
      </c>
      <c r="Q161" s="158">
        <v>2.7244000000000001E-2</v>
      </c>
      <c r="R161" s="158">
        <f t="shared" si="12"/>
        <v>2.7244000000000001E-2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151</v>
      </c>
      <c r="AT161" s="160" t="s">
        <v>147</v>
      </c>
      <c r="AU161" s="160" t="s">
        <v>152</v>
      </c>
      <c r="AY161" s="14" t="s">
        <v>144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152</v>
      </c>
      <c r="BK161" s="161">
        <f t="shared" si="19"/>
        <v>0</v>
      </c>
      <c r="BL161" s="14" t="s">
        <v>151</v>
      </c>
      <c r="BM161" s="160" t="s">
        <v>831</v>
      </c>
    </row>
    <row r="162" spans="1:65" s="2" customFormat="1" ht="33" customHeight="1">
      <c r="A162" s="29"/>
      <c r="B162" s="147"/>
      <c r="C162" s="162" t="s">
        <v>417</v>
      </c>
      <c r="D162" s="162" t="s">
        <v>263</v>
      </c>
      <c r="E162" s="163" t="s">
        <v>832</v>
      </c>
      <c r="F162" s="164" t="s">
        <v>833</v>
      </c>
      <c r="G162" s="165" t="s">
        <v>260</v>
      </c>
      <c r="H162" s="166">
        <v>1</v>
      </c>
      <c r="I162" s="167"/>
      <c r="J162" s="168">
        <f t="shared" si="10"/>
        <v>0</v>
      </c>
      <c r="K162" s="169"/>
      <c r="L162" s="170"/>
      <c r="M162" s="171" t="s">
        <v>1</v>
      </c>
      <c r="N162" s="172" t="s">
        <v>42</v>
      </c>
      <c r="O162" s="58"/>
      <c r="P162" s="158">
        <f t="shared" si="11"/>
        <v>0</v>
      </c>
      <c r="Q162" s="158">
        <v>1.1599999999999999</v>
      </c>
      <c r="R162" s="158">
        <f t="shared" si="12"/>
        <v>1.1599999999999999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175</v>
      </c>
      <c r="AT162" s="160" t="s">
        <v>263</v>
      </c>
      <c r="AU162" s="160" t="s">
        <v>152</v>
      </c>
      <c r="AY162" s="14" t="s">
        <v>144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152</v>
      </c>
      <c r="BK162" s="161">
        <f t="shared" si="19"/>
        <v>0</v>
      </c>
      <c r="BL162" s="14" t="s">
        <v>151</v>
      </c>
      <c r="BM162" s="160" t="s">
        <v>834</v>
      </c>
    </row>
    <row r="163" spans="1:65" s="2" customFormat="1" ht="24.2" customHeight="1">
      <c r="A163" s="29"/>
      <c r="B163" s="147"/>
      <c r="C163" s="148" t="s">
        <v>421</v>
      </c>
      <c r="D163" s="148" t="s">
        <v>147</v>
      </c>
      <c r="E163" s="149" t="s">
        <v>835</v>
      </c>
      <c r="F163" s="150" t="s">
        <v>836</v>
      </c>
      <c r="G163" s="151" t="s">
        <v>260</v>
      </c>
      <c r="H163" s="152">
        <v>1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42</v>
      </c>
      <c r="O163" s="58"/>
      <c r="P163" s="158">
        <f t="shared" si="11"/>
        <v>0</v>
      </c>
      <c r="Q163" s="158">
        <v>4.1999999999999997E-3</v>
      </c>
      <c r="R163" s="158">
        <f t="shared" si="12"/>
        <v>4.1999999999999997E-3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151</v>
      </c>
      <c r="AT163" s="160" t="s">
        <v>147</v>
      </c>
      <c r="AU163" s="160" t="s">
        <v>152</v>
      </c>
      <c r="AY163" s="14" t="s">
        <v>144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152</v>
      </c>
      <c r="BK163" s="161">
        <f t="shared" si="19"/>
        <v>0</v>
      </c>
      <c r="BL163" s="14" t="s">
        <v>151</v>
      </c>
      <c r="BM163" s="160" t="s">
        <v>837</v>
      </c>
    </row>
    <row r="164" spans="1:65" s="2" customFormat="1" ht="24.2" customHeight="1">
      <c r="A164" s="29"/>
      <c r="B164" s="147"/>
      <c r="C164" s="162" t="s">
        <v>425</v>
      </c>
      <c r="D164" s="162" t="s">
        <v>263</v>
      </c>
      <c r="E164" s="163" t="s">
        <v>838</v>
      </c>
      <c r="F164" s="164" t="s">
        <v>839</v>
      </c>
      <c r="G164" s="165" t="s">
        <v>260</v>
      </c>
      <c r="H164" s="166">
        <v>1</v>
      </c>
      <c r="I164" s="167"/>
      <c r="J164" s="168">
        <f t="shared" si="10"/>
        <v>0</v>
      </c>
      <c r="K164" s="169"/>
      <c r="L164" s="170"/>
      <c r="M164" s="171" t="s">
        <v>1</v>
      </c>
      <c r="N164" s="172" t="s">
        <v>42</v>
      </c>
      <c r="O164" s="58"/>
      <c r="P164" s="158">
        <f t="shared" si="11"/>
        <v>0</v>
      </c>
      <c r="Q164" s="158">
        <v>0.02</v>
      </c>
      <c r="R164" s="158">
        <f t="shared" si="12"/>
        <v>0.02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175</v>
      </c>
      <c r="AT164" s="160" t="s">
        <v>263</v>
      </c>
      <c r="AU164" s="160" t="s">
        <v>152</v>
      </c>
      <c r="AY164" s="14" t="s">
        <v>144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152</v>
      </c>
      <c r="BK164" s="161">
        <f t="shared" si="19"/>
        <v>0</v>
      </c>
      <c r="BL164" s="14" t="s">
        <v>151</v>
      </c>
      <c r="BM164" s="160" t="s">
        <v>840</v>
      </c>
    </row>
    <row r="165" spans="1:65" s="2" customFormat="1" ht="24.2" customHeight="1">
      <c r="A165" s="29"/>
      <c r="B165" s="147"/>
      <c r="C165" s="148" t="s">
        <v>429</v>
      </c>
      <c r="D165" s="148" t="s">
        <v>147</v>
      </c>
      <c r="E165" s="149" t="s">
        <v>841</v>
      </c>
      <c r="F165" s="150" t="s">
        <v>842</v>
      </c>
      <c r="G165" s="151" t="s">
        <v>213</v>
      </c>
      <c r="H165" s="152">
        <v>42</v>
      </c>
      <c r="I165" s="153"/>
      <c r="J165" s="154">
        <f t="shared" si="10"/>
        <v>0</v>
      </c>
      <c r="K165" s="155"/>
      <c r="L165" s="30"/>
      <c r="M165" s="156" t="s">
        <v>1</v>
      </c>
      <c r="N165" s="157" t="s">
        <v>42</v>
      </c>
      <c r="O165" s="58"/>
      <c r="P165" s="158">
        <f t="shared" si="11"/>
        <v>0</v>
      </c>
      <c r="Q165" s="158">
        <v>1E-4</v>
      </c>
      <c r="R165" s="158">
        <f t="shared" si="12"/>
        <v>4.2000000000000006E-3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151</v>
      </c>
      <c r="AT165" s="160" t="s">
        <v>147</v>
      </c>
      <c r="AU165" s="160" t="s">
        <v>152</v>
      </c>
      <c r="AY165" s="14" t="s">
        <v>144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152</v>
      </c>
      <c r="BK165" s="161">
        <f t="shared" si="19"/>
        <v>0</v>
      </c>
      <c r="BL165" s="14" t="s">
        <v>151</v>
      </c>
      <c r="BM165" s="160" t="s">
        <v>843</v>
      </c>
    </row>
    <row r="166" spans="1:65" s="12" customFormat="1" ht="22.9" customHeight="1">
      <c r="B166" s="134"/>
      <c r="D166" s="135" t="s">
        <v>75</v>
      </c>
      <c r="E166" s="145" t="s">
        <v>247</v>
      </c>
      <c r="F166" s="145" t="s">
        <v>248</v>
      </c>
      <c r="I166" s="137"/>
      <c r="J166" s="146">
        <f>BK166</f>
        <v>0</v>
      </c>
      <c r="L166" s="134"/>
      <c r="M166" s="139"/>
      <c r="N166" s="140"/>
      <c r="O166" s="140"/>
      <c r="P166" s="141">
        <f>P167</f>
        <v>0</v>
      </c>
      <c r="Q166" s="140"/>
      <c r="R166" s="141">
        <f>R167</f>
        <v>0</v>
      </c>
      <c r="S166" s="140"/>
      <c r="T166" s="142">
        <f>T167</f>
        <v>0</v>
      </c>
      <c r="AR166" s="135" t="s">
        <v>84</v>
      </c>
      <c r="AT166" s="143" t="s">
        <v>75</v>
      </c>
      <c r="AU166" s="143" t="s">
        <v>84</v>
      </c>
      <c r="AY166" s="135" t="s">
        <v>144</v>
      </c>
      <c r="BK166" s="144">
        <f>BK167</f>
        <v>0</v>
      </c>
    </row>
    <row r="167" spans="1:65" s="2" customFormat="1" ht="33" customHeight="1">
      <c r="A167" s="29"/>
      <c r="B167" s="147"/>
      <c r="C167" s="148" t="s">
        <v>433</v>
      </c>
      <c r="D167" s="148" t="s">
        <v>147</v>
      </c>
      <c r="E167" s="149" t="s">
        <v>844</v>
      </c>
      <c r="F167" s="150" t="s">
        <v>845</v>
      </c>
      <c r="G167" s="151" t="s">
        <v>229</v>
      </c>
      <c r="H167" s="152">
        <v>49.100999999999999</v>
      </c>
      <c r="I167" s="153"/>
      <c r="J167" s="154">
        <f>ROUND(I167*H167,2)</f>
        <v>0</v>
      </c>
      <c r="K167" s="155"/>
      <c r="L167" s="30"/>
      <c r="M167" s="156" t="s">
        <v>1</v>
      </c>
      <c r="N167" s="157" t="s">
        <v>42</v>
      </c>
      <c r="O167" s="58"/>
      <c r="P167" s="158">
        <f>O167*H167</f>
        <v>0</v>
      </c>
      <c r="Q167" s="158">
        <v>0</v>
      </c>
      <c r="R167" s="158">
        <f>Q167*H167</f>
        <v>0</v>
      </c>
      <c r="S167" s="158">
        <v>0</v>
      </c>
      <c r="T167" s="159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151</v>
      </c>
      <c r="AT167" s="160" t="s">
        <v>147</v>
      </c>
      <c r="AU167" s="160" t="s">
        <v>152</v>
      </c>
      <c r="AY167" s="14" t="s">
        <v>144</v>
      </c>
      <c r="BE167" s="161">
        <f>IF(N167="základná",J167,0)</f>
        <v>0</v>
      </c>
      <c r="BF167" s="161">
        <f>IF(N167="znížená",J167,0)</f>
        <v>0</v>
      </c>
      <c r="BG167" s="161">
        <f>IF(N167="zákl. prenesená",J167,0)</f>
        <v>0</v>
      </c>
      <c r="BH167" s="161">
        <f>IF(N167="zníž. prenesená",J167,0)</f>
        <v>0</v>
      </c>
      <c r="BI167" s="161">
        <f>IF(N167="nulová",J167,0)</f>
        <v>0</v>
      </c>
      <c r="BJ167" s="14" t="s">
        <v>152</v>
      </c>
      <c r="BK167" s="161">
        <f>ROUND(I167*H167,2)</f>
        <v>0</v>
      </c>
      <c r="BL167" s="14" t="s">
        <v>151</v>
      </c>
      <c r="BM167" s="160" t="s">
        <v>846</v>
      </c>
    </row>
    <row r="168" spans="1:65" s="12" customFormat="1" ht="25.9" customHeight="1">
      <c r="B168" s="134"/>
      <c r="D168" s="135" t="s">
        <v>75</v>
      </c>
      <c r="E168" s="136" t="s">
        <v>253</v>
      </c>
      <c r="F168" s="136" t="s">
        <v>254</v>
      </c>
      <c r="I168" s="137"/>
      <c r="J168" s="138">
        <f>BK168</f>
        <v>0</v>
      </c>
      <c r="L168" s="134"/>
      <c r="M168" s="139"/>
      <c r="N168" s="140"/>
      <c r="O168" s="140"/>
      <c r="P168" s="141">
        <f>P169</f>
        <v>0</v>
      </c>
      <c r="Q168" s="140"/>
      <c r="R168" s="141">
        <f>R169</f>
        <v>3.1799999999999997E-3</v>
      </c>
      <c r="S168" s="140"/>
      <c r="T168" s="142">
        <f>T169</f>
        <v>0</v>
      </c>
      <c r="AR168" s="135" t="s">
        <v>152</v>
      </c>
      <c r="AT168" s="143" t="s">
        <v>75</v>
      </c>
      <c r="AU168" s="143" t="s">
        <v>76</v>
      </c>
      <c r="AY168" s="135" t="s">
        <v>144</v>
      </c>
      <c r="BK168" s="144">
        <f>BK169</f>
        <v>0</v>
      </c>
    </row>
    <row r="169" spans="1:65" s="12" customFormat="1" ht="22.9" customHeight="1">
      <c r="B169" s="134"/>
      <c r="D169" s="135" t="s">
        <v>75</v>
      </c>
      <c r="E169" s="145" t="s">
        <v>847</v>
      </c>
      <c r="F169" s="145" t="s">
        <v>848</v>
      </c>
      <c r="I169" s="137"/>
      <c r="J169" s="146">
        <f>BK169</f>
        <v>0</v>
      </c>
      <c r="L169" s="134"/>
      <c r="M169" s="139"/>
      <c r="N169" s="140"/>
      <c r="O169" s="140"/>
      <c r="P169" s="141">
        <f>SUM(P170:P171)</f>
        <v>0</v>
      </c>
      <c r="Q169" s="140"/>
      <c r="R169" s="141">
        <f>SUM(R170:R171)</f>
        <v>3.1799999999999997E-3</v>
      </c>
      <c r="S169" s="140"/>
      <c r="T169" s="142">
        <f>SUM(T170:T171)</f>
        <v>0</v>
      </c>
      <c r="AR169" s="135" t="s">
        <v>152</v>
      </c>
      <c r="AT169" s="143" t="s">
        <v>75</v>
      </c>
      <c r="AU169" s="143" t="s">
        <v>84</v>
      </c>
      <c r="AY169" s="135" t="s">
        <v>144</v>
      </c>
      <c r="BK169" s="144">
        <f>SUM(BK170:BK171)</f>
        <v>0</v>
      </c>
    </row>
    <row r="170" spans="1:65" s="2" customFormat="1" ht="24.2" customHeight="1">
      <c r="A170" s="29"/>
      <c r="B170" s="147"/>
      <c r="C170" s="148" t="s">
        <v>437</v>
      </c>
      <c r="D170" s="148" t="s">
        <v>147</v>
      </c>
      <c r="E170" s="149" t="s">
        <v>849</v>
      </c>
      <c r="F170" s="150" t="s">
        <v>850</v>
      </c>
      <c r="G170" s="151" t="s">
        <v>260</v>
      </c>
      <c r="H170" s="152">
        <v>3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42</v>
      </c>
      <c r="O170" s="58"/>
      <c r="P170" s="158">
        <f>O170*H170</f>
        <v>0</v>
      </c>
      <c r="Q170" s="158">
        <v>1.06E-3</v>
      </c>
      <c r="R170" s="158">
        <f>Q170*H170</f>
        <v>3.1799999999999997E-3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206</v>
      </c>
      <c r="AT170" s="160" t="s">
        <v>147</v>
      </c>
      <c r="AU170" s="160" t="s">
        <v>152</v>
      </c>
      <c r="AY170" s="14" t="s">
        <v>144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152</v>
      </c>
      <c r="BK170" s="161">
        <f>ROUND(I170*H170,2)</f>
        <v>0</v>
      </c>
      <c r="BL170" s="14" t="s">
        <v>206</v>
      </c>
      <c r="BM170" s="160" t="s">
        <v>851</v>
      </c>
    </row>
    <row r="171" spans="1:65" s="2" customFormat="1" ht="24.2" customHeight="1">
      <c r="A171" s="29"/>
      <c r="B171" s="147"/>
      <c r="C171" s="148" t="s">
        <v>441</v>
      </c>
      <c r="D171" s="148" t="s">
        <v>147</v>
      </c>
      <c r="E171" s="149" t="s">
        <v>852</v>
      </c>
      <c r="F171" s="150" t="s">
        <v>853</v>
      </c>
      <c r="G171" s="151" t="s">
        <v>271</v>
      </c>
      <c r="H171" s="153"/>
      <c r="I171" s="153"/>
      <c r="J171" s="154">
        <f>ROUND(I171*H171,2)</f>
        <v>0</v>
      </c>
      <c r="K171" s="155"/>
      <c r="L171" s="30"/>
      <c r="M171" s="173" t="s">
        <v>1</v>
      </c>
      <c r="N171" s="174" t="s">
        <v>42</v>
      </c>
      <c r="O171" s="175"/>
      <c r="P171" s="176">
        <f>O171*H171</f>
        <v>0</v>
      </c>
      <c r="Q171" s="176">
        <v>0</v>
      </c>
      <c r="R171" s="176">
        <f>Q171*H171</f>
        <v>0</v>
      </c>
      <c r="S171" s="176">
        <v>0</v>
      </c>
      <c r="T171" s="177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206</v>
      </c>
      <c r="AT171" s="160" t="s">
        <v>147</v>
      </c>
      <c r="AU171" s="160" t="s">
        <v>152</v>
      </c>
      <c r="AY171" s="14" t="s">
        <v>144</v>
      </c>
      <c r="BE171" s="161">
        <f>IF(N171="základná",J171,0)</f>
        <v>0</v>
      </c>
      <c r="BF171" s="161">
        <f>IF(N171="znížená",J171,0)</f>
        <v>0</v>
      </c>
      <c r="BG171" s="161">
        <f>IF(N171="zákl. prenesená",J171,0)</f>
        <v>0</v>
      </c>
      <c r="BH171" s="161">
        <f>IF(N171="zníž. prenesená",J171,0)</f>
        <v>0</v>
      </c>
      <c r="BI171" s="161">
        <f>IF(N171="nulová",J171,0)</f>
        <v>0</v>
      </c>
      <c r="BJ171" s="14" t="s">
        <v>152</v>
      </c>
      <c r="BK171" s="161">
        <f>ROUND(I171*H171,2)</f>
        <v>0</v>
      </c>
      <c r="BL171" s="14" t="s">
        <v>206</v>
      </c>
      <c r="BM171" s="160" t="s">
        <v>854</v>
      </c>
    </row>
    <row r="172" spans="1:65" s="2" customFormat="1" ht="6.95" customHeight="1">
      <c r="A172" s="29"/>
      <c r="B172" s="47"/>
      <c r="C172" s="48"/>
      <c r="D172" s="48"/>
      <c r="E172" s="48"/>
      <c r="F172" s="48"/>
      <c r="G172" s="48"/>
      <c r="H172" s="48"/>
      <c r="I172" s="48"/>
      <c r="J172" s="48"/>
      <c r="K172" s="48"/>
      <c r="L172" s="30"/>
      <c r="M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</row>
  </sheetData>
  <autoFilter ref="C122:K171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100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855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856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ROUND(J125,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ROUND((SUM(BE125:BE230)),  2)</f>
        <v>0</v>
      </c>
      <c r="G33" s="100"/>
      <c r="H33" s="100"/>
      <c r="I33" s="101">
        <v>0.2</v>
      </c>
      <c r="J33" s="99">
        <f>ROUND(((SUM(BE125:BE230))*I33),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ROUND((SUM(BF125:BF230)),  2)</f>
        <v>0</v>
      </c>
      <c r="G34" s="100"/>
      <c r="H34" s="100"/>
      <c r="I34" s="101">
        <v>0.2</v>
      </c>
      <c r="J34" s="99">
        <f>ROUND(((SUM(BF125:BF230))*I34),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ROUND((SUM(BG125:BG230)),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ROUND((SUM(BH125:BH230)),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ROUND((SUM(BI125:BI230)),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06 - Ústredné vykurovanie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Ing.Július Kováč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J125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128</v>
      </c>
      <c r="E97" s="117"/>
      <c r="F97" s="117"/>
      <c r="G97" s="117"/>
      <c r="H97" s="117"/>
      <c r="I97" s="117"/>
      <c r="J97" s="118">
        <f>J126</f>
        <v>0</v>
      </c>
      <c r="L97" s="115"/>
    </row>
    <row r="98" spans="1:31" s="10" customFormat="1" ht="19.899999999999999" customHeight="1">
      <c r="B98" s="119"/>
      <c r="D98" s="120" t="s">
        <v>305</v>
      </c>
      <c r="E98" s="121"/>
      <c r="F98" s="121"/>
      <c r="G98" s="121"/>
      <c r="H98" s="121"/>
      <c r="I98" s="121"/>
      <c r="J98" s="122">
        <f>J127</f>
        <v>0</v>
      </c>
      <c r="L98" s="119"/>
    </row>
    <row r="99" spans="1:31" s="10" customFormat="1" ht="19.899999999999999" customHeight="1">
      <c r="B99" s="119"/>
      <c r="D99" s="120" t="s">
        <v>857</v>
      </c>
      <c r="E99" s="121"/>
      <c r="F99" s="121"/>
      <c r="G99" s="121"/>
      <c r="H99" s="121"/>
      <c r="I99" s="121"/>
      <c r="J99" s="122">
        <f>J135</f>
        <v>0</v>
      </c>
      <c r="L99" s="119"/>
    </row>
    <row r="100" spans="1:31" s="10" customFormat="1" ht="19.899999999999999" customHeight="1">
      <c r="B100" s="119"/>
      <c r="D100" s="120" t="s">
        <v>858</v>
      </c>
      <c r="E100" s="121"/>
      <c r="F100" s="121"/>
      <c r="G100" s="121"/>
      <c r="H100" s="121"/>
      <c r="I100" s="121"/>
      <c r="J100" s="122">
        <f>J141</f>
        <v>0</v>
      </c>
      <c r="L100" s="119"/>
    </row>
    <row r="101" spans="1:31" s="10" customFormat="1" ht="19.899999999999999" customHeight="1">
      <c r="B101" s="119"/>
      <c r="D101" s="120" t="s">
        <v>859</v>
      </c>
      <c r="E101" s="121"/>
      <c r="F101" s="121"/>
      <c r="G101" s="121"/>
      <c r="H101" s="121"/>
      <c r="I101" s="121"/>
      <c r="J101" s="122">
        <f>J155</f>
        <v>0</v>
      </c>
      <c r="L101" s="119"/>
    </row>
    <row r="102" spans="1:31" s="10" customFormat="1" ht="19.899999999999999" customHeight="1">
      <c r="B102" s="119"/>
      <c r="D102" s="120" t="s">
        <v>860</v>
      </c>
      <c r="E102" s="121"/>
      <c r="F102" s="121"/>
      <c r="G102" s="121"/>
      <c r="H102" s="121"/>
      <c r="I102" s="121"/>
      <c r="J102" s="122">
        <f>J166</f>
        <v>0</v>
      </c>
      <c r="L102" s="119"/>
    </row>
    <row r="103" spans="1:31" s="10" customFormat="1" ht="19.899999999999999" customHeight="1">
      <c r="B103" s="119"/>
      <c r="D103" s="120" t="s">
        <v>861</v>
      </c>
      <c r="E103" s="121"/>
      <c r="F103" s="121"/>
      <c r="G103" s="121"/>
      <c r="H103" s="121"/>
      <c r="I103" s="121"/>
      <c r="J103" s="122">
        <f>J193</f>
        <v>0</v>
      </c>
      <c r="L103" s="119"/>
    </row>
    <row r="104" spans="1:31" s="10" customFormat="1" ht="19.899999999999999" customHeight="1">
      <c r="B104" s="119"/>
      <c r="D104" s="120" t="s">
        <v>862</v>
      </c>
      <c r="E104" s="121"/>
      <c r="F104" s="121"/>
      <c r="G104" s="121"/>
      <c r="H104" s="121"/>
      <c r="I104" s="121"/>
      <c r="J104" s="122">
        <f>J207</f>
        <v>0</v>
      </c>
      <c r="L104" s="119"/>
    </row>
    <row r="105" spans="1:31" s="9" customFormat="1" ht="24.95" customHeight="1">
      <c r="B105" s="115"/>
      <c r="D105" s="116" t="s">
        <v>863</v>
      </c>
      <c r="E105" s="117"/>
      <c r="F105" s="117"/>
      <c r="G105" s="117"/>
      <c r="H105" s="117"/>
      <c r="I105" s="117"/>
      <c r="J105" s="118">
        <f>J227</f>
        <v>0</v>
      </c>
      <c r="L105" s="115"/>
    </row>
    <row r="106" spans="1:31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11" spans="1:31" s="2" customFormat="1" ht="6.95" customHeight="1">
      <c r="A111" s="29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4.95" customHeight="1">
      <c r="A112" s="29"/>
      <c r="B112" s="30"/>
      <c r="C112" s="18" t="s">
        <v>130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15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222" t="str">
        <f>E7</f>
        <v>Modernizácia obecného úradu</v>
      </c>
      <c r="F115" s="223"/>
      <c r="G115" s="223"/>
      <c r="H115" s="223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117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184" t="str">
        <f>E9</f>
        <v>06 - Ústredné vykurovanie</v>
      </c>
      <c r="F117" s="224"/>
      <c r="G117" s="224"/>
      <c r="H117" s="224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19</v>
      </c>
      <c r="D119" s="29"/>
      <c r="E119" s="29"/>
      <c r="F119" s="22" t="str">
        <f>F12</f>
        <v>Kvetoslavov 258</v>
      </c>
      <c r="G119" s="29"/>
      <c r="H119" s="29"/>
      <c r="I119" s="24" t="s">
        <v>21</v>
      </c>
      <c r="J119" s="55" t="str">
        <f>IF(J12="","",J12)</f>
        <v>16. 2. 2022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40.15" customHeight="1">
      <c r="A121" s="29"/>
      <c r="B121" s="30"/>
      <c r="C121" s="24" t="s">
        <v>23</v>
      </c>
      <c r="D121" s="29"/>
      <c r="E121" s="29"/>
      <c r="F121" s="22" t="str">
        <f>E15</f>
        <v>Obec Kvetoslavov, 930 41 Kvetoslavov</v>
      </c>
      <c r="G121" s="29"/>
      <c r="H121" s="29"/>
      <c r="I121" s="24" t="s">
        <v>29</v>
      </c>
      <c r="J121" s="27" t="str">
        <f>E21</f>
        <v>navrhovanieSTAVIEB, Bernolákova č. 4, Senec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2" customHeight="1">
      <c r="A122" s="29"/>
      <c r="B122" s="30"/>
      <c r="C122" s="24" t="s">
        <v>27</v>
      </c>
      <c r="D122" s="29"/>
      <c r="E122" s="29"/>
      <c r="F122" s="22" t="str">
        <f>IF(E18="","",E18)</f>
        <v>Vyplň údaj</v>
      </c>
      <c r="G122" s="29"/>
      <c r="H122" s="29"/>
      <c r="I122" s="24" t="s">
        <v>32</v>
      </c>
      <c r="J122" s="27" t="str">
        <f>E24</f>
        <v>Ing.Július Kováč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23"/>
      <c r="B124" s="124"/>
      <c r="C124" s="125" t="s">
        <v>131</v>
      </c>
      <c r="D124" s="126" t="s">
        <v>61</v>
      </c>
      <c r="E124" s="126" t="s">
        <v>57</v>
      </c>
      <c r="F124" s="126" t="s">
        <v>58</v>
      </c>
      <c r="G124" s="126" t="s">
        <v>132</v>
      </c>
      <c r="H124" s="126" t="s">
        <v>133</v>
      </c>
      <c r="I124" s="126" t="s">
        <v>134</v>
      </c>
      <c r="J124" s="127" t="s">
        <v>121</v>
      </c>
      <c r="K124" s="128" t="s">
        <v>135</v>
      </c>
      <c r="L124" s="129"/>
      <c r="M124" s="62" t="s">
        <v>1</v>
      </c>
      <c r="N124" s="63" t="s">
        <v>40</v>
      </c>
      <c r="O124" s="63" t="s">
        <v>136</v>
      </c>
      <c r="P124" s="63" t="s">
        <v>137</v>
      </c>
      <c r="Q124" s="63" t="s">
        <v>138</v>
      </c>
      <c r="R124" s="63" t="s">
        <v>139</v>
      </c>
      <c r="S124" s="63" t="s">
        <v>140</v>
      </c>
      <c r="T124" s="64" t="s">
        <v>141</v>
      </c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</row>
    <row r="125" spans="1:65" s="2" customFormat="1" ht="22.9" customHeight="1">
      <c r="A125" s="29"/>
      <c r="B125" s="30"/>
      <c r="C125" s="69" t="s">
        <v>122</v>
      </c>
      <c r="D125" s="29"/>
      <c r="E125" s="29"/>
      <c r="F125" s="29"/>
      <c r="G125" s="29"/>
      <c r="H125" s="29"/>
      <c r="I125" s="29"/>
      <c r="J125" s="130">
        <f>BK125</f>
        <v>0</v>
      </c>
      <c r="K125" s="29"/>
      <c r="L125" s="30"/>
      <c r="M125" s="65"/>
      <c r="N125" s="56"/>
      <c r="O125" s="66"/>
      <c r="P125" s="131">
        <f>P126+P227</f>
        <v>0</v>
      </c>
      <c r="Q125" s="66"/>
      <c r="R125" s="131">
        <f>R126+R227</f>
        <v>0.77842698060000004</v>
      </c>
      <c r="S125" s="66"/>
      <c r="T125" s="132">
        <f>T126+T227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75</v>
      </c>
      <c r="AU125" s="14" t="s">
        <v>123</v>
      </c>
      <c r="BK125" s="133">
        <f>BK126+BK227</f>
        <v>0</v>
      </c>
    </row>
    <row r="126" spans="1:65" s="12" customFormat="1" ht="25.9" customHeight="1">
      <c r="B126" s="134"/>
      <c r="D126" s="135" t="s">
        <v>75</v>
      </c>
      <c r="E126" s="136" t="s">
        <v>253</v>
      </c>
      <c r="F126" s="136" t="s">
        <v>254</v>
      </c>
      <c r="I126" s="137"/>
      <c r="J126" s="138">
        <f>BK126</f>
        <v>0</v>
      </c>
      <c r="L126" s="134"/>
      <c r="M126" s="139"/>
      <c r="N126" s="140"/>
      <c r="O126" s="140"/>
      <c r="P126" s="141">
        <f>P127+P135+P141+P155+P166+P193+P207</f>
        <v>0</v>
      </c>
      <c r="Q126" s="140"/>
      <c r="R126" s="141">
        <f>R127+R135+R141+R155+R166+R193+R207</f>
        <v>0.77842698060000004</v>
      </c>
      <c r="S126" s="140"/>
      <c r="T126" s="142">
        <f>T127+T135+T141+T155+T166+T193+T207</f>
        <v>0</v>
      </c>
      <c r="AR126" s="135" t="s">
        <v>152</v>
      </c>
      <c r="AT126" s="143" t="s">
        <v>75</v>
      </c>
      <c r="AU126" s="143" t="s">
        <v>76</v>
      </c>
      <c r="AY126" s="135" t="s">
        <v>144</v>
      </c>
      <c r="BK126" s="144">
        <f>BK127+BK135+BK141+BK155+BK166+BK193+BK207</f>
        <v>0</v>
      </c>
    </row>
    <row r="127" spans="1:65" s="12" customFormat="1" ht="22.9" customHeight="1">
      <c r="B127" s="134"/>
      <c r="D127" s="135" t="s">
        <v>75</v>
      </c>
      <c r="E127" s="145" t="s">
        <v>364</v>
      </c>
      <c r="F127" s="145" t="s">
        <v>365</v>
      </c>
      <c r="I127" s="137"/>
      <c r="J127" s="146">
        <f>BK127</f>
        <v>0</v>
      </c>
      <c r="L127" s="134"/>
      <c r="M127" s="139"/>
      <c r="N127" s="140"/>
      <c r="O127" s="140"/>
      <c r="P127" s="141">
        <f>SUM(P128:P134)</f>
        <v>0</v>
      </c>
      <c r="Q127" s="140"/>
      <c r="R127" s="141">
        <f>SUM(R128:R134)</f>
        <v>1.42062E-2</v>
      </c>
      <c r="S127" s="140"/>
      <c r="T127" s="142">
        <f>SUM(T128:T134)</f>
        <v>0</v>
      </c>
      <c r="AR127" s="135" t="s">
        <v>152</v>
      </c>
      <c r="AT127" s="143" t="s">
        <v>75</v>
      </c>
      <c r="AU127" s="143" t="s">
        <v>84</v>
      </c>
      <c r="AY127" s="135" t="s">
        <v>144</v>
      </c>
      <c r="BK127" s="144">
        <f>SUM(BK128:BK134)</f>
        <v>0</v>
      </c>
    </row>
    <row r="128" spans="1:65" s="2" customFormat="1" ht="24.2" customHeight="1">
      <c r="A128" s="29"/>
      <c r="B128" s="147"/>
      <c r="C128" s="148" t="s">
        <v>84</v>
      </c>
      <c r="D128" s="148" t="s">
        <v>147</v>
      </c>
      <c r="E128" s="149" t="s">
        <v>864</v>
      </c>
      <c r="F128" s="150" t="s">
        <v>865</v>
      </c>
      <c r="G128" s="151" t="s">
        <v>213</v>
      </c>
      <c r="H128" s="152">
        <v>189</v>
      </c>
      <c r="I128" s="153"/>
      <c r="J128" s="154">
        <f t="shared" ref="J128:J134" si="0">ROUND(I128*H128,2)</f>
        <v>0</v>
      </c>
      <c r="K128" s="155"/>
      <c r="L128" s="30"/>
      <c r="M128" s="156" t="s">
        <v>1</v>
      </c>
      <c r="N128" s="157" t="s">
        <v>42</v>
      </c>
      <c r="O128" s="58"/>
      <c r="P128" s="158">
        <f t="shared" ref="P128:P134" si="1">O128*H128</f>
        <v>0</v>
      </c>
      <c r="Q128" s="158">
        <v>9.0000000000000002E-6</v>
      </c>
      <c r="R128" s="158">
        <f t="shared" ref="R128:R134" si="2">Q128*H128</f>
        <v>1.701E-3</v>
      </c>
      <c r="S128" s="158">
        <v>0</v>
      </c>
      <c r="T128" s="159">
        <f t="shared" ref="T128:T134" si="3"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206</v>
      </c>
      <c r="AT128" s="160" t="s">
        <v>147</v>
      </c>
      <c r="AU128" s="160" t="s">
        <v>152</v>
      </c>
      <c r="AY128" s="14" t="s">
        <v>144</v>
      </c>
      <c r="BE128" s="161">
        <f t="shared" ref="BE128:BE134" si="4">IF(N128="základná",J128,0)</f>
        <v>0</v>
      </c>
      <c r="BF128" s="161">
        <f t="shared" ref="BF128:BF134" si="5">IF(N128="znížená",J128,0)</f>
        <v>0</v>
      </c>
      <c r="BG128" s="161">
        <f t="shared" ref="BG128:BG134" si="6">IF(N128="zákl. prenesená",J128,0)</f>
        <v>0</v>
      </c>
      <c r="BH128" s="161">
        <f t="shared" ref="BH128:BH134" si="7">IF(N128="zníž. prenesená",J128,0)</f>
        <v>0</v>
      </c>
      <c r="BI128" s="161">
        <f t="shared" ref="BI128:BI134" si="8">IF(N128="nulová",J128,0)</f>
        <v>0</v>
      </c>
      <c r="BJ128" s="14" t="s">
        <v>152</v>
      </c>
      <c r="BK128" s="161">
        <f t="shared" ref="BK128:BK134" si="9">ROUND(I128*H128,2)</f>
        <v>0</v>
      </c>
      <c r="BL128" s="14" t="s">
        <v>206</v>
      </c>
      <c r="BM128" s="160" t="s">
        <v>152</v>
      </c>
    </row>
    <row r="129" spans="1:65" s="2" customFormat="1" ht="33" customHeight="1">
      <c r="A129" s="29"/>
      <c r="B129" s="147"/>
      <c r="C129" s="162" t="s">
        <v>152</v>
      </c>
      <c r="D129" s="162" t="s">
        <v>263</v>
      </c>
      <c r="E129" s="163" t="s">
        <v>866</v>
      </c>
      <c r="F129" s="164" t="s">
        <v>867</v>
      </c>
      <c r="G129" s="165" t="s">
        <v>213</v>
      </c>
      <c r="H129" s="166">
        <v>7.14</v>
      </c>
      <c r="I129" s="167"/>
      <c r="J129" s="168">
        <f t="shared" si="0"/>
        <v>0</v>
      </c>
      <c r="K129" s="169"/>
      <c r="L129" s="170"/>
      <c r="M129" s="171" t="s">
        <v>1</v>
      </c>
      <c r="N129" s="172" t="s">
        <v>42</v>
      </c>
      <c r="O129" s="58"/>
      <c r="P129" s="158">
        <f t="shared" si="1"/>
        <v>0</v>
      </c>
      <c r="Q129" s="158">
        <v>4.0000000000000003E-5</v>
      </c>
      <c r="R129" s="158">
        <f t="shared" si="2"/>
        <v>2.856E-4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266</v>
      </c>
      <c r="AT129" s="160" t="s">
        <v>263</v>
      </c>
      <c r="AU129" s="160" t="s">
        <v>152</v>
      </c>
      <c r="AY129" s="14" t="s">
        <v>144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152</v>
      </c>
      <c r="BK129" s="161">
        <f t="shared" si="9"/>
        <v>0</v>
      </c>
      <c r="BL129" s="14" t="s">
        <v>206</v>
      </c>
      <c r="BM129" s="160" t="s">
        <v>151</v>
      </c>
    </row>
    <row r="130" spans="1:65" s="2" customFormat="1" ht="33" customHeight="1">
      <c r="A130" s="29"/>
      <c r="B130" s="147"/>
      <c r="C130" s="162" t="s">
        <v>157</v>
      </c>
      <c r="D130" s="162" t="s">
        <v>263</v>
      </c>
      <c r="E130" s="163" t="s">
        <v>868</v>
      </c>
      <c r="F130" s="164" t="s">
        <v>869</v>
      </c>
      <c r="G130" s="165" t="s">
        <v>213</v>
      </c>
      <c r="H130" s="166">
        <v>56.1</v>
      </c>
      <c r="I130" s="167"/>
      <c r="J130" s="168">
        <f t="shared" si="0"/>
        <v>0</v>
      </c>
      <c r="K130" s="169"/>
      <c r="L130" s="170"/>
      <c r="M130" s="171" t="s">
        <v>1</v>
      </c>
      <c r="N130" s="172" t="s">
        <v>42</v>
      </c>
      <c r="O130" s="58"/>
      <c r="P130" s="158">
        <f t="shared" si="1"/>
        <v>0</v>
      </c>
      <c r="Q130" s="158">
        <v>4.0000000000000003E-5</v>
      </c>
      <c r="R130" s="158">
        <f t="shared" si="2"/>
        <v>2.2440000000000003E-3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266</v>
      </c>
      <c r="AT130" s="160" t="s">
        <v>263</v>
      </c>
      <c r="AU130" s="160" t="s">
        <v>152</v>
      </c>
      <c r="AY130" s="14" t="s">
        <v>144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152</v>
      </c>
      <c r="BK130" s="161">
        <f t="shared" si="9"/>
        <v>0</v>
      </c>
      <c r="BL130" s="14" t="s">
        <v>206</v>
      </c>
      <c r="BM130" s="160" t="s">
        <v>145</v>
      </c>
    </row>
    <row r="131" spans="1:65" s="2" customFormat="1" ht="33" customHeight="1">
      <c r="A131" s="29"/>
      <c r="B131" s="147"/>
      <c r="C131" s="162" t="s">
        <v>151</v>
      </c>
      <c r="D131" s="162" t="s">
        <v>263</v>
      </c>
      <c r="E131" s="163" t="s">
        <v>870</v>
      </c>
      <c r="F131" s="164" t="s">
        <v>871</v>
      </c>
      <c r="G131" s="165" t="s">
        <v>213</v>
      </c>
      <c r="H131" s="166">
        <v>33.659999999999997</v>
      </c>
      <c r="I131" s="167"/>
      <c r="J131" s="168">
        <f t="shared" si="0"/>
        <v>0</v>
      </c>
      <c r="K131" s="169"/>
      <c r="L131" s="170"/>
      <c r="M131" s="171" t="s">
        <v>1</v>
      </c>
      <c r="N131" s="172" t="s">
        <v>42</v>
      </c>
      <c r="O131" s="58"/>
      <c r="P131" s="158">
        <f t="shared" si="1"/>
        <v>0</v>
      </c>
      <c r="Q131" s="158">
        <v>4.0000000000000003E-5</v>
      </c>
      <c r="R131" s="158">
        <f t="shared" si="2"/>
        <v>1.3464E-3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266</v>
      </c>
      <c r="AT131" s="160" t="s">
        <v>263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206</v>
      </c>
      <c r="BM131" s="160" t="s">
        <v>175</v>
      </c>
    </row>
    <row r="132" spans="1:65" s="2" customFormat="1" ht="33" customHeight="1">
      <c r="A132" s="29"/>
      <c r="B132" s="147"/>
      <c r="C132" s="162" t="s">
        <v>164</v>
      </c>
      <c r="D132" s="162" t="s">
        <v>263</v>
      </c>
      <c r="E132" s="163" t="s">
        <v>872</v>
      </c>
      <c r="F132" s="164" t="s">
        <v>873</v>
      </c>
      <c r="G132" s="165" t="s">
        <v>213</v>
      </c>
      <c r="H132" s="166">
        <v>95.88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42</v>
      </c>
      <c r="O132" s="58"/>
      <c r="P132" s="158">
        <f t="shared" si="1"/>
        <v>0</v>
      </c>
      <c r="Q132" s="158">
        <v>9.0000000000000006E-5</v>
      </c>
      <c r="R132" s="158">
        <f t="shared" si="2"/>
        <v>8.6292000000000001E-3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266</v>
      </c>
      <c r="AT132" s="160" t="s">
        <v>263</v>
      </c>
      <c r="AU132" s="160" t="s">
        <v>152</v>
      </c>
      <c r="AY132" s="14" t="s">
        <v>144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152</v>
      </c>
      <c r="BK132" s="161">
        <f t="shared" si="9"/>
        <v>0</v>
      </c>
      <c r="BL132" s="14" t="s">
        <v>206</v>
      </c>
      <c r="BM132" s="160" t="s">
        <v>110</v>
      </c>
    </row>
    <row r="133" spans="1:65" s="2" customFormat="1" ht="24.2" customHeight="1">
      <c r="A133" s="29"/>
      <c r="B133" s="147"/>
      <c r="C133" s="148" t="s">
        <v>145</v>
      </c>
      <c r="D133" s="148" t="s">
        <v>147</v>
      </c>
      <c r="E133" s="149" t="s">
        <v>378</v>
      </c>
      <c r="F133" s="150" t="s">
        <v>379</v>
      </c>
      <c r="G133" s="151" t="s">
        <v>271</v>
      </c>
      <c r="H133" s="153"/>
      <c r="I133" s="153"/>
      <c r="J133" s="154">
        <f t="shared" si="0"/>
        <v>0</v>
      </c>
      <c r="K133" s="155"/>
      <c r="L133" s="30"/>
      <c r="M133" s="156" t="s">
        <v>1</v>
      </c>
      <c r="N133" s="157" t="s">
        <v>42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206</v>
      </c>
      <c r="AT133" s="160" t="s">
        <v>147</v>
      </c>
      <c r="AU133" s="160" t="s">
        <v>152</v>
      </c>
      <c r="AY133" s="14" t="s">
        <v>144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152</v>
      </c>
      <c r="BK133" s="161">
        <f t="shared" si="9"/>
        <v>0</v>
      </c>
      <c r="BL133" s="14" t="s">
        <v>206</v>
      </c>
      <c r="BM133" s="160" t="s">
        <v>190</v>
      </c>
    </row>
    <row r="134" spans="1:65" s="2" customFormat="1" ht="24.2" customHeight="1">
      <c r="A134" s="29"/>
      <c r="B134" s="147"/>
      <c r="C134" s="148" t="s">
        <v>171</v>
      </c>
      <c r="D134" s="148" t="s">
        <v>147</v>
      </c>
      <c r="E134" s="149" t="s">
        <v>874</v>
      </c>
      <c r="F134" s="150" t="s">
        <v>875</v>
      </c>
      <c r="G134" s="151" t="s">
        <v>271</v>
      </c>
      <c r="H134" s="153"/>
      <c r="I134" s="153"/>
      <c r="J134" s="154">
        <f t="shared" si="0"/>
        <v>0</v>
      </c>
      <c r="K134" s="155"/>
      <c r="L134" s="30"/>
      <c r="M134" s="156" t="s">
        <v>1</v>
      </c>
      <c r="N134" s="157" t="s">
        <v>42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206</v>
      </c>
      <c r="AT134" s="160" t="s">
        <v>147</v>
      </c>
      <c r="AU134" s="160" t="s">
        <v>152</v>
      </c>
      <c r="AY134" s="14" t="s">
        <v>144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152</v>
      </c>
      <c r="BK134" s="161">
        <f t="shared" si="9"/>
        <v>0</v>
      </c>
      <c r="BL134" s="14" t="s">
        <v>206</v>
      </c>
      <c r="BM134" s="160" t="s">
        <v>198</v>
      </c>
    </row>
    <row r="135" spans="1:65" s="12" customFormat="1" ht="22.9" customHeight="1">
      <c r="B135" s="134"/>
      <c r="D135" s="135" t="s">
        <v>75</v>
      </c>
      <c r="E135" s="145" t="s">
        <v>876</v>
      </c>
      <c r="F135" s="145" t="s">
        <v>877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SUM(P136:P140)</f>
        <v>0</v>
      </c>
      <c r="Q135" s="140"/>
      <c r="R135" s="141">
        <f>SUM(R136:R140)</f>
        <v>3.843411E-2</v>
      </c>
      <c r="S135" s="140"/>
      <c r="T135" s="142">
        <f>SUM(T136:T140)</f>
        <v>0</v>
      </c>
      <c r="AR135" s="135" t="s">
        <v>152</v>
      </c>
      <c r="AT135" s="143" t="s">
        <v>75</v>
      </c>
      <c r="AU135" s="143" t="s">
        <v>84</v>
      </c>
      <c r="AY135" s="135" t="s">
        <v>144</v>
      </c>
      <c r="BK135" s="144">
        <f>SUM(BK136:BK140)</f>
        <v>0</v>
      </c>
    </row>
    <row r="136" spans="1:65" s="2" customFormat="1" ht="16.5" customHeight="1">
      <c r="A136" s="29"/>
      <c r="B136" s="147"/>
      <c r="C136" s="148" t="s">
        <v>175</v>
      </c>
      <c r="D136" s="148" t="s">
        <v>147</v>
      </c>
      <c r="E136" s="149" t="s">
        <v>878</v>
      </c>
      <c r="F136" s="150" t="s">
        <v>879</v>
      </c>
      <c r="G136" s="151" t="s">
        <v>213</v>
      </c>
      <c r="H136" s="152">
        <v>61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42</v>
      </c>
      <c r="O136" s="58"/>
      <c r="P136" s="158">
        <f>O136*H136</f>
        <v>0</v>
      </c>
      <c r="Q136" s="158">
        <v>4.8939999999999997E-4</v>
      </c>
      <c r="R136" s="158">
        <f>Q136*H136</f>
        <v>2.9853399999999999E-2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206</v>
      </c>
      <c r="AT136" s="160" t="s">
        <v>147</v>
      </c>
      <c r="AU136" s="160" t="s">
        <v>152</v>
      </c>
      <c r="AY136" s="14" t="s">
        <v>144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152</v>
      </c>
      <c r="BK136" s="161">
        <f>ROUND(I136*H136,2)</f>
        <v>0</v>
      </c>
      <c r="BL136" s="14" t="s">
        <v>206</v>
      </c>
      <c r="BM136" s="160" t="s">
        <v>880</v>
      </c>
    </row>
    <row r="137" spans="1:65" s="2" customFormat="1" ht="16.5" customHeight="1">
      <c r="A137" s="29"/>
      <c r="B137" s="147"/>
      <c r="C137" s="148" t="s">
        <v>179</v>
      </c>
      <c r="D137" s="148" t="s">
        <v>147</v>
      </c>
      <c r="E137" s="149" t="s">
        <v>881</v>
      </c>
      <c r="F137" s="150" t="s">
        <v>882</v>
      </c>
      <c r="G137" s="151" t="s">
        <v>213</v>
      </c>
      <c r="H137" s="152">
        <v>7</v>
      </c>
      <c r="I137" s="153"/>
      <c r="J137" s="154">
        <f>ROUND(I137*H137,2)</f>
        <v>0</v>
      </c>
      <c r="K137" s="155"/>
      <c r="L137" s="30"/>
      <c r="M137" s="156" t="s">
        <v>1</v>
      </c>
      <c r="N137" s="157" t="s">
        <v>42</v>
      </c>
      <c r="O137" s="58"/>
      <c r="P137" s="158">
        <f>O137*H137</f>
        <v>0</v>
      </c>
      <c r="Q137" s="158">
        <v>6.0577000000000005E-4</v>
      </c>
      <c r="R137" s="158">
        <f>Q137*H137</f>
        <v>4.2403900000000001E-3</v>
      </c>
      <c r="S137" s="158">
        <v>0</v>
      </c>
      <c r="T137" s="15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206</v>
      </c>
      <c r="AT137" s="160" t="s">
        <v>147</v>
      </c>
      <c r="AU137" s="160" t="s">
        <v>152</v>
      </c>
      <c r="AY137" s="14" t="s">
        <v>144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4" t="s">
        <v>152</v>
      </c>
      <c r="BK137" s="161">
        <f>ROUND(I137*H137,2)</f>
        <v>0</v>
      </c>
      <c r="BL137" s="14" t="s">
        <v>206</v>
      </c>
      <c r="BM137" s="160" t="s">
        <v>883</v>
      </c>
    </row>
    <row r="138" spans="1:65" s="2" customFormat="1" ht="16.5" customHeight="1">
      <c r="A138" s="29"/>
      <c r="B138" s="147"/>
      <c r="C138" s="148" t="s">
        <v>110</v>
      </c>
      <c r="D138" s="148" t="s">
        <v>147</v>
      </c>
      <c r="E138" s="149" t="s">
        <v>884</v>
      </c>
      <c r="F138" s="150" t="s">
        <v>885</v>
      </c>
      <c r="G138" s="151" t="s">
        <v>213</v>
      </c>
      <c r="H138" s="152">
        <v>4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42</v>
      </c>
      <c r="O138" s="58"/>
      <c r="P138" s="158">
        <f>O138*H138</f>
        <v>0</v>
      </c>
      <c r="Q138" s="158">
        <v>1.08508E-3</v>
      </c>
      <c r="R138" s="158">
        <f>Q138*H138</f>
        <v>4.3403199999999999E-3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206</v>
      </c>
      <c r="AT138" s="160" t="s">
        <v>147</v>
      </c>
      <c r="AU138" s="160" t="s">
        <v>152</v>
      </c>
      <c r="AY138" s="14" t="s">
        <v>144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152</v>
      </c>
      <c r="BK138" s="161">
        <f>ROUND(I138*H138,2)</f>
        <v>0</v>
      </c>
      <c r="BL138" s="14" t="s">
        <v>206</v>
      </c>
      <c r="BM138" s="160" t="s">
        <v>886</v>
      </c>
    </row>
    <row r="139" spans="1:65" s="2" customFormat="1" ht="24.2" customHeight="1">
      <c r="A139" s="29"/>
      <c r="B139" s="147"/>
      <c r="C139" s="148" t="s">
        <v>113</v>
      </c>
      <c r="D139" s="148" t="s">
        <v>147</v>
      </c>
      <c r="E139" s="149" t="s">
        <v>887</v>
      </c>
      <c r="F139" s="150" t="s">
        <v>888</v>
      </c>
      <c r="G139" s="151" t="s">
        <v>271</v>
      </c>
      <c r="H139" s="153"/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42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206</v>
      </c>
      <c r="AT139" s="160" t="s">
        <v>147</v>
      </c>
      <c r="AU139" s="160" t="s">
        <v>152</v>
      </c>
      <c r="AY139" s="14" t="s">
        <v>144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152</v>
      </c>
      <c r="BK139" s="161">
        <f>ROUND(I139*H139,2)</f>
        <v>0</v>
      </c>
      <c r="BL139" s="14" t="s">
        <v>206</v>
      </c>
      <c r="BM139" s="160" t="s">
        <v>889</v>
      </c>
    </row>
    <row r="140" spans="1:65" s="2" customFormat="1" ht="24.2" customHeight="1">
      <c r="A140" s="29"/>
      <c r="B140" s="147"/>
      <c r="C140" s="148" t="s">
        <v>190</v>
      </c>
      <c r="D140" s="148" t="s">
        <v>147</v>
      </c>
      <c r="E140" s="149" t="s">
        <v>890</v>
      </c>
      <c r="F140" s="150" t="s">
        <v>891</v>
      </c>
      <c r="G140" s="151" t="s">
        <v>271</v>
      </c>
      <c r="H140" s="153"/>
      <c r="I140" s="153"/>
      <c r="J140" s="154">
        <f>ROUND(I140*H140,2)</f>
        <v>0</v>
      </c>
      <c r="K140" s="155"/>
      <c r="L140" s="30"/>
      <c r="M140" s="156" t="s">
        <v>1</v>
      </c>
      <c r="N140" s="157" t="s">
        <v>42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206</v>
      </c>
      <c r="AT140" s="160" t="s">
        <v>147</v>
      </c>
      <c r="AU140" s="160" t="s">
        <v>152</v>
      </c>
      <c r="AY140" s="14" t="s">
        <v>144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152</v>
      </c>
      <c r="BK140" s="161">
        <f>ROUND(I140*H140,2)</f>
        <v>0</v>
      </c>
      <c r="BL140" s="14" t="s">
        <v>206</v>
      </c>
      <c r="BM140" s="160" t="s">
        <v>892</v>
      </c>
    </row>
    <row r="141" spans="1:65" s="12" customFormat="1" ht="22.9" customHeight="1">
      <c r="B141" s="134"/>
      <c r="D141" s="135" t="s">
        <v>75</v>
      </c>
      <c r="E141" s="145" t="s">
        <v>893</v>
      </c>
      <c r="F141" s="145" t="s">
        <v>894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SUM(P142:P154)</f>
        <v>0</v>
      </c>
      <c r="Q141" s="140"/>
      <c r="R141" s="141">
        <f>SUM(R142:R154)</f>
        <v>0.21484839400000003</v>
      </c>
      <c r="S141" s="140"/>
      <c r="T141" s="142">
        <f>SUM(T142:T154)</f>
        <v>0</v>
      </c>
      <c r="AR141" s="135" t="s">
        <v>152</v>
      </c>
      <c r="AT141" s="143" t="s">
        <v>75</v>
      </c>
      <c r="AU141" s="143" t="s">
        <v>84</v>
      </c>
      <c r="AY141" s="135" t="s">
        <v>144</v>
      </c>
      <c r="BK141" s="144">
        <f>SUM(BK142:BK154)</f>
        <v>0</v>
      </c>
    </row>
    <row r="142" spans="1:65" s="2" customFormat="1" ht="16.5" customHeight="1">
      <c r="A142" s="29"/>
      <c r="B142" s="147"/>
      <c r="C142" s="148" t="s">
        <v>194</v>
      </c>
      <c r="D142" s="148" t="s">
        <v>147</v>
      </c>
      <c r="E142" s="149" t="s">
        <v>81</v>
      </c>
      <c r="F142" s="150" t="s">
        <v>895</v>
      </c>
      <c r="G142" s="151" t="s">
        <v>896</v>
      </c>
      <c r="H142" s="152">
        <v>1</v>
      </c>
      <c r="I142" s="153"/>
      <c r="J142" s="154">
        <f t="shared" ref="J142:J154" si="10">ROUND(I142*H142,2)</f>
        <v>0</v>
      </c>
      <c r="K142" s="155"/>
      <c r="L142" s="30"/>
      <c r="M142" s="156" t="s">
        <v>1</v>
      </c>
      <c r="N142" s="157" t="s">
        <v>42</v>
      </c>
      <c r="O142" s="58"/>
      <c r="P142" s="158">
        <f t="shared" ref="P142:P154" si="11">O142*H142</f>
        <v>0</v>
      </c>
      <c r="Q142" s="158">
        <v>0</v>
      </c>
      <c r="R142" s="158">
        <f t="shared" ref="R142:R154" si="12">Q142*H142</f>
        <v>0</v>
      </c>
      <c r="S142" s="158">
        <v>0</v>
      </c>
      <c r="T142" s="159">
        <f t="shared" ref="T142:T154" si="1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206</v>
      </c>
      <c r="AT142" s="160" t="s">
        <v>147</v>
      </c>
      <c r="AU142" s="160" t="s">
        <v>152</v>
      </c>
      <c r="AY142" s="14" t="s">
        <v>144</v>
      </c>
      <c r="BE142" s="161">
        <f t="shared" ref="BE142:BE154" si="14">IF(N142="základná",J142,0)</f>
        <v>0</v>
      </c>
      <c r="BF142" s="161">
        <f t="shared" ref="BF142:BF154" si="15">IF(N142="znížená",J142,0)</f>
        <v>0</v>
      </c>
      <c r="BG142" s="161">
        <f t="shared" ref="BG142:BG154" si="16">IF(N142="zákl. prenesená",J142,0)</f>
        <v>0</v>
      </c>
      <c r="BH142" s="161">
        <f t="shared" ref="BH142:BH154" si="17">IF(N142="zníž. prenesená",J142,0)</f>
        <v>0</v>
      </c>
      <c r="BI142" s="161">
        <f t="shared" ref="BI142:BI154" si="18">IF(N142="nulová",J142,0)</f>
        <v>0</v>
      </c>
      <c r="BJ142" s="14" t="s">
        <v>152</v>
      </c>
      <c r="BK142" s="161">
        <f t="shared" ref="BK142:BK154" si="19">ROUND(I142*H142,2)</f>
        <v>0</v>
      </c>
      <c r="BL142" s="14" t="s">
        <v>206</v>
      </c>
      <c r="BM142" s="160" t="s">
        <v>249</v>
      </c>
    </row>
    <row r="143" spans="1:65" s="2" customFormat="1" ht="16.5" customHeight="1">
      <c r="A143" s="29"/>
      <c r="B143" s="147"/>
      <c r="C143" s="148" t="s">
        <v>198</v>
      </c>
      <c r="D143" s="148" t="s">
        <v>147</v>
      </c>
      <c r="E143" s="149" t="s">
        <v>86</v>
      </c>
      <c r="F143" s="150" t="s">
        <v>897</v>
      </c>
      <c r="G143" s="151" t="s">
        <v>260</v>
      </c>
      <c r="H143" s="152">
        <v>1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42</v>
      </c>
      <c r="O143" s="58"/>
      <c r="P143" s="158">
        <f t="shared" si="11"/>
        <v>0</v>
      </c>
      <c r="Q143" s="158">
        <v>0</v>
      </c>
      <c r="R143" s="158">
        <f t="shared" si="12"/>
        <v>0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206</v>
      </c>
      <c r="AT143" s="160" t="s">
        <v>147</v>
      </c>
      <c r="AU143" s="160" t="s">
        <v>152</v>
      </c>
      <c r="AY143" s="14" t="s">
        <v>144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152</v>
      </c>
      <c r="BK143" s="161">
        <f t="shared" si="19"/>
        <v>0</v>
      </c>
      <c r="BL143" s="14" t="s">
        <v>206</v>
      </c>
      <c r="BM143" s="160" t="s">
        <v>262</v>
      </c>
    </row>
    <row r="144" spans="1:65" s="2" customFormat="1" ht="16.5" customHeight="1">
      <c r="A144" s="29"/>
      <c r="B144" s="147"/>
      <c r="C144" s="148" t="s">
        <v>202</v>
      </c>
      <c r="D144" s="148" t="s">
        <v>147</v>
      </c>
      <c r="E144" s="149" t="s">
        <v>89</v>
      </c>
      <c r="F144" s="150" t="s">
        <v>898</v>
      </c>
      <c r="G144" s="151" t="s">
        <v>260</v>
      </c>
      <c r="H144" s="152">
        <v>1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42</v>
      </c>
      <c r="O144" s="58"/>
      <c r="P144" s="158">
        <f t="shared" si="11"/>
        <v>0</v>
      </c>
      <c r="Q144" s="158">
        <v>0</v>
      </c>
      <c r="R144" s="158">
        <f t="shared" si="12"/>
        <v>0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206</v>
      </c>
      <c r="AT144" s="160" t="s">
        <v>147</v>
      </c>
      <c r="AU144" s="160" t="s">
        <v>152</v>
      </c>
      <c r="AY144" s="14" t="s">
        <v>144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152</v>
      </c>
      <c r="BK144" s="161">
        <f t="shared" si="19"/>
        <v>0</v>
      </c>
      <c r="BL144" s="14" t="s">
        <v>206</v>
      </c>
      <c r="BM144" s="160" t="s">
        <v>398</v>
      </c>
    </row>
    <row r="145" spans="1:65" s="2" customFormat="1" ht="24.2" customHeight="1">
      <c r="A145" s="29"/>
      <c r="B145" s="147"/>
      <c r="C145" s="148" t="s">
        <v>206</v>
      </c>
      <c r="D145" s="148" t="s">
        <v>147</v>
      </c>
      <c r="E145" s="149" t="s">
        <v>899</v>
      </c>
      <c r="F145" s="150" t="s">
        <v>900</v>
      </c>
      <c r="G145" s="151" t="s">
        <v>260</v>
      </c>
      <c r="H145" s="152">
        <v>1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42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206</v>
      </c>
      <c r="AT145" s="160" t="s">
        <v>147</v>
      </c>
      <c r="AU145" s="160" t="s">
        <v>152</v>
      </c>
      <c r="AY145" s="14" t="s">
        <v>144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152</v>
      </c>
      <c r="BK145" s="161">
        <f t="shared" si="19"/>
        <v>0</v>
      </c>
      <c r="BL145" s="14" t="s">
        <v>206</v>
      </c>
      <c r="BM145" s="160" t="s">
        <v>901</v>
      </c>
    </row>
    <row r="146" spans="1:65" s="2" customFormat="1" ht="24.2" customHeight="1">
      <c r="A146" s="29"/>
      <c r="B146" s="147"/>
      <c r="C146" s="162" t="s">
        <v>210</v>
      </c>
      <c r="D146" s="162" t="s">
        <v>263</v>
      </c>
      <c r="E146" s="163" t="s">
        <v>902</v>
      </c>
      <c r="F146" s="164" t="s">
        <v>903</v>
      </c>
      <c r="G146" s="165" t="s">
        <v>260</v>
      </c>
      <c r="H146" s="166">
        <v>1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42</v>
      </c>
      <c r="O146" s="58"/>
      <c r="P146" s="158">
        <f t="shared" si="11"/>
        <v>0</v>
      </c>
      <c r="Q146" s="158">
        <v>4.7499999999999999E-3</v>
      </c>
      <c r="R146" s="158">
        <f t="shared" si="12"/>
        <v>4.7499999999999999E-3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266</v>
      </c>
      <c r="AT146" s="160" t="s">
        <v>263</v>
      </c>
      <c r="AU146" s="160" t="s">
        <v>152</v>
      </c>
      <c r="AY146" s="14" t="s">
        <v>144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152</v>
      </c>
      <c r="BK146" s="161">
        <f t="shared" si="19"/>
        <v>0</v>
      </c>
      <c r="BL146" s="14" t="s">
        <v>206</v>
      </c>
      <c r="BM146" s="160" t="s">
        <v>904</v>
      </c>
    </row>
    <row r="147" spans="1:65" s="2" customFormat="1" ht="24.2" customHeight="1">
      <c r="A147" s="29"/>
      <c r="B147" s="147"/>
      <c r="C147" s="148" t="s">
        <v>215</v>
      </c>
      <c r="D147" s="148" t="s">
        <v>147</v>
      </c>
      <c r="E147" s="149" t="s">
        <v>905</v>
      </c>
      <c r="F147" s="150" t="s">
        <v>906</v>
      </c>
      <c r="G147" s="151" t="s">
        <v>907</v>
      </c>
      <c r="H147" s="152">
        <v>1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42</v>
      </c>
      <c r="O147" s="58"/>
      <c r="P147" s="158">
        <f t="shared" si="11"/>
        <v>0</v>
      </c>
      <c r="Q147" s="158">
        <v>0.16718</v>
      </c>
      <c r="R147" s="158">
        <f t="shared" si="12"/>
        <v>0.16718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206</v>
      </c>
      <c r="AT147" s="160" t="s">
        <v>147</v>
      </c>
      <c r="AU147" s="160" t="s">
        <v>152</v>
      </c>
      <c r="AY147" s="14" t="s">
        <v>144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152</v>
      </c>
      <c r="BK147" s="161">
        <f t="shared" si="19"/>
        <v>0</v>
      </c>
      <c r="BL147" s="14" t="s">
        <v>206</v>
      </c>
      <c r="BM147" s="160" t="s">
        <v>413</v>
      </c>
    </row>
    <row r="148" spans="1:65" s="2" customFormat="1" ht="24.2" customHeight="1">
      <c r="A148" s="29"/>
      <c r="B148" s="147"/>
      <c r="C148" s="148" t="s">
        <v>219</v>
      </c>
      <c r="D148" s="148" t="s">
        <v>147</v>
      </c>
      <c r="E148" s="149" t="s">
        <v>908</v>
      </c>
      <c r="F148" s="150" t="s">
        <v>909</v>
      </c>
      <c r="G148" s="151" t="s">
        <v>907</v>
      </c>
      <c r="H148" s="152">
        <v>1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42</v>
      </c>
      <c r="O148" s="58"/>
      <c r="P148" s="158">
        <f t="shared" si="11"/>
        <v>0</v>
      </c>
      <c r="Q148" s="158">
        <v>1.8394E-5</v>
      </c>
      <c r="R148" s="158">
        <f t="shared" si="12"/>
        <v>1.8394E-5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206</v>
      </c>
      <c r="AT148" s="160" t="s">
        <v>147</v>
      </c>
      <c r="AU148" s="160" t="s">
        <v>152</v>
      </c>
      <c r="AY148" s="14" t="s">
        <v>144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152</v>
      </c>
      <c r="BK148" s="161">
        <f t="shared" si="19"/>
        <v>0</v>
      </c>
      <c r="BL148" s="14" t="s">
        <v>206</v>
      </c>
      <c r="BM148" s="160" t="s">
        <v>421</v>
      </c>
    </row>
    <row r="149" spans="1:65" s="2" customFormat="1" ht="16.5" customHeight="1">
      <c r="A149" s="29"/>
      <c r="B149" s="147"/>
      <c r="C149" s="148" t="s">
        <v>7</v>
      </c>
      <c r="D149" s="148" t="s">
        <v>147</v>
      </c>
      <c r="E149" s="149" t="s">
        <v>910</v>
      </c>
      <c r="F149" s="150" t="s">
        <v>911</v>
      </c>
      <c r="G149" s="151" t="s">
        <v>907</v>
      </c>
      <c r="H149" s="152">
        <v>1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42</v>
      </c>
      <c r="O149" s="58"/>
      <c r="P149" s="158">
        <f t="shared" si="11"/>
        <v>0</v>
      </c>
      <c r="Q149" s="158">
        <v>1.43E-2</v>
      </c>
      <c r="R149" s="158">
        <f t="shared" si="12"/>
        <v>1.43E-2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206</v>
      </c>
      <c r="AT149" s="160" t="s">
        <v>147</v>
      </c>
      <c r="AU149" s="160" t="s">
        <v>152</v>
      </c>
      <c r="AY149" s="14" t="s">
        <v>144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152</v>
      </c>
      <c r="BK149" s="161">
        <f t="shared" si="19"/>
        <v>0</v>
      </c>
      <c r="BL149" s="14" t="s">
        <v>206</v>
      </c>
      <c r="BM149" s="160" t="s">
        <v>429</v>
      </c>
    </row>
    <row r="150" spans="1:65" s="2" customFormat="1" ht="16.5" customHeight="1">
      <c r="A150" s="29"/>
      <c r="B150" s="147"/>
      <c r="C150" s="162" t="s">
        <v>226</v>
      </c>
      <c r="D150" s="162" t="s">
        <v>263</v>
      </c>
      <c r="E150" s="163" t="s">
        <v>912</v>
      </c>
      <c r="F150" s="164" t="s">
        <v>913</v>
      </c>
      <c r="G150" s="165" t="s">
        <v>260</v>
      </c>
      <c r="H150" s="166">
        <v>1</v>
      </c>
      <c r="I150" s="167"/>
      <c r="J150" s="168">
        <f t="shared" si="10"/>
        <v>0</v>
      </c>
      <c r="K150" s="169"/>
      <c r="L150" s="170"/>
      <c r="M150" s="171" t="s">
        <v>1</v>
      </c>
      <c r="N150" s="172" t="s">
        <v>42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266</v>
      </c>
      <c r="AT150" s="160" t="s">
        <v>263</v>
      </c>
      <c r="AU150" s="160" t="s">
        <v>152</v>
      </c>
      <c r="AY150" s="14" t="s">
        <v>144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152</v>
      </c>
      <c r="BK150" s="161">
        <f t="shared" si="19"/>
        <v>0</v>
      </c>
      <c r="BL150" s="14" t="s">
        <v>206</v>
      </c>
      <c r="BM150" s="160" t="s">
        <v>437</v>
      </c>
    </row>
    <row r="151" spans="1:65" s="2" customFormat="1" ht="21.75" customHeight="1">
      <c r="A151" s="29"/>
      <c r="B151" s="147"/>
      <c r="C151" s="148" t="s">
        <v>231</v>
      </c>
      <c r="D151" s="148" t="s">
        <v>147</v>
      </c>
      <c r="E151" s="149" t="s">
        <v>914</v>
      </c>
      <c r="F151" s="150" t="s">
        <v>915</v>
      </c>
      <c r="G151" s="151" t="s">
        <v>271</v>
      </c>
      <c r="H151" s="153"/>
      <c r="I151" s="153"/>
      <c r="J151" s="154">
        <f t="shared" si="10"/>
        <v>0</v>
      </c>
      <c r="K151" s="155"/>
      <c r="L151" s="30"/>
      <c r="M151" s="156" t="s">
        <v>1</v>
      </c>
      <c r="N151" s="157" t="s">
        <v>42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206</v>
      </c>
      <c r="AT151" s="160" t="s">
        <v>147</v>
      </c>
      <c r="AU151" s="160" t="s">
        <v>152</v>
      </c>
      <c r="AY151" s="14" t="s">
        <v>144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152</v>
      </c>
      <c r="BK151" s="161">
        <f t="shared" si="19"/>
        <v>0</v>
      </c>
      <c r="BL151" s="14" t="s">
        <v>206</v>
      </c>
      <c r="BM151" s="160" t="s">
        <v>916</v>
      </c>
    </row>
    <row r="152" spans="1:65" s="2" customFormat="1" ht="24.2" customHeight="1">
      <c r="A152" s="29"/>
      <c r="B152" s="147"/>
      <c r="C152" s="148" t="s">
        <v>235</v>
      </c>
      <c r="D152" s="148" t="s">
        <v>147</v>
      </c>
      <c r="E152" s="149" t="s">
        <v>917</v>
      </c>
      <c r="F152" s="150" t="s">
        <v>918</v>
      </c>
      <c r="G152" s="151" t="s">
        <v>271</v>
      </c>
      <c r="H152" s="153"/>
      <c r="I152" s="153"/>
      <c r="J152" s="154">
        <f t="shared" si="10"/>
        <v>0</v>
      </c>
      <c r="K152" s="155"/>
      <c r="L152" s="30"/>
      <c r="M152" s="156" t="s">
        <v>1</v>
      </c>
      <c r="N152" s="157" t="s">
        <v>42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206</v>
      </c>
      <c r="AT152" s="160" t="s">
        <v>147</v>
      </c>
      <c r="AU152" s="160" t="s">
        <v>152</v>
      </c>
      <c r="AY152" s="14" t="s">
        <v>144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152</v>
      </c>
      <c r="BK152" s="161">
        <f t="shared" si="19"/>
        <v>0</v>
      </c>
      <c r="BL152" s="14" t="s">
        <v>206</v>
      </c>
      <c r="BM152" s="160" t="s">
        <v>919</v>
      </c>
    </row>
    <row r="153" spans="1:65" s="2" customFormat="1" ht="16.5" customHeight="1">
      <c r="A153" s="29"/>
      <c r="B153" s="147"/>
      <c r="C153" s="148" t="s">
        <v>239</v>
      </c>
      <c r="D153" s="148" t="s">
        <v>147</v>
      </c>
      <c r="E153" s="149" t="s">
        <v>920</v>
      </c>
      <c r="F153" s="150" t="s">
        <v>102</v>
      </c>
      <c r="G153" s="151" t="s">
        <v>907</v>
      </c>
      <c r="H153" s="152">
        <v>1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42</v>
      </c>
      <c r="O153" s="58"/>
      <c r="P153" s="158">
        <f t="shared" si="11"/>
        <v>0</v>
      </c>
      <c r="Q153" s="158">
        <v>1.43E-2</v>
      </c>
      <c r="R153" s="158">
        <f t="shared" si="12"/>
        <v>1.43E-2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206</v>
      </c>
      <c r="AT153" s="160" t="s">
        <v>147</v>
      </c>
      <c r="AU153" s="160" t="s">
        <v>152</v>
      </c>
      <c r="AY153" s="14" t="s">
        <v>144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152</v>
      </c>
      <c r="BK153" s="161">
        <f t="shared" si="19"/>
        <v>0</v>
      </c>
      <c r="BL153" s="14" t="s">
        <v>206</v>
      </c>
      <c r="BM153" s="160" t="s">
        <v>445</v>
      </c>
    </row>
    <row r="154" spans="1:65" s="2" customFormat="1" ht="16.5" customHeight="1">
      <c r="A154" s="29"/>
      <c r="B154" s="147"/>
      <c r="C154" s="148" t="s">
        <v>243</v>
      </c>
      <c r="D154" s="148" t="s">
        <v>147</v>
      </c>
      <c r="E154" s="149" t="s">
        <v>921</v>
      </c>
      <c r="F154" s="150" t="s">
        <v>922</v>
      </c>
      <c r="G154" s="151" t="s">
        <v>907</v>
      </c>
      <c r="H154" s="152">
        <v>1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42</v>
      </c>
      <c r="O154" s="58"/>
      <c r="P154" s="158">
        <f t="shared" si="11"/>
        <v>0</v>
      </c>
      <c r="Q154" s="158">
        <v>1.43E-2</v>
      </c>
      <c r="R154" s="158">
        <f t="shared" si="12"/>
        <v>1.43E-2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206</v>
      </c>
      <c r="AT154" s="160" t="s">
        <v>147</v>
      </c>
      <c r="AU154" s="160" t="s">
        <v>152</v>
      </c>
      <c r="AY154" s="14" t="s">
        <v>144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152</v>
      </c>
      <c r="BK154" s="161">
        <f t="shared" si="19"/>
        <v>0</v>
      </c>
      <c r="BL154" s="14" t="s">
        <v>206</v>
      </c>
      <c r="BM154" s="160" t="s">
        <v>453</v>
      </c>
    </row>
    <row r="155" spans="1:65" s="12" customFormat="1" ht="22.9" customHeight="1">
      <c r="B155" s="134"/>
      <c r="D155" s="135" t="s">
        <v>75</v>
      </c>
      <c r="E155" s="145" t="s">
        <v>923</v>
      </c>
      <c r="F155" s="145" t="s">
        <v>924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SUM(P156:P165)</f>
        <v>0</v>
      </c>
      <c r="Q155" s="140"/>
      <c r="R155" s="141">
        <f>SUM(R156:R165)</f>
        <v>0.27999007660000003</v>
      </c>
      <c r="S155" s="140"/>
      <c r="T155" s="142">
        <f>SUM(T156:T165)</f>
        <v>0</v>
      </c>
      <c r="AR155" s="135" t="s">
        <v>152</v>
      </c>
      <c r="AT155" s="143" t="s">
        <v>75</v>
      </c>
      <c r="AU155" s="143" t="s">
        <v>84</v>
      </c>
      <c r="AY155" s="135" t="s">
        <v>144</v>
      </c>
      <c r="BK155" s="144">
        <f>SUM(BK156:BK165)</f>
        <v>0</v>
      </c>
    </row>
    <row r="156" spans="1:65" s="2" customFormat="1" ht="24.2" customHeight="1">
      <c r="A156" s="29"/>
      <c r="B156" s="147"/>
      <c r="C156" s="148" t="s">
        <v>249</v>
      </c>
      <c r="D156" s="148" t="s">
        <v>147</v>
      </c>
      <c r="E156" s="149" t="s">
        <v>925</v>
      </c>
      <c r="F156" s="150" t="s">
        <v>926</v>
      </c>
      <c r="G156" s="151" t="s">
        <v>213</v>
      </c>
      <c r="H156" s="152">
        <v>2</v>
      </c>
      <c r="I156" s="153"/>
      <c r="J156" s="154">
        <f t="shared" ref="J156:J165" si="20">ROUND(I156*H156,2)</f>
        <v>0</v>
      </c>
      <c r="K156" s="155"/>
      <c r="L156" s="30"/>
      <c r="M156" s="156" t="s">
        <v>1</v>
      </c>
      <c r="N156" s="157" t="s">
        <v>42</v>
      </c>
      <c r="O156" s="58"/>
      <c r="P156" s="158">
        <f t="shared" ref="P156:P165" si="21">O156*H156</f>
        <v>0</v>
      </c>
      <c r="Q156" s="158">
        <v>6.6923180000000001E-4</v>
      </c>
      <c r="R156" s="158">
        <f t="shared" ref="R156:R165" si="22">Q156*H156</f>
        <v>1.3384636E-3</v>
      </c>
      <c r="S156" s="158">
        <v>0</v>
      </c>
      <c r="T156" s="159">
        <f t="shared" ref="T156:T165" si="23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206</v>
      </c>
      <c r="AT156" s="160" t="s">
        <v>147</v>
      </c>
      <c r="AU156" s="160" t="s">
        <v>152</v>
      </c>
      <c r="AY156" s="14" t="s">
        <v>144</v>
      </c>
      <c r="BE156" s="161">
        <f t="shared" ref="BE156:BE165" si="24">IF(N156="základná",J156,0)</f>
        <v>0</v>
      </c>
      <c r="BF156" s="161">
        <f t="shared" ref="BF156:BF165" si="25">IF(N156="znížená",J156,0)</f>
        <v>0</v>
      </c>
      <c r="BG156" s="161">
        <f t="shared" ref="BG156:BG165" si="26">IF(N156="zákl. prenesená",J156,0)</f>
        <v>0</v>
      </c>
      <c r="BH156" s="161">
        <f t="shared" ref="BH156:BH165" si="27">IF(N156="zníž. prenesená",J156,0)</f>
        <v>0</v>
      </c>
      <c r="BI156" s="161">
        <f t="shared" ref="BI156:BI165" si="28">IF(N156="nulová",J156,0)</f>
        <v>0</v>
      </c>
      <c r="BJ156" s="14" t="s">
        <v>152</v>
      </c>
      <c r="BK156" s="161">
        <f t="shared" ref="BK156:BK165" si="29">ROUND(I156*H156,2)</f>
        <v>0</v>
      </c>
      <c r="BL156" s="14" t="s">
        <v>206</v>
      </c>
      <c r="BM156" s="160" t="s">
        <v>927</v>
      </c>
    </row>
    <row r="157" spans="1:65" s="2" customFormat="1" ht="24.2" customHeight="1">
      <c r="A157" s="29"/>
      <c r="B157" s="147"/>
      <c r="C157" s="148" t="s">
        <v>257</v>
      </c>
      <c r="D157" s="148" t="s">
        <v>147</v>
      </c>
      <c r="E157" s="149" t="s">
        <v>928</v>
      </c>
      <c r="F157" s="150" t="s">
        <v>929</v>
      </c>
      <c r="G157" s="151" t="s">
        <v>213</v>
      </c>
      <c r="H157" s="152">
        <v>42</v>
      </c>
      <c r="I157" s="153"/>
      <c r="J157" s="154">
        <f t="shared" si="20"/>
        <v>0</v>
      </c>
      <c r="K157" s="155"/>
      <c r="L157" s="30"/>
      <c r="M157" s="156" t="s">
        <v>1</v>
      </c>
      <c r="N157" s="157" t="s">
        <v>42</v>
      </c>
      <c r="O157" s="58"/>
      <c r="P157" s="158">
        <f t="shared" si="21"/>
        <v>0</v>
      </c>
      <c r="Q157" s="158">
        <v>7.7245500000000002E-4</v>
      </c>
      <c r="R157" s="158">
        <f t="shared" si="22"/>
        <v>3.2443109999999997E-2</v>
      </c>
      <c r="S157" s="158">
        <v>0</v>
      </c>
      <c r="T157" s="159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206</v>
      </c>
      <c r="AT157" s="160" t="s">
        <v>147</v>
      </c>
      <c r="AU157" s="160" t="s">
        <v>152</v>
      </c>
      <c r="AY157" s="14" t="s">
        <v>144</v>
      </c>
      <c r="BE157" s="161">
        <f t="shared" si="24"/>
        <v>0</v>
      </c>
      <c r="BF157" s="161">
        <f t="shared" si="25"/>
        <v>0</v>
      </c>
      <c r="BG157" s="161">
        <f t="shared" si="26"/>
        <v>0</v>
      </c>
      <c r="BH157" s="161">
        <f t="shared" si="27"/>
        <v>0</v>
      </c>
      <c r="BI157" s="161">
        <f t="shared" si="28"/>
        <v>0</v>
      </c>
      <c r="BJ157" s="14" t="s">
        <v>152</v>
      </c>
      <c r="BK157" s="161">
        <f t="shared" si="29"/>
        <v>0</v>
      </c>
      <c r="BL157" s="14" t="s">
        <v>206</v>
      </c>
      <c r="BM157" s="160" t="s">
        <v>930</v>
      </c>
    </row>
    <row r="158" spans="1:65" s="2" customFormat="1" ht="24.2" customHeight="1">
      <c r="A158" s="29"/>
      <c r="B158" s="147"/>
      <c r="C158" s="148" t="s">
        <v>262</v>
      </c>
      <c r="D158" s="148" t="s">
        <v>147</v>
      </c>
      <c r="E158" s="149" t="s">
        <v>931</v>
      </c>
      <c r="F158" s="150" t="s">
        <v>932</v>
      </c>
      <c r="G158" s="151" t="s">
        <v>213</v>
      </c>
      <c r="H158" s="152">
        <v>60</v>
      </c>
      <c r="I158" s="153"/>
      <c r="J158" s="154">
        <f t="shared" si="20"/>
        <v>0</v>
      </c>
      <c r="K158" s="155"/>
      <c r="L158" s="30"/>
      <c r="M158" s="156" t="s">
        <v>1</v>
      </c>
      <c r="N158" s="157" t="s">
        <v>42</v>
      </c>
      <c r="O158" s="58"/>
      <c r="P158" s="158">
        <f t="shared" si="21"/>
        <v>0</v>
      </c>
      <c r="Q158" s="158">
        <v>9.0158800000000004E-4</v>
      </c>
      <c r="R158" s="158">
        <f t="shared" si="22"/>
        <v>5.4095280000000003E-2</v>
      </c>
      <c r="S158" s="158">
        <v>0</v>
      </c>
      <c r="T158" s="159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206</v>
      </c>
      <c r="AT158" s="160" t="s">
        <v>147</v>
      </c>
      <c r="AU158" s="160" t="s">
        <v>152</v>
      </c>
      <c r="AY158" s="14" t="s">
        <v>144</v>
      </c>
      <c r="BE158" s="161">
        <f t="shared" si="24"/>
        <v>0</v>
      </c>
      <c r="BF158" s="161">
        <f t="shared" si="25"/>
        <v>0</v>
      </c>
      <c r="BG158" s="161">
        <f t="shared" si="26"/>
        <v>0</v>
      </c>
      <c r="BH158" s="161">
        <f t="shared" si="27"/>
        <v>0</v>
      </c>
      <c r="BI158" s="161">
        <f t="shared" si="28"/>
        <v>0</v>
      </c>
      <c r="BJ158" s="14" t="s">
        <v>152</v>
      </c>
      <c r="BK158" s="161">
        <f t="shared" si="29"/>
        <v>0</v>
      </c>
      <c r="BL158" s="14" t="s">
        <v>206</v>
      </c>
      <c r="BM158" s="160" t="s">
        <v>933</v>
      </c>
    </row>
    <row r="159" spans="1:65" s="2" customFormat="1" ht="24.2" customHeight="1">
      <c r="A159" s="29"/>
      <c r="B159" s="147"/>
      <c r="C159" s="148" t="s">
        <v>268</v>
      </c>
      <c r="D159" s="148" t="s">
        <v>147</v>
      </c>
      <c r="E159" s="149" t="s">
        <v>934</v>
      </c>
      <c r="F159" s="150" t="s">
        <v>935</v>
      </c>
      <c r="G159" s="151" t="s">
        <v>213</v>
      </c>
      <c r="H159" s="152">
        <v>36</v>
      </c>
      <c r="I159" s="153"/>
      <c r="J159" s="154">
        <f t="shared" si="20"/>
        <v>0</v>
      </c>
      <c r="K159" s="155"/>
      <c r="L159" s="30"/>
      <c r="M159" s="156" t="s">
        <v>1</v>
      </c>
      <c r="N159" s="157" t="s">
        <v>42</v>
      </c>
      <c r="O159" s="58"/>
      <c r="P159" s="158">
        <f t="shared" si="21"/>
        <v>0</v>
      </c>
      <c r="Q159" s="158">
        <v>1.051686E-3</v>
      </c>
      <c r="R159" s="158">
        <f t="shared" si="22"/>
        <v>3.7860695999999999E-2</v>
      </c>
      <c r="S159" s="158">
        <v>0</v>
      </c>
      <c r="T159" s="159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206</v>
      </c>
      <c r="AT159" s="160" t="s">
        <v>147</v>
      </c>
      <c r="AU159" s="160" t="s">
        <v>152</v>
      </c>
      <c r="AY159" s="14" t="s">
        <v>144</v>
      </c>
      <c r="BE159" s="161">
        <f t="shared" si="24"/>
        <v>0</v>
      </c>
      <c r="BF159" s="161">
        <f t="shared" si="25"/>
        <v>0</v>
      </c>
      <c r="BG159" s="161">
        <f t="shared" si="26"/>
        <v>0</v>
      </c>
      <c r="BH159" s="161">
        <f t="shared" si="27"/>
        <v>0</v>
      </c>
      <c r="BI159" s="161">
        <f t="shared" si="28"/>
        <v>0</v>
      </c>
      <c r="BJ159" s="14" t="s">
        <v>152</v>
      </c>
      <c r="BK159" s="161">
        <f t="shared" si="29"/>
        <v>0</v>
      </c>
      <c r="BL159" s="14" t="s">
        <v>206</v>
      </c>
      <c r="BM159" s="160" t="s">
        <v>936</v>
      </c>
    </row>
    <row r="160" spans="1:65" s="2" customFormat="1" ht="24.2" customHeight="1">
      <c r="A160" s="29"/>
      <c r="B160" s="147"/>
      <c r="C160" s="148" t="s">
        <v>398</v>
      </c>
      <c r="D160" s="148" t="s">
        <v>147</v>
      </c>
      <c r="E160" s="149" t="s">
        <v>937</v>
      </c>
      <c r="F160" s="150" t="s">
        <v>938</v>
      </c>
      <c r="G160" s="151" t="s">
        <v>213</v>
      </c>
      <c r="H160" s="152">
        <v>103</v>
      </c>
      <c r="I160" s="153"/>
      <c r="J160" s="154">
        <f t="shared" si="20"/>
        <v>0</v>
      </c>
      <c r="K160" s="155"/>
      <c r="L160" s="30"/>
      <c r="M160" s="156" t="s">
        <v>1</v>
      </c>
      <c r="N160" s="157" t="s">
        <v>42</v>
      </c>
      <c r="O160" s="58"/>
      <c r="P160" s="158">
        <f t="shared" si="21"/>
        <v>0</v>
      </c>
      <c r="Q160" s="158">
        <v>1.0892090000000001E-3</v>
      </c>
      <c r="R160" s="158">
        <f t="shared" si="22"/>
        <v>0.11218852700000001</v>
      </c>
      <c r="S160" s="158">
        <v>0</v>
      </c>
      <c r="T160" s="159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206</v>
      </c>
      <c r="AT160" s="160" t="s">
        <v>147</v>
      </c>
      <c r="AU160" s="160" t="s">
        <v>152</v>
      </c>
      <c r="AY160" s="14" t="s">
        <v>144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152</v>
      </c>
      <c r="BK160" s="161">
        <f t="shared" si="29"/>
        <v>0</v>
      </c>
      <c r="BL160" s="14" t="s">
        <v>206</v>
      </c>
      <c r="BM160" s="160" t="s">
        <v>939</v>
      </c>
    </row>
    <row r="161" spans="1:65" s="2" customFormat="1" ht="21.75" customHeight="1">
      <c r="A161" s="29"/>
      <c r="B161" s="147"/>
      <c r="C161" s="148" t="s">
        <v>402</v>
      </c>
      <c r="D161" s="148" t="s">
        <v>147</v>
      </c>
      <c r="E161" s="149" t="s">
        <v>940</v>
      </c>
      <c r="F161" s="150" t="s">
        <v>941</v>
      </c>
      <c r="G161" s="151" t="s">
        <v>260</v>
      </c>
      <c r="H161" s="152">
        <v>22</v>
      </c>
      <c r="I161" s="153"/>
      <c r="J161" s="154">
        <f t="shared" si="20"/>
        <v>0</v>
      </c>
      <c r="K161" s="155"/>
      <c r="L161" s="30"/>
      <c r="M161" s="156" t="s">
        <v>1</v>
      </c>
      <c r="N161" s="157" t="s">
        <v>42</v>
      </c>
      <c r="O161" s="58"/>
      <c r="P161" s="158">
        <f t="shared" si="21"/>
        <v>0</v>
      </c>
      <c r="Q161" s="158">
        <v>1.9120000000000001E-3</v>
      </c>
      <c r="R161" s="158">
        <f t="shared" si="22"/>
        <v>4.2064000000000004E-2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206</v>
      </c>
      <c r="AT161" s="160" t="s">
        <v>147</v>
      </c>
      <c r="AU161" s="160" t="s">
        <v>152</v>
      </c>
      <c r="AY161" s="14" t="s">
        <v>144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152</v>
      </c>
      <c r="BK161" s="161">
        <f t="shared" si="29"/>
        <v>0</v>
      </c>
      <c r="BL161" s="14" t="s">
        <v>206</v>
      </c>
      <c r="BM161" s="160" t="s">
        <v>942</v>
      </c>
    </row>
    <row r="162" spans="1:65" s="2" customFormat="1" ht="16.5" customHeight="1">
      <c r="A162" s="29"/>
      <c r="B162" s="147"/>
      <c r="C162" s="148" t="s">
        <v>266</v>
      </c>
      <c r="D162" s="148" t="s">
        <v>147</v>
      </c>
      <c r="E162" s="149" t="s">
        <v>943</v>
      </c>
      <c r="F162" s="150" t="s">
        <v>944</v>
      </c>
      <c r="G162" s="151" t="s">
        <v>260</v>
      </c>
      <c r="H162" s="152">
        <v>1</v>
      </c>
      <c r="I162" s="153"/>
      <c r="J162" s="154">
        <f t="shared" si="20"/>
        <v>0</v>
      </c>
      <c r="K162" s="155"/>
      <c r="L162" s="30"/>
      <c r="M162" s="156" t="s">
        <v>1</v>
      </c>
      <c r="N162" s="157" t="s">
        <v>42</v>
      </c>
      <c r="O162" s="58"/>
      <c r="P162" s="158">
        <f t="shared" si="21"/>
        <v>0</v>
      </c>
      <c r="Q162" s="158">
        <v>0</v>
      </c>
      <c r="R162" s="158">
        <f t="shared" si="22"/>
        <v>0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206</v>
      </c>
      <c r="AT162" s="160" t="s">
        <v>147</v>
      </c>
      <c r="AU162" s="160" t="s">
        <v>152</v>
      </c>
      <c r="AY162" s="14" t="s">
        <v>144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152</v>
      </c>
      <c r="BK162" s="161">
        <f t="shared" si="29"/>
        <v>0</v>
      </c>
      <c r="BL162" s="14" t="s">
        <v>206</v>
      </c>
      <c r="BM162" s="160" t="s">
        <v>489</v>
      </c>
    </row>
    <row r="163" spans="1:65" s="2" customFormat="1" ht="21.75" customHeight="1">
      <c r="A163" s="29"/>
      <c r="B163" s="147"/>
      <c r="C163" s="148" t="s">
        <v>409</v>
      </c>
      <c r="D163" s="148" t="s">
        <v>147</v>
      </c>
      <c r="E163" s="149" t="s">
        <v>945</v>
      </c>
      <c r="F163" s="150" t="s">
        <v>946</v>
      </c>
      <c r="G163" s="151" t="s">
        <v>213</v>
      </c>
      <c r="H163" s="152">
        <v>189</v>
      </c>
      <c r="I163" s="153"/>
      <c r="J163" s="154">
        <f t="shared" si="20"/>
        <v>0</v>
      </c>
      <c r="K163" s="155"/>
      <c r="L163" s="30"/>
      <c r="M163" s="156" t="s">
        <v>1</v>
      </c>
      <c r="N163" s="157" t="s">
        <v>42</v>
      </c>
      <c r="O163" s="58"/>
      <c r="P163" s="158">
        <f t="shared" si="21"/>
        <v>0</v>
      </c>
      <c r="Q163" s="158">
        <v>0</v>
      </c>
      <c r="R163" s="158">
        <f t="shared" si="22"/>
        <v>0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206</v>
      </c>
      <c r="AT163" s="160" t="s">
        <v>147</v>
      </c>
      <c r="AU163" s="160" t="s">
        <v>152</v>
      </c>
      <c r="AY163" s="14" t="s">
        <v>144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152</v>
      </c>
      <c r="BK163" s="161">
        <f t="shared" si="29"/>
        <v>0</v>
      </c>
      <c r="BL163" s="14" t="s">
        <v>206</v>
      </c>
      <c r="BM163" s="160" t="s">
        <v>947</v>
      </c>
    </row>
    <row r="164" spans="1:65" s="2" customFormat="1" ht="24.2" customHeight="1">
      <c r="A164" s="29"/>
      <c r="B164" s="147"/>
      <c r="C164" s="148" t="s">
        <v>413</v>
      </c>
      <c r="D164" s="148" t="s">
        <v>147</v>
      </c>
      <c r="E164" s="149" t="s">
        <v>948</v>
      </c>
      <c r="F164" s="150" t="s">
        <v>949</v>
      </c>
      <c r="G164" s="151" t="s">
        <v>271</v>
      </c>
      <c r="H164" s="153"/>
      <c r="I164" s="153"/>
      <c r="J164" s="154">
        <f t="shared" si="20"/>
        <v>0</v>
      </c>
      <c r="K164" s="155"/>
      <c r="L164" s="30"/>
      <c r="M164" s="156" t="s">
        <v>1</v>
      </c>
      <c r="N164" s="157" t="s">
        <v>42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206</v>
      </c>
      <c r="AT164" s="160" t="s">
        <v>147</v>
      </c>
      <c r="AU164" s="160" t="s">
        <v>152</v>
      </c>
      <c r="AY164" s="14" t="s">
        <v>144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152</v>
      </c>
      <c r="BK164" s="161">
        <f t="shared" si="29"/>
        <v>0</v>
      </c>
      <c r="BL164" s="14" t="s">
        <v>206</v>
      </c>
      <c r="BM164" s="160" t="s">
        <v>950</v>
      </c>
    </row>
    <row r="165" spans="1:65" s="2" customFormat="1" ht="24.2" customHeight="1">
      <c r="A165" s="29"/>
      <c r="B165" s="147"/>
      <c r="C165" s="148" t="s">
        <v>417</v>
      </c>
      <c r="D165" s="148" t="s">
        <v>147</v>
      </c>
      <c r="E165" s="149" t="s">
        <v>951</v>
      </c>
      <c r="F165" s="150" t="s">
        <v>952</v>
      </c>
      <c r="G165" s="151" t="s">
        <v>271</v>
      </c>
      <c r="H165" s="153"/>
      <c r="I165" s="153"/>
      <c r="J165" s="154">
        <f t="shared" si="20"/>
        <v>0</v>
      </c>
      <c r="K165" s="155"/>
      <c r="L165" s="30"/>
      <c r="M165" s="156" t="s">
        <v>1</v>
      </c>
      <c r="N165" s="157" t="s">
        <v>42</v>
      </c>
      <c r="O165" s="58"/>
      <c r="P165" s="158">
        <f t="shared" si="21"/>
        <v>0</v>
      </c>
      <c r="Q165" s="158">
        <v>0</v>
      </c>
      <c r="R165" s="158">
        <f t="shared" si="22"/>
        <v>0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206</v>
      </c>
      <c r="AT165" s="160" t="s">
        <v>147</v>
      </c>
      <c r="AU165" s="160" t="s">
        <v>152</v>
      </c>
      <c r="AY165" s="14" t="s">
        <v>144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152</v>
      </c>
      <c r="BK165" s="161">
        <f t="shared" si="29"/>
        <v>0</v>
      </c>
      <c r="BL165" s="14" t="s">
        <v>206</v>
      </c>
      <c r="BM165" s="160" t="s">
        <v>953</v>
      </c>
    </row>
    <row r="166" spans="1:65" s="12" customFormat="1" ht="22.9" customHeight="1">
      <c r="B166" s="134"/>
      <c r="D166" s="135" t="s">
        <v>75</v>
      </c>
      <c r="E166" s="145" t="s">
        <v>954</v>
      </c>
      <c r="F166" s="145" t="s">
        <v>955</v>
      </c>
      <c r="I166" s="137"/>
      <c r="J166" s="146">
        <f>BK166</f>
        <v>0</v>
      </c>
      <c r="L166" s="134"/>
      <c r="M166" s="139"/>
      <c r="N166" s="140"/>
      <c r="O166" s="140"/>
      <c r="P166" s="141">
        <f>SUM(P167:P192)</f>
        <v>0</v>
      </c>
      <c r="Q166" s="140"/>
      <c r="R166" s="141">
        <f>SUM(R167:R192)</f>
        <v>2.2616199999999999E-2</v>
      </c>
      <c r="S166" s="140"/>
      <c r="T166" s="142">
        <f>SUM(T167:T192)</f>
        <v>0</v>
      </c>
      <c r="AR166" s="135" t="s">
        <v>152</v>
      </c>
      <c r="AT166" s="143" t="s">
        <v>75</v>
      </c>
      <c r="AU166" s="143" t="s">
        <v>84</v>
      </c>
      <c r="AY166" s="135" t="s">
        <v>144</v>
      </c>
      <c r="BK166" s="144">
        <f>SUM(BK167:BK192)</f>
        <v>0</v>
      </c>
    </row>
    <row r="167" spans="1:65" s="2" customFormat="1" ht="24.2" customHeight="1">
      <c r="A167" s="29"/>
      <c r="B167" s="147"/>
      <c r="C167" s="148" t="s">
        <v>421</v>
      </c>
      <c r="D167" s="148" t="s">
        <v>147</v>
      </c>
      <c r="E167" s="149" t="s">
        <v>92</v>
      </c>
      <c r="F167" s="150" t="s">
        <v>956</v>
      </c>
      <c r="G167" s="151" t="s">
        <v>260</v>
      </c>
      <c r="H167" s="152">
        <v>1</v>
      </c>
      <c r="I167" s="153"/>
      <c r="J167" s="154">
        <f t="shared" ref="J167:J192" si="30">ROUND(I167*H167,2)</f>
        <v>0</v>
      </c>
      <c r="K167" s="155"/>
      <c r="L167" s="30"/>
      <c r="M167" s="156" t="s">
        <v>1</v>
      </c>
      <c r="N167" s="157" t="s">
        <v>42</v>
      </c>
      <c r="O167" s="58"/>
      <c r="P167" s="158">
        <f t="shared" ref="P167:P192" si="31">O167*H167</f>
        <v>0</v>
      </c>
      <c r="Q167" s="158">
        <v>0</v>
      </c>
      <c r="R167" s="158">
        <f t="shared" ref="R167:R192" si="32">Q167*H167</f>
        <v>0</v>
      </c>
      <c r="S167" s="158">
        <v>0</v>
      </c>
      <c r="T167" s="159">
        <f t="shared" ref="T167:T192" si="33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206</v>
      </c>
      <c r="AT167" s="160" t="s">
        <v>147</v>
      </c>
      <c r="AU167" s="160" t="s">
        <v>152</v>
      </c>
      <c r="AY167" s="14" t="s">
        <v>144</v>
      </c>
      <c r="BE167" s="161">
        <f t="shared" ref="BE167:BE192" si="34">IF(N167="základná",J167,0)</f>
        <v>0</v>
      </c>
      <c r="BF167" s="161">
        <f t="shared" ref="BF167:BF192" si="35">IF(N167="znížená",J167,0)</f>
        <v>0</v>
      </c>
      <c r="BG167" s="161">
        <f t="shared" ref="BG167:BG192" si="36">IF(N167="zákl. prenesená",J167,0)</f>
        <v>0</v>
      </c>
      <c r="BH167" s="161">
        <f t="shared" ref="BH167:BH192" si="37">IF(N167="zníž. prenesená",J167,0)</f>
        <v>0</v>
      </c>
      <c r="BI167" s="161">
        <f t="shared" ref="BI167:BI192" si="38">IF(N167="nulová",J167,0)</f>
        <v>0</v>
      </c>
      <c r="BJ167" s="14" t="s">
        <v>152</v>
      </c>
      <c r="BK167" s="161">
        <f t="shared" ref="BK167:BK192" si="39">ROUND(I167*H167,2)</f>
        <v>0</v>
      </c>
      <c r="BL167" s="14" t="s">
        <v>206</v>
      </c>
      <c r="BM167" s="160" t="s">
        <v>957</v>
      </c>
    </row>
    <row r="168" spans="1:65" s="2" customFormat="1" ht="24.2" customHeight="1">
      <c r="A168" s="29"/>
      <c r="B168" s="147"/>
      <c r="C168" s="148" t="s">
        <v>425</v>
      </c>
      <c r="D168" s="148" t="s">
        <v>147</v>
      </c>
      <c r="E168" s="149" t="s">
        <v>95</v>
      </c>
      <c r="F168" s="150" t="s">
        <v>958</v>
      </c>
      <c r="G168" s="151" t="s">
        <v>260</v>
      </c>
      <c r="H168" s="152">
        <v>1</v>
      </c>
      <c r="I168" s="153"/>
      <c r="J168" s="154">
        <f t="shared" si="30"/>
        <v>0</v>
      </c>
      <c r="K168" s="155"/>
      <c r="L168" s="30"/>
      <c r="M168" s="156" t="s">
        <v>1</v>
      </c>
      <c r="N168" s="157" t="s">
        <v>42</v>
      </c>
      <c r="O168" s="58"/>
      <c r="P168" s="158">
        <f t="shared" si="31"/>
        <v>0</v>
      </c>
      <c r="Q168" s="158">
        <v>0</v>
      </c>
      <c r="R168" s="158">
        <f t="shared" si="32"/>
        <v>0</v>
      </c>
      <c r="S168" s="158">
        <v>0</v>
      </c>
      <c r="T168" s="159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206</v>
      </c>
      <c r="AT168" s="160" t="s">
        <v>147</v>
      </c>
      <c r="AU168" s="160" t="s">
        <v>152</v>
      </c>
      <c r="AY168" s="14" t="s">
        <v>144</v>
      </c>
      <c r="BE168" s="161">
        <f t="shared" si="34"/>
        <v>0</v>
      </c>
      <c r="BF168" s="161">
        <f t="shared" si="35"/>
        <v>0</v>
      </c>
      <c r="BG168" s="161">
        <f t="shared" si="36"/>
        <v>0</v>
      </c>
      <c r="BH168" s="161">
        <f t="shared" si="37"/>
        <v>0</v>
      </c>
      <c r="BI168" s="161">
        <f t="shared" si="38"/>
        <v>0</v>
      </c>
      <c r="BJ168" s="14" t="s">
        <v>152</v>
      </c>
      <c r="BK168" s="161">
        <f t="shared" si="39"/>
        <v>0</v>
      </c>
      <c r="BL168" s="14" t="s">
        <v>206</v>
      </c>
      <c r="BM168" s="160" t="s">
        <v>959</v>
      </c>
    </row>
    <row r="169" spans="1:65" s="2" customFormat="1" ht="16.5" customHeight="1">
      <c r="A169" s="29"/>
      <c r="B169" s="147"/>
      <c r="C169" s="148" t="s">
        <v>429</v>
      </c>
      <c r="D169" s="148" t="s">
        <v>147</v>
      </c>
      <c r="E169" s="149" t="s">
        <v>98</v>
      </c>
      <c r="F169" s="150" t="s">
        <v>960</v>
      </c>
      <c r="G169" s="151" t="s">
        <v>260</v>
      </c>
      <c r="H169" s="152">
        <v>1</v>
      </c>
      <c r="I169" s="153"/>
      <c r="J169" s="154">
        <f t="shared" si="30"/>
        <v>0</v>
      </c>
      <c r="K169" s="155"/>
      <c r="L169" s="30"/>
      <c r="M169" s="156" t="s">
        <v>1</v>
      </c>
      <c r="N169" s="157" t="s">
        <v>42</v>
      </c>
      <c r="O169" s="58"/>
      <c r="P169" s="158">
        <f t="shared" si="31"/>
        <v>0</v>
      </c>
      <c r="Q169" s="158">
        <v>0</v>
      </c>
      <c r="R169" s="158">
        <f t="shared" si="32"/>
        <v>0</v>
      </c>
      <c r="S169" s="158">
        <v>0</v>
      </c>
      <c r="T169" s="159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206</v>
      </c>
      <c r="AT169" s="160" t="s">
        <v>147</v>
      </c>
      <c r="AU169" s="160" t="s">
        <v>152</v>
      </c>
      <c r="AY169" s="14" t="s">
        <v>144</v>
      </c>
      <c r="BE169" s="161">
        <f t="shared" si="34"/>
        <v>0</v>
      </c>
      <c r="BF169" s="161">
        <f t="shared" si="35"/>
        <v>0</v>
      </c>
      <c r="BG169" s="161">
        <f t="shared" si="36"/>
        <v>0</v>
      </c>
      <c r="BH169" s="161">
        <f t="shared" si="37"/>
        <v>0</v>
      </c>
      <c r="BI169" s="161">
        <f t="shared" si="38"/>
        <v>0</v>
      </c>
      <c r="BJ169" s="14" t="s">
        <v>152</v>
      </c>
      <c r="BK169" s="161">
        <f t="shared" si="39"/>
        <v>0</v>
      </c>
      <c r="BL169" s="14" t="s">
        <v>206</v>
      </c>
      <c r="BM169" s="160" t="s">
        <v>961</v>
      </c>
    </row>
    <row r="170" spans="1:65" s="2" customFormat="1" ht="16.5" customHeight="1">
      <c r="A170" s="29"/>
      <c r="B170" s="147"/>
      <c r="C170" s="148" t="s">
        <v>433</v>
      </c>
      <c r="D170" s="148" t="s">
        <v>147</v>
      </c>
      <c r="E170" s="149" t="s">
        <v>101</v>
      </c>
      <c r="F170" s="150" t="s">
        <v>962</v>
      </c>
      <c r="G170" s="151" t="s">
        <v>260</v>
      </c>
      <c r="H170" s="152">
        <v>1</v>
      </c>
      <c r="I170" s="153"/>
      <c r="J170" s="154">
        <f t="shared" si="30"/>
        <v>0</v>
      </c>
      <c r="K170" s="155"/>
      <c r="L170" s="30"/>
      <c r="M170" s="156" t="s">
        <v>1</v>
      </c>
      <c r="N170" s="157" t="s">
        <v>42</v>
      </c>
      <c r="O170" s="58"/>
      <c r="P170" s="158">
        <f t="shared" si="31"/>
        <v>0</v>
      </c>
      <c r="Q170" s="158">
        <v>0</v>
      </c>
      <c r="R170" s="158">
        <f t="shared" si="32"/>
        <v>0</v>
      </c>
      <c r="S170" s="158">
        <v>0</v>
      </c>
      <c r="T170" s="159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206</v>
      </c>
      <c r="AT170" s="160" t="s">
        <v>147</v>
      </c>
      <c r="AU170" s="160" t="s">
        <v>152</v>
      </c>
      <c r="AY170" s="14" t="s">
        <v>144</v>
      </c>
      <c r="BE170" s="161">
        <f t="shared" si="34"/>
        <v>0</v>
      </c>
      <c r="BF170" s="161">
        <f t="shared" si="35"/>
        <v>0</v>
      </c>
      <c r="BG170" s="161">
        <f t="shared" si="36"/>
        <v>0</v>
      </c>
      <c r="BH170" s="161">
        <f t="shared" si="37"/>
        <v>0</v>
      </c>
      <c r="BI170" s="161">
        <f t="shared" si="38"/>
        <v>0</v>
      </c>
      <c r="BJ170" s="14" t="s">
        <v>152</v>
      </c>
      <c r="BK170" s="161">
        <f t="shared" si="39"/>
        <v>0</v>
      </c>
      <c r="BL170" s="14" t="s">
        <v>206</v>
      </c>
      <c r="BM170" s="160" t="s">
        <v>963</v>
      </c>
    </row>
    <row r="171" spans="1:65" s="2" customFormat="1" ht="16.5" customHeight="1">
      <c r="A171" s="29"/>
      <c r="B171" s="147"/>
      <c r="C171" s="148" t="s">
        <v>437</v>
      </c>
      <c r="D171" s="148" t="s">
        <v>147</v>
      </c>
      <c r="E171" s="149" t="s">
        <v>104</v>
      </c>
      <c r="F171" s="150" t="s">
        <v>964</v>
      </c>
      <c r="G171" s="151" t="s">
        <v>260</v>
      </c>
      <c r="H171" s="152">
        <v>1</v>
      </c>
      <c r="I171" s="153"/>
      <c r="J171" s="154">
        <f t="shared" si="30"/>
        <v>0</v>
      </c>
      <c r="K171" s="155"/>
      <c r="L171" s="30"/>
      <c r="M171" s="156" t="s">
        <v>1</v>
      </c>
      <c r="N171" s="157" t="s">
        <v>42</v>
      </c>
      <c r="O171" s="58"/>
      <c r="P171" s="158">
        <f t="shared" si="31"/>
        <v>0</v>
      </c>
      <c r="Q171" s="158">
        <v>0</v>
      </c>
      <c r="R171" s="158">
        <f t="shared" si="32"/>
        <v>0</v>
      </c>
      <c r="S171" s="158">
        <v>0</v>
      </c>
      <c r="T171" s="159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206</v>
      </c>
      <c r="AT171" s="160" t="s">
        <v>147</v>
      </c>
      <c r="AU171" s="160" t="s">
        <v>152</v>
      </c>
      <c r="AY171" s="14" t="s">
        <v>144</v>
      </c>
      <c r="BE171" s="161">
        <f t="shared" si="34"/>
        <v>0</v>
      </c>
      <c r="BF171" s="161">
        <f t="shared" si="35"/>
        <v>0</v>
      </c>
      <c r="BG171" s="161">
        <f t="shared" si="36"/>
        <v>0</v>
      </c>
      <c r="BH171" s="161">
        <f t="shared" si="37"/>
        <v>0</v>
      </c>
      <c r="BI171" s="161">
        <f t="shared" si="38"/>
        <v>0</v>
      </c>
      <c r="BJ171" s="14" t="s">
        <v>152</v>
      </c>
      <c r="BK171" s="161">
        <f t="shared" si="39"/>
        <v>0</v>
      </c>
      <c r="BL171" s="14" t="s">
        <v>206</v>
      </c>
      <c r="BM171" s="160" t="s">
        <v>965</v>
      </c>
    </row>
    <row r="172" spans="1:65" s="2" customFormat="1" ht="16.5" customHeight="1">
      <c r="A172" s="29"/>
      <c r="B172" s="147"/>
      <c r="C172" s="148" t="s">
        <v>441</v>
      </c>
      <c r="D172" s="148" t="s">
        <v>147</v>
      </c>
      <c r="E172" s="149" t="s">
        <v>107</v>
      </c>
      <c r="F172" s="150" t="s">
        <v>966</v>
      </c>
      <c r="G172" s="151" t="s">
        <v>260</v>
      </c>
      <c r="H172" s="152">
        <v>1</v>
      </c>
      <c r="I172" s="153"/>
      <c r="J172" s="154">
        <f t="shared" si="30"/>
        <v>0</v>
      </c>
      <c r="K172" s="155"/>
      <c r="L172" s="30"/>
      <c r="M172" s="156" t="s">
        <v>1</v>
      </c>
      <c r="N172" s="157" t="s">
        <v>42</v>
      </c>
      <c r="O172" s="58"/>
      <c r="P172" s="158">
        <f t="shared" si="31"/>
        <v>0</v>
      </c>
      <c r="Q172" s="158">
        <v>0</v>
      </c>
      <c r="R172" s="158">
        <f t="shared" si="32"/>
        <v>0</v>
      </c>
      <c r="S172" s="158">
        <v>0</v>
      </c>
      <c r="T172" s="159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206</v>
      </c>
      <c r="AT172" s="160" t="s">
        <v>147</v>
      </c>
      <c r="AU172" s="160" t="s">
        <v>152</v>
      </c>
      <c r="AY172" s="14" t="s">
        <v>144</v>
      </c>
      <c r="BE172" s="161">
        <f t="shared" si="34"/>
        <v>0</v>
      </c>
      <c r="BF172" s="161">
        <f t="shared" si="35"/>
        <v>0</v>
      </c>
      <c r="BG172" s="161">
        <f t="shared" si="36"/>
        <v>0</v>
      </c>
      <c r="BH172" s="161">
        <f t="shared" si="37"/>
        <v>0</v>
      </c>
      <c r="BI172" s="161">
        <f t="shared" si="38"/>
        <v>0</v>
      </c>
      <c r="BJ172" s="14" t="s">
        <v>152</v>
      </c>
      <c r="BK172" s="161">
        <f t="shared" si="39"/>
        <v>0</v>
      </c>
      <c r="BL172" s="14" t="s">
        <v>206</v>
      </c>
      <c r="BM172" s="160" t="s">
        <v>967</v>
      </c>
    </row>
    <row r="173" spans="1:65" s="2" customFormat="1" ht="16.5" customHeight="1">
      <c r="A173" s="29"/>
      <c r="B173" s="147"/>
      <c r="C173" s="148" t="s">
        <v>445</v>
      </c>
      <c r="D173" s="148" t="s">
        <v>147</v>
      </c>
      <c r="E173" s="149" t="s">
        <v>110</v>
      </c>
      <c r="F173" s="150" t="s">
        <v>968</v>
      </c>
      <c r="G173" s="151" t="s">
        <v>260</v>
      </c>
      <c r="H173" s="152">
        <v>1</v>
      </c>
      <c r="I173" s="153"/>
      <c r="J173" s="154">
        <f t="shared" si="30"/>
        <v>0</v>
      </c>
      <c r="K173" s="155"/>
      <c r="L173" s="30"/>
      <c r="M173" s="156" t="s">
        <v>1</v>
      </c>
      <c r="N173" s="157" t="s">
        <v>42</v>
      </c>
      <c r="O173" s="58"/>
      <c r="P173" s="158">
        <f t="shared" si="31"/>
        <v>0</v>
      </c>
      <c r="Q173" s="158">
        <v>0</v>
      </c>
      <c r="R173" s="158">
        <f t="shared" si="32"/>
        <v>0</v>
      </c>
      <c r="S173" s="158">
        <v>0</v>
      </c>
      <c r="T173" s="159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206</v>
      </c>
      <c r="AT173" s="160" t="s">
        <v>147</v>
      </c>
      <c r="AU173" s="160" t="s">
        <v>152</v>
      </c>
      <c r="AY173" s="14" t="s">
        <v>144</v>
      </c>
      <c r="BE173" s="161">
        <f t="shared" si="34"/>
        <v>0</v>
      </c>
      <c r="BF173" s="161">
        <f t="shared" si="35"/>
        <v>0</v>
      </c>
      <c r="BG173" s="161">
        <f t="shared" si="36"/>
        <v>0</v>
      </c>
      <c r="BH173" s="161">
        <f t="shared" si="37"/>
        <v>0</v>
      </c>
      <c r="BI173" s="161">
        <f t="shared" si="38"/>
        <v>0</v>
      </c>
      <c r="BJ173" s="14" t="s">
        <v>152</v>
      </c>
      <c r="BK173" s="161">
        <f t="shared" si="39"/>
        <v>0</v>
      </c>
      <c r="BL173" s="14" t="s">
        <v>206</v>
      </c>
      <c r="BM173" s="160" t="s">
        <v>969</v>
      </c>
    </row>
    <row r="174" spans="1:65" s="2" customFormat="1" ht="21.75" customHeight="1">
      <c r="A174" s="29"/>
      <c r="B174" s="147"/>
      <c r="C174" s="148" t="s">
        <v>449</v>
      </c>
      <c r="D174" s="148" t="s">
        <v>147</v>
      </c>
      <c r="E174" s="149" t="s">
        <v>113</v>
      </c>
      <c r="F174" s="150" t="s">
        <v>970</v>
      </c>
      <c r="G174" s="151" t="s">
        <v>260</v>
      </c>
      <c r="H174" s="152">
        <v>34</v>
      </c>
      <c r="I174" s="153"/>
      <c r="J174" s="154">
        <f t="shared" si="30"/>
        <v>0</v>
      </c>
      <c r="K174" s="155"/>
      <c r="L174" s="30"/>
      <c r="M174" s="156" t="s">
        <v>1</v>
      </c>
      <c r="N174" s="157" t="s">
        <v>42</v>
      </c>
      <c r="O174" s="58"/>
      <c r="P174" s="158">
        <f t="shared" si="31"/>
        <v>0</v>
      </c>
      <c r="Q174" s="158">
        <v>0</v>
      </c>
      <c r="R174" s="158">
        <f t="shared" si="32"/>
        <v>0</v>
      </c>
      <c r="S174" s="158">
        <v>0</v>
      </c>
      <c r="T174" s="159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206</v>
      </c>
      <c r="AT174" s="160" t="s">
        <v>147</v>
      </c>
      <c r="AU174" s="160" t="s">
        <v>152</v>
      </c>
      <c r="AY174" s="14" t="s">
        <v>144</v>
      </c>
      <c r="BE174" s="161">
        <f t="shared" si="34"/>
        <v>0</v>
      </c>
      <c r="BF174" s="161">
        <f t="shared" si="35"/>
        <v>0</v>
      </c>
      <c r="BG174" s="161">
        <f t="shared" si="36"/>
        <v>0</v>
      </c>
      <c r="BH174" s="161">
        <f t="shared" si="37"/>
        <v>0</v>
      </c>
      <c r="BI174" s="161">
        <f t="shared" si="38"/>
        <v>0</v>
      </c>
      <c r="BJ174" s="14" t="s">
        <v>152</v>
      </c>
      <c r="BK174" s="161">
        <f t="shared" si="39"/>
        <v>0</v>
      </c>
      <c r="BL174" s="14" t="s">
        <v>206</v>
      </c>
      <c r="BM174" s="160" t="s">
        <v>971</v>
      </c>
    </row>
    <row r="175" spans="1:65" s="2" customFormat="1" ht="16.5" customHeight="1">
      <c r="A175" s="29"/>
      <c r="B175" s="147"/>
      <c r="C175" s="148" t="s">
        <v>453</v>
      </c>
      <c r="D175" s="148" t="s">
        <v>147</v>
      </c>
      <c r="E175" s="149" t="s">
        <v>972</v>
      </c>
      <c r="F175" s="150" t="s">
        <v>973</v>
      </c>
      <c r="G175" s="151" t="s">
        <v>260</v>
      </c>
      <c r="H175" s="152">
        <v>45</v>
      </c>
      <c r="I175" s="153"/>
      <c r="J175" s="154">
        <f t="shared" si="30"/>
        <v>0</v>
      </c>
      <c r="K175" s="155"/>
      <c r="L175" s="30"/>
      <c r="M175" s="156" t="s">
        <v>1</v>
      </c>
      <c r="N175" s="157" t="s">
        <v>42</v>
      </c>
      <c r="O175" s="58"/>
      <c r="P175" s="158">
        <f t="shared" si="31"/>
        <v>0</v>
      </c>
      <c r="Q175" s="158">
        <v>2.0000000000000002E-5</v>
      </c>
      <c r="R175" s="158">
        <f t="shared" si="32"/>
        <v>9.0000000000000008E-4</v>
      </c>
      <c r="S175" s="158">
        <v>0</v>
      </c>
      <c r="T175" s="159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206</v>
      </c>
      <c r="AT175" s="160" t="s">
        <v>147</v>
      </c>
      <c r="AU175" s="160" t="s">
        <v>152</v>
      </c>
      <c r="AY175" s="14" t="s">
        <v>144</v>
      </c>
      <c r="BE175" s="161">
        <f t="shared" si="34"/>
        <v>0</v>
      </c>
      <c r="BF175" s="161">
        <f t="shared" si="35"/>
        <v>0</v>
      </c>
      <c r="BG175" s="161">
        <f t="shared" si="36"/>
        <v>0</v>
      </c>
      <c r="BH175" s="161">
        <f t="shared" si="37"/>
        <v>0</v>
      </c>
      <c r="BI175" s="161">
        <f t="shared" si="38"/>
        <v>0</v>
      </c>
      <c r="BJ175" s="14" t="s">
        <v>152</v>
      </c>
      <c r="BK175" s="161">
        <f t="shared" si="39"/>
        <v>0</v>
      </c>
      <c r="BL175" s="14" t="s">
        <v>206</v>
      </c>
      <c r="BM175" s="160" t="s">
        <v>974</v>
      </c>
    </row>
    <row r="176" spans="1:65" s="2" customFormat="1" ht="21.75" customHeight="1">
      <c r="A176" s="29"/>
      <c r="B176" s="147"/>
      <c r="C176" s="162" t="s">
        <v>457</v>
      </c>
      <c r="D176" s="162" t="s">
        <v>263</v>
      </c>
      <c r="E176" s="163" t="s">
        <v>975</v>
      </c>
      <c r="F176" s="164" t="s">
        <v>976</v>
      </c>
      <c r="G176" s="165" t="s">
        <v>260</v>
      </c>
      <c r="H176" s="166">
        <v>10</v>
      </c>
      <c r="I176" s="167"/>
      <c r="J176" s="168">
        <f t="shared" si="30"/>
        <v>0</v>
      </c>
      <c r="K176" s="169"/>
      <c r="L176" s="170"/>
      <c r="M176" s="171" t="s">
        <v>1</v>
      </c>
      <c r="N176" s="172" t="s">
        <v>42</v>
      </c>
      <c r="O176" s="58"/>
      <c r="P176" s="158">
        <f t="shared" si="31"/>
        <v>0</v>
      </c>
      <c r="Q176" s="158">
        <v>1E-4</v>
      </c>
      <c r="R176" s="158">
        <f t="shared" si="32"/>
        <v>1E-3</v>
      </c>
      <c r="S176" s="158">
        <v>0</v>
      </c>
      <c r="T176" s="159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266</v>
      </c>
      <c r="AT176" s="160" t="s">
        <v>263</v>
      </c>
      <c r="AU176" s="160" t="s">
        <v>152</v>
      </c>
      <c r="AY176" s="14" t="s">
        <v>144</v>
      </c>
      <c r="BE176" s="161">
        <f t="shared" si="34"/>
        <v>0</v>
      </c>
      <c r="BF176" s="161">
        <f t="shared" si="35"/>
        <v>0</v>
      </c>
      <c r="BG176" s="161">
        <f t="shared" si="36"/>
        <v>0</v>
      </c>
      <c r="BH176" s="161">
        <f t="shared" si="37"/>
        <v>0</v>
      </c>
      <c r="BI176" s="161">
        <f t="shared" si="38"/>
        <v>0</v>
      </c>
      <c r="BJ176" s="14" t="s">
        <v>152</v>
      </c>
      <c r="BK176" s="161">
        <f t="shared" si="39"/>
        <v>0</v>
      </c>
      <c r="BL176" s="14" t="s">
        <v>206</v>
      </c>
      <c r="BM176" s="160" t="s">
        <v>977</v>
      </c>
    </row>
    <row r="177" spans="1:65" s="2" customFormat="1" ht="24.2" customHeight="1">
      <c r="A177" s="29"/>
      <c r="B177" s="147"/>
      <c r="C177" s="162" t="s">
        <v>461</v>
      </c>
      <c r="D177" s="162" t="s">
        <v>263</v>
      </c>
      <c r="E177" s="163" t="s">
        <v>978</v>
      </c>
      <c r="F177" s="164" t="s">
        <v>979</v>
      </c>
      <c r="G177" s="165" t="s">
        <v>260</v>
      </c>
      <c r="H177" s="166">
        <v>1</v>
      </c>
      <c r="I177" s="167"/>
      <c r="J177" s="168">
        <f t="shared" si="30"/>
        <v>0</v>
      </c>
      <c r="K177" s="169"/>
      <c r="L177" s="170"/>
      <c r="M177" s="171" t="s">
        <v>1</v>
      </c>
      <c r="N177" s="172" t="s">
        <v>42</v>
      </c>
      <c r="O177" s="58"/>
      <c r="P177" s="158">
        <f t="shared" si="31"/>
        <v>0</v>
      </c>
      <c r="Q177" s="158">
        <v>5.0000000000000002E-5</v>
      </c>
      <c r="R177" s="158">
        <f t="shared" si="32"/>
        <v>5.0000000000000002E-5</v>
      </c>
      <c r="S177" s="158">
        <v>0</v>
      </c>
      <c r="T177" s="159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266</v>
      </c>
      <c r="AT177" s="160" t="s">
        <v>263</v>
      </c>
      <c r="AU177" s="160" t="s">
        <v>152</v>
      </c>
      <c r="AY177" s="14" t="s">
        <v>144</v>
      </c>
      <c r="BE177" s="161">
        <f t="shared" si="34"/>
        <v>0</v>
      </c>
      <c r="BF177" s="161">
        <f t="shared" si="35"/>
        <v>0</v>
      </c>
      <c r="BG177" s="161">
        <f t="shared" si="36"/>
        <v>0</v>
      </c>
      <c r="BH177" s="161">
        <f t="shared" si="37"/>
        <v>0</v>
      </c>
      <c r="BI177" s="161">
        <f t="shared" si="38"/>
        <v>0</v>
      </c>
      <c r="BJ177" s="14" t="s">
        <v>152</v>
      </c>
      <c r="BK177" s="161">
        <f t="shared" si="39"/>
        <v>0</v>
      </c>
      <c r="BL177" s="14" t="s">
        <v>206</v>
      </c>
      <c r="BM177" s="160" t="s">
        <v>980</v>
      </c>
    </row>
    <row r="178" spans="1:65" s="2" customFormat="1" ht="16.5" customHeight="1">
      <c r="A178" s="29"/>
      <c r="B178" s="147"/>
      <c r="C178" s="148" t="s">
        <v>465</v>
      </c>
      <c r="D178" s="148" t="s">
        <v>147</v>
      </c>
      <c r="E178" s="149" t="s">
        <v>981</v>
      </c>
      <c r="F178" s="150" t="s">
        <v>982</v>
      </c>
      <c r="G178" s="151" t="s">
        <v>260</v>
      </c>
      <c r="H178" s="152">
        <v>6</v>
      </c>
      <c r="I178" s="153"/>
      <c r="J178" s="154">
        <f t="shared" si="30"/>
        <v>0</v>
      </c>
      <c r="K178" s="155"/>
      <c r="L178" s="30"/>
      <c r="M178" s="156" t="s">
        <v>1</v>
      </c>
      <c r="N178" s="157" t="s">
        <v>42</v>
      </c>
      <c r="O178" s="58"/>
      <c r="P178" s="158">
        <f t="shared" si="31"/>
        <v>0</v>
      </c>
      <c r="Q178" s="158">
        <v>2.0000000000000002E-5</v>
      </c>
      <c r="R178" s="158">
        <f t="shared" si="32"/>
        <v>1.2000000000000002E-4</v>
      </c>
      <c r="S178" s="158">
        <v>0</v>
      </c>
      <c r="T178" s="159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206</v>
      </c>
      <c r="AT178" s="160" t="s">
        <v>147</v>
      </c>
      <c r="AU178" s="160" t="s">
        <v>152</v>
      </c>
      <c r="AY178" s="14" t="s">
        <v>144</v>
      </c>
      <c r="BE178" s="161">
        <f t="shared" si="34"/>
        <v>0</v>
      </c>
      <c r="BF178" s="161">
        <f t="shared" si="35"/>
        <v>0</v>
      </c>
      <c r="BG178" s="161">
        <f t="shared" si="36"/>
        <v>0</v>
      </c>
      <c r="BH178" s="161">
        <f t="shared" si="37"/>
        <v>0</v>
      </c>
      <c r="BI178" s="161">
        <f t="shared" si="38"/>
        <v>0</v>
      </c>
      <c r="BJ178" s="14" t="s">
        <v>152</v>
      </c>
      <c r="BK178" s="161">
        <f t="shared" si="39"/>
        <v>0</v>
      </c>
      <c r="BL178" s="14" t="s">
        <v>206</v>
      </c>
      <c r="BM178" s="160" t="s">
        <v>983</v>
      </c>
    </row>
    <row r="179" spans="1:65" s="2" customFormat="1" ht="21.75" customHeight="1">
      <c r="A179" s="29"/>
      <c r="B179" s="147"/>
      <c r="C179" s="162" t="s">
        <v>469</v>
      </c>
      <c r="D179" s="162" t="s">
        <v>263</v>
      </c>
      <c r="E179" s="163" t="s">
        <v>984</v>
      </c>
      <c r="F179" s="164" t="s">
        <v>985</v>
      </c>
      <c r="G179" s="165" t="s">
        <v>260</v>
      </c>
      <c r="H179" s="166">
        <v>1</v>
      </c>
      <c r="I179" s="167"/>
      <c r="J179" s="168">
        <f t="shared" si="30"/>
        <v>0</v>
      </c>
      <c r="K179" s="169"/>
      <c r="L179" s="170"/>
      <c r="M179" s="171" t="s">
        <v>1</v>
      </c>
      <c r="N179" s="172" t="s">
        <v>42</v>
      </c>
      <c r="O179" s="58"/>
      <c r="P179" s="158">
        <f t="shared" si="31"/>
        <v>0</v>
      </c>
      <c r="Q179" s="158">
        <v>1E-4</v>
      </c>
      <c r="R179" s="158">
        <f t="shared" si="32"/>
        <v>1E-4</v>
      </c>
      <c r="S179" s="158">
        <v>0</v>
      </c>
      <c r="T179" s="159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266</v>
      </c>
      <c r="AT179" s="160" t="s">
        <v>263</v>
      </c>
      <c r="AU179" s="160" t="s">
        <v>152</v>
      </c>
      <c r="AY179" s="14" t="s">
        <v>144</v>
      </c>
      <c r="BE179" s="161">
        <f t="shared" si="34"/>
        <v>0</v>
      </c>
      <c r="BF179" s="161">
        <f t="shared" si="35"/>
        <v>0</v>
      </c>
      <c r="BG179" s="161">
        <f t="shared" si="36"/>
        <v>0</v>
      </c>
      <c r="BH179" s="161">
        <f t="shared" si="37"/>
        <v>0</v>
      </c>
      <c r="BI179" s="161">
        <f t="shared" si="38"/>
        <v>0</v>
      </c>
      <c r="BJ179" s="14" t="s">
        <v>152</v>
      </c>
      <c r="BK179" s="161">
        <f t="shared" si="39"/>
        <v>0</v>
      </c>
      <c r="BL179" s="14" t="s">
        <v>206</v>
      </c>
      <c r="BM179" s="160" t="s">
        <v>986</v>
      </c>
    </row>
    <row r="180" spans="1:65" s="2" customFormat="1" ht="16.5" customHeight="1">
      <c r="A180" s="29"/>
      <c r="B180" s="147"/>
      <c r="C180" s="148" t="s">
        <v>473</v>
      </c>
      <c r="D180" s="148" t="s">
        <v>147</v>
      </c>
      <c r="E180" s="149" t="s">
        <v>987</v>
      </c>
      <c r="F180" s="150" t="s">
        <v>988</v>
      </c>
      <c r="G180" s="151" t="s">
        <v>260</v>
      </c>
      <c r="H180" s="152">
        <v>19</v>
      </c>
      <c r="I180" s="153"/>
      <c r="J180" s="154">
        <f t="shared" si="30"/>
        <v>0</v>
      </c>
      <c r="K180" s="155"/>
      <c r="L180" s="30"/>
      <c r="M180" s="156" t="s">
        <v>1</v>
      </c>
      <c r="N180" s="157" t="s">
        <v>42</v>
      </c>
      <c r="O180" s="58"/>
      <c r="P180" s="158">
        <f t="shared" si="31"/>
        <v>0</v>
      </c>
      <c r="Q180" s="158">
        <v>2.0000000000000002E-5</v>
      </c>
      <c r="R180" s="158">
        <f t="shared" si="32"/>
        <v>3.8000000000000002E-4</v>
      </c>
      <c r="S180" s="158">
        <v>0</v>
      </c>
      <c r="T180" s="159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206</v>
      </c>
      <c r="AT180" s="160" t="s">
        <v>147</v>
      </c>
      <c r="AU180" s="160" t="s">
        <v>152</v>
      </c>
      <c r="AY180" s="14" t="s">
        <v>144</v>
      </c>
      <c r="BE180" s="161">
        <f t="shared" si="34"/>
        <v>0</v>
      </c>
      <c r="BF180" s="161">
        <f t="shared" si="35"/>
        <v>0</v>
      </c>
      <c r="BG180" s="161">
        <f t="shared" si="36"/>
        <v>0</v>
      </c>
      <c r="BH180" s="161">
        <f t="shared" si="37"/>
        <v>0</v>
      </c>
      <c r="BI180" s="161">
        <f t="shared" si="38"/>
        <v>0</v>
      </c>
      <c r="BJ180" s="14" t="s">
        <v>152</v>
      </c>
      <c r="BK180" s="161">
        <f t="shared" si="39"/>
        <v>0</v>
      </c>
      <c r="BL180" s="14" t="s">
        <v>206</v>
      </c>
      <c r="BM180" s="160" t="s">
        <v>989</v>
      </c>
    </row>
    <row r="181" spans="1:65" s="2" customFormat="1" ht="21.75" customHeight="1">
      <c r="A181" s="29"/>
      <c r="B181" s="147"/>
      <c r="C181" s="162" t="s">
        <v>477</v>
      </c>
      <c r="D181" s="162" t="s">
        <v>263</v>
      </c>
      <c r="E181" s="163" t="s">
        <v>990</v>
      </c>
      <c r="F181" s="164" t="s">
        <v>991</v>
      </c>
      <c r="G181" s="165" t="s">
        <v>260</v>
      </c>
      <c r="H181" s="166">
        <v>16</v>
      </c>
      <c r="I181" s="167"/>
      <c r="J181" s="168">
        <f t="shared" si="30"/>
        <v>0</v>
      </c>
      <c r="K181" s="169"/>
      <c r="L181" s="170"/>
      <c r="M181" s="171" t="s">
        <v>1</v>
      </c>
      <c r="N181" s="172" t="s">
        <v>42</v>
      </c>
      <c r="O181" s="58"/>
      <c r="P181" s="158">
        <f t="shared" si="31"/>
        <v>0</v>
      </c>
      <c r="Q181" s="158">
        <v>2.0000000000000001E-4</v>
      </c>
      <c r="R181" s="158">
        <f t="shared" si="32"/>
        <v>3.2000000000000002E-3</v>
      </c>
      <c r="S181" s="158">
        <v>0</v>
      </c>
      <c r="T181" s="159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266</v>
      </c>
      <c r="AT181" s="160" t="s">
        <v>263</v>
      </c>
      <c r="AU181" s="160" t="s">
        <v>152</v>
      </c>
      <c r="AY181" s="14" t="s">
        <v>144</v>
      </c>
      <c r="BE181" s="161">
        <f t="shared" si="34"/>
        <v>0</v>
      </c>
      <c r="BF181" s="161">
        <f t="shared" si="35"/>
        <v>0</v>
      </c>
      <c r="BG181" s="161">
        <f t="shared" si="36"/>
        <v>0</v>
      </c>
      <c r="BH181" s="161">
        <f t="shared" si="37"/>
        <v>0</v>
      </c>
      <c r="BI181" s="161">
        <f t="shared" si="38"/>
        <v>0</v>
      </c>
      <c r="BJ181" s="14" t="s">
        <v>152</v>
      </c>
      <c r="BK181" s="161">
        <f t="shared" si="39"/>
        <v>0</v>
      </c>
      <c r="BL181" s="14" t="s">
        <v>206</v>
      </c>
      <c r="BM181" s="160" t="s">
        <v>992</v>
      </c>
    </row>
    <row r="182" spans="1:65" s="2" customFormat="1" ht="16.5" customHeight="1">
      <c r="A182" s="29"/>
      <c r="B182" s="147"/>
      <c r="C182" s="148" t="s">
        <v>481</v>
      </c>
      <c r="D182" s="148" t="s">
        <v>147</v>
      </c>
      <c r="E182" s="149" t="s">
        <v>993</v>
      </c>
      <c r="F182" s="150" t="s">
        <v>994</v>
      </c>
      <c r="G182" s="151" t="s">
        <v>260</v>
      </c>
      <c r="H182" s="152">
        <v>2</v>
      </c>
      <c r="I182" s="153"/>
      <c r="J182" s="154">
        <f t="shared" si="30"/>
        <v>0</v>
      </c>
      <c r="K182" s="155"/>
      <c r="L182" s="30"/>
      <c r="M182" s="156" t="s">
        <v>1</v>
      </c>
      <c r="N182" s="157" t="s">
        <v>42</v>
      </c>
      <c r="O182" s="58"/>
      <c r="P182" s="158">
        <f t="shared" si="31"/>
        <v>0</v>
      </c>
      <c r="Q182" s="158">
        <v>3.0000000000000001E-5</v>
      </c>
      <c r="R182" s="158">
        <f t="shared" si="32"/>
        <v>6.0000000000000002E-5</v>
      </c>
      <c r="S182" s="158">
        <v>0</v>
      </c>
      <c r="T182" s="159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206</v>
      </c>
      <c r="AT182" s="160" t="s">
        <v>147</v>
      </c>
      <c r="AU182" s="160" t="s">
        <v>152</v>
      </c>
      <c r="AY182" s="14" t="s">
        <v>144</v>
      </c>
      <c r="BE182" s="161">
        <f t="shared" si="34"/>
        <v>0</v>
      </c>
      <c r="BF182" s="161">
        <f t="shared" si="35"/>
        <v>0</v>
      </c>
      <c r="BG182" s="161">
        <f t="shared" si="36"/>
        <v>0</v>
      </c>
      <c r="BH182" s="161">
        <f t="shared" si="37"/>
        <v>0</v>
      </c>
      <c r="BI182" s="161">
        <f t="shared" si="38"/>
        <v>0</v>
      </c>
      <c r="BJ182" s="14" t="s">
        <v>152</v>
      </c>
      <c r="BK182" s="161">
        <f t="shared" si="39"/>
        <v>0</v>
      </c>
      <c r="BL182" s="14" t="s">
        <v>206</v>
      </c>
      <c r="BM182" s="160" t="s">
        <v>995</v>
      </c>
    </row>
    <row r="183" spans="1:65" s="2" customFormat="1" ht="21.75" customHeight="1">
      <c r="A183" s="29"/>
      <c r="B183" s="147"/>
      <c r="C183" s="162" t="s">
        <v>486</v>
      </c>
      <c r="D183" s="162" t="s">
        <v>263</v>
      </c>
      <c r="E183" s="163" t="s">
        <v>996</v>
      </c>
      <c r="F183" s="164" t="s">
        <v>997</v>
      </c>
      <c r="G183" s="165" t="s">
        <v>260</v>
      </c>
      <c r="H183" s="166">
        <v>1</v>
      </c>
      <c r="I183" s="167"/>
      <c r="J183" s="168">
        <f t="shared" si="30"/>
        <v>0</v>
      </c>
      <c r="K183" s="169"/>
      <c r="L183" s="170"/>
      <c r="M183" s="171" t="s">
        <v>1</v>
      </c>
      <c r="N183" s="172" t="s">
        <v>42</v>
      </c>
      <c r="O183" s="58"/>
      <c r="P183" s="158">
        <f t="shared" si="31"/>
        <v>0</v>
      </c>
      <c r="Q183" s="158">
        <v>2.0000000000000001E-4</v>
      </c>
      <c r="R183" s="158">
        <f t="shared" si="32"/>
        <v>2.0000000000000001E-4</v>
      </c>
      <c r="S183" s="158">
        <v>0</v>
      </c>
      <c r="T183" s="159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266</v>
      </c>
      <c r="AT183" s="160" t="s">
        <v>263</v>
      </c>
      <c r="AU183" s="160" t="s">
        <v>152</v>
      </c>
      <c r="AY183" s="14" t="s">
        <v>144</v>
      </c>
      <c r="BE183" s="161">
        <f t="shared" si="34"/>
        <v>0</v>
      </c>
      <c r="BF183" s="161">
        <f t="shared" si="35"/>
        <v>0</v>
      </c>
      <c r="BG183" s="161">
        <f t="shared" si="36"/>
        <v>0</v>
      </c>
      <c r="BH183" s="161">
        <f t="shared" si="37"/>
        <v>0</v>
      </c>
      <c r="BI183" s="161">
        <f t="shared" si="38"/>
        <v>0</v>
      </c>
      <c r="BJ183" s="14" t="s">
        <v>152</v>
      </c>
      <c r="BK183" s="161">
        <f t="shared" si="39"/>
        <v>0</v>
      </c>
      <c r="BL183" s="14" t="s">
        <v>206</v>
      </c>
      <c r="BM183" s="160" t="s">
        <v>998</v>
      </c>
    </row>
    <row r="184" spans="1:65" s="2" customFormat="1" ht="16.5" customHeight="1">
      <c r="A184" s="29"/>
      <c r="B184" s="147"/>
      <c r="C184" s="162" t="s">
        <v>491</v>
      </c>
      <c r="D184" s="162" t="s">
        <v>263</v>
      </c>
      <c r="E184" s="163" t="s">
        <v>999</v>
      </c>
      <c r="F184" s="164" t="s">
        <v>1000</v>
      </c>
      <c r="G184" s="165" t="s">
        <v>260</v>
      </c>
      <c r="H184" s="166">
        <v>2</v>
      </c>
      <c r="I184" s="167"/>
      <c r="J184" s="168">
        <f t="shared" si="30"/>
        <v>0</v>
      </c>
      <c r="K184" s="169"/>
      <c r="L184" s="170"/>
      <c r="M184" s="171" t="s">
        <v>1</v>
      </c>
      <c r="N184" s="172" t="s">
        <v>42</v>
      </c>
      <c r="O184" s="58"/>
      <c r="P184" s="158">
        <f t="shared" si="31"/>
        <v>0</v>
      </c>
      <c r="Q184" s="158">
        <v>1E-4</v>
      </c>
      <c r="R184" s="158">
        <f t="shared" si="32"/>
        <v>2.0000000000000001E-4</v>
      </c>
      <c r="S184" s="158">
        <v>0</v>
      </c>
      <c r="T184" s="159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266</v>
      </c>
      <c r="AT184" s="160" t="s">
        <v>263</v>
      </c>
      <c r="AU184" s="160" t="s">
        <v>152</v>
      </c>
      <c r="AY184" s="14" t="s">
        <v>144</v>
      </c>
      <c r="BE184" s="161">
        <f t="shared" si="34"/>
        <v>0</v>
      </c>
      <c r="BF184" s="161">
        <f t="shared" si="35"/>
        <v>0</v>
      </c>
      <c r="BG184" s="161">
        <f t="shared" si="36"/>
        <v>0</v>
      </c>
      <c r="BH184" s="161">
        <f t="shared" si="37"/>
        <v>0</v>
      </c>
      <c r="BI184" s="161">
        <f t="shared" si="38"/>
        <v>0</v>
      </c>
      <c r="BJ184" s="14" t="s">
        <v>152</v>
      </c>
      <c r="BK184" s="161">
        <f t="shared" si="39"/>
        <v>0</v>
      </c>
      <c r="BL184" s="14" t="s">
        <v>206</v>
      </c>
      <c r="BM184" s="160" t="s">
        <v>1001</v>
      </c>
    </row>
    <row r="185" spans="1:65" s="2" customFormat="1" ht="33" customHeight="1">
      <c r="A185" s="29"/>
      <c r="B185" s="147"/>
      <c r="C185" s="148" t="s">
        <v>495</v>
      </c>
      <c r="D185" s="148" t="s">
        <v>147</v>
      </c>
      <c r="E185" s="149" t="s">
        <v>1002</v>
      </c>
      <c r="F185" s="150" t="s">
        <v>1003</v>
      </c>
      <c r="G185" s="151" t="s">
        <v>260</v>
      </c>
      <c r="H185" s="152">
        <v>5</v>
      </c>
      <c r="I185" s="153"/>
      <c r="J185" s="154">
        <f t="shared" si="30"/>
        <v>0</v>
      </c>
      <c r="K185" s="155"/>
      <c r="L185" s="30"/>
      <c r="M185" s="156" t="s">
        <v>1</v>
      </c>
      <c r="N185" s="157" t="s">
        <v>42</v>
      </c>
      <c r="O185" s="58"/>
      <c r="P185" s="158">
        <f t="shared" si="31"/>
        <v>0</v>
      </c>
      <c r="Q185" s="158">
        <v>6.3000000000000003E-4</v>
      </c>
      <c r="R185" s="158">
        <f t="shared" si="32"/>
        <v>3.15E-3</v>
      </c>
      <c r="S185" s="158">
        <v>0</v>
      </c>
      <c r="T185" s="159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206</v>
      </c>
      <c r="AT185" s="160" t="s">
        <v>147</v>
      </c>
      <c r="AU185" s="160" t="s">
        <v>152</v>
      </c>
      <c r="AY185" s="14" t="s">
        <v>144</v>
      </c>
      <c r="BE185" s="161">
        <f t="shared" si="34"/>
        <v>0</v>
      </c>
      <c r="BF185" s="161">
        <f t="shared" si="35"/>
        <v>0</v>
      </c>
      <c r="BG185" s="161">
        <f t="shared" si="36"/>
        <v>0</v>
      </c>
      <c r="BH185" s="161">
        <f t="shared" si="37"/>
        <v>0</v>
      </c>
      <c r="BI185" s="161">
        <f t="shared" si="38"/>
        <v>0</v>
      </c>
      <c r="BJ185" s="14" t="s">
        <v>152</v>
      </c>
      <c r="BK185" s="161">
        <f t="shared" si="39"/>
        <v>0</v>
      </c>
      <c r="BL185" s="14" t="s">
        <v>206</v>
      </c>
      <c r="BM185" s="160" t="s">
        <v>1004</v>
      </c>
    </row>
    <row r="186" spans="1:65" s="2" customFormat="1" ht="24.2" customHeight="1">
      <c r="A186" s="29"/>
      <c r="B186" s="147"/>
      <c r="C186" s="148" t="s">
        <v>499</v>
      </c>
      <c r="D186" s="148" t="s">
        <v>147</v>
      </c>
      <c r="E186" s="149" t="s">
        <v>1005</v>
      </c>
      <c r="F186" s="150" t="s">
        <v>1006</v>
      </c>
      <c r="G186" s="151" t="s">
        <v>260</v>
      </c>
      <c r="H186" s="152">
        <v>5</v>
      </c>
      <c r="I186" s="153"/>
      <c r="J186" s="154">
        <f t="shared" si="30"/>
        <v>0</v>
      </c>
      <c r="K186" s="155"/>
      <c r="L186" s="30"/>
      <c r="M186" s="156" t="s">
        <v>1</v>
      </c>
      <c r="N186" s="157" t="s">
        <v>42</v>
      </c>
      <c r="O186" s="58"/>
      <c r="P186" s="158">
        <f t="shared" si="31"/>
        <v>0</v>
      </c>
      <c r="Q186" s="158">
        <v>2.6939999999999999E-4</v>
      </c>
      <c r="R186" s="158">
        <f t="shared" si="32"/>
        <v>1.3469999999999999E-3</v>
      </c>
      <c r="S186" s="158">
        <v>0</v>
      </c>
      <c r="T186" s="159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206</v>
      </c>
      <c r="AT186" s="160" t="s">
        <v>147</v>
      </c>
      <c r="AU186" s="160" t="s">
        <v>152</v>
      </c>
      <c r="AY186" s="14" t="s">
        <v>144</v>
      </c>
      <c r="BE186" s="161">
        <f t="shared" si="34"/>
        <v>0</v>
      </c>
      <c r="BF186" s="161">
        <f t="shared" si="35"/>
        <v>0</v>
      </c>
      <c r="BG186" s="161">
        <f t="shared" si="36"/>
        <v>0</v>
      </c>
      <c r="BH186" s="161">
        <f t="shared" si="37"/>
        <v>0</v>
      </c>
      <c r="BI186" s="161">
        <f t="shared" si="38"/>
        <v>0</v>
      </c>
      <c r="BJ186" s="14" t="s">
        <v>152</v>
      </c>
      <c r="BK186" s="161">
        <f t="shared" si="39"/>
        <v>0</v>
      </c>
      <c r="BL186" s="14" t="s">
        <v>206</v>
      </c>
      <c r="BM186" s="160" t="s">
        <v>1007</v>
      </c>
    </row>
    <row r="187" spans="1:65" s="2" customFormat="1" ht="24.2" customHeight="1">
      <c r="A187" s="29"/>
      <c r="B187" s="147"/>
      <c r="C187" s="148" t="s">
        <v>503</v>
      </c>
      <c r="D187" s="148" t="s">
        <v>147</v>
      </c>
      <c r="E187" s="149" t="s">
        <v>1008</v>
      </c>
      <c r="F187" s="150" t="s">
        <v>1009</v>
      </c>
      <c r="G187" s="151" t="s">
        <v>260</v>
      </c>
      <c r="H187" s="152">
        <v>1</v>
      </c>
      <c r="I187" s="153"/>
      <c r="J187" s="154">
        <f t="shared" si="30"/>
        <v>0</v>
      </c>
      <c r="K187" s="155"/>
      <c r="L187" s="30"/>
      <c r="M187" s="156" t="s">
        <v>1</v>
      </c>
      <c r="N187" s="157" t="s">
        <v>42</v>
      </c>
      <c r="O187" s="58"/>
      <c r="P187" s="158">
        <f t="shared" si="31"/>
        <v>0</v>
      </c>
      <c r="Q187" s="158">
        <v>1.99E-3</v>
      </c>
      <c r="R187" s="158">
        <f t="shared" si="32"/>
        <v>1.99E-3</v>
      </c>
      <c r="S187" s="158">
        <v>0</v>
      </c>
      <c r="T187" s="159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206</v>
      </c>
      <c r="AT187" s="160" t="s">
        <v>147</v>
      </c>
      <c r="AU187" s="160" t="s">
        <v>152</v>
      </c>
      <c r="AY187" s="14" t="s">
        <v>144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4" t="s">
        <v>152</v>
      </c>
      <c r="BK187" s="161">
        <f t="shared" si="39"/>
        <v>0</v>
      </c>
      <c r="BL187" s="14" t="s">
        <v>206</v>
      </c>
      <c r="BM187" s="160" t="s">
        <v>1010</v>
      </c>
    </row>
    <row r="188" spans="1:65" s="2" customFormat="1" ht="24.2" customHeight="1">
      <c r="A188" s="29"/>
      <c r="B188" s="147"/>
      <c r="C188" s="148" t="s">
        <v>507</v>
      </c>
      <c r="D188" s="148" t="s">
        <v>147</v>
      </c>
      <c r="E188" s="149" t="s">
        <v>1011</v>
      </c>
      <c r="F188" s="150" t="s">
        <v>1012</v>
      </c>
      <c r="G188" s="151" t="s">
        <v>260</v>
      </c>
      <c r="H188" s="152">
        <v>3</v>
      </c>
      <c r="I188" s="153"/>
      <c r="J188" s="154">
        <f t="shared" si="30"/>
        <v>0</v>
      </c>
      <c r="K188" s="155"/>
      <c r="L188" s="30"/>
      <c r="M188" s="156" t="s">
        <v>1</v>
      </c>
      <c r="N188" s="157" t="s">
        <v>42</v>
      </c>
      <c r="O188" s="58"/>
      <c r="P188" s="158">
        <f t="shared" si="31"/>
        <v>0</v>
      </c>
      <c r="Q188" s="158">
        <v>2.9204999999999999E-3</v>
      </c>
      <c r="R188" s="158">
        <f t="shared" si="32"/>
        <v>8.7615000000000002E-3</v>
      </c>
      <c r="S188" s="158">
        <v>0</v>
      </c>
      <c r="T188" s="159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206</v>
      </c>
      <c r="AT188" s="160" t="s">
        <v>147</v>
      </c>
      <c r="AU188" s="160" t="s">
        <v>152</v>
      </c>
      <c r="AY188" s="14" t="s">
        <v>144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4" t="s">
        <v>152</v>
      </c>
      <c r="BK188" s="161">
        <f t="shared" si="39"/>
        <v>0</v>
      </c>
      <c r="BL188" s="14" t="s">
        <v>206</v>
      </c>
      <c r="BM188" s="160" t="s">
        <v>1013</v>
      </c>
    </row>
    <row r="189" spans="1:65" s="2" customFormat="1" ht="24.2" customHeight="1">
      <c r="A189" s="29"/>
      <c r="B189" s="147"/>
      <c r="C189" s="148" t="s">
        <v>511</v>
      </c>
      <c r="D189" s="148" t="s">
        <v>147</v>
      </c>
      <c r="E189" s="149" t="s">
        <v>1014</v>
      </c>
      <c r="F189" s="150" t="s">
        <v>1015</v>
      </c>
      <c r="G189" s="151" t="s">
        <v>260</v>
      </c>
      <c r="H189" s="152">
        <v>3</v>
      </c>
      <c r="I189" s="153"/>
      <c r="J189" s="154">
        <f t="shared" si="30"/>
        <v>0</v>
      </c>
      <c r="K189" s="155"/>
      <c r="L189" s="30"/>
      <c r="M189" s="156" t="s">
        <v>1</v>
      </c>
      <c r="N189" s="157" t="s">
        <v>42</v>
      </c>
      <c r="O189" s="58"/>
      <c r="P189" s="158">
        <f t="shared" si="31"/>
        <v>0</v>
      </c>
      <c r="Q189" s="158">
        <v>2.365E-4</v>
      </c>
      <c r="R189" s="158">
        <f t="shared" si="32"/>
        <v>7.0950000000000006E-4</v>
      </c>
      <c r="S189" s="158">
        <v>0</v>
      </c>
      <c r="T189" s="159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206</v>
      </c>
      <c r="AT189" s="160" t="s">
        <v>147</v>
      </c>
      <c r="AU189" s="160" t="s">
        <v>152</v>
      </c>
      <c r="AY189" s="14" t="s">
        <v>144</v>
      </c>
      <c r="BE189" s="161">
        <f t="shared" si="34"/>
        <v>0</v>
      </c>
      <c r="BF189" s="161">
        <f t="shared" si="35"/>
        <v>0</v>
      </c>
      <c r="BG189" s="161">
        <f t="shared" si="36"/>
        <v>0</v>
      </c>
      <c r="BH189" s="161">
        <f t="shared" si="37"/>
        <v>0</v>
      </c>
      <c r="BI189" s="161">
        <f t="shared" si="38"/>
        <v>0</v>
      </c>
      <c r="BJ189" s="14" t="s">
        <v>152</v>
      </c>
      <c r="BK189" s="161">
        <f t="shared" si="39"/>
        <v>0</v>
      </c>
      <c r="BL189" s="14" t="s">
        <v>206</v>
      </c>
      <c r="BM189" s="160" t="s">
        <v>1016</v>
      </c>
    </row>
    <row r="190" spans="1:65" s="2" customFormat="1" ht="21.75" customHeight="1">
      <c r="A190" s="29"/>
      <c r="B190" s="147"/>
      <c r="C190" s="148" t="s">
        <v>700</v>
      </c>
      <c r="D190" s="148" t="s">
        <v>147</v>
      </c>
      <c r="E190" s="149" t="s">
        <v>1017</v>
      </c>
      <c r="F190" s="150" t="s">
        <v>1018</v>
      </c>
      <c r="G190" s="151" t="s">
        <v>260</v>
      </c>
      <c r="H190" s="152">
        <v>3</v>
      </c>
      <c r="I190" s="153"/>
      <c r="J190" s="154">
        <f t="shared" si="30"/>
        <v>0</v>
      </c>
      <c r="K190" s="155"/>
      <c r="L190" s="30"/>
      <c r="M190" s="156" t="s">
        <v>1</v>
      </c>
      <c r="N190" s="157" t="s">
        <v>42</v>
      </c>
      <c r="O190" s="58"/>
      <c r="P190" s="158">
        <f t="shared" si="31"/>
        <v>0</v>
      </c>
      <c r="Q190" s="158">
        <v>1.494E-4</v>
      </c>
      <c r="R190" s="158">
        <f t="shared" si="32"/>
        <v>4.482E-4</v>
      </c>
      <c r="S190" s="158">
        <v>0</v>
      </c>
      <c r="T190" s="159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206</v>
      </c>
      <c r="AT190" s="160" t="s">
        <v>147</v>
      </c>
      <c r="AU190" s="160" t="s">
        <v>152</v>
      </c>
      <c r="AY190" s="14" t="s">
        <v>144</v>
      </c>
      <c r="BE190" s="161">
        <f t="shared" si="34"/>
        <v>0</v>
      </c>
      <c r="BF190" s="161">
        <f t="shared" si="35"/>
        <v>0</v>
      </c>
      <c r="BG190" s="161">
        <f t="shared" si="36"/>
        <v>0</v>
      </c>
      <c r="BH190" s="161">
        <f t="shared" si="37"/>
        <v>0</v>
      </c>
      <c r="BI190" s="161">
        <f t="shared" si="38"/>
        <v>0</v>
      </c>
      <c r="BJ190" s="14" t="s">
        <v>152</v>
      </c>
      <c r="BK190" s="161">
        <f t="shared" si="39"/>
        <v>0</v>
      </c>
      <c r="BL190" s="14" t="s">
        <v>206</v>
      </c>
      <c r="BM190" s="160" t="s">
        <v>1019</v>
      </c>
    </row>
    <row r="191" spans="1:65" s="2" customFormat="1" ht="21.75" customHeight="1">
      <c r="A191" s="29"/>
      <c r="B191" s="147"/>
      <c r="C191" s="148" t="s">
        <v>704</v>
      </c>
      <c r="D191" s="148" t="s">
        <v>147</v>
      </c>
      <c r="E191" s="149" t="s">
        <v>1020</v>
      </c>
      <c r="F191" s="150" t="s">
        <v>1021</v>
      </c>
      <c r="G191" s="151" t="s">
        <v>271</v>
      </c>
      <c r="H191" s="153"/>
      <c r="I191" s="153"/>
      <c r="J191" s="154">
        <f t="shared" si="30"/>
        <v>0</v>
      </c>
      <c r="K191" s="155"/>
      <c r="L191" s="30"/>
      <c r="M191" s="156" t="s">
        <v>1</v>
      </c>
      <c r="N191" s="157" t="s">
        <v>42</v>
      </c>
      <c r="O191" s="58"/>
      <c r="P191" s="158">
        <f t="shared" si="31"/>
        <v>0</v>
      </c>
      <c r="Q191" s="158">
        <v>0</v>
      </c>
      <c r="R191" s="158">
        <f t="shared" si="32"/>
        <v>0</v>
      </c>
      <c r="S191" s="158">
        <v>0</v>
      </c>
      <c r="T191" s="159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206</v>
      </c>
      <c r="AT191" s="160" t="s">
        <v>147</v>
      </c>
      <c r="AU191" s="160" t="s">
        <v>152</v>
      </c>
      <c r="AY191" s="14" t="s">
        <v>144</v>
      </c>
      <c r="BE191" s="161">
        <f t="shared" si="34"/>
        <v>0</v>
      </c>
      <c r="BF191" s="161">
        <f t="shared" si="35"/>
        <v>0</v>
      </c>
      <c r="BG191" s="161">
        <f t="shared" si="36"/>
        <v>0</v>
      </c>
      <c r="BH191" s="161">
        <f t="shared" si="37"/>
        <v>0</v>
      </c>
      <c r="BI191" s="161">
        <f t="shared" si="38"/>
        <v>0</v>
      </c>
      <c r="BJ191" s="14" t="s">
        <v>152</v>
      </c>
      <c r="BK191" s="161">
        <f t="shared" si="39"/>
        <v>0</v>
      </c>
      <c r="BL191" s="14" t="s">
        <v>206</v>
      </c>
      <c r="BM191" s="160" t="s">
        <v>1022</v>
      </c>
    </row>
    <row r="192" spans="1:65" s="2" customFormat="1" ht="24.2" customHeight="1">
      <c r="A192" s="29"/>
      <c r="B192" s="147"/>
      <c r="C192" s="148" t="s">
        <v>708</v>
      </c>
      <c r="D192" s="148" t="s">
        <v>147</v>
      </c>
      <c r="E192" s="149" t="s">
        <v>1023</v>
      </c>
      <c r="F192" s="150" t="s">
        <v>1024</v>
      </c>
      <c r="G192" s="151" t="s">
        <v>271</v>
      </c>
      <c r="H192" s="153"/>
      <c r="I192" s="153"/>
      <c r="J192" s="154">
        <f t="shared" si="30"/>
        <v>0</v>
      </c>
      <c r="K192" s="155"/>
      <c r="L192" s="30"/>
      <c r="M192" s="156" t="s">
        <v>1</v>
      </c>
      <c r="N192" s="157" t="s">
        <v>42</v>
      </c>
      <c r="O192" s="58"/>
      <c r="P192" s="158">
        <f t="shared" si="31"/>
        <v>0</v>
      </c>
      <c r="Q192" s="158">
        <v>0</v>
      </c>
      <c r="R192" s="158">
        <f t="shared" si="32"/>
        <v>0</v>
      </c>
      <c r="S192" s="158">
        <v>0</v>
      </c>
      <c r="T192" s="159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206</v>
      </c>
      <c r="AT192" s="160" t="s">
        <v>147</v>
      </c>
      <c r="AU192" s="160" t="s">
        <v>152</v>
      </c>
      <c r="AY192" s="14" t="s">
        <v>144</v>
      </c>
      <c r="BE192" s="161">
        <f t="shared" si="34"/>
        <v>0</v>
      </c>
      <c r="BF192" s="161">
        <f t="shared" si="35"/>
        <v>0</v>
      </c>
      <c r="BG192" s="161">
        <f t="shared" si="36"/>
        <v>0</v>
      </c>
      <c r="BH192" s="161">
        <f t="shared" si="37"/>
        <v>0</v>
      </c>
      <c r="BI192" s="161">
        <f t="shared" si="38"/>
        <v>0</v>
      </c>
      <c r="BJ192" s="14" t="s">
        <v>152</v>
      </c>
      <c r="BK192" s="161">
        <f t="shared" si="39"/>
        <v>0</v>
      </c>
      <c r="BL192" s="14" t="s">
        <v>206</v>
      </c>
      <c r="BM192" s="160" t="s">
        <v>1025</v>
      </c>
    </row>
    <row r="193" spans="1:65" s="12" customFormat="1" ht="22.9" customHeight="1">
      <c r="B193" s="134"/>
      <c r="D193" s="135" t="s">
        <v>75</v>
      </c>
      <c r="E193" s="145" t="s">
        <v>1026</v>
      </c>
      <c r="F193" s="145" t="s">
        <v>1027</v>
      </c>
      <c r="I193" s="137"/>
      <c r="J193" s="146">
        <f>BK193</f>
        <v>0</v>
      </c>
      <c r="L193" s="134"/>
      <c r="M193" s="139"/>
      <c r="N193" s="140"/>
      <c r="O193" s="140"/>
      <c r="P193" s="141">
        <f>SUM(P194:P206)</f>
        <v>0</v>
      </c>
      <c r="Q193" s="140"/>
      <c r="R193" s="141">
        <f>SUM(R194:R206)</f>
        <v>0.20833199999999999</v>
      </c>
      <c r="S193" s="140"/>
      <c r="T193" s="142">
        <f>SUM(T194:T206)</f>
        <v>0</v>
      </c>
      <c r="AR193" s="135" t="s">
        <v>152</v>
      </c>
      <c r="AT193" s="143" t="s">
        <v>75</v>
      </c>
      <c r="AU193" s="143" t="s">
        <v>84</v>
      </c>
      <c r="AY193" s="135" t="s">
        <v>144</v>
      </c>
      <c r="BK193" s="144">
        <f>SUM(BK194:BK206)</f>
        <v>0</v>
      </c>
    </row>
    <row r="194" spans="1:65" s="2" customFormat="1" ht="16.5" customHeight="1">
      <c r="A194" s="29"/>
      <c r="B194" s="147"/>
      <c r="C194" s="148" t="s">
        <v>712</v>
      </c>
      <c r="D194" s="148" t="s">
        <v>147</v>
      </c>
      <c r="E194" s="149" t="s">
        <v>190</v>
      </c>
      <c r="F194" s="150" t="s">
        <v>1028</v>
      </c>
      <c r="G194" s="151" t="s">
        <v>213</v>
      </c>
      <c r="H194" s="152">
        <v>24</v>
      </c>
      <c r="I194" s="153"/>
      <c r="J194" s="154">
        <f t="shared" ref="J194:J206" si="40">ROUND(I194*H194,2)</f>
        <v>0</v>
      </c>
      <c r="K194" s="155"/>
      <c r="L194" s="30"/>
      <c r="M194" s="156" t="s">
        <v>1</v>
      </c>
      <c r="N194" s="157" t="s">
        <v>42</v>
      </c>
      <c r="O194" s="58"/>
      <c r="P194" s="158">
        <f t="shared" ref="P194:P206" si="41">O194*H194</f>
        <v>0</v>
      </c>
      <c r="Q194" s="158">
        <v>0</v>
      </c>
      <c r="R194" s="158">
        <f t="shared" ref="R194:R206" si="42">Q194*H194</f>
        <v>0</v>
      </c>
      <c r="S194" s="158">
        <v>0</v>
      </c>
      <c r="T194" s="159">
        <f t="shared" ref="T194:T206" si="4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206</v>
      </c>
      <c r="AT194" s="160" t="s">
        <v>147</v>
      </c>
      <c r="AU194" s="160" t="s">
        <v>152</v>
      </c>
      <c r="AY194" s="14" t="s">
        <v>144</v>
      </c>
      <c r="BE194" s="161">
        <f t="shared" ref="BE194:BE206" si="44">IF(N194="základná",J194,0)</f>
        <v>0</v>
      </c>
      <c r="BF194" s="161">
        <f t="shared" ref="BF194:BF206" si="45">IF(N194="znížená",J194,0)</f>
        <v>0</v>
      </c>
      <c r="BG194" s="161">
        <f t="shared" ref="BG194:BG206" si="46">IF(N194="zákl. prenesená",J194,0)</f>
        <v>0</v>
      </c>
      <c r="BH194" s="161">
        <f t="shared" ref="BH194:BH206" si="47">IF(N194="zníž. prenesená",J194,0)</f>
        <v>0</v>
      </c>
      <c r="BI194" s="161">
        <f t="shared" ref="BI194:BI206" si="48">IF(N194="nulová",J194,0)</f>
        <v>0</v>
      </c>
      <c r="BJ194" s="14" t="s">
        <v>152</v>
      </c>
      <c r="BK194" s="161">
        <f t="shared" ref="BK194:BK206" si="49">ROUND(I194*H194,2)</f>
        <v>0</v>
      </c>
      <c r="BL194" s="14" t="s">
        <v>206</v>
      </c>
      <c r="BM194" s="160" t="s">
        <v>1029</v>
      </c>
    </row>
    <row r="195" spans="1:65" s="2" customFormat="1" ht="16.5" customHeight="1">
      <c r="A195" s="29"/>
      <c r="B195" s="147"/>
      <c r="C195" s="148" t="s">
        <v>716</v>
      </c>
      <c r="D195" s="148" t="s">
        <v>147</v>
      </c>
      <c r="E195" s="149" t="s">
        <v>268</v>
      </c>
      <c r="F195" s="150" t="s">
        <v>1030</v>
      </c>
      <c r="G195" s="151" t="s">
        <v>260</v>
      </c>
      <c r="H195" s="152">
        <v>9</v>
      </c>
      <c r="I195" s="153"/>
      <c r="J195" s="154">
        <f t="shared" si="40"/>
        <v>0</v>
      </c>
      <c r="K195" s="155"/>
      <c r="L195" s="30"/>
      <c r="M195" s="156" t="s">
        <v>1</v>
      </c>
      <c r="N195" s="157" t="s">
        <v>42</v>
      </c>
      <c r="O195" s="58"/>
      <c r="P195" s="158">
        <f t="shared" si="41"/>
        <v>0</v>
      </c>
      <c r="Q195" s="158">
        <v>0</v>
      </c>
      <c r="R195" s="158">
        <f t="shared" si="42"/>
        <v>0</v>
      </c>
      <c r="S195" s="158">
        <v>0</v>
      </c>
      <c r="T195" s="159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206</v>
      </c>
      <c r="AT195" s="160" t="s">
        <v>147</v>
      </c>
      <c r="AU195" s="160" t="s">
        <v>152</v>
      </c>
      <c r="AY195" s="14" t="s">
        <v>144</v>
      </c>
      <c r="BE195" s="161">
        <f t="shared" si="44"/>
        <v>0</v>
      </c>
      <c r="BF195" s="161">
        <f t="shared" si="45"/>
        <v>0</v>
      </c>
      <c r="BG195" s="161">
        <f t="shared" si="46"/>
        <v>0</v>
      </c>
      <c r="BH195" s="161">
        <f t="shared" si="47"/>
        <v>0</v>
      </c>
      <c r="BI195" s="161">
        <f t="shared" si="48"/>
        <v>0</v>
      </c>
      <c r="BJ195" s="14" t="s">
        <v>152</v>
      </c>
      <c r="BK195" s="161">
        <f t="shared" si="49"/>
        <v>0</v>
      </c>
      <c r="BL195" s="14" t="s">
        <v>206</v>
      </c>
      <c r="BM195" s="160" t="s">
        <v>1031</v>
      </c>
    </row>
    <row r="196" spans="1:65" s="2" customFormat="1" ht="16.5" customHeight="1">
      <c r="A196" s="29"/>
      <c r="B196" s="147"/>
      <c r="C196" s="148" t="s">
        <v>489</v>
      </c>
      <c r="D196" s="148" t="s">
        <v>147</v>
      </c>
      <c r="E196" s="149" t="s">
        <v>398</v>
      </c>
      <c r="F196" s="150" t="s">
        <v>1032</v>
      </c>
      <c r="G196" s="151" t="s">
        <v>260</v>
      </c>
      <c r="H196" s="152">
        <v>9</v>
      </c>
      <c r="I196" s="153"/>
      <c r="J196" s="154">
        <f t="shared" si="40"/>
        <v>0</v>
      </c>
      <c r="K196" s="155"/>
      <c r="L196" s="30"/>
      <c r="M196" s="156" t="s">
        <v>1</v>
      </c>
      <c r="N196" s="157" t="s">
        <v>42</v>
      </c>
      <c r="O196" s="58"/>
      <c r="P196" s="158">
        <f t="shared" si="41"/>
        <v>0</v>
      </c>
      <c r="Q196" s="158">
        <v>0</v>
      </c>
      <c r="R196" s="158">
        <f t="shared" si="42"/>
        <v>0</v>
      </c>
      <c r="S196" s="158">
        <v>0</v>
      </c>
      <c r="T196" s="159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206</v>
      </c>
      <c r="AT196" s="160" t="s">
        <v>147</v>
      </c>
      <c r="AU196" s="160" t="s">
        <v>152</v>
      </c>
      <c r="AY196" s="14" t="s">
        <v>144</v>
      </c>
      <c r="BE196" s="161">
        <f t="shared" si="44"/>
        <v>0</v>
      </c>
      <c r="BF196" s="161">
        <f t="shared" si="45"/>
        <v>0</v>
      </c>
      <c r="BG196" s="161">
        <f t="shared" si="46"/>
        <v>0</v>
      </c>
      <c r="BH196" s="161">
        <f t="shared" si="47"/>
        <v>0</v>
      </c>
      <c r="BI196" s="161">
        <f t="shared" si="48"/>
        <v>0</v>
      </c>
      <c r="BJ196" s="14" t="s">
        <v>152</v>
      </c>
      <c r="BK196" s="161">
        <f t="shared" si="49"/>
        <v>0</v>
      </c>
      <c r="BL196" s="14" t="s">
        <v>206</v>
      </c>
      <c r="BM196" s="160" t="s">
        <v>1033</v>
      </c>
    </row>
    <row r="197" spans="1:65" s="2" customFormat="1" ht="24.2" customHeight="1">
      <c r="A197" s="29"/>
      <c r="B197" s="147"/>
      <c r="C197" s="148" t="s">
        <v>561</v>
      </c>
      <c r="D197" s="148" t="s">
        <v>147</v>
      </c>
      <c r="E197" s="149" t="s">
        <v>1034</v>
      </c>
      <c r="F197" s="150" t="s">
        <v>1035</v>
      </c>
      <c r="G197" s="151" t="s">
        <v>260</v>
      </c>
      <c r="H197" s="152">
        <v>2</v>
      </c>
      <c r="I197" s="153"/>
      <c r="J197" s="154">
        <f t="shared" si="40"/>
        <v>0</v>
      </c>
      <c r="K197" s="155"/>
      <c r="L197" s="30"/>
      <c r="M197" s="156" t="s">
        <v>1</v>
      </c>
      <c r="N197" s="157" t="s">
        <v>42</v>
      </c>
      <c r="O197" s="58"/>
      <c r="P197" s="158">
        <f t="shared" si="41"/>
        <v>0</v>
      </c>
      <c r="Q197" s="158">
        <v>2.5999999999999998E-5</v>
      </c>
      <c r="R197" s="158">
        <f t="shared" si="42"/>
        <v>5.1999999999999997E-5</v>
      </c>
      <c r="S197" s="158">
        <v>0</v>
      </c>
      <c r="T197" s="159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206</v>
      </c>
      <c r="AT197" s="160" t="s">
        <v>147</v>
      </c>
      <c r="AU197" s="160" t="s">
        <v>152</v>
      </c>
      <c r="AY197" s="14" t="s">
        <v>144</v>
      </c>
      <c r="BE197" s="161">
        <f t="shared" si="44"/>
        <v>0</v>
      </c>
      <c r="BF197" s="161">
        <f t="shared" si="45"/>
        <v>0</v>
      </c>
      <c r="BG197" s="161">
        <f t="shared" si="46"/>
        <v>0</v>
      </c>
      <c r="BH197" s="161">
        <f t="shared" si="47"/>
        <v>0</v>
      </c>
      <c r="BI197" s="161">
        <f t="shared" si="48"/>
        <v>0</v>
      </c>
      <c r="BJ197" s="14" t="s">
        <v>152</v>
      </c>
      <c r="BK197" s="161">
        <f t="shared" si="49"/>
        <v>0</v>
      </c>
      <c r="BL197" s="14" t="s">
        <v>206</v>
      </c>
      <c r="BM197" s="160" t="s">
        <v>1036</v>
      </c>
    </row>
    <row r="198" spans="1:65" s="2" customFormat="1" ht="37.9" customHeight="1">
      <c r="A198" s="29"/>
      <c r="B198" s="147"/>
      <c r="C198" s="162" t="s">
        <v>555</v>
      </c>
      <c r="D198" s="162" t="s">
        <v>263</v>
      </c>
      <c r="E198" s="163" t="s">
        <v>1037</v>
      </c>
      <c r="F198" s="164" t="s">
        <v>1038</v>
      </c>
      <c r="G198" s="165" t="s">
        <v>260</v>
      </c>
      <c r="H198" s="166">
        <v>2</v>
      </c>
      <c r="I198" s="167"/>
      <c r="J198" s="168">
        <f t="shared" si="40"/>
        <v>0</v>
      </c>
      <c r="K198" s="169"/>
      <c r="L198" s="170"/>
      <c r="M198" s="171" t="s">
        <v>1</v>
      </c>
      <c r="N198" s="172" t="s">
        <v>42</v>
      </c>
      <c r="O198" s="58"/>
      <c r="P198" s="158">
        <f t="shared" si="41"/>
        <v>0</v>
      </c>
      <c r="Q198" s="158">
        <v>1.8919999999999999E-2</v>
      </c>
      <c r="R198" s="158">
        <f t="shared" si="42"/>
        <v>3.7839999999999999E-2</v>
      </c>
      <c r="S198" s="158">
        <v>0</v>
      </c>
      <c r="T198" s="159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266</v>
      </c>
      <c r="AT198" s="160" t="s">
        <v>263</v>
      </c>
      <c r="AU198" s="160" t="s">
        <v>152</v>
      </c>
      <c r="AY198" s="14" t="s">
        <v>144</v>
      </c>
      <c r="BE198" s="161">
        <f t="shared" si="44"/>
        <v>0</v>
      </c>
      <c r="BF198" s="161">
        <f t="shared" si="45"/>
        <v>0</v>
      </c>
      <c r="BG198" s="161">
        <f t="shared" si="46"/>
        <v>0</v>
      </c>
      <c r="BH198" s="161">
        <f t="shared" si="47"/>
        <v>0</v>
      </c>
      <c r="BI198" s="161">
        <f t="shared" si="48"/>
        <v>0</v>
      </c>
      <c r="BJ198" s="14" t="s">
        <v>152</v>
      </c>
      <c r="BK198" s="161">
        <f t="shared" si="49"/>
        <v>0</v>
      </c>
      <c r="BL198" s="14" t="s">
        <v>206</v>
      </c>
      <c r="BM198" s="160" t="s">
        <v>1039</v>
      </c>
    </row>
    <row r="199" spans="1:65" s="2" customFormat="1" ht="33" customHeight="1">
      <c r="A199" s="29"/>
      <c r="B199" s="147"/>
      <c r="C199" s="148" t="s">
        <v>559</v>
      </c>
      <c r="D199" s="148" t="s">
        <v>147</v>
      </c>
      <c r="E199" s="149" t="s">
        <v>1040</v>
      </c>
      <c r="F199" s="150" t="s">
        <v>1041</v>
      </c>
      <c r="G199" s="151" t="s">
        <v>260</v>
      </c>
      <c r="H199" s="152">
        <v>4</v>
      </c>
      <c r="I199" s="153"/>
      <c r="J199" s="154">
        <f t="shared" si="40"/>
        <v>0</v>
      </c>
      <c r="K199" s="155"/>
      <c r="L199" s="30"/>
      <c r="M199" s="156" t="s">
        <v>1</v>
      </c>
      <c r="N199" s="157" t="s">
        <v>42</v>
      </c>
      <c r="O199" s="58"/>
      <c r="P199" s="158">
        <f t="shared" si="41"/>
        <v>0</v>
      </c>
      <c r="Q199" s="158">
        <v>2.5999999999999998E-5</v>
      </c>
      <c r="R199" s="158">
        <f t="shared" si="42"/>
        <v>1.0399999999999999E-4</v>
      </c>
      <c r="S199" s="158">
        <v>0</v>
      </c>
      <c r="T199" s="159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206</v>
      </c>
      <c r="AT199" s="160" t="s">
        <v>147</v>
      </c>
      <c r="AU199" s="160" t="s">
        <v>152</v>
      </c>
      <c r="AY199" s="14" t="s">
        <v>144</v>
      </c>
      <c r="BE199" s="161">
        <f t="shared" si="44"/>
        <v>0</v>
      </c>
      <c r="BF199" s="161">
        <f t="shared" si="45"/>
        <v>0</v>
      </c>
      <c r="BG199" s="161">
        <f t="shared" si="46"/>
        <v>0</v>
      </c>
      <c r="BH199" s="161">
        <f t="shared" si="47"/>
        <v>0</v>
      </c>
      <c r="BI199" s="161">
        <f t="shared" si="48"/>
        <v>0</v>
      </c>
      <c r="BJ199" s="14" t="s">
        <v>152</v>
      </c>
      <c r="BK199" s="161">
        <f t="shared" si="49"/>
        <v>0</v>
      </c>
      <c r="BL199" s="14" t="s">
        <v>206</v>
      </c>
      <c r="BM199" s="160" t="s">
        <v>1042</v>
      </c>
    </row>
    <row r="200" spans="1:65" s="2" customFormat="1" ht="37.9" customHeight="1">
      <c r="A200" s="29"/>
      <c r="B200" s="147"/>
      <c r="C200" s="162" t="s">
        <v>524</v>
      </c>
      <c r="D200" s="162" t="s">
        <v>263</v>
      </c>
      <c r="E200" s="163" t="s">
        <v>1043</v>
      </c>
      <c r="F200" s="164" t="s">
        <v>1044</v>
      </c>
      <c r="G200" s="165" t="s">
        <v>260</v>
      </c>
      <c r="H200" s="166">
        <v>4</v>
      </c>
      <c r="I200" s="167"/>
      <c r="J200" s="168">
        <f t="shared" si="40"/>
        <v>0</v>
      </c>
      <c r="K200" s="169"/>
      <c r="L200" s="170"/>
      <c r="M200" s="171" t="s">
        <v>1</v>
      </c>
      <c r="N200" s="172" t="s">
        <v>42</v>
      </c>
      <c r="O200" s="58"/>
      <c r="P200" s="158">
        <f t="shared" si="41"/>
        <v>0</v>
      </c>
      <c r="Q200" s="158">
        <v>3.1539999999999999E-2</v>
      </c>
      <c r="R200" s="158">
        <f t="shared" si="42"/>
        <v>0.12615999999999999</v>
      </c>
      <c r="S200" s="158">
        <v>0</v>
      </c>
      <c r="T200" s="159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266</v>
      </c>
      <c r="AT200" s="160" t="s">
        <v>263</v>
      </c>
      <c r="AU200" s="160" t="s">
        <v>152</v>
      </c>
      <c r="AY200" s="14" t="s">
        <v>144</v>
      </c>
      <c r="BE200" s="161">
        <f t="shared" si="44"/>
        <v>0</v>
      </c>
      <c r="BF200" s="161">
        <f t="shared" si="45"/>
        <v>0</v>
      </c>
      <c r="BG200" s="161">
        <f t="shared" si="46"/>
        <v>0</v>
      </c>
      <c r="BH200" s="161">
        <f t="shared" si="47"/>
        <v>0</v>
      </c>
      <c r="BI200" s="161">
        <f t="shared" si="48"/>
        <v>0</v>
      </c>
      <c r="BJ200" s="14" t="s">
        <v>152</v>
      </c>
      <c r="BK200" s="161">
        <f t="shared" si="49"/>
        <v>0</v>
      </c>
      <c r="BL200" s="14" t="s">
        <v>206</v>
      </c>
      <c r="BM200" s="160" t="s">
        <v>1045</v>
      </c>
    </row>
    <row r="201" spans="1:65" s="2" customFormat="1" ht="33" customHeight="1">
      <c r="A201" s="29"/>
      <c r="B201" s="147"/>
      <c r="C201" s="148" t="s">
        <v>1046</v>
      </c>
      <c r="D201" s="148" t="s">
        <v>147</v>
      </c>
      <c r="E201" s="149" t="s">
        <v>1047</v>
      </c>
      <c r="F201" s="150" t="s">
        <v>1048</v>
      </c>
      <c r="G201" s="151" t="s">
        <v>260</v>
      </c>
      <c r="H201" s="152">
        <v>1</v>
      </c>
      <c r="I201" s="153"/>
      <c r="J201" s="154">
        <f t="shared" si="40"/>
        <v>0</v>
      </c>
      <c r="K201" s="155"/>
      <c r="L201" s="30"/>
      <c r="M201" s="156" t="s">
        <v>1</v>
      </c>
      <c r="N201" s="157" t="s">
        <v>42</v>
      </c>
      <c r="O201" s="58"/>
      <c r="P201" s="158">
        <f t="shared" si="41"/>
        <v>0</v>
      </c>
      <c r="Q201" s="158">
        <v>2.5999999999999998E-5</v>
      </c>
      <c r="R201" s="158">
        <f t="shared" si="42"/>
        <v>2.5999999999999998E-5</v>
      </c>
      <c r="S201" s="158">
        <v>0</v>
      </c>
      <c r="T201" s="159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206</v>
      </c>
      <c r="AT201" s="160" t="s">
        <v>147</v>
      </c>
      <c r="AU201" s="160" t="s">
        <v>152</v>
      </c>
      <c r="AY201" s="14" t="s">
        <v>144</v>
      </c>
      <c r="BE201" s="161">
        <f t="shared" si="44"/>
        <v>0</v>
      </c>
      <c r="BF201" s="161">
        <f t="shared" si="45"/>
        <v>0</v>
      </c>
      <c r="BG201" s="161">
        <f t="shared" si="46"/>
        <v>0</v>
      </c>
      <c r="BH201" s="161">
        <f t="shared" si="47"/>
        <v>0</v>
      </c>
      <c r="BI201" s="161">
        <f t="shared" si="48"/>
        <v>0</v>
      </c>
      <c r="BJ201" s="14" t="s">
        <v>152</v>
      </c>
      <c r="BK201" s="161">
        <f t="shared" si="49"/>
        <v>0</v>
      </c>
      <c r="BL201" s="14" t="s">
        <v>206</v>
      </c>
      <c r="BM201" s="160" t="s">
        <v>1049</v>
      </c>
    </row>
    <row r="202" spans="1:65" s="2" customFormat="1" ht="37.9" customHeight="1">
      <c r="A202" s="29"/>
      <c r="B202" s="147"/>
      <c r="C202" s="162" t="s">
        <v>957</v>
      </c>
      <c r="D202" s="162" t="s">
        <v>263</v>
      </c>
      <c r="E202" s="163" t="s">
        <v>1050</v>
      </c>
      <c r="F202" s="164" t="s">
        <v>1051</v>
      </c>
      <c r="G202" s="165" t="s">
        <v>260</v>
      </c>
      <c r="H202" s="166">
        <v>1</v>
      </c>
      <c r="I202" s="167"/>
      <c r="J202" s="168">
        <f t="shared" si="40"/>
        <v>0</v>
      </c>
      <c r="K202" s="169"/>
      <c r="L202" s="170"/>
      <c r="M202" s="171" t="s">
        <v>1</v>
      </c>
      <c r="N202" s="172" t="s">
        <v>42</v>
      </c>
      <c r="O202" s="58"/>
      <c r="P202" s="158">
        <f t="shared" si="41"/>
        <v>0</v>
      </c>
      <c r="Q202" s="158">
        <v>4.4150000000000002E-2</v>
      </c>
      <c r="R202" s="158">
        <f t="shared" si="42"/>
        <v>4.4150000000000002E-2</v>
      </c>
      <c r="S202" s="158">
        <v>0</v>
      </c>
      <c r="T202" s="159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266</v>
      </c>
      <c r="AT202" s="160" t="s">
        <v>263</v>
      </c>
      <c r="AU202" s="160" t="s">
        <v>152</v>
      </c>
      <c r="AY202" s="14" t="s">
        <v>144</v>
      </c>
      <c r="BE202" s="161">
        <f t="shared" si="44"/>
        <v>0</v>
      </c>
      <c r="BF202" s="161">
        <f t="shared" si="45"/>
        <v>0</v>
      </c>
      <c r="BG202" s="161">
        <f t="shared" si="46"/>
        <v>0</v>
      </c>
      <c r="BH202" s="161">
        <f t="shared" si="47"/>
        <v>0</v>
      </c>
      <c r="BI202" s="161">
        <f t="shared" si="48"/>
        <v>0</v>
      </c>
      <c r="BJ202" s="14" t="s">
        <v>152</v>
      </c>
      <c r="BK202" s="161">
        <f t="shared" si="49"/>
        <v>0</v>
      </c>
      <c r="BL202" s="14" t="s">
        <v>206</v>
      </c>
      <c r="BM202" s="160" t="s">
        <v>1052</v>
      </c>
    </row>
    <row r="203" spans="1:65" s="2" customFormat="1" ht="24.2" customHeight="1">
      <c r="A203" s="29"/>
      <c r="B203" s="147"/>
      <c r="C203" s="148" t="s">
        <v>1053</v>
      </c>
      <c r="D203" s="148" t="s">
        <v>147</v>
      </c>
      <c r="E203" s="149" t="s">
        <v>1054</v>
      </c>
      <c r="F203" s="150" t="s">
        <v>1055</v>
      </c>
      <c r="G203" s="151" t="s">
        <v>260</v>
      </c>
      <c r="H203" s="152">
        <v>7</v>
      </c>
      <c r="I203" s="153"/>
      <c r="J203" s="154">
        <f t="shared" si="40"/>
        <v>0</v>
      </c>
      <c r="K203" s="155"/>
      <c r="L203" s="30"/>
      <c r="M203" s="156" t="s">
        <v>1</v>
      </c>
      <c r="N203" s="157" t="s">
        <v>42</v>
      </c>
      <c r="O203" s="58"/>
      <c r="P203" s="158">
        <f t="shared" si="41"/>
        <v>0</v>
      </c>
      <c r="Q203" s="158">
        <v>0</v>
      </c>
      <c r="R203" s="158">
        <f t="shared" si="42"/>
        <v>0</v>
      </c>
      <c r="S203" s="158">
        <v>0</v>
      </c>
      <c r="T203" s="159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206</v>
      </c>
      <c r="AT203" s="160" t="s">
        <v>147</v>
      </c>
      <c r="AU203" s="160" t="s">
        <v>152</v>
      </c>
      <c r="AY203" s="14" t="s">
        <v>144</v>
      </c>
      <c r="BE203" s="161">
        <f t="shared" si="44"/>
        <v>0</v>
      </c>
      <c r="BF203" s="161">
        <f t="shared" si="45"/>
        <v>0</v>
      </c>
      <c r="BG203" s="161">
        <f t="shared" si="46"/>
        <v>0</v>
      </c>
      <c r="BH203" s="161">
        <f t="shared" si="47"/>
        <v>0</v>
      </c>
      <c r="BI203" s="161">
        <f t="shared" si="48"/>
        <v>0</v>
      </c>
      <c r="BJ203" s="14" t="s">
        <v>152</v>
      </c>
      <c r="BK203" s="161">
        <f t="shared" si="49"/>
        <v>0</v>
      </c>
      <c r="BL203" s="14" t="s">
        <v>206</v>
      </c>
      <c r="BM203" s="160" t="s">
        <v>1056</v>
      </c>
    </row>
    <row r="204" spans="1:65" s="2" customFormat="1" ht="24.2" customHeight="1">
      <c r="A204" s="29"/>
      <c r="B204" s="147"/>
      <c r="C204" s="148" t="s">
        <v>959</v>
      </c>
      <c r="D204" s="148" t="s">
        <v>147</v>
      </c>
      <c r="E204" s="149" t="s">
        <v>1057</v>
      </c>
      <c r="F204" s="150" t="s">
        <v>1058</v>
      </c>
      <c r="G204" s="151" t="s">
        <v>271</v>
      </c>
      <c r="H204" s="153"/>
      <c r="I204" s="153"/>
      <c r="J204" s="154">
        <f t="shared" si="40"/>
        <v>0</v>
      </c>
      <c r="K204" s="155"/>
      <c r="L204" s="30"/>
      <c r="M204" s="156" t="s">
        <v>1</v>
      </c>
      <c r="N204" s="157" t="s">
        <v>42</v>
      </c>
      <c r="O204" s="58"/>
      <c r="P204" s="158">
        <f t="shared" si="41"/>
        <v>0</v>
      </c>
      <c r="Q204" s="158">
        <v>0</v>
      </c>
      <c r="R204" s="158">
        <f t="shared" si="42"/>
        <v>0</v>
      </c>
      <c r="S204" s="158">
        <v>0</v>
      </c>
      <c r="T204" s="159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206</v>
      </c>
      <c r="AT204" s="160" t="s">
        <v>147</v>
      </c>
      <c r="AU204" s="160" t="s">
        <v>152</v>
      </c>
      <c r="AY204" s="14" t="s">
        <v>144</v>
      </c>
      <c r="BE204" s="161">
        <f t="shared" si="44"/>
        <v>0</v>
      </c>
      <c r="BF204" s="161">
        <f t="shared" si="45"/>
        <v>0</v>
      </c>
      <c r="BG204" s="161">
        <f t="shared" si="46"/>
        <v>0</v>
      </c>
      <c r="BH204" s="161">
        <f t="shared" si="47"/>
        <v>0</v>
      </c>
      <c r="BI204" s="161">
        <f t="shared" si="48"/>
        <v>0</v>
      </c>
      <c r="BJ204" s="14" t="s">
        <v>152</v>
      </c>
      <c r="BK204" s="161">
        <f t="shared" si="49"/>
        <v>0</v>
      </c>
      <c r="BL204" s="14" t="s">
        <v>206</v>
      </c>
      <c r="BM204" s="160" t="s">
        <v>1059</v>
      </c>
    </row>
    <row r="205" spans="1:65" s="2" customFormat="1" ht="24.2" customHeight="1">
      <c r="A205" s="29"/>
      <c r="B205" s="147"/>
      <c r="C205" s="148" t="s">
        <v>1060</v>
      </c>
      <c r="D205" s="148" t="s">
        <v>147</v>
      </c>
      <c r="E205" s="149" t="s">
        <v>1061</v>
      </c>
      <c r="F205" s="150" t="s">
        <v>1062</v>
      </c>
      <c r="G205" s="151" t="s">
        <v>271</v>
      </c>
      <c r="H205" s="153"/>
      <c r="I205" s="153"/>
      <c r="J205" s="154">
        <f t="shared" si="40"/>
        <v>0</v>
      </c>
      <c r="K205" s="155"/>
      <c r="L205" s="30"/>
      <c r="M205" s="156" t="s">
        <v>1</v>
      </c>
      <c r="N205" s="157" t="s">
        <v>42</v>
      </c>
      <c r="O205" s="58"/>
      <c r="P205" s="158">
        <f t="shared" si="41"/>
        <v>0</v>
      </c>
      <c r="Q205" s="158">
        <v>0</v>
      </c>
      <c r="R205" s="158">
        <f t="shared" si="42"/>
        <v>0</v>
      </c>
      <c r="S205" s="158">
        <v>0</v>
      </c>
      <c r="T205" s="159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206</v>
      </c>
      <c r="AT205" s="160" t="s">
        <v>147</v>
      </c>
      <c r="AU205" s="160" t="s">
        <v>152</v>
      </c>
      <c r="AY205" s="14" t="s">
        <v>144</v>
      </c>
      <c r="BE205" s="161">
        <f t="shared" si="44"/>
        <v>0</v>
      </c>
      <c r="BF205" s="161">
        <f t="shared" si="45"/>
        <v>0</v>
      </c>
      <c r="BG205" s="161">
        <f t="shared" si="46"/>
        <v>0</v>
      </c>
      <c r="BH205" s="161">
        <f t="shared" si="47"/>
        <v>0</v>
      </c>
      <c r="BI205" s="161">
        <f t="shared" si="48"/>
        <v>0</v>
      </c>
      <c r="BJ205" s="14" t="s">
        <v>152</v>
      </c>
      <c r="BK205" s="161">
        <f t="shared" si="49"/>
        <v>0</v>
      </c>
      <c r="BL205" s="14" t="s">
        <v>206</v>
      </c>
      <c r="BM205" s="160" t="s">
        <v>1063</v>
      </c>
    </row>
    <row r="206" spans="1:65" s="2" customFormat="1" ht="16.5" customHeight="1">
      <c r="A206" s="29"/>
      <c r="B206" s="147"/>
      <c r="C206" s="148" t="s">
        <v>961</v>
      </c>
      <c r="D206" s="148" t="s">
        <v>147</v>
      </c>
      <c r="E206" s="149" t="s">
        <v>1064</v>
      </c>
      <c r="F206" s="150" t="s">
        <v>102</v>
      </c>
      <c r="G206" s="151" t="s">
        <v>260</v>
      </c>
      <c r="H206" s="152">
        <v>1</v>
      </c>
      <c r="I206" s="153"/>
      <c r="J206" s="154">
        <f t="shared" si="40"/>
        <v>0</v>
      </c>
      <c r="K206" s="155"/>
      <c r="L206" s="30"/>
      <c r="M206" s="156" t="s">
        <v>1</v>
      </c>
      <c r="N206" s="157" t="s">
        <v>42</v>
      </c>
      <c r="O206" s="58"/>
      <c r="P206" s="158">
        <f t="shared" si="41"/>
        <v>0</v>
      </c>
      <c r="Q206" s="158">
        <v>0</v>
      </c>
      <c r="R206" s="158">
        <f t="shared" si="42"/>
        <v>0</v>
      </c>
      <c r="S206" s="158">
        <v>0</v>
      </c>
      <c r="T206" s="159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206</v>
      </c>
      <c r="AT206" s="160" t="s">
        <v>147</v>
      </c>
      <c r="AU206" s="160" t="s">
        <v>152</v>
      </c>
      <c r="AY206" s="14" t="s">
        <v>144</v>
      </c>
      <c r="BE206" s="161">
        <f t="shared" si="44"/>
        <v>0</v>
      </c>
      <c r="BF206" s="161">
        <f t="shared" si="45"/>
        <v>0</v>
      </c>
      <c r="BG206" s="161">
        <f t="shared" si="46"/>
        <v>0</v>
      </c>
      <c r="BH206" s="161">
        <f t="shared" si="47"/>
        <v>0</v>
      </c>
      <c r="BI206" s="161">
        <f t="shared" si="48"/>
        <v>0</v>
      </c>
      <c r="BJ206" s="14" t="s">
        <v>152</v>
      </c>
      <c r="BK206" s="161">
        <f t="shared" si="49"/>
        <v>0</v>
      </c>
      <c r="BL206" s="14" t="s">
        <v>206</v>
      </c>
      <c r="BM206" s="160" t="s">
        <v>1065</v>
      </c>
    </row>
    <row r="207" spans="1:65" s="12" customFormat="1" ht="22.9" customHeight="1">
      <c r="B207" s="134"/>
      <c r="D207" s="135" t="s">
        <v>75</v>
      </c>
      <c r="E207" s="145" t="s">
        <v>1066</v>
      </c>
      <c r="F207" s="145" t="s">
        <v>256</v>
      </c>
      <c r="I207" s="137"/>
      <c r="J207" s="146">
        <f>BK207</f>
        <v>0</v>
      </c>
      <c r="L207" s="134"/>
      <c r="M207" s="139"/>
      <c r="N207" s="140"/>
      <c r="O207" s="140"/>
      <c r="P207" s="141">
        <f>SUM(P208:P226)</f>
        <v>0</v>
      </c>
      <c r="Q207" s="140"/>
      <c r="R207" s="141">
        <f>SUM(R208:R226)</f>
        <v>0</v>
      </c>
      <c r="S207" s="140"/>
      <c r="T207" s="142">
        <f>SUM(T208:T226)</f>
        <v>0</v>
      </c>
      <c r="AR207" s="135" t="s">
        <v>152</v>
      </c>
      <c r="AT207" s="143" t="s">
        <v>75</v>
      </c>
      <c r="AU207" s="143" t="s">
        <v>84</v>
      </c>
      <c r="AY207" s="135" t="s">
        <v>144</v>
      </c>
      <c r="BK207" s="144">
        <f>SUM(BK208:BK226)</f>
        <v>0</v>
      </c>
    </row>
    <row r="208" spans="1:65" s="2" customFormat="1" ht="16.5" customHeight="1">
      <c r="A208" s="29"/>
      <c r="B208" s="147"/>
      <c r="C208" s="148" t="s">
        <v>1067</v>
      </c>
      <c r="D208" s="148" t="s">
        <v>147</v>
      </c>
      <c r="E208" s="149" t="s">
        <v>194</v>
      </c>
      <c r="F208" s="150" t="s">
        <v>1068</v>
      </c>
      <c r="G208" s="151" t="s">
        <v>213</v>
      </c>
      <c r="H208" s="152">
        <v>15</v>
      </c>
      <c r="I208" s="153"/>
      <c r="J208" s="154">
        <f t="shared" ref="J208:J226" si="50">ROUND(I208*H208,2)</f>
        <v>0</v>
      </c>
      <c r="K208" s="155"/>
      <c r="L208" s="30"/>
      <c r="M208" s="156" t="s">
        <v>1</v>
      </c>
      <c r="N208" s="157" t="s">
        <v>42</v>
      </c>
      <c r="O208" s="58"/>
      <c r="P208" s="158">
        <f t="shared" ref="P208:P226" si="51">O208*H208</f>
        <v>0</v>
      </c>
      <c r="Q208" s="158">
        <v>0</v>
      </c>
      <c r="R208" s="158">
        <f t="shared" ref="R208:R226" si="52">Q208*H208</f>
        <v>0</v>
      </c>
      <c r="S208" s="158">
        <v>0</v>
      </c>
      <c r="T208" s="159">
        <f t="shared" ref="T208:T226" si="53"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489</v>
      </c>
      <c r="AT208" s="160" t="s">
        <v>147</v>
      </c>
      <c r="AU208" s="160" t="s">
        <v>152</v>
      </c>
      <c r="AY208" s="14" t="s">
        <v>144</v>
      </c>
      <c r="BE208" s="161">
        <f t="shared" ref="BE208:BE226" si="54">IF(N208="základná",J208,0)</f>
        <v>0</v>
      </c>
      <c r="BF208" s="161">
        <f t="shared" ref="BF208:BF226" si="55">IF(N208="znížená",J208,0)</f>
        <v>0</v>
      </c>
      <c r="BG208" s="161">
        <f t="shared" ref="BG208:BG226" si="56">IF(N208="zákl. prenesená",J208,0)</f>
        <v>0</v>
      </c>
      <c r="BH208" s="161">
        <f t="shared" ref="BH208:BH226" si="57">IF(N208="zníž. prenesená",J208,0)</f>
        <v>0</v>
      </c>
      <c r="BI208" s="161">
        <f t="shared" ref="BI208:BI226" si="58">IF(N208="nulová",J208,0)</f>
        <v>0</v>
      </c>
      <c r="BJ208" s="14" t="s">
        <v>152</v>
      </c>
      <c r="BK208" s="161">
        <f t="shared" ref="BK208:BK226" si="59">ROUND(I208*H208,2)</f>
        <v>0</v>
      </c>
      <c r="BL208" s="14" t="s">
        <v>489</v>
      </c>
      <c r="BM208" s="160" t="s">
        <v>1069</v>
      </c>
    </row>
    <row r="209" spans="1:65" s="2" customFormat="1" ht="16.5" customHeight="1">
      <c r="A209" s="29"/>
      <c r="B209" s="147"/>
      <c r="C209" s="148" t="s">
        <v>963</v>
      </c>
      <c r="D209" s="148" t="s">
        <v>147</v>
      </c>
      <c r="E209" s="149" t="s">
        <v>198</v>
      </c>
      <c r="F209" s="150" t="s">
        <v>1070</v>
      </c>
      <c r="G209" s="151" t="s">
        <v>213</v>
      </c>
      <c r="H209" s="152">
        <v>37</v>
      </c>
      <c r="I209" s="153"/>
      <c r="J209" s="154">
        <f t="shared" si="50"/>
        <v>0</v>
      </c>
      <c r="K209" s="155"/>
      <c r="L209" s="30"/>
      <c r="M209" s="156" t="s">
        <v>1</v>
      </c>
      <c r="N209" s="157" t="s">
        <v>42</v>
      </c>
      <c r="O209" s="58"/>
      <c r="P209" s="158">
        <f t="shared" si="51"/>
        <v>0</v>
      </c>
      <c r="Q209" s="158">
        <v>0</v>
      </c>
      <c r="R209" s="158">
        <f t="shared" si="52"/>
        <v>0</v>
      </c>
      <c r="S209" s="158">
        <v>0</v>
      </c>
      <c r="T209" s="159">
        <f t="shared" si="5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489</v>
      </c>
      <c r="AT209" s="160" t="s">
        <v>147</v>
      </c>
      <c r="AU209" s="160" t="s">
        <v>152</v>
      </c>
      <c r="AY209" s="14" t="s">
        <v>144</v>
      </c>
      <c r="BE209" s="161">
        <f t="shared" si="54"/>
        <v>0</v>
      </c>
      <c r="BF209" s="161">
        <f t="shared" si="55"/>
        <v>0</v>
      </c>
      <c r="BG209" s="161">
        <f t="shared" si="56"/>
        <v>0</v>
      </c>
      <c r="BH209" s="161">
        <f t="shared" si="57"/>
        <v>0</v>
      </c>
      <c r="BI209" s="161">
        <f t="shared" si="58"/>
        <v>0</v>
      </c>
      <c r="BJ209" s="14" t="s">
        <v>152</v>
      </c>
      <c r="BK209" s="161">
        <f t="shared" si="59"/>
        <v>0</v>
      </c>
      <c r="BL209" s="14" t="s">
        <v>489</v>
      </c>
      <c r="BM209" s="160" t="s">
        <v>1071</v>
      </c>
    </row>
    <row r="210" spans="1:65" s="2" customFormat="1" ht="16.5" customHeight="1">
      <c r="A210" s="29"/>
      <c r="B210" s="147"/>
      <c r="C210" s="148" t="s">
        <v>1072</v>
      </c>
      <c r="D210" s="148" t="s">
        <v>147</v>
      </c>
      <c r="E210" s="149" t="s">
        <v>202</v>
      </c>
      <c r="F210" s="150" t="s">
        <v>1073</v>
      </c>
      <c r="G210" s="151" t="s">
        <v>260</v>
      </c>
      <c r="H210" s="152">
        <v>1</v>
      </c>
      <c r="I210" s="153"/>
      <c r="J210" s="154">
        <f t="shared" si="50"/>
        <v>0</v>
      </c>
      <c r="K210" s="155"/>
      <c r="L210" s="30"/>
      <c r="M210" s="156" t="s">
        <v>1</v>
      </c>
      <c r="N210" s="157" t="s">
        <v>42</v>
      </c>
      <c r="O210" s="58"/>
      <c r="P210" s="158">
        <f t="shared" si="51"/>
        <v>0</v>
      </c>
      <c r="Q210" s="158">
        <v>0</v>
      </c>
      <c r="R210" s="158">
        <f t="shared" si="52"/>
        <v>0</v>
      </c>
      <c r="S210" s="158">
        <v>0</v>
      </c>
      <c r="T210" s="159">
        <f t="shared" si="5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489</v>
      </c>
      <c r="AT210" s="160" t="s">
        <v>147</v>
      </c>
      <c r="AU210" s="160" t="s">
        <v>152</v>
      </c>
      <c r="AY210" s="14" t="s">
        <v>144</v>
      </c>
      <c r="BE210" s="161">
        <f t="shared" si="54"/>
        <v>0</v>
      </c>
      <c r="BF210" s="161">
        <f t="shared" si="55"/>
        <v>0</v>
      </c>
      <c r="BG210" s="161">
        <f t="shared" si="56"/>
        <v>0</v>
      </c>
      <c r="BH210" s="161">
        <f t="shared" si="57"/>
        <v>0</v>
      </c>
      <c r="BI210" s="161">
        <f t="shared" si="58"/>
        <v>0</v>
      </c>
      <c r="BJ210" s="14" t="s">
        <v>152</v>
      </c>
      <c r="BK210" s="161">
        <f t="shared" si="59"/>
        <v>0</v>
      </c>
      <c r="BL210" s="14" t="s">
        <v>489</v>
      </c>
      <c r="BM210" s="160" t="s">
        <v>1074</v>
      </c>
    </row>
    <row r="211" spans="1:65" s="2" customFormat="1" ht="16.5" customHeight="1">
      <c r="A211" s="29"/>
      <c r="B211" s="147"/>
      <c r="C211" s="148" t="s">
        <v>965</v>
      </c>
      <c r="D211" s="148" t="s">
        <v>147</v>
      </c>
      <c r="E211" s="149" t="s">
        <v>206</v>
      </c>
      <c r="F211" s="150" t="s">
        <v>1075</v>
      </c>
      <c r="G211" s="151" t="s">
        <v>260</v>
      </c>
      <c r="H211" s="152">
        <v>1</v>
      </c>
      <c r="I211" s="153"/>
      <c r="J211" s="154">
        <f t="shared" si="50"/>
        <v>0</v>
      </c>
      <c r="K211" s="155"/>
      <c r="L211" s="30"/>
      <c r="M211" s="156" t="s">
        <v>1</v>
      </c>
      <c r="N211" s="157" t="s">
        <v>42</v>
      </c>
      <c r="O211" s="58"/>
      <c r="P211" s="158">
        <f t="shared" si="51"/>
        <v>0</v>
      </c>
      <c r="Q211" s="158">
        <v>0</v>
      </c>
      <c r="R211" s="158">
        <f t="shared" si="52"/>
        <v>0</v>
      </c>
      <c r="S211" s="158">
        <v>0</v>
      </c>
      <c r="T211" s="159">
        <f t="shared" si="5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489</v>
      </c>
      <c r="AT211" s="160" t="s">
        <v>147</v>
      </c>
      <c r="AU211" s="160" t="s">
        <v>152</v>
      </c>
      <c r="AY211" s="14" t="s">
        <v>144</v>
      </c>
      <c r="BE211" s="161">
        <f t="shared" si="54"/>
        <v>0</v>
      </c>
      <c r="BF211" s="161">
        <f t="shared" si="55"/>
        <v>0</v>
      </c>
      <c r="BG211" s="161">
        <f t="shared" si="56"/>
        <v>0</v>
      </c>
      <c r="BH211" s="161">
        <f t="shared" si="57"/>
        <v>0</v>
      </c>
      <c r="BI211" s="161">
        <f t="shared" si="58"/>
        <v>0</v>
      </c>
      <c r="BJ211" s="14" t="s">
        <v>152</v>
      </c>
      <c r="BK211" s="161">
        <f t="shared" si="59"/>
        <v>0</v>
      </c>
      <c r="BL211" s="14" t="s">
        <v>489</v>
      </c>
      <c r="BM211" s="160" t="s">
        <v>1076</v>
      </c>
    </row>
    <row r="212" spans="1:65" s="2" customFormat="1" ht="16.5" customHeight="1">
      <c r="A212" s="29"/>
      <c r="B212" s="147"/>
      <c r="C212" s="148" t="s">
        <v>1077</v>
      </c>
      <c r="D212" s="148" t="s">
        <v>147</v>
      </c>
      <c r="E212" s="149" t="s">
        <v>210</v>
      </c>
      <c r="F212" s="150" t="s">
        <v>1078</v>
      </c>
      <c r="G212" s="151" t="s">
        <v>260</v>
      </c>
      <c r="H212" s="152">
        <v>7</v>
      </c>
      <c r="I212" s="153"/>
      <c r="J212" s="154">
        <f t="shared" si="50"/>
        <v>0</v>
      </c>
      <c r="K212" s="155"/>
      <c r="L212" s="30"/>
      <c r="M212" s="156" t="s">
        <v>1</v>
      </c>
      <c r="N212" s="157" t="s">
        <v>42</v>
      </c>
      <c r="O212" s="58"/>
      <c r="P212" s="158">
        <f t="shared" si="51"/>
        <v>0</v>
      </c>
      <c r="Q212" s="158">
        <v>0</v>
      </c>
      <c r="R212" s="158">
        <f t="shared" si="52"/>
        <v>0</v>
      </c>
      <c r="S212" s="158">
        <v>0</v>
      </c>
      <c r="T212" s="159">
        <f t="shared" si="5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489</v>
      </c>
      <c r="AT212" s="160" t="s">
        <v>147</v>
      </c>
      <c r="AU212" s="160" t="s">
        <v>152</v>
      </c>
      <c r="AY212" s="14" t="s">
        <v>144</v>
      </c>
      <c r="BE212" s="161">
        <f t="shared" si="54"/>
        <v>0</v>
      </c>
      <c r="BF212" s="161">
        <f t="shared" si="55"/>
        <v>0</v>
      </c>
      <c r="BG212" s="161">
        <f t="shared" si="56"/>
        <v>0</v>
      </c>
      <c r="BH212" s="161">
        <f t="shared" si="57"/>
        <v>0</v>
      </c>
      <c r="BI212" s="161">
        <f t="shared" si="58"/>
        <v>0</v>
      </c>
      <c r="BJ212" s="14" t="s">
        <v>152</v>
      </c>
      <c r="BK212" s="161">
        <f t="shared" si="59"/>
        <v>0</v>
      </c>
      <c r="BL212" s="14" t="s">
        <v>489</v>
      </c>
      <c r="BM212" s="160" t="s">
        <v>1079</v>
      </c>
    </row>
    <row r="213" spans="1:65" s="2" customFormat="1" ht="16.5" customHeight="1">
      <c r="A213" s="29"/>
      <c r="B213" s="147"/>
      <c r="C213" s="148" t="s">
        <v>967</v>
      </c>
      <c r="D213" s="148" t="s">
        <v>147</v>
      </c>
      <c r="E213" s="149" t="s">
        <v>215</v>
      </c>
      <c r="F213" s="150" t="s">
        <v>1080</v>
      </c>
      <c r="G213" s="151" t="s">
        <v>260</v>
      </c>
      <c r="H213" s="152">
        <v>7</v>
      </c>
      <c r="I213" s="153"/>
      <c r="J213" s="154">
        <f t="shared" si="50"/>
        <v>0</v>
      </c>
      <c r="K213" s="155"/>
      <c r="L213" s="30"/>
      <c r="M213" s="156" t="s">
        <v>1</v>
      </c>
      <c r="N213" s="157" t="s">
        <v>42</v>
      </c>
      <c r="O213" s="58"/>
      <c r="P213" s="158">
        <f t="shared" si="51"/>
        <v>0</v>
      </c>
      <c r="Q213" s="158">
        <v>0</v>
      </c>
      <c r="R213" s="158">
        <f t="shared" si="52"/>
        <v>0</v>
      </c>
      <c r="S213" s="158">
        <v>0</v>
      </c>
      <c r="T213" s="159">
        <f t="shared" si="5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489</v>
      </c>
      <c r="AT213" s="160" t="s">
        <v>147</v>
      </c>
      <c r="AU213" s="160" t="s">
        <v>152</v>
      </c>
      <c r="AY213" s="14" t="s">
        <v>144</v>
      </c>
      <c r="BE213" s="161">
        <f t="shared" si="54"/>
        <v>0</v>
      </c>
      <c r="BF213" s="161">
        <f t="shared" si="55"/>
        <v>0</v>
      </c>
      <c r="BG213" s="161">
        <f t="shared" si="56"/>
        <v>0</v>
      </c>
      <c r="BH213" s="161">
        <f t="shared" si="57"/>
        <v>0</v>
      </c>
      <c r="BI213" s="161">
        <f t="shared" si="58"/>
        <v>0</v>
      </c>
      <c r="BJ213" s="14" t="s">
        <v>152</v>
      </c>
      <c r="BK213" s="161">
        <f t="shared" si="59"/>
        <v>0</v>
      </c>
      <c r="BL213" s="14" t="s">
        <v>489</v>
      </c>
      <c r="BM213" s="160" t="s">
        <v>1081</v>
      </c>
    </row>
    <row r="214" spans="1:65" s="2" customFormat="1" ht="16.5" customHeight="1">
      <c r="A214" s="29"/>
      <c r="B214" s="147"/>
      <c r="C214" s="148" t="s">
        <v>1082</v>
      </c>
      <c r="D214" s="148" t="s">
        <v>147</v>
      </c>
      <c r="E214" s="149" t="s">
        <v>219</v>
      </c>
      <c r="F214" s="150" t="s">
        <v>1083</v>
      </c>
      <c r="G214" s="151" t="s">
        <v>260</v>
      </c>
      <c r="H214" s="152">
        <v>3</v>
      </c>
      <c r="I214" s="153"/>
      <c r="J214" s="154">
        <f t="shared" si="50"/>
        <v>0</v>
      </c>
      <c r="K214" s="155"/>
      <c r="L214" s="30"/>
      <c r="M214" s="156" t="s">
        <v>1</v>
      </c>
      <c r="N214" s="157" t="s">
        <v>42</v>
      </c>
      <c r="O214" s="58"/>
      <c r="P214" s="158">
        <f t="shared" si="51"/>
        <v>0</v>
      </c>
      <c r="Q214" s="158">
        <v>0</v>
      </c>
      <c r="R214" s="158">
        <f t="shared" si="52"/>
        <v>0</v>
      </c>
      <c r="S214" s="158">
        <v>0</v>
      </c>
      <c r="T214" s="159">
        <f t="shared" si="5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489</v>
      </c>
      <c r="AT214" s="160" t="s">
        <v>147</v>
      </c>
      <c r="AU214" s="160" t="s">
        <v>152</v>
      </c>
      <c r="AY214" s="14" t="s">
        <v>144</v>
      </c>
      <c r="BE214" s="161">
        <f t="shared" si="54"/>
        <v>0</v>
      </c>
      <c r="BF214" s="161">
        <f t="shared" si="55"/>
        <v>0</v>
      </c>
      <c r="BG214" s="161">
        <f t="shared" si="56"/>
        <v>0</v>
      </c>
      <c r="BH214" s="161">
        <f t="shared" si="57"/>
        <v>0</v>
      </c>
      <c r="BI214" s="161">
        <f t="shared" si="58"/>
        <v>0</v>
      </c>
      <c r="BJ214" s="14" t="s">
        <v>152</v>
      </c>
      <c r="BK214" s="161">
        <f t="shared" si="59"/>
        <v>0</v>
      </c>
      <c r="BL214" s="14" t="s">
        <v>489</v>
      </c>
      <c r="BM214" s="160" t="s">
        <v>1084</v>
      </c>
    </row>
    <row r="215" spans="1:65" s="2" customFormat="1" ht="16.5" customHeight="1">
      <c r="A215" s="29"/>
      <c r="B215" s="147"/>
      <c r="C215" s="148" t="s">
        <v>969</v>
      </c>
      <c r="D215" s="148" t="s">
        <v>147</v>
      </c>
      <c r="E215" s="149" t="s">
        <v>7</v>
      </c>
      <c r="F215" s="150" t="s">
        <v>1085</v>
      </c>
      <c r="G215" s="151" t="s">
        <v>260</v>
      </c>
      <c r="H215" s="152">
        <v>9</v>
      </c>
      <c r="I215" s="153"/>
      <c r="J215" s="154">
        <f t="shared" si="50"/>
        <v>0</v>
      </c>
      <c r="K215" s="155"/>
      <c r="L215" s="30"/>
      <c r="M215" s="156" t="s">
        <v>1</v>
      </c>
      <c r="N215" s="157" t="s">
        <v>42</v>
      </c>
      <c r="O215" s="58"/>
      <c r="P215" s="158">
        <f t="shared" si="51"/>
        <v>0</v>
      </c>
      <c r="Q215" s="158">
        <v>0</v>
      </c>
      <c r="R215" s="158">
        <f t="shared" si="52"/>
        <v>0</v>
      </c>
      <c r="S215" s="158">
        <v>0</v>
      </c>
      <c r="T215" s="159">
        <f t="shared" si="5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489</v>
      </c>
      <c r="AT215" s="160" t="s">
        <v>147</v>
      </c>
      <c r="AU215" s="160" t="s">
        <v>152</v>
      </c>
      <c r="AY215" s="14" t="s">
        <v>144</v>
      </c>
      <c r="BE215" s="161">
        <f t="shared" si="54"/>
        <v>0</v>
      </c>
      <c r="BF215" s="161">
        <f t="shared" si="55"/>
        <v>0</v>
      </c>
      <c r="BG215" s="161">
        <f t="shared" si="56"/>
        <v>0</v>
      </c>
      <c r="BH215" s="161">
        <f t="shared" si="57"/>
        <v>0</v>
      </c>
      <c r="BI215" s="161">
        <f t="shared" si="58"/>
        <v>0</v>
      </c>
      <c r="BJ215" s="14" t="s">
        <v>152</v>
      </c>
      <c r="BK215" s="161">
        <f t="shared" si="59"/>
        <v>0</v>
      </c>
      <c r="BL215" s="14" t="s">
        <v>489</v>
      </c>
      <c r="BM215" s="160" t="s">
        <v>1086</v>
      </c>
    </row>
    <row r="216" spans="1:65" s="2" customFormat="1" ht="16.5" customHeight="1">
      <c r="A216" s="29"/>
      <c r="B216" s="147"/>
      <c r="C216" s="148" t="s">
        <v>1087</v>
      </c>
      <c r="D216" s="148" t="s">
        <v>147</v>
      </c>
      <c r="E216" s="149" t="s">
        <v>226</v>
      </c>
      <c r="F216" s="150" t="s">
        <v>1088</v>
      </c>
      <c r="G216" s="151" t="s">
        <v>260</v>
      </c>
      <c r="H216" s="152">
        <v>6</v>
      </c>
      <c r="I216" s="153"/>
      <c r="J216" s="154">
        <f t="shared" si="50"/>
        <v>0</v>
      </c>
      <c r="K216" s="155"/>
      <c r="L216" s="30"/>
      <c r="M216" s="156" t="s">
        <v>1</v>
      </c>
      <c r="N216" s="157" t="s">
        <v>42</v>
      </c>
      <c r="O216" s="58"/>
      <c r="P216" s="158">
        <f t="shared" si="51"/>
        <v>0</v>
      </c>
      <c r="Q216" s="158">
        <v>0</v>
      </c>
      <c r="R216" s="158">
        <f t="shared" si="52"/>
        <v>0</v>
      </c>
      <c r="S216" s="158">
        <v>0</v>
      </c>
      <c r="T216" s="159">
        <f t="shared" si="5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489</v>
      </c>
      <c r="AT216" s="160" t="s">
        <v>147</v>
      </c>
      <c r="AU216" s="160" t="s">
        <v>152</v>
      </c>
      <c r="AY216" s="14" t="s">
        <v>144</v>
      </c>
      <c r="BE216" s="161">
        <f t="shared" si="54"/>
        <v>0</v>
      </c>
      <c r="BF216" s="161">
        <f t="shared" si="55"/>
        <v>0</v>
      </c>
      <c r="BG216" s="161">
        <f t="shared" si="56"/>
        <v>0</v>
      </c>
      <c r="BH216" s="161">
        <f t="shared" si="57"/>
        <v>0</v>
      </c>
      <c r="BI216" s="161">
        <f t="shared" si="58"/>
        <v>0</v>
      </c>
      <c r="BJ216" s="14" t="s">
        <v>152</v>
      </c>
      <c r="BK216" s="161">
        <f t="shared" si="59"/>
        <v>0</v>
      </c>
      <c r="BL216" s="14" t="s">
        <v>489</v>
      </c>
      <c r="BM216" s="160" t="s">
        <v>1089</v>
      </c>
    </row>
    <row r="217" spans="1:65" s="2" customFormat="1" ht="16.5" customHeight="1">
      <c r="A217" s="29"/>
      <c r="B217" s="147"/>
      <c r="C217" s="148" t="s">
        <v>971</v>
      </c>
      <c r="D217" s="148" t="s">
        <v>147</v>
      </c>
      <c r="E217" s="149" t="s">
        <v>231</v>
      </c>
      <c r="F217" s="150" t="s">
        <v>1090</v>
      </c>
      <c r="G217" s="151" t="s">
        <v>260</v>
      </c>
      <c r="H217" s="152">
        <v>6</v>
      </c>
      <c r="I217" s="153"/>
      <c r="J217" s="154">
        <f t="shared" si="50"/>
        <v>0</v>
      </c>
      <c r="K217" s="155"/>
      <c r="L217" s="30"/>
      <c r="M217" s="156" t="s">
        <v>1</v>
      </c>
      <c r="N217" s="157" t="s">
        <v>42</v>
      </c>
      <c r="O217" s="58"/>
      <c r="P217" s="158">
        <f t="shared" si="51"/>
        <v>0</v>
      </c>
      <c r="Q217" s="158">
        <v>0</v>
      </c>
      <c r="R217" s="158">
        <f t="shared" si="52"/>
        <v>0</v>
      </c>
      <c r="S217" s="158">
        <v>0</v>
      </c>
      <c r="T217" s="159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489</v>
      </c>
      <c r="AT217" s="160" t="s">
        <v>147</v>
      </c>
      <c r="AU217" s="160" t="s">
        <v>152</v>
      </c>
      <c r="AY217" s="14" t="s">
        <v>144</v>
      </c>
      <c r="BE217" s="161">
        <f t="shared" si="54"/>
        <v>0</v>
      </c>
      <c r="BF217" s="161">
        <f t="shared" si="55"/>
        <v>0</v>
      </c>
      <c r="BG217" s="161">
        <f t="shared" si="56"/>
        <v>0</v>
      </c>
      <c r="BH217" s="161">
        <f t="shared" si="57"/>
        <v>0</v>
      </c>
      <c r="BI217" s="161">
        <f t="shared" si="58"/>
        <v>0</v>
      </c>
      <c r="BJ217" s="14" t="s">
        <v>152</v>
      </c>
      <c r="BK217" s="161">
        <f t="shared" si="59"/>
        <v>0</v>
      </c>
      <c r="BL217" s="14" t="s">
        <v>489</v>
      </c>
      <c r="BM217" s="160" t="s">
        <v>1091</v>
      </c>
    </row>
    <row r="218" spans="1:65" s="2" customFormat="1" ht="16.5" customHeight="1">
      <c r="A218" s="29"/>
      <c r="B218" s="147"/>
      <c r="C218" s="148" t="s">
        <v>1092</v>
      </c>
      <c r="D218" s="148" t="s">
        <v>147</v>
      </c>
      <c r="E218" s="149" t="s">
        <v>235</v>
      </c>
      <c r="F218" s="150" t="s">
        <v>1093</v>
      </c>
      <c r="G218" s="151" t="s">
        <v>260</v>
      </c>
      <c r="H218" s="152">
        <v>7</v>
      </c>
      <c r="I218" s="153"/>
      <c r="J218" s="154">
        <f t="shared" si="50"/>
        <v>0</v>
      </c>
      <c r="K218" s="155"/>
      <c r="L218" s="30"/>
      <c r="M218" s="156" t="s">
        <v>1</v>
      </c>
      <c r="N218" s="157" t="s">
        <v>42</v>
      </c>
      <c r="O218" s="58"/>
      <c r="P218" s="158">
        <f t="shared" si="51"/>
        <v>0</v>
      </c>
      <c r="Q218" s="158">
        <v>0</v>
      </c>
      <c r="R218" s="158">
        <f t="shared" si="52"/>
        <v>0</v>
      </c>
      <c r="S218" s="158">
        <v>0</v>
      </c>
      <c r="T218" s="159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489</v>
      </c>
      <c r="AT218" s="160" t="s">
        <v>147</v>
      </c>
      <c r="AU218" s="160" t="s">
        <v>152</v>
      </c>
      <c r="AY218" s="14" t="s">
        <v>144</v>
      </c>
      <c r="BE218" s="161">
        <f t="shared" si="54"/>
        <v>0</v>
      </c>
      <c r="BF218" s="161">
        <f t="shared" si="55"/>
        <v>0</v>
      </c>
      <c r="BG218" s="161">
        <f t="shared" si="56"/>
        <v>0</v>
      </c>
      <c r="BH218" s="161">
        <f t="shared" si="57"/>
        <v>0</v>
      </c>
      <c r="BI218" s="161">
        <f t="shared" si="58"/>
        <v>0</v>
      </c>
      <c r="BJ218" s="14" t="s">
        <v>152</v>
      </c>
      <c r="BK218" s="161">
        <f t="shared" si="59"/>
        <v>0</v>
      </c>
      <c r="BL218" s="14" t="s">
        <v>489</v>
      </c>
      <c r="BM218" s="160" t="s">
        <v>1094</v>
      </c>
    </row>
    <row r="219" spans="1:65" s="2" customFormat="1" ht="16.5" customHeight="1">
      <c r="A219" s="29"/>
      <c r="B219" s="147"/>
      <c r="C219" s="148" t="s">
        <v>974</v>
      </c>
      <c r="D219" s="148" t="s">
        <v>147</v>
      </c>
      <c r="E219" s="149" t="s">
        <v>239</v>
      </c>
      <c r="F219" s="150" t="s">
        <v>1095</v>
      </c>
      <c r="G219" s="151" t="s">
        <v>260</v>
      </c>
      <c r="H219" s="152">
        <v>1</v>
      </c>
      <c r="I219" s="153"/>
      <c r="J219" s="154">
        <f t="shared" si="50"/>
        <v>0</v>
      </c>
      <c r="K219" s="155"/>
      <c r="L219" s="30"/>
      <c r="M219" s="156" t="s">
        <v>1</v>
      </c>
      <c r="N219" s="157" t="s">
        <v>42</v>
      </c>
      <c r="O219" s="58"/>
      <c r="P219" s="158">
        <f t="shared" si="51"/>
        <v>0</v>
      </c>
      <c r="Q219" s="158">
        <v>0</v>
      </c>
      <c r="R219" s="158">
        <f t="shared" si="52"/>
        <v>0</v>
      </c>
      <c r="S219" s="158">
        <v>0</v>
      </c>
      <c r="T219" s="159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489</v>
      </c>
      <c r="AT219" s="160" t="s">
        <v>147</v>
      </c>
      <c r="AU219" s="160" t="s">
        <v>152</v>
      </c>
      <c r="AY219" s="14" t="s">
        <v>144</v>
      </c>
      <c r="BE219" s="161">
        <f t="shared" si="54"/>
        <v>0</v>
      </c>
      <c r="BF219" s="161">
        <f t="shared" si="55"/>
        <v>0</v>
      </c>
      <c r="BG219" s="161">
        <f t="shared" si="56"/>
        <v>0</v>
      </c>
      <c r="BH219" s="161">
        <f t="shared" si="57"/>
        <v>0</v>
      </c>
      <c r="BI219" s="161">
        <f t="shared" si="58"/>
        <v>0</v>
      </c>
      <c r="BJ219" s="14" t="s">
        <v>152</v>
      </c>
      <c r="BK219" s="161">
        <f t="shared" si="59"/>
        <v>0</v>
      </c>
      <c r="BL219" s="14" t="s">
        <v>489</v>
      </c>
      <c r="BM219" s="160" t="s">
        <v>1096</v>
      </c>
    </row>
    <row r="220" spans="1:65" s="2" customFormat="1" ht="16.5" customHeight="1">
      <c r="A220" s="29"/>
      <c r="B220" s="147"/>
      <c r="C220" s="148" t="s">
        <v>1097</v>
      </c>
      <c r="D220" s="148" t="s">
        <v>147</v>
      </c>
      <c r="E220" s="149" t="s">
        <v>243</v>
      </c>
      <c r="F220" s="150" t="s">
        <v>1098</v>
      </c>
      <c r="G220" s="151" t="s">
        <v>260</v>
      </c>
      <c r="H220" s="152">
        <v>1</v>
      </c>
      <c r="I220" s="153"/>
      <c r="J220" s="154">
        <f t="shared" si="50"/>
        <v>0</v>
      </c>
      <c r="K220" s="155"/>
      <c r="L220" s="30"/>
      <c r="M220" s="156" t="s">
        <v>1</v>
      </c>
      <c r="N220" s="157" t="s">
        <v>42</v>
      </c>
      <c r="O220" s="58"/>
      <c r="P220" s="158">
        <f t="shared" si="51"/>
        <v>0</v>
      </c>
      <c r="Q220" s="158">
        <v>0</v>
      </c>
      <c r="R220" s="158">
        <f t="shared" si="52"/>
        <v>0</v>
      </c>
      <c r="S220" s="158">
        <v>0</v>
      </c>
      <c r="T220" s="159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489</v>
      </c>
      <c r="AT220" s="160" t="s">
        <v>147</v>
      </c>
      <c r="AU220" s="160" t="s">
        <v>152</v>
      </c>
      <c r="AY220" s="14" t="s">
        <v>144</v>
      </c>
      <c r="BE220" s="161">
        <f t="shared" si="54"/>
        <v>0</v>
      </c>
      <c r="BF220" s="161">
        <f t="shared" si="55"/>
        <v>0</v>
      </c>
      <c r="BG220" s="161">
        <f t="shared" si="56"/>
        <v>0</v>
      </c>
      <c r="BH220" s="161">
        <f t="shared" si="57"/>
        <v>0</v>
      </c>
      <c r="BI220" s="161">
        <f t="shared" si="58"/>
        <v>0</v>
      </c>
      <c r="BJ220" s="14" t="s">
        <v>152</v>
      </c>
      <c r="BK220" s="161">
        <f t="shared" si="59"/>
        <v>0</v>
      </c>
      <c r="BL220" s="14" t="s">
        <v>489</v>
      </c>
      <c r="BM220" s="160" t="s">
        <v>1099</v>
      </c>
    </row>
    <row r="221" spans="1:65" s="2" customFormat="1" ht="16.5" customHeight="1">
      <c r="A221" s="29"/>
      <c r="B221" s="147"/>
      <c r="C221" s="148" t="s">
        <v>977</v>
      </c>
      <c r="D221" s="148" t="s">
        <v>147</v>
      </c>
      <c r="E221" s="149" t="s">
        <v>249</v>
      </c>
      <c r="F221" s="150" t="s">
        <v>1100</v>
      </c>
      <c r="G221" s="151" t="s">
        <v>260</v>
      </c>
      <c r="H221" s="152">
        <v>1</v>
      </c>
      <c r="I221" s="153"/>
      <c r="J221" s="154">
        <f t="shared" si="50"/>
        <v>0</v>
      </c>
      <c r="K221" s="155"/>
      <c r="L221" s="30"/>
      <c r="M221" s="156" t="s">
        <v>1</v>
      </c>
      <c r="N221" s="157" t="s">
        <v>42</v>
      </c>
      <c r="O221" s="58"/>
      <c r="P221" s="158">
        <f t="shared" si="51"/>
        <v>0</v>
      </c>
      <c r="Q221" s="158">
        <v>0</v>
      </c>
      <c r="R221" s="158">
        <f t="shared" si="52"/>
        <v>0</v>
      </c>
      <c r="S221" s="158">
        <v>0</v>
      </c>
      <c r="T221" s="159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489</v>
      </c>
      <c r="AT221" s="160" t="s">
        <v>147</v>
      </c>
      <c r="AU221" s="160" t="s">
        <v>152</v>
      </c>
      <c r="AY221" s="14" t="s">
        <v>144</v>
      </c>
      <c r="BE221" s="161">
        <f t="shared" si="54"/>
        <v>0</v>
      </c>
      <c r="BF221" s="161">
        <f t="shared" si="55"/>
        <v>0</v>
      </c>
      <c r="BG221" s="161">
        <f t="shared" si="56"/>
        <v>0</v>
      </c>
      <c r="BH221" s="161">
        <f t="shared" si="57"/>
        <v>0</v>
      </c>
      <c r="BI221" s="161">
        <f t="shared" si="58"/>
        <v>0</v>
      </c>
      <c r="BJ221" s="14" t="s">
        <v>152</v>
      </c>
      <c r="BK221" s="161">
        <f t="shared" si="59"/>
        <v>0</v>
      </c>
      <c r="BL221" s="14" t="s">
        <v>489</v>
      </c>
      <c r="BM221" s="160" t="s">
        <v>1101</v>
      </c>
    </row>
    <row r="222" spans="1:65" s="2" customFormat="1" ht="33" customHeight="1">
      <c r="A222" s="29"/>
      <c r="B222" s="147"/>
      <c r="C222" s="148" t="s">
        <v>1102</v>
      </c>
      <c r="D222" s="148" t="s">
        <v>147</v>
      </c>
      <c r="E222" s="149" t="s">
        <v>257</v>
      </c>
      <c r="F222" s="150" t="s">
        <v>1103</v>
      </c>
      <c r="G222" s="151" t="s">
        <v>260</v>
      </c>
      <c r="H222" s="152">
        <v>9</v>
      </c>
      <c r="I222" s="153"/>
      <c r="J222" s="154">
        <f t="shared" si="50"/>
        <v>0</v>
      </c>
      <c r="K222" s="155"/>
      <c r="L222" s="30"/>
      <c r="M222" s="156" t="s">
        <v>1</v>
      </c>
      <c r="N222" s="157" t="s">
        <v>42</v>
      </c>
      <c r="O222" s="58"/>
      <c r="P222" s="158">
        <f t="shared" si="51"/>
        <v>0</v>
      </c>
      <c r="Q222" s="158">
        <v>0</v>
      </c>
      <c r="R222" s="158">
        <f t="shared" si="52"/>
        <v>0</v>
      </c>
      <c r="S222" s="158">
        <v>0</v>
      </c>
      <c r="T222" s="159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489</v>
      </c>
      <c r="AT222" s="160" t="s">
        <v>147</v>
      </c>
      <c r="AU222" s="160" t="s">
        <v>152</v>
      </c>
      <c r="AY222" s="14" t="s">
        <v>144</v>
      </c>
      <c r="BE222" s="161">
        <f t="shared" si="54"/>
        <v>0</v>
      </c>
      <c r="BF222" s="161">
        <f t="shared" si="55"/>
        <v>0</v>
      </c>
      <c r="BG222" s="161">
        <f t="shared" si="56"/>
        <v>0</v>
      </c>
      <c r="BH222" s="161">
        <f t="shared" si="57"/>
        <v>0</v>
      </c>
      <c r="BI222" s="161">
        <f t="shared" si="58"/>
        <v>0</v>
      </c>
      <c r="BJ222" s="14" t="s">
        <v>152</v>
      </c>
      <c r="BK222" s="161">
        <f t="shared" si="59"/>
        <v>0</v>
      </c>
      <c r="BL222" s="14" t="s">
        <v>489</v>
      </c>
      <c r="BM222" s="160" t="s">
        <v>1104</v>
      </c>
    </row>
    <row r="223" spans="1:65" s="2" customFormat="1" ht="24.2" customHeight="1">
      <c r="A223" s="29"/>
      <c r="B223" s="147"/>
      <c r="C223" s="148" t="s">
        <v>980</v>
      </c>
      <c r="D223" s="148" t="s">
        <v>147</v>
      </c>
      <c r="E223" s="149" t="s">
        <v>262</v>
      </c>
      <c r="F223" s="150" t="s">
        <v>1105</v>
      </c>
      <c r="G223" s="151" t="s">
        <v>260</v>
      </c>
      <c r="H223" s="152">
        <v>1</v>
      </c>
      <c r="I223" s="153"/>
      <c r="J223" s="154">
        <f t="shared" si="50"/>
        <v>0</v>
      </c>
      <c r="K223" s="155"/>
      <c r="L223" s="30"/>
      <c r="M223" s="156" t="s">
        <v>1</v>
      </c>
      <c r="N223" s="157" t="s">
        <v>42</v>
      </c>
      <c r="O223" s="58"/>
      <c r="P223" s="158">
        <f t="shared" si="51"/>
        <v>0</v>
      </c>
      <c r="Q223" s="158">
        <v>0</v>
      </c>
      <c r="R223" s="158">
        <f t="shared" si="52"/>
        <v>0</v>
      </c>
      <c r="S223" s="158">
        <v>0</v>
      </c>
      <c r="T223" s="159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489</v>
      </c>
      <c r="AT223" s="160" t="s">
        <v>147</v>
      </c>
      <c r="AU223" s="160" t="s">
        <v>152</v>
      </c>
      <c r="AY223" s="14" t="s">
        <v>144</v>
      </c>
      <c r="BE223" s="161">
        <f t="shared" si="54"/>
        <v>0</v>
      </c>
      <c r="BF223" s="161">
        <f t="shared" si="55"/>
        <v>0</v>
      </c>
      <c r="BG223" s="161">
        <f t="shared" si="56"/>
        <v>0</v>
      </c>
      <c r="BH223" s="161">
        <f t="shared" si="57"/>
        <v>0</v>
      </c>
      <c r="BI223" s="161">
        <f t="shared" si="58"/>
        <v>0</v>
      </c>
      <c r="BJ223" s="14" t="s">
        <v>152</v>
      </c>
      <c r="BK223" s="161">
        <f t="shared" si="59"/>
        <v>0</v>
      </c>
      <c r="BL223" s="14" t="s">
        <v>489</v>
      </c>
      <c r="BM223" s="160" t="s">
        <v>1106</v>
      </c>
    </row>
    <row r="224" spans="1:65" s="2" customFormat="1" ht="16.5" customHeight="1">
      <c r="A224" s="29"/>
      <c r="B224" s="147"/>
      <c r="C224" s="148" t="s">
        <v>1107</v>
      </c>
      <c r="D224" s="148" t="s">
        <v>147</v>
      </c>
      <c r="E224" s="149" t="s">
        <v>1108</v>
      </c>
      <c r="F224" s="150" t="s">
        <v>1109</v>
      </c>
      <c r="G224" s="151" t="s">
        <v>260</v>
      </c>
      <c r="H224" s="152">
        <v>1</v>
      </c>
      <c r="I224" s="153"/>
      <c r="J224" s="154">
        <f t="shared" si="50"/>
        <v>0</v>
      </c>
      <c r="K224" s="155"/>
      <c r="L224" s="30"/>
      <c r="M224" s="156" t="s">
        <v>1</v>
      </c>
      <c r="N224" s="157" t="s">
        <v>42</v>
      </c>
      <c r="O224" s="58"/>
      <c r="P224" s="158">
        <f t="shared" si="51"/>
        <v>0</v>
      </c>
      <c r="Q224" s="158">
        <v>0</v>
      </c>
      <c r="R224" s="158">
        <f t="shared" si="52"/>
        <v>0</v>
      </c>
      <c r="S224" s="158">
        <v>0</v>
      </c>
      <c r="T224" s="159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489</v>
      </c>
      <c r="AT224" s="160" t="s">
        <v>147</v>
      </c>
      <c r="AU224" s="160" t="s">
        <v>152</v>
      </c>
      <c r="AY224" s="14" t="s">
        <v>144</v>
      </c>
      <c r="BE224" s="161">
        <f t="shared" si="54"/>
        <v>0</v>
      </c>
      <c r="BF224" s="161">
        <f t="shared" si="55"/>
        <v>0</v>
      </c>
      <c r="BG224" s="161">
        <f t="shared" si="56"/>
        <v>0</v>
      </c>
      <c r="BH224" s="161">
        <f t="shared" si="57"/>
        <v>0</v>
      </c>
      <c r="BI224" s="161">
        <f t="shared" si="58"/>
        <v>0</v>
      </c>
      <c r="BJ224" s="14" t="s">
        <v>152</v>
      </c>
      <c r="BK224" s="161">
        <f t="shared" si="59"/>
        <v>0</v>
      </c>
      <c r="BL224" s="14" t="s">
        <v>489</v>
      </c>
      <c r="BM224" s="160" t="s">
        <v>1110</v>
      </c>
    </row>
    <row r="225" spans="1:65" s="2" customFormat="1" ht="16.5" customHeight="1">
      <c r="A225" s="29"/>
      <c r="B225" s="147"/>
      <c r="C225" s="148" t="s">
        <v>983</v>
      </c>
      <c r="D225" s="148" t="s">
        <v>147</v>
      </c>
      <c r="E225" s="149" t="s">
        <v>1111</v>
      </c>
      <c r="F225" s="150" t="s">
        <v>1112</v>
      </c>
      <c r="G225" s="151" t="s">
        <v>260</v>
      </c>
      <c r="H225" s="152">
        <v>1</v>
      </c>
      <c r="I225" s="153"/>
      <c r="J225" s="154">
        <f t="shared" si="50"/>
        <v>0</v>
      </c>
      <c r="K225" s="155"/>
      <c r="L225" s="30"/>
      <c r="M225" s="156" t="s">
        <v>1</v>
      </c>
      <c r="N225" s="157" t="s">
        <v>42</v>
      </c>
      <c r="O225" s="58"/>
      <c r="P225" s="158">
        <f t="shared" si="51"/>
        <v>0</v>
      </c>
      <c r="Q225" s="158">
        <v>0</v>
      </c>
      <c r="R225" s="158">
        <f t="shared" si="52"/>
        <v>0</v>
      </c>
      <c r="S225" s="158">
        <v>0</v>
      </c>
      <c r="T225" s="159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489</v>
      </c>
      <c r="AT225" s="160" t="s">
        <v>147</v>
      </c>
      <c r="AU225" s="160" t="s">
        <v>152</v>
      </c>
      <c r="AY225" s="14" t="s">
        <v>144</v>
      </c>
      <c r="BE225" s="161">
        <f t="shared" si="54"/>
        <v>0</v>
      </c>
      <c r="BF225" s="161">
        <f t="shared" si="55"/>
        <v>0</v>
      </c>
      <c r="BG225" s="161">
        <f t="shared" si="56"/>
        <v>0</v>
      </c>
      <c r="BH225" s="161">
        <f t="shared" si="57"/>
        <v>0</v>
      </c>
      <c r="BI225" s="161">
        <f t="shared" si="58"/>
        <v>0</v>
      </c>
      <c r="BJ225" s="14" t="s">
        <v>152</v>
      </c>
      <c r="BK225" s="161">
        <f t="shared" si="59"/>
        <v>0</v>
      </c>
      <c r="BL225" s="14" t="s">
        <v>489</v>
      </c>
      <c r="BM225" s="160" t="s">
        <v>1113</v>
      </c>
    </row>
    <row r="226" spans="1:65" s="2" customFormat="1" ht="16.5" customHeight="1">
      <c r="A226" s="29"/>
      <c r="B226" s="147"/>
      <c r="C226" s="148" t="s">
        <v>1114</v>
      </c>
      <c r="D226" s="148" t="s">
        <v>147</v>
      </c>
      <c r="E226" s="149" t="s">
        <v>1115</v>
      </c>
      <c r="F226" s="150" t="s">
        <v>944</v>
      </c>
      <c r="G226" s="151" t="s">
        <v>260</v>
      </c>
      <c r="H226" s="152">
        <v>1</v>
      </c>
      <c r="I226" s="153"/>
      <c r="J226" s="154">
        <f t="shared" si="50"/>
        <v>0</v>
      </c>
      <c r="K226" s="155"/>
      <c r="L226" s="30"/>
      <c r="M226" s="156" t="s">
        <v>1</v>
      </c>
      <c r="N226" s="157" t="s">
        <v>42</v>
      </c>
      <c r="O226" s="58"/>
      <c r="P226" s="158">
        <f t="shared" si="51"/>
        <v>0</v>
      </c>
      <c r="Q226" s="158">
        <v>0</v>
      </c>
      <c r="R226" s="158">
        <f t="shared" si="52"/>
        <v>0</v>
      </c>
      <c r="S226" s="158">
        <v>0</v>
      </c>
      <c r="T226" s="159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489</v>
      </c>
      <c r="AT226" s="160" t="s">
        <v>147</v>
      </c>
      <c r="AU226" s="160" t="s">
        <v>152</v>
      </c>
      <c r="AY226" s="14" t="s">
        <v>144</v>
      </c>
      <c r="BE226" s="161">
        <f t="shared" si="54"/>
        <v>0</v>
      </c>
      <c r="BF226" s="161">
        <f t="shared" si="55"/>
        <v>0</v>
      </c>
      <c r="BG226" s="161">
        <f t="shared" si="56"/>
        <v>0</v>
      </c>
      <c r="BH226" s="161">
        <f t="shared" si="57"/>
        <v>0</v>
      </c>
      <c r="BI226" s="161">
        <f t="shared" si="58"/>
        <v>0</v>
      </c>
      <c r="BJ226" s="14" t="s">
        <v>152</v>
      </c>
      <c r="BK226" s="161">
        <f t="shared" si="59"/>
        <v>0</v>
      </c>
      <c r="BL226" s="14" t="s">
        <v>489</v>
      </c>
      <c r="BM226" s="160" t="s">
        <v>1116</v>
      </c>
    </row>
    <row r="227" spans="1:65" s="12" customFormat="1" ht="25.9" customHeight="1">
      <c r="B227" s="134"/>
      <c r="D227" s="135" t="s">
        <v>75</v>
      </c>
      <c r="E227" s="136" t="s">
        <v>1117</v>
      </c>
      <c r="F227" s="136" t="s">
        <v>1118</v>
      </c>
      <c r="I227" s="137"/>
      <c r="J227" s="138">
        <f>BK227</f>
        <v>0</v>
      </c>
      <c r="L227" s="134"/>
      <c r="M227" s="139"/>
      <c r="N227" s="140"/>
      <c r="O227" s="140"/>
      <c r="P227" s="141">
        <f>SUM(P228:P230)</f>
        <v>0</v>
      </c>
      <c r="Q227" s="140"/>
      <c r="R227" s="141">
        <f>SUM(R228:R230)</f>
        <v>0</v>
      </c>
      <c r="S227" s="140"/>
      <c r="T227" s="142">
        <f>SUM(T228:T230)</f>
        <v>0</v>
      </c>
      <c r="AR227" s="135" t="s">
        <v>151</v>
      </c>
      <c r="AT227" s="143" t="s">
        <v>75</v>
      </c>
      <c r="AU227" s="143" t="s">
        <v>76</v>
      </c>
      <c r="AY227" s="135" t="s">
        <v>144</v>
      </c>
      <c r="BK227" s="144">
        <f>SUM(BK228:BK230)</f>
        <v>0</v>
      </c>
    </row>
    <row r="228" spans="1:65" s="2" customFormat="1" ht="16.5" customHeight="1">
      <c r="A228" s="29"/>
      <c r="B228" s="147"/>
      <c r="C228" s="148" t="s">
        <v>986</v>
      </c>
      <c r="D228" s="148" t="s">
        <v>147</v>
      </c>
      <c r="E228" s="149" t="s">
        <v>1119</v>
      </c>
      <c r="F228" s="150" t="s">
        <v>1120</v>
      </c>
      <c r="G228" s="151" t="s">
        <v>731</v>
      </c>
      <c r="H228" s="152">
        <v>72</v>
      </c>
      <c r="I228" s="153"/>
      <c r="J228" s="154">
        <f>ROUND(I228*H228,2)</f>
        <v>0</v>
      </c>
      <c r="K228" s="155"/>
      <c r="L228" s="30"/>
      <c r="M228" s="156" t="s">
        <v>1</v>
      </c>
      <c r="N228" s="157" t="s">
        <v>42</v>
      </c>
      <c r="O228" s="58"/>
      <c r="P228" s="158">
        <f>O228*H228</f>
        <v>0</v>
      </c>
      <c r="Q228" s="158">
        <v>0</v>
      </c>
      <c r="R228" s="158">
        <f>Q228*H228</f>
        <v>0</v>
      </c>
      <c r="S228" s="158">
        <v>0</v>
      </c>
      <c r="T228" s="159">
        <f>S228*H228</f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1121</v>
      </c>
      <c r="AT228" s="160" t="s">
        <v>147</v>
      </c>
      <c r="AU228" s="160" t="s">
        <v>84</v>
      </c>
      <c r="AY228" s="14" t="s">
        <v>144</v>
      </c>
      <c r="BE228" s="161">
        <f>IF(N228="základná",J228,0)</f>
        <v>0</v>
      </c>
      <c r="BF228" s="161">
        <f>IF(N228="znížená",J228,0)</f>
        <v>0</v>
      </c>
      <c r="BG228" s="161">
        <f>IF(N228="zákl. prenesená",J228,0)</f>
        <v>0</v>
      </c>
      <c r="BH228" s="161">
        <f>IF(N228="zníž. prenesená",J228,0)</f>
        <v>0</v>
      </c>
      <c r="BI228" s="161">
        <f>IF(N228="nulová",J228,0)</f>
        <v>0</v>
      </c>
      <c r="BJ228" s="14" t="s">
        <v>152</v>
      </c>
      <c r="BK228" s="161">
        <f>ROUND(I228*H228,2)</f>
        <v>0</v>
      </c>
      <c r="BL228" s="14" t="s">
        <v>1121</v>
      </c>
      <c r="BM228" s="160" t="s">
        <v>1122</v>
      </c>
    </row>
    <row r="229" spans="1:65" s="2" customFormat="1" ht="16.5" customHeight="1">
      <c r="A229" s="29"/>
      <c r="B229" s="147"/>
      <c r="C229" s="148" t="s">
        <v>1123</v>
      </c>
      <c r="D229" s="148" t="s">
        <v>147</v>
      </c>
      <c r="E229" s="149" t="s">
        <v>1124</v>
      </c>
      <c r="F229" s="150" t="s">
        <v>1125</v>
      </c>
      <c r="G229" s="151" t="s">
        <v>1126</v>
      </c>
      <c r="H229" s="152">
        <v>1</v>
      </c>
      <c r="I229" s="153"/>
      <c r="J229" s="154">
        <f>ROUND(I229*H229,2)</f>
        <v>0</v>
      </c>
      <c r="K229" s="155"/>
      <c r="L229" s="30"/>
      <c r="M229" s="156" t="s">
        <v>1</v>
      </c>
      <c r="N229" s="157" t="s">
        <v>42</v>
      </c>
      <c r="O229" s="58"/>
      <c r="P229" s="158">
        <f>O229*H229</f>
        <v>0</v>
      </c>
      <c r="Q229" s="158">
        <v>0</v>
      </c>
      <c r="R229" s="158">
        <f>Q229*H229</f>
        <v>0</v>
      </c>
      <c r="S229" s="158">
        <v>0</v>
      </c>
      <c r="T229" s="159">
        <f>S229*H229</f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1121</v>
      </c>
      <c r="AT229" s="160" t="s">
        <v>147</v>
      </c>
      <c r="AU229" s="160" t="s">
        <v>84</v>
      </c>
      <c r="AY229" s="14" t="s">
        <v>144</v>
      </c>
      <c r="BE229" s="161">
        <f>IF(N229="základná",J229,0)</f>
        <v>0</v>
      </c>
      <c r="BF229" s="161">
        <f>IF(N229="znížená",J229,0)</f>
        <v>0</v>
      </c>
      <c r="BG229" s="161">
        <f>IF(N229="zákl. prenesená",J229,0)</f>
        <v>0</v>
      </c>
      <c r="BH229" s="161">
        <f>IF(N229="zníž. prenesená",J229,0)</f>
        <v>0</v>
      </c>
      <c r="BI229" s="161">
        <f>IF(N229="nulová",J229,0)</f>
        <v>0</v>
      </c>
      <c r="BJ229" s="14" t="s">
        <v>152</v>
      </c>
      <c r="BK229" s="161">
        <f>ROUND(I229*H229,2)</f>
        <v>0</v>
      </c>
      <c r="BL229" s="14" t="s">
        <v>1121</v>
      </c>
      <c r="BM229" s="160" t="s">
        <v>1127</v>
      </c>
    </row>
    <row r="230" spans="1:65" s="2" customFormat="1" ht="16.5" customHeight="1">
      <c r="A230" s="29"/>
      <c r="B230" s="147"/>
      <c r="C230" s="148" t="s">
        <v>989</v>
      </c>
      <c r="D230" s="148" t="s">
        <v>147</v>
      </c>
      <c r="E230" s="149" t="s">
        <v>1128</v>
      </c>
      <c r="F230" s="150" t="s">
        <v>1129</v>
      </c>
      <c r="G230" s="151" t="s">
        <v>731</v>
      </c>
      <c r="H230" s="152">
        <v>16</v>
      </c>
      <c r="I230" s="153"/>
      <c r="J230" s="154">
        <f>ROUND(I230*H230,2)</f>
        <v>0</v>
      </c>
      <c r="K230" s="155"/>
      <c r="L230" s="30"/>
      <c r="M230" s="173" t="s">
        <v>1</v>
      </c>
      <c r="N230" s="174" t="s">
        <v>42</v>
      </c>
      <c r="O230" s="175"/>
      <c r="P230" s="176">
        <f>O230*H230</f>
        <v>0</v>
      </c>
      <c r="Q230" s="176">
        <v>0</v>
      </c>
      <c r="R230" s="176">
        <f>Q230*H230</f>
        <v>0</v>
      </c>
      <c r="S230" s="176">
        <v>0</v>
      </c>
      <c r="T230" s="177">
        <f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1121</v>
      </c>
      <c r="AT230" s="160" t="s">
        <v>147</v>
      </c>
      <c r="AU230" s="160" t="s">
        <v>84</v>
      </c>
      <c r="AY230" s="14" t="s">
        <v>144</v>
      </c>
      <c r="BE230" s="161">
        <f>IF(N230="základná",J230,0)</f>
        <v>0</v>
      </c>
      <c r="BF230" s="161">
        <f>IF(N230="znížená",J230,0)</f>
        <v>0</v>
      </c>
      <c r="BG230" s="161">
        <f>IF(N230="zákl. prenesená",J230,0)</f>
        <v>0</v>
      </c>
      <c r="BH230" s="161">
        <f>IF(N230="zníž. prenesená",J230,0)</f>
        <v>0</v>
      </c>
      <c r="BI230" s="161">
        <f>IF(N230="nulová",J230,0)</f>
        <v>0</v>
      </c>
      <c r="BJ230" s="14" t="s">
        <v>152</v>
      </c>
      <c r="BK230" s="161">
        <f>ROUND(I230*H230,2)</f>
        <v>0</v>
      </c>
      <c r="BL230" s="14" t="s">
        <v>1121</v>
      </c>
      <c r="BM230" s="160" t="s">
        <v>1130</v>
      </c>
    </row>
    <row r="231" spans="1:65" s="2" customFormat="1" ht="6.95" customHeight="1">
      <c r="A231" s="29"/>
      <c r="B231" s="47"/>
      <c r="C231" s="48"/>
      <c r="D231" s="48"/>
      <c r="E231" s="48"/>
      <c r="F231" s="48"/>
      <c r="G231" s="48"/>
      <c r="H231" s="48"/>
      <c r="I231" s="48"/>
      <c r="J231" s="48"/>
      <c r="K231" s="48"/>
      <c r="L231" s="30"/>
      <c r="M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</row>
  </sheetData>
  <autoFilter ref="C124:K230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103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1131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1132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ROUND(J119,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ROUND((SUM(BE119:BE172)),  2)</f>
        <v>0</v>
      </c>
      <c r="G33" s="100"/>
      <c r="H33" s="100"/>
      <c r="I33" s="101">
        <v>0.2</v>
      </c>
      <c r="J33" s="99">
        <f>ROUND(((SUM(BE119:BE172))*I33),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ROUND((SUM(BF119:BF172)),  2)</f>
        <v>0</v>
      </c>
      <c r="G34" s="100"/>
      <c r="H34" s="100"/>
      <c r="I34" s="101">
        <v>0.2</v>
      </c>
      <c r="J34" s="99">
        <f>ROUND(((SUM(BF119:BF172))*I34),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ROUND((SUM(BG119:BG172)),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ROUND((SUM(BH119:BH172)),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ROUND((SUM(BI119:BI172)),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07 - Elektroinštalácia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DUSAN RABEK aut. ing.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J119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307</v>
      </c>
      <c r="E97" s="117"/>
      <c r="F97" s="117"/>
      <c r="G97" s="117"/>
      <c r="H97" s="117"/>
      <c r="I97" s="117"/>
      <c r="J97" s="118">
        <f>J120</f>
        <v>0</v>
      </c>
      <c r="L97" s="115"/>
    </row>
    <row r="98" spans="1:31" s="10" customFormat="1" ht="19.899999999999999" customHeight="1">
      <c r="B98" s="119"/>
      <c r="D98" s="120" t="s">
        <v>308</v>
      </c>
      <c r="E98" s="121"/>
      <c r="F98" s="121"/>
      <c r="G98" s="121"/>
      <c r="H98" s="121"/>
      <c r="I98" s="121"/>
      <c r="J98" s="122">
        <f>J121</f>
        <v>0</v>
      </c>
      <c r="L98" s="119"/>
    </row>
    <row r="99" spans="1:31" s="9" customFormat="1" ht="24.95" customHeight="1">
      <c r="B99" s="115"/>
      <c r="D99" s="116" t="s">
        <v>1133</v>
      </c>
      <c r="E99" s="117"/>
      <c r="F99" s="117"/>
      <c r="G99" s="117"/>
      <c r="H99" s="117"/>
      <c r="I99" s="117"/>
      <c r="J99" s="118">
        <f>J168</f>
        <v>0</v>
      </c>
      <c r="L99" s="115"/>
    </row>
    <row r="100" spans="1:31" s="2" customFormat="1" ht="21.75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5" customHeight="1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5" spans="1:31" s="2" customFormat="1" ht="6.95" customHeight="1">
      <c r="A105" s="29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5" customHeight="1">
      <c r="A106" s="29"/>
      <c r="B106" s="30"/>
      <c r="C106" s="18" t="s">
        <v>130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15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22" t="str">
        <f>E7</f>
        <v>Modernizácia obecného úradu</v>
      </c>
      <c r="F109" s="223"/>
      <c r="G109" s="223"/>
      <c r="H109" s="223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117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184" t="str">
        <f>E9</f>
        <v>07 - Elektroinštalácia</v>
      </c>
      <c r="F111" s="224"/>
      <c r="G111" s="224"/>
      <c r="H111" s="224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19</v>
      </c>
      <c r="D113" s="29"/>
      <c r="E113" s="29"/>
      <c r="F113" s="22" t="str">
        <f>F12</f>
        <v>Kvetoslavov 258</v>
      </c>
      <c r="G113" s="29"/>
      <c r="H113" s="29"/>
      <c r="I113" s="24" t="s">
        <v>21</v>
      </c>
      <c r="J113" s="55" t="str">
        <f>IF(J12="","",J12)</f>
        <v>16. 2. 2022</v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40.15" customHeight="1">
      <c r="A115" s="29"/>
      <c r="B115" s="30"/>
      <c r="C115" s="24" t="s">
        <v>23</v>
      </c>
      <c r="D115" s="29"/>
      <c r="E115" s="29"/>
      <c r="F115" s="22" t="str">
        <f>E15</f>
        <v>Obec Kvetoslavov, 930 41 Kvetoslavov</v>
      </c>
      <c r="G115" s="29"/>
      <c r="H115" s="29"/>
      <c r="I115" s="24" t="s">
        <v>29</v>
      </c>
      <c r="J115" s="27" t="str">
        <f>E21</f>
        <v>navrhovanieSTAVIEB, Bernolákova č. 4, Senec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5.7" customHeight="1">
      <c r="A116" s="29"/>
      <c r="B116" s="30"/>
      <c r="C116" s="24" t="s">
        <v>27</v>
      </c>
      <c r="D116" s="29"/>
      <c r="E116" s="29"/>
      <c r="F116" s="22" t="str">
        <f>IF(E18="","",E18)</f>
        <v>Vyplň údaj</v>
      </c>
      <c r="G116" s="29"/>
      <c r="H116" s="29"/>
      <c r="I116" s="24" t="s">
        <v>32</v>
      </c>
      <c r="J116" s="27" t="str">
        <f>E24</f>
        <v>DUSAN RABEK aut. ing.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>
      <c r="A118" s="123"/>
      <c r="B118" s="124"/>
      <c r="C118" s="125" t="s">
        <v>131</v>
      </c>
      <c r="D118" s="126" t="s">
        <v>61</v>
      </c>
      <c r="E118" s="126" t="s">
        <v>57</v>
      </c>
      <c r="F118" s="126" t="s">
        <v>58</v>
      </c>
      <c r="G118" s="126" t="s">
        <v>132</v>
      </c>
      <c r="H118" s="126" t="s">
        <v>133</v>
      </c>
      <c r="I118" s="126" t="s">
        <v>134</v>
      </c>
      <c r="J118" s="127" t="s">
        <v>121</v>
      </c>
      <c r="K118" s="128" t="s">
        <v>135</v>
      </c>
      <c r="L118" s="129"/>
      <c r="M118" s="62" t="s">
        <v>1</v>
      </c>
      <c r="N118" s="63" t="s">
        <v>40</v>
      </c>
      <c r="O118" s="63" t="s">
        <v>136</v>
      </c>
      <c r="P118" s="63" t="s">
        <v>137</v>
      </c>
      <c r="Q118" s="63" t="s">
        <v>138</v>
      </c>
      <c r="R118" s="63" t="s">
        <v>139</v>
      </c>
      <c r="S118" s="63" t="s">
        <v>140</v>
      </c>
      <c r="T118" s="64" t="s">
        <v>141</v>
      </c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</row>
    <row r="119" spans="1:65" s="2" customFormat="1" ht="22.9" customHeight="1">
      <c r="A119" s="29"/>
      <c r="B119" s="30"/>
      <c r="C119" s="69" t="s">
        <v>122</v>
      </c>
      <c r="D119" s="29"/>
      <c r="E119" s="29"/>
      <c r="F119" s="29"/>
      <c r="G119" s="29"/>
      <c r="H119" s="29"/>
      <c r="I119" s="29"/>
      <c r="J119" s="130">
        <f>BK119</f>
        <v>0</v>
      </c>
      <c r="K119" s="29"/>
      <c r="L119" s="30"/>
      <c r="M119" s="65"/>
      <c r="N119" s="56"/>
      <c r="O119" s="66"/>
      <c r="P119" s="131">
        <f>P120+P168</f>
        <v>0</v>
      </c>
      <c r="Q119" s="66"/>
      <c r="R119" s="131">
        <f>R120+R168</f>
        <v>0.19304250000000001</v>
      </c>
      <c r="S119" s="66"/>
      <c r="T119" s="132">
        <f>T120+T168</f>
        <v>5.1599999999999997E-3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75</v>
      </c>
      <c r="AU119" s="14" t="s">
        <v>123</v>
      </c>
      <c r="BK119" s="133">
        <f>BK120+BK168</f>
        <v>0</v>
      </c>
    </row>
    <row r="120" spans="1:65" s="12" customFormat="1" ht="25.9" customHeight="1">
      <c r="B120" s="134"/>
      <c r="D120" s="135" t="s">
        <v>75</v>
      </c>
      <c r="E120" s="136" t="s">
        <v>263</v>
      </c>
      <c r="F120" s="136" t="s">
        <v>483</v>
      </c>
      <c r="I120" s="137"/>
      <c r="J120" s="138">
        <f>BK120</f>
        <v>0</v>
      </c>
      <c r="L120" s="134"/>
      <c r="M120" s="139"/>
      <c r="N120" s="140"/>
      <c r="O120" s="140"/>
      <c r="P120" s="141">
        <f>P121</f>
        <v>0</v>
      </c>
      <c r="Q120" s="140"/>
      <c r="R120" s="141">
        <f>R121</f>
        <v>0.19304250000000001</v>
      </c>
      <c r="S120" s="140"/>
      <c r="T120" s="142">
        <f>T121</f>
        <v>5.1599999999999997E-3</v>
      </c>
      <c r="AR120" s="135" t="s">
        <v>157</v>
      </c>
      <c r="AT120" s="143" t="s">
        <v>75</v>
      </c>
      <c r="AU120" s="143" t="s">
        <v>76</v>
      </c>
      <c r="AY120" s="135" t="s">
        <v>144</v>
      </c>
      <c r="BK120" s="144">
        <f>BK121</f>
        <v>0</v>
      </c>
    </row>
    <row r="121" spans="1:65" s="12" customFormat="1" ht="22.9" customHeight="1">
      <c r="B121" s="134"/>
      <c r="D121" s="135" t="s">
        <v>75</v>
      </c>
      <c r="E121" s="145" t="s">
        <v>484</v>
      </c>
      <c r="F121" s="145" t="s">
        <v>485</v>
      </c>
      <c r="I121" s="137"/>
      <c r="J121" s="146">
        <f>BK121</f>
        <v>0</v>
      </c>
      <c r="L121" s="134"/>
      <c r="M121" s="139"/>
      <c r="N121" s="140"/>
      <c r="O121" s="140"/>
      <c r="P121" s="141">
        <f>SUM(P122:P167)</f>
        <v>0</v>
      </c>
      <c r="Q121" s="140"/>
      <c r="R121" s="141">
        <f>SUM(R122:R167)</f>
        <v>0.19304250000000001</v>
      </c>
      <c r="S121" s="140"/>
      <c r="T121" s="142">
        <f>SUM(T122:T167)</f>
        <v>5.1599999999999997E-3</v>
      </c>
      <c r="AR121" s="135" t="s">
        <v>157</v>
      </c>
      <c r="AT121" s="143" t="s">
        <v>75</v>
      </c>
      <c r="AU121" s="143" t="s">
        <v>84</v>
      </c>
      <c r="AY121" s="135" t="s">
        <v>144</v>
      </c>
      <c r="BK121" s="144">
        <f>SUM(BK122:BK167)</f>
        <v>0</v>
      </c>
    </row>
    <row r="122" spans="1:65" s="2" customFormat="1" ht="24.2" customHeight="1">
      <c r="A122" s="29"/>
      <c r="B122" s="147"/>
      <c r="C122" s="148" t="s">
        <v>84</v>
      </c>
      <c r="D122" s="148" t="s">
        <v>147</v>
      </c>
      <c r="E122" s="149" t="s">
        <v>1134</v>
      </c>
      <c r="F122" s="150" t="s">
        <v>1135</v>
      </c>
      <c r="G122" s="151" t="s">
        <v>213</v>
      </c>
      <c r="H122" s="152">
        <v>35</v>
      </c>
      <c r="I122" s="153"/>
      <c r="J122" s="154">
        <f t="shared" ref="J122:J167" si="0">ROUND(I122*H122,2)</f>
        <v>0</v>
      </c>
      <c r="K122" s="155"/>
      <c r="L122" s="30"/>
      <c r="M122" s="156" t="s">
        <v>1</v>
      </c>
      <c r="N122" s="157" t="s">
        <v>42</v>
      </c>
      <c r="O122" s="58"/>
      <c r="P122" s="158">
        <f t="shared" ref="P122:P167" si="1">O122*H122</f>
        <v>0</v>
      </c>
      <c r="Q122" s="158">
        <v>0</v>
      </c>
      <c r="R122" s="158">
        <f t="shared" ref="R122:R167" si="2">Q122*H122</f>
        <v>0</v>
      </c>
      <c r="S122" s="158">
        <v>0</v>
      </c>
      <c r="T122" s="159">
        <f t="shared" ref="T122:T167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489</v>
      </c>
      <c r="AT122" s="160" t="s">
        <v>147</v>
      </c>
      <c r="AU122" s="160" t="s">
        <v>152</v>
      </c>
      <c r="AY122" s="14" t="s">
        <v>144</v>
      </c>
      <c r="BE122" s="161">
        <f t="shared" ref="BE122:BE167" si="4">IF(N122="základná",J122,0)</f>
        <v>0</v>
      </c>
      <c r="BF122" s="161">
        <f t="shared" ref="BF122:BF167" si="5">IF(N122="znížená",J122,0)</f>
        <v>0</v>
      </c>
      <c r="BG122" s="161">
        <f t="shared" ref="BG122:BG167" si="6">IF(N122="zákl. prenesená",J122,0)</f>
        <v>0</v>
      </c>
      <c r="BH122" s="161">
        <f t="shared" ref="BH122:BH167" si="7">IF(N122="zníž. prenesená",J122,0)</f>
        <v>0</v>
      </c>
      <c r="BI122" s="161">
        <f t="shared" ref="BI122:BI167" si="8">IF(N122="nulová",J122,0)</f>
        <v>0</v>
      </c>
      <c r="BJ122" s="14" t="s">
        <v>152</v>
      </c>
      <c r="BK122" s="161">
        <f t="shared" ref="BK122:BK167" si="9">ROUND(I122*H122,2)</f>
        <v>0</v>
      </c>
      <c r="BL122" s="14" t="s">
        <v>489</v>
      </c>
      <c r="BM122" s="160" t="s">
        <v>1136</v>
      </c>
    </row>
    <row r="123" spans="1:65" s="2" customFormat="1" ht="33" customHeight="1">
      <c r="A123" s="29"/>
      <c r="B123" s="147"/>
      <c r="C123" s="162" t="s">
        <v>152</v>
      </c>
      <c r="D123" s="162" t="s">
        <v>263</v>
      </c>
      <c r="E123" s="163" t="s">
        <v>1137</v>
      </c>
      <c r="F123" s="164" t="s">
        <v>1138</v>
      </c>
      <c r="G123" s="165" t="s">
        <v>213</v>
      </c>
      <c r="H123" s="166">
        <v>36.75</v>
      </c>
      <c r="I123" s="167"/>
      <c r="J123" s="168">
        <f t="shared" si="0"/>
        <v>0</v>
      </c>
      <c r="K123" s="169"/>
      <c r="L123" s="170"/>
      <c r="M123" s="171" t="s">
        <v>1</v>
      </c>
      <c r="N123" s="172" t="s">
        <v>42</v>
      </c>
      <c r="O123" s="58"/>
      <c r="P123" s="158">
        <f t="shared" si="1"/>
        <v>0</v>
      </c>
      <c r="Q123" s="158">
        <v>6.9999999999999994E-5</v>
      </c>
      <c r="R123" s="158">
        <f t="shared" si="2"/>
        <v>2.5724999999999997E-3</v>
      </c>
      <c r="S123" s="158">
        <v>0</v>
      </c>
      <c r="T123" s="15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1065</v>
      </c>
      <c r="AT123" s="160" t="s">
        <v>263</v>
      </c>
      <c r="AU123" s="160" t="s">
        <v>152</v>
      </c>
      <c r="AY123" s="14" t="s">
        <v>144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152</v>
      </c>
      <c r="BK123" s="161">
        <f t="shared" si="9"/>
        <v>0</v>
      </c>
      <c r="BL123" s="14" t="s">
        <v>1065</v>
      </c>
      <c r="BM123" s="160" t="s">
        <v>1139</v>
      </c>
    </row>
    <row r="124" spans="1:65" s="2" customFormat="1" ht="24.2" customHeight="1">
      <c r="A124" s="29"/>
      <c r="B124" s="147"/>
      <c r="C124" s="148" t="s">
        <v>157</v>
      </c>
      <c r="D124" s="148" t="s">
        <v>147</v>
      </c>
      <c r="E124" s="149" t="s">
        <v>1140</v>
      </c>
      <c r="F124" s="150" t="s">
        <v>1141</v>
      </c>
      <c r="G124" s="151" t="s">
        <v>213</v>
      </c>
      <c r="H124" s="152">
        <v>4</v>
      </c>
      <c r="I124" s="153"/>
      <c r="J124" s="154">
        <f t="shared" si="0"/>
        <v>0</v>
      </c>
      <c r="K124" s="155"/>
      <c r="L124" s="30"/>
      <c r="M124" s="156" t="s">
        <v>1</v>
      </c>
      <c r="N124" s="157" t="s">
        <v>42</v>
      </c>
      <c r="O124" s="58"/>
      <c r="P124" s="158">
        <f t="shared" si="1"/>
        <v>0</v>
      </c>
      <c r="Q124" s="158">
        <v>0</v>
      </c>
      <c r="R124" s="158">
        <f t="shared" si="2"/>
        <v>0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489</v>
      </c>
      <c r="AT124" s="160" t="s">
        <v>147</v>
      </c>
      <c r="AU124" s="160" t="s">
        <v>152</v>
      </c>
      <c r="AY124" s="14" t="s">
        <v>144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152</v>
      </c>
      <c r="BK124" s="161">
        <f t="shared" si="9"/>
        <v>0</v>
      </c>
      <c r="BL124" s="14" t="s">
        <v>489</v>
      </c>
      <c r="BM124" s="160" t="s">
        <v>1142</v>
      </c>
    </row>
    <row r="125" spans="1:65" s="2" customFormat="1" ht="16.5" customHeight="1">
      <c r="A125" s="29"/>
      <c r="B125" s="147"/>
      <c r="C125" s="162" t="s">
        <v>151</v>
      </c>
      <c r="D125" s="162" t="s">
        <v>263</v>
      </c>
      <c r="E125" s="163" t="s">
        <v>1143</v>
      </c>
      <c r="F125" s="164" t="s">
        <v>1144</v>
      </c>
      <c r="G125" s="165" t="s">
        <v>213</v>
      </c>
      <c r="H125" s="166">
        <v>4</v>
      </c>
      <c r="I125" s="167"/>
      <c r="J125" s="168">
        <f t="shared" si="0"/>
        <v>0</v>
      </c>
      <c r="K125" s="169"/>
      <c r="L125" s="170"/>
      <c r="M125" s="171" t="s">
        <v>1</v>
      </c>
      <c r="N125" s="172" t="s">
        <v>42</v>
      </c>
      <c r="O125" s="58"/>
      <c r="P125" s="158">
        <f t="shared" si="1"/>
        <v>0</v>
      </c>
      <c r="Q125" s="158">
        <v>4.0000000000000003E-5</v>
      </c>
      <c r="R125" s="158">
        <f t="shared" si="2"/>
        <v>1.6000000000000001E-4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1065</v>
      </c>
      <c r="AT125" s="160" t="s">
        <v>263</v>
      </c>
      <c r="AU125" s="160" t="s">
        <v>152</v>
      </c>
      <c r="AY125" s="14" t="s">
        <v>144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152</v>
      </c>
      <c r="BK125" s="161">
        <f t="shared" si="9"/>
        <v>0</v>
      </c>
      <c r="BL125" s="14" t="s">
        <v>1065</v>
      </c>
      <c r="BM125" s="160" t="s">
        <v>1145</v>
      </c>
    </row>
    <row r="126" spans="1:65" s="2" customFormat="1" ht="24.2" customHeight="1">
      <c r="A126" s="29"/>
      <c r="B126" s="147"/>
      <c r="C126" s="148" t="s">
        <v>164</v>
      </c>
      <c r="D126" s="148" t="s">
        <v>147</v>
      </c>
      <c r="E126" s="149" t="s">
        <v>1146</v>
      </c>
      <c r="F126" s="150" t="s">
        <v>1147</v>
      </c>
      <c r="G126" s="151" t="s">
        <v>213</v>
      </c>
      <c r="H126" s="152">
        <v>35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42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489</v>
      </c>
      <c r="AT126" s="160" t="s">
        <v>147</v>
      </c>
      <c r="AU126" s="160" t="s">
        <v>152</v>
      </c>
      <c r="AY126" s="14" t="s">
        <v>144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152</v>
      </c>
      <c r="BK126" s="161">
        <f t="shared" si="9"/>
        <v>0</v>
      </c>
      <c r="BL126" s="14" t="s">
        <v>489</v>
      </c>
      <c r="BM126" s="160" t="s">
        <v>1148</v>
      </c>
    </row>
    <row r="127" spans="1:65" s="2" customFormat="1" ht="16.5" customHeight="1">
      <c r="A127" s="29"/>
      <c r="B127" s="147"/>
      <c r="C127" s="162" t="s">
        <v>145</v>
      </c>
      <c r="D127" s="162" t="s">
        <v>263</v>
      </c>
      <c r="E127" s="163" t="s">
        <v>1149</v>
      </c>
      <c r="F127" s="164" t="s">
        <v>1150</v>
      </c>
      <c r="G127" s="165" t="s">
        <v>213</v>
      </c>
      <c r="H127" s="166">
        <v>35</v>
      </c>
      <c r="I127" s="167"/>
      <c r="J127" s="168">
        <f t="shared" si="0"/>
        <v>0</v>
      </c>
      <c r="K127" s="169"/>
      <c r="L127" s="170"/>
      <c r="M127" s="171" t="s">
        <v>1</v>
      </c>
      <c r="N127" s="172" t="s">
        <v>42</v>
      </c>
      <c r="O127" s="58"/>
      <c r="P127" s="158">
        <f t="shared" si="1"/>
        <v>0</v>
      </c>
      <c r="Q127" s="158">
        <v>5.6999999999999998E-4</v>
      </c>
      <c r="R127" s="158">
        <f t="shared" si="2"/>
        <v>1.9949999999999999E-2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1065</v>
      </c>
      <c r="AT127" s="160" t="s">
        <v>263</v>
      </c>
      <c r="AU127" s="160" t="s">
        <v>152</v>
      </c>
      <c r="AY127" s="14" t="s">
        <v>144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152</v>
      </c>
      <c r="BK127" s="161">
        <f t="shared" si="9"/>
        <v>0</v>
      </c>
      <c r="BL127" s="14" t="s">
        <v>1065</v>
      </c>
      <c r="BM127" s="160" t="s">
        <v>1151</v>
      </c>
    </row>
    <row r="128" spans="1:65" s="2" customFormat="1" ht="37.9" customHeight="1">
      <c r="A128" s="29"/>
      <c r="B128" s="147"/>
      <c r="C128" s="148" t="s">
        <v>171</v>
      </c>
      <c r="D128" s="148" t="s">
        <v>147</v>
      </c>
      <c r="E128" s="149" t="s">
        <v>1152</v>
      </c>
      <c r="F128" s="150" t="s">
        <v>1153</v>
      </c>
      <c r="G128" s="151" t="s">
        <v>260</v>
      </c>
      <c r="H128" s="152">
        <v>4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42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489</v>
      </c>
      <c r="AT128" s="160" t="s">
        <v>147</v>
      </c>
      <c r="AU128" s="160" t="s">
        <v>152</v>
      </c>
      <c r="AY128" s="14" t="s">
        <v>144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152</v>
      </c>
      <c r="BK128" s="161">
        <f t="shared" si="9"/>
        <v>0</v>
      </c>
      <c r="BL128" s="14" t="s">
        <v>489</v>
      </c>
      <c r="BM128" s="160" t="s">
        <v>1154</v>
      </c>
    </row>
    <row r="129" spans="1:65" s="2" customFormat="1" ht="16.5" customHeight="1">
      <c r="A129" s="29"/>
      <c r="B129" s="147"/>
      <c r="C129" s="162" t="s">
        <v>175</v>
      </c>
      <c r="D129" s="162" t="s">
        <v>263</v>
      </c>
      <c r="E129" s="163" t="s">
        <v>1155</v>
      </c>
      <c r="F129" s="164" t="s">
        <v>1156</v>
      </c>
      <c r="G129" s="165" t="s">
        <v>260</v>
      </c>
      <c r="H129" s="166">
        <v>4</v>
      </c>
      <c r="I129" s="167"/>
      <c r="J129" s="168">
        <f t="shared" si="0"/>
        <v>0</v>
      </c>
      <c r="K129" s="169"/>
      <c r="L129" s="170"/>
      <c r="M129" s="171" t="s">
        <v>1</v>
      </c>
      <c r="N129" s="172" t="s">
        <v>42</v>
      </c>
      <c r="O129" s="58"/>
      <c r="P129" s="158">
        <f t="shared" si="1"/>
        <v>0</v>
      </c>
      <c r="Q129" s="158">
        <v>1.6000000000000001E-4</v>
      </c>
      <c r="R129" s="158">
        <f t="shared" si="2"/>
        <v>6.4000000000000005E-4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1065</v>
      </c>
      <c r="AT129" s="160" t="s">
        <v>263</v>
      </c>
      <c r="AU129" s="160" t="s">
        <v>152</v>
      </c>
      <c r="AY129" s="14" t="s">
        <v>144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152</v>
      </c>
      <c r="BK129" s="161">
        <f t="shared" si="9"/>
        <v>0</v>
      </c>
      <c r="BL129" s="14" t="s">
        <v>1065</v>
      </c>
      <c r="BM129" s="160" t="s">
        <v>1157</v>
      </c>
    </row>
    <row r="130" spans="1:65" s="2" customFormat="1" ht="24.2" customHeight="1">
      <c r="A130" s="29"/>
      <c r="B130" s="147"/>
      <c r="C130" s="148" t="s">
        <v>179</v>
      </c>
      <c r="D130" s="148" t="s">
        <v>147</v>
      </c>
      <c r="E130" s="149" t="s">
        <v>1158</v>
      </c>
      <c r="F130" s="150" t="s">
        <v>1159</v>
      </c>
      <c r="G130" s="151" t="s">
        <v>213</v>
      </c>
      <c r="H130" s="152">
        <v>70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42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489</v>
      </c>
      <c r="AT130" s="160" t="s">
        <v>147</v>
      </c>
      <c r="AU130" s="160" t="s">
        <v>152</v>
      </c>
      <c r="AY130" s="14" t="s">
        <v>144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152</v>
      </c>
      <c r="BK130" s="161">
        <f t="shared" si="9"/>
        <v>0</v>
      </c>
      <c r="BL130" s="14" t="s">
        <v>489</v>
      </c>
      <c r="BM130" s="160" t="s">
        <v>1160</v>
      </c>
    </row>
    <row r="131" spans="1:65" s="2" customFormat="1" ht="16.5" customHeight="1">
      <c r="A131" s="29"/>
      <c r="B131" s="147"/>
      <c r="C131" s="162" t="s">
        <v>110</v>
      </c>
      <c r="D131" s="162" t="s">
        <v>263</v>
      </c>
      <c r="E131" s="163" t="s">
        <v>1161</v>
      </c>
      <c r="F131" s="164" t="s">
        <v>1162</v>
      </c>
      <c r="G131" s="165" t="s">
        <v>213</v>
      </c>
      <c r="H131" s="166">
        <v>70</v>
      </c>
      <c r="I131" s="167"/>
      <c r="J131" s="168">
        <f t="shared" si="0"/>
        <v>0</v>
      </c>
      <c r="K131" s="169"/>
      <c r="L131" s="170"/>
      <c r="M131" s="171" t="s">
        <v>1</v>
      </c>
      <c r="N131" s="172" t="s">
        <v>42</v>
      </c>
      <c r="O131" s="58"/>
      <c r="P131" s="158">
        <f t="shared" si="1"/>
        <v>0</v>
      </c>
      <c r="Q131" s="158">
        <v>1E-4</v>
      </c>
      <c r="R131" s="158">
        <f t="shared" si="2"/>
        <v>7.0000000000000001E-3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1065</v>
      </c>
      <c r="AT131" s="160" t="s">
        <v>263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1065</v>
      </c>
      <c r="BM131" s="160" t="s">
        <v>1163</v>
      </c>
    </row>
    <row r="132" spans="1:65" s="2" customFormat="1" ht="21.75" customHeight="1">
      <c r="A132" s="29"/>
      <c r="B132" s="147"/>
      <c r="C132" s="148" t="s">
        <v>113</v>
      </c>
      <c r="D132" s="148" t="s">
        <v>147</v>
      </c>
      <c r="E132" s="149" t="s">
        <v>1164</v>
      </c>
      <c r="F132" s="150" t="s">
        <v>1165</v>
      </c>
      <c r="G132" s="151" t="s">
        <v>260</v>
      </c>
      <c r="H132" s="152">
        <v>7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42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489</v>
      </c>
      <c r="AT132" s="160" t="s">
        <v>147</v>
      </c>
      <c r="AU132" s="160" t="s">
        <v>152</v>
      </c>
      <c r="AY132" s="14" t="s">
        <v>144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152</v>
      </c>
      <c r="BK132" s="161">
        <f t="shared" si="9"/>
        <v>0</v>
      </c>
      <c r="BL132" s="14" t="s">
        <v>489</v>
      </c>
      <c r="BM132" s="160" t="s">
        <v>1166</v>
      </c>
    </row>
    <row r="133" spans="1:65" s="2" customFormat="1" ht="16.5" customHeight="1">
      <c r="A133" s="29"/>
      <c r="B133" s="147"/>
      <c r="C133" s="162" t="s">
        <v>190</v>
      </c>
      <c r="D133" s="162" t="s">
        <v>263</v>
      </c>
      <c r="E133" s="163" t="s">
        <v>1167</v>
      </c>
      <c r="F133" s="164" t="s">
        <v>1168</v>
      </c>
      <c r="G133" s="165" t="s">
        <v>260</v>
      </c>
      <c r="H133" s="166">
        <v>7</v>
      </c>
      <c r="I133" s="167"/>
      <c r="J133" s="168">
        <f t="shared" si="0"/>
        <v>0</v>
      </c>
      <c r="K133" s="169"/>
      <c r="L133" s="170"/>
      <c r="M133" s="171" t="s">
        <v>1</v>
      </c>
      <c r="N133" s="172" t="s">
        <v>42</v>
      </c>
      <c r="O133" s="58"/>
      <c r="P133" s="158">
        <f t="shared" si="1"/>
        <v>0</v>
      </c>
      <c r="Q133" s="158">
        <v>1.0000000000000001E-5</v>
      </c>
      <c r="R133" s="158">
        <f t="shared" si="2"/>
        <v>7.0000000000000007E-5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1065</v>
      </c>
      <c r="AT133" s="160" t="s">
        <v>263</v>
      </c>
      <c r="AU133" s="160" t="s">
        <v>152</v>
      </c>
      <c r="AY133" s="14" t="s">
        <v>144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152</v>
      </c>
      <c r="BK133" s="161">
        <f t="shared" si="9"/>
        <v>0</v>
      </c>
      <c r="BL133" s="14" t="s">
        <v>1065</v>
      </c>
      <c r="BM133" s="160" t="s">
        <v>1169</v>
      </c>
    </row>
    <row r="134" spans="1:65" s="2" customFormat="1" ht="24.2" customHeight="1">
      <c r="A134" s="29"/>
      <c r="B134" s="147"/>
      <c r="C134" s="148" t="s">
        <v>194</v>
      </c>
      <c r="D134" s="148" t="s">
        <v>147</v>
      </c>
      <c r="E134" s="149" t="s">
        <v>1170</v>
      </c>
      <c r="F134" s="150" t="s">
        <v>1171</v>
      </c>
      <c r="G134" s="151" t="s">
        <v>260</v>
      </c>
      <c r="H134" s="152">
        <v>11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42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489</v>
      </c>
      <c r="AT134" s="160" t="s">
        <v>147</v>
      </c>
      <c r="AU134" s="160" t="s">
        <v>152</v>
      </c>
      <c r="AY134" s="14" t="s">
        <v>144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152</v>
      </c>
      <c r="BK134" s="161">
        <f t="shared" si="9"/>
        <v>0</v>
      </c>
      <c r="BL134" s="14" t="s">
        <v>489</v>
      </c>
      <c r="BM134" s="160" t="s">
        <v>1172</v>
      </c>
    </row>
    <row r="135" spans="1:65" s="2" customFormat="1" ht="16.5" customHeight="1">
      <c r="A135" s="29"/>
      <c r="B135" s="147"/>
      <c r="C135" s="162" t="s">
        <v>198</v>
      </c>
      <c r="D135" s="162" t="s">
        <v>263</v>
      </c>
      <c r="E135" s="163" t="s">
        <v>1173</v>
      </c>
      <c r="F135" s="164" t="s">
        <v>1174</v>
      </c>
      <c r="G135" s="165" t="s">
        <v>260</v>
      </c>
      <c r="H135" s="166">
        <v>11</v>
      </c>
      <c r="I135" s="167"/>
      <c r="J135" s="168">
        <f t="shared" si="0"/>
        <v>0</v>
      </c>
      <c r="K135" s="169"/>
      <c r="L135" s="170"/>
      <c r="M135" s="171" t="s">
        <v>1</v>
      </c>
      <c r="N135" s="172" t="s">
        <v>42</v>
      </c>
      <c r="O135" s="58"/>
      <c r="P135" s="158">
        <f t="shared" si="1"/>
        <v>0</v>
      </c>
      <c r="Q135" s="158">
        <v>6.0000000000000002E-5</v>
      </c>
      <c r="R135" s="158">
        <f t="shared" si="2"/>
        <v>6.6E-4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1065</v>
      </c>
      <c r="AT135" s="160" t="s">
        <v>263</v>
      </c>
      <c r="AU135" s="160" t="s">
        <v>152</v>
      </c>
      <c r="AY135" s="14" t="s">
        <v>144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152</v>
      </c>
      <c r="BK135" s="161">
        <f t="shared" si="9"/>
        <v>0</v>
      </c>
      <c r="BL135" s="14" t="s">
        <v>1065</v>
      </c>
      <c r="BM135" s="160" t="s">
        <v>1175</v>
      </c>
    </row>
    <row r="136" spans="1:65" s="2" customFormat="1" ht="21.75" customHeight="1">
      <c r="A136" s="29"/>
      <c r="B136" s="147"/>
      <c r="C136" s="148" t="s">
        <v>202</v>
      </c>
      <c r="D136" s="148" t="s">
        <v>147</v>
      </c>
      <c r="E136" s="149" t="s">
        <v>1176</v>
      </c>
      <c r="F136" s="150" t="s">
        <v>1177</v>
      </c>
      <c r="G136" s="151" t="s">
        <v>260</v>
      </c>
      <c r="H136" s="152">
        <v>2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42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489</v>
      </c>
      <c r="AT136" s="160" t="s">
        <v>147</v>
      </c>
      <c r="AU136" s="160" t="s">
        <v>152</v>
      </c>
      <c r="AY136" s="14" t="s">
        <v>144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152</v>
      </c>
      <c r="BK136" s="161">
        <f t="shared" si="9"/>
        <v>0</v>
      </c>
      <c r="BL136" s="14" t="s">
        <v>489</v>
      </c>
      <c r="BM136" s="160" t="s">
        <v>1178</v>
      </c>
    </row>
    <row r="137" spans="1:65" s="2" customFormat="1" ht="16.5" customHeight="1">
      <c r="A137" s="29"/>
      <c r="B137" s="147"/>
      <c r="C137" s="162" t="s">
        <v>206</v>
      </c>
      <c r="D137" s="162" t="s">
        <v>263</v>
      </c>
      <c r="E137" s="163" t="s">
        <v>1179</v>
      </c>
      <c r="F137" s="164" t="s">
        <v>1180</v>
      </c>
      <c r="G137" s="165" t="s">
        <v>260</v>
      </c>
      <c r="H137" s="166">
        <v>2</v>
      </c>
      <c r="I137" s="167"/>
      <c r="J137" s="168">
        <f t="shared" si="0"/>
        <v>0</v>
      </c>
      <c r="K137" s="169"/>
      <c r="L137" s="170"/>
      <c r="M137" s="171" t="s">
        <v>1</v>
      </c>
      <c r="N137" s="172" t="s">
        <v>42</v>
      </c>
      <c r="O137" s="58"/>
      <c r="P137" s="158">
        <f t="shared" si="1"/>
        <v>0</v>
      </c>
      <c r="Q137" s="158">
        <v>2.0000000000000001E-4</v>
      </c>
      <c r="R137" s="158">
        <f t="shared" si="2"/>
        <v>4.0000000000000002E-4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1065</v>
      </c>
      <c r="AT137" s="160" t="s">
        <v>263</v>
      </c>
      <c r="AU137" s="160" t="s">
        <v>152</v>
      </c>
      <c r="AY137" s="14" t="s">
        <v>144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152</v>
      </c>
      <c r="BK137" s="161">
        <f t="shared" si="9"/>
        <v>0</v>
      </c>
      <c r="BL137" s="14" t="s">
        <v>1065</v>
      </c>
      <c r="BM137" s="160" t="s">
        <v>1181</v>
      </c>
    </row>
    <row r="138" spans="1:65" s="2" customFormat="1" ht="24.2" customHeight="1">
      <c r="A138" s="29"/>
      <c r="B138" s="147"/>
      <c r="C138" s="148" t="s">
        <v>210</v>
      </c>
      <c r="D138" s="148" t="s">
        <v>147</v>
      </c>
      <c r="E138" s="149" t="s">
        <v>1182</v>
      </c>
      <c r="F138" s="150" t="s">
        <v>1183</v>
      </c>
      <c r="G138" s="151" t="s">
        <v>260</v>
      </c>
      <c r="H138" s="152">
        <v>1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42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489</v>
      </c>
      <c r="AT138" s="160" t="s">
        <v>147</v>
      </c>
      <c r="AU138" s="160" t="s">
        <v>152</v>
      </c>
      <c r="AY138" s="14" t="s">
        <v>144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152</v>
      </c>
      <c r="BK138" s="161">
        <f t="shared" si="9"/>
        <v>0</v>
      </c>
      <c r="BL138" s="14" t="s">
        <v>489</v>
      </c>
      <c r="BM138" s="160" t="s">
        <v>1184</v>
      </c>
    </row>
    <row r="139" spans="1:65" s="2" customFormat="1" ht="33" customHeight="1">
      <c r="A139" s="29"/>
      <c r="B139" s="147"/>
      <c r="C139" s="162" t="s">
        <v>215</v>
      </c>
      <c r="D139" s="162" t="s">
        <v>263</v>
      </c>
      <c r="E139" s="163" t="s">
        <v>1185</v>
      </c>
      <c r="F139" s="164" t="s">
        <v>1186</v>
      </c>
      <c r="G139" s="165" t="s">
        <v>260</v>
      </c>
      <c r="H139" s="166">
        <v>1</v>
      </c>
      <c r="I139" s="167"/>
      <c r="J139" s="168">
        <f t="shared" si="0"/>
        <v>0</v>
      </c>
      <c r="K139" s="169"/>
      <c r="L139" s="170"/>
      <c r="M139" s="171" t="s">
        <v>1</v>
      </c>
      <c r="N139" s="172" t="s">
        <v>42</v>
      </c>
      <c r="O139" s="58"/>
      <c r="P139" s="158">
        <f t="shared" si="1"/>
        <v>0</v>
      </c>
      <c r="Q139" s="158">
        <v>6.9999999999999994E-5</v>
      </c>
      <c r="R139" s="158">
        <f t="shared" si="2"/>
        <v>6.9999999999999994E-5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1065</v>
      </c>
      <c r="AT139" s="160" t="s">
        <v>263</v>
      </c>
      <c r="AU139" s="160" t="s">
        <v>152</v>
      </c>
      <c r="AY139" s="14" t="s">
        <v>144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152</v>
      </c>
      <c r="BK139" s="161">
        <f t="shared" si="9"/>
        <v>0</v>
      </c>
      <c r="BL139" s="14" t="s">
        <v>1065</v>
      </c>
      <c r="BM139" s="160" t="s">
        <v>1187</v>
      </c>
    </row>
    <row r="140" spans="1:65" s="2" customFormat="1" ht="24.2" customHeight="1">
      <c r="A140" s="29"/>
      <c r="B140" s="147"/>
      <c r="C140" s="148" t="s">
        <v>219</v>
      </c>
      <c r="D140" s="148" t="s">
        <v>147</v>
      </c>
      <c r="E140" s="149" t="s">
        <v>1188</v>
      </c>
      <c r="F140" s="150" t="s">
        <v>1189</v>
      </c>
      <c r="G140" s="151" t="s">
        <v>260</v>
      </c>
      <c r="H140" s="152">
        <v>1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42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489</v>
      </c>
      <c r="AT140" s="160" t="s">
        <v>147</v>
      </c>
      <c r="AU140" s="160" t="s">
        <v>152</v>
      </c>
      <c r="AY140" s="14" t="s">
        <v>144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152</v>
      </c>
      <c r="BK140" s="161">
        <f t="shared" si="9"/>
        <v>0</v>
      </c>
      <c r="BL140" s="14" t="s">
        <v>489</v>
      </c>
      <c r="BM140" s="160" t="s">
        <v>1190</v>
      </c>
    </row>
    <row r="141" spans="1:65" s="2" customFormat="1" ht="16.5" customHeight="1">
      <c r="A141" s="29"/>
      <c r="B141" s="147"/>
      <c r="C141" s="162" t="s">
        <v>7</v>
      </c>
      <c r="D141" s="162" t="s">
        <v>263</v>
      </c>
      <c r="E141" s="163" t="s">
        <v>1191</v>
      </c>
      <c r="F141" s="164" t="s">
        <v>1192</v>
      </c>
      <c r="G141" s="165" t="s">
        <v>260</v>
      </c>
      <c r="H141" s="166">
        <v>1</v>
      </c>
      <c r="I141" s="167"/>
      <c r="J141" s="168">
        <f t="shared" si="0"/>
        <v>0</v>
      </c>
      <c r="K141" s="169"/>
      <c r="L141" s="170"/>
      <c r="M141" s="171" t="s">
        <v>1</v>
      </c>
      <c r="N141" s="172" t="s">
        <v>42</v>
      </c>
      <c r="O141" s="58"/>
      <c r="P141" s="158">
        <f t="shared" si="1"/>
        <v>0</v>
      </c>
      <c r="Q141" s="158">
        <v>7.3999999999999996E-2</v>
      </c>
      <c r="R141" s="158">
        <f t="shared" si="2"/>
        <v>7.3999999999999996E-2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1193</v>
      </c>
      <c r="AT141" s="160" t="s">
        <v>263</v>
      </c>
      <c r="AU141" s="160" t="s">
        <v>152</v>
      </c>
      <c r="AY141" s="14" t="s">
        <v>144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152</v>
      </c>
      <c r="BK141" s="161">
        <f t="shared" si="9"/>
        <v>0</v>
      </c>
      <c r="BL141" s="14" t="s">
        <v>489</v>
      </c>
      <c r="BM141" s="160" t="s">
        <v>1194</v>
      </c>
    </row>
    <row r="142" spans="1:65" s="2" customFormat="1" ht="24.2" customHeight="1">
      <c r="A142" s="29"/>
      <c r="B142" s="147"/>
      <c r="C142" s="148" t="s">
        <v>226</v>
      </c>
      <c r="D142" s="148" t="s">
        <v>147</v>
      </c>
      <c r="E142" s="149" t="s">
        <v>1195</v>
      </c>
      <c r="F142" s="150" t="s">
        <v>1196</v>
      </c>
      <c r="G142" s="151" t="s">
        <v>213</v>
      </c>
      <c r="H142" s="152">
        <v>10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42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489</v>
      </c>
      <c r="AT142" s="160" t="s">
        <v>147</v>
      </c>
      <c r="AU142" s="160" t="s">
        <v>152</v>
      </c>
      <c r="AY142" s="14" t="s">
        <v>144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152</v>
      </c>
      <c r="BK142" s="161">
        <f t="shared" si="9"/>
        <v>0</v>
      </c>
      <c r="BL142" s="14" t="s">
        <v>489</v>
      </c>
      <c r="BM142" s="160" t="s">
        <v>1197</v>
      </c>
    </row>
    <row r="143" spans="1:65" s="2" customFormat="1" ht="16.5" customHeight="1">
      <c r="A143" s="29"/>
      <c r="B143" s="147"/>
      <c r="C143" s="162" t="s">
        <v>231</v>
      </c>
      <c r="D143" s="162" t="s">
        <v>263</v>
      </c>
      <c r="E143" s="163" t="s">
        <v>1198</v>
      </c>
      <c r="F143" s="164" t="s">
        <v>1199</v>
      </c>
      <c r="G143" s="165" t="s">
        <v>1200</v>
      </c>
      <c r="H143" s="166">
        <v>6.25</v>
      </c>
      <c r="I143" s="167"/>
      <c r="J143" s="168">
        <f t="shared" si="0"/>
        <v>0</v>
      </c>
      <c r="K143" s="169"/>
      <c r="L143" s="170"/>
      <c r="M143" s="171" t="s">
        <v>1</v>
      </c>
      <c r="N143" s="172" t="s">
        <v>42</v>
      </c>
      <c r="O143" s="58"/>
      <c r="P143" s="158">
        <f t="shared" si="1"/>
        <v>0</v>
      </c>
      <c r="Q143" s="158">
        <v>1E-3</v>
      </c>
      <c r="R143" s="158">
        <f t="shared" si="2"/>
        <v>6.2500000000000003E-3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1065</v>
      </c>
      <c r="AT143" s="160" t="s">
        <v>263</v>
      </c>
      <c r="AU143" s="160" t="s">
        <v>152</v>
      </c>
      <c r="AY143" s="14" t="s">
        <v>144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152</v>
      </c>
      <c r="BK143" s="161">
        <f t="shared" si="9"/>
        <v>0</v>
      </c>
      <c r="BL143" s="14" t="s">
        <v>1065</v>
      </c>
      <c r="BM143" s="160" t="s">
        <v>1201</v>
      </c>
    </row>
    <row r="144" spans="1:65" s="2" customFormat="1" ht="16.5" customHeight="1">
      <c r="A144" s="29"/>
      <c r="B144" s="147"/>
      <c r="C144" s="148" t="s">
        <v>235</v>
      </c>
      <c r="D144" s="148" t="s">
        <v>147</v>
      </c>
      <c r="E144" s="149" t="s">
        <v>1202</v>
      </c>
      <c r="F144" s="150" t="s">
        <v>1203</v>
      </c>
      <c r="G144" s="151" t="s">
        <v>260</v>
      </c>
      <c r="H144" s="152">
        <v>1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42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489</v>
      </c>
      <c r="AT144" s="160" t="s">
        <v>147</v>
      </c>
      <c r="AU144" s="160" t="s">
        <v>152</v>
      </c>
      <c r="AY144" s="14" t="s">
        <v>144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152</v>
      </c>
      <c r="BK144" s="161">
        <f t="shared" si="9"/>
        <v>0</v>
      </c>
      <c r="BL144" s="14" t="s">
        <v>489</v>
      </c>
      <c r="BM144" s="160" t="s">
        <v>1204</v>
      </c>
    </row>
    <row r="145" spans="1:65" s="2" customFormat="1" ht="16.5" customHeight="1">
      <c r="A145" s="29"/>
      <c r="B145" s="147"/>
      <c r="C145" s="148" t="s">
        <v>239</v>
      </c>
      <c r="D145" s="148" t="s">
        <v>147</v>
      </c>
      <c r="E145" s="149" t="s">
        <v>1205</v>
      </c>
      <c r="F145" s="150" t="s">
        <v>1206</v>
      </c>
      <c r="G145" s="151" t="s">
        <v>260</v>
      </c>
      <c r="H145" s="152">
        <v>1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42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489</v>
      </c>
      <c r="AT145" s="160" t="s">
        <v>147</v>
      </c>
      <c r="AU145" s="160" t="s">
        <v>152</v>
      </c>
      <c r="AY145" s="14" t="s">
        <v>144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152</v>
      </c>
      <c r="BK145" s="161">
        <f t="shared" si="9"/>
        <v>0</v>
      </c>
      <c r="BL145" s="14" t="s">
        <v>489</v>
      </c>
      <c r="BM145" s="160" t="s">
        <v>1207</v>
      </c>
    </row>
    <row r="146" spans="1:65" s="2" customFormat="1" ht="24.2" customHeight="1">
      <c r="A146" s="29"/>
      <c r="B146" s="147"/>
      <c r="C146" s="162" t="s">
        <v>243</v>
      </c>
      <c r="D146" s="162" t="s">
        <v>263</v>
      </c>
      <c r="E146" s="163" t="s">
        <v>1208</v>
      </c>
      <c r="F146" s="164" t="s">
        <v>1209</v>
      </c>
      <c r="G146" s="165" t="s">
        <v>260</v>
      </c>
      <c r="H146" s="166">
        <v>1</v>
      </c>
      <c r="I146" s="167"/>
      <c r="J146" s="168">
        <f t="shared" si="0"/>
        <v>0</v>
      </c>
      <c r="K146" s="169"/>
      <c r="L146" s="170"/>
      <c r="M146" s="171" t="s">
        <v>1</v>
      </c>
      <c r="N146" s="172" t="s">
        <v>42</v>
      </c>
      <c r="O146" s="58"/>
      <c r="P146" s="158">
        <f t="shared" si="1"/>
        <v>0</v>
      </c>
      <c r="Q146" s="158">
        <v>1.7270000000000001E-2</v>
      </c>
      <c r="R146" s="158">
        <f t="shared" si="2"/>
        <v>1.7270000000000001E-2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1065</v>
      </c>
      <c r="AT146" s="160" t="s">
        <v>263</v>
      </c>
      <c r="AU146" s="160" t="s">
        <v>152</v>
      </c>
      <c r="AY146" s="14" t="s">
        <v>144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152</v>
      </c>
      <c r="BK146" s="161">
        <f t="shared" si="9"/>
        <v>0</v>
      </c>
      <c r="BL146" s="14" t="s">
        <v>1065</v>
      </c>
      <c r="BM146" s="160" t="s">
        <v>1210</v>
      </c>
    </row>
    <row r="147" spans="1:65" s="2" customFormat="1" ht="21.75" customHeight="1">
      <c r="A147" s="29"/>
      <c r="B147" s="147"/>
      <c r="C147" s="148" t="s">
        <v>249</v>
      </c>
      <c r="D147" s="148" t="s">
        <v>147</v>
      </c>
      <c r="E147" s="149" t="s">
        <v>1211</v>
      </c>
      <c r="F147" s="150" t="s">
        <v>1212</v>
      </c>
      <c r="G147" s="151" t="s">
        <v>213</v>
      </c>
      <c r="H147" s="152">
        <v>20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42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489</v>
      </c>
      <c r="AT147" s="160" t="s">
        <v>147</v>
      </c>
      <c r="AU147" s="160" t="s">
        <v>152</v>
      </c>
      <c r="AY147" s="14" t="s">
        <v>144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152</v>
      </c>
      <c r="BK147" s="161">
        <f t="shared" si="9"/>
        <v>0</v>
      </c>
      <c r="BL147" s="14" t="s">
        <v>489</v>
      </c>
      <c r="BM147" s="160" t="s">
        <v>1213</v>
      </c>
    </row>
    <row r="148" spans="1:65" s="2" customFormat="1" ht="16.5" customHeight="1">
      <c r="A148" s="29"/>
      <c r="B148" s="147"/>
      <c r="C148" s="162" t="s">
        <v>257</v>
      </c>
      <c r="D148" s="162" t="s">
        <v>263</v>
      </c>
      <c r="E148" s="163" t="s">
        <v>1214</v>
      </c>
      <c r="F148" s="164" t="s">
        <v>1215</v>
      </c>
      <c r="G148" s="165" t="s">
        <v>213</v>
      </c>
      <c r="H148" s="166">
        <v>20</v>
      </c>
      <c r="I148" s="167"/>
      <c r="J148" s="168">
        <f t="shared" si="0"/>
        <v>0</v>
      </c>
      <c r="K148" s="169"/>
      <c r="L148" s="170"/>
      <c r="M148" s="171" t="s">
        <v>1</v>
      </c>
      <c r="N148" s="172" t="s">
        <v>42</v>
      </c>
      <c r="O148" s="58"/>
      <c r="P148" s="158">
        <f t="shared" si="1"/>
        <v>0</v>
      </c>
      <c r="Q148" s="158">
        <v>1.6000000000000001E-4</v>
      </c>
      <c r="R148" s="158">
        <f t="shared" si="2"/>
        <v>3.2000000000000002E-3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1065</v>
      </c>
      <c r="AT148" s="160" t="s">
        <v>263</v>
      </c>
      <c r="AU148" s="160" t="s">
        <v>152</v>
      </c>
      <c r="AY148" s="14" t="s">
        <v>144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152</v>
      </c>
      <c r="BK148" s="161">
        <f t="shared" si="9"/>
        <v>0</v>
      </c>
      <c r="BL148" s="14" t="s">
        <v>1065</v>
      </c>
      <c r="BM148" s="160" t="s">
        <v>1216</v>
      </c>
    </row>
    <row r="149" spans="1:65" s="2" customFormat="1" ht="21.75" customHeight="1">
      <c r="A149" s="29"/>
      <c r="B149" s="147"/>
      <c r="C149" s="148" t="s">
        <v>262</v>
      </c>
      <c r="D149" s="148" t="s">
        <v>147</v>
      </c>
      <c r="E149" s="149" t="s">
        <v>1217</v>
      </c>
      <c r="F149" s="150" t="s">
        <v>1218</v>
      </c>
      <c r="G149" s="151" t="s">
        <v>213</v>
      </c>
      <c r="H149" s="152">
        <v>200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42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489</v>
      </c>
      <c r="AT149" s="160" t="s">
        <v>147</v>
      </c>
      <c r="AU149" s="160" t="s">
        <v>152</v>
      </c>
      <c r="AY149" s="14" t="s">
        <v>144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152</v>
      </c>
      <c r="BK149" s="161">
        <f t="shared" si="9"/>
        <v>0</v>
      </c>
      <c r="BL149" s="14" t="s">
        <v>489</v>
      </c>
      <c r="BM149" s="160" t="s">
        <v>1219</v>
      </c>
    </row>
    <row r="150" spans="1:65" s="2" customFormat="1" ht="16.5" customHeight="1">
      <c r="A150" s="29"/>
      <c r="B150" s="147"/>
      <c r="C150" s="162" t="s">
        <v>268</v>
      </c>
      <c r="D150" s="162" t="s">
        <v>263</v>
      </c>
      <c r="E150" s="163" t="s">
        <v>1220</v>
      </c>
      <c r="F150" s="164" t="s">
        <v>1221</v>
      </c>
      <c r="G150" s="165" t="s">
        <v>213</v>
      </c>
      <c r="H150" s="166">
        <v>150</v>
      </c>
      <c r="I150" s="167"/>
      <c r="J150" s="168">
        <f t="shared" si="0"/>
        <v>0</v>
      </c>
      <c r="K150" s="169"/>
      <c r="L150" s="170"/>
      <c r="M150" s="171" t="s">
        <v>1</v>
      </c>
      <c r="N150" s="172" t="s">
        <v>42</v>
      </c>
      <c r="O150" s="58"/>
      <c r="P150" s="158">
        <f t="shared" si="1"/>
        <v>0</v>
      </c>
      <c r="Q150" s="158">
        <v>1.3999999999999999E-4</v>
      </c>
      <c r="R150" s="158">
        <f t="shared" si="2"/>
        <v>2.0999999999999998E-2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1065</v>
      </c>
      <c r="AT150" s="160" t="s">
        <v>263</v>
      </c>
      <c r="AU150" s="160" t="s">
        <v>152</v>
      </c>
      <c r="AY150" s="14" t="s">
        <v>144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152</v>
      </c>
      <c r="BK150" s="161">
        <f t="shared" si="9"/>
        <v>0</v>
      </c>
      <c r="BL150" s="14" t="s">
        <v>1065</v>
      </c>
      <c r="BM150" s="160" t="s">
        <v>1222</v>
      </c>
    </row>
    <row r="151" spans="1:65" s="2" customFormat="1" ht="16.5" customHeight="1">
      <c r="A151" s="29"/>
      <c r="B151" s="147"/>
      <c r="C151" s="162" t="s">
        <v>398</v>
      </c>
      <c r="D151" s="162" t="s">
        <v>263</v>
      </c>
      <c r="E151" s="163" t="s">
        <v>1223</v>
      </c>
      <c r="F151" s="164" t="s">
        <v>1221</v>
      </c>
      <c r="G151" s="165" t="s">
        <v>213</v>
      </c>
      <c r="H151" s="166">
        <v>50</v>
      </c>
      <c r="I151" s="167"/>
      <c r="J151" s="168">
        <f t="shared" si="0"/>
        <v>0</v>
      </c>
      <c r="K151" s="169"/>
      <c r="L151" s="170"/>
      <c r="M151" s="171" t="s">
        <v>1</v>
      </c>
      <c r="N151" s="172" t="s">
        <v>42</v>
      </c>
      <c r="O151" s="58"/>
      <c r="P151" s="158">
        <f t="shared" si="1"/>
        <v>0</v>
      </c>
      <c r="Q151" s="158">
        <v>1.3999999999999999E-4</v>
      </c>
      <c r="R151" s="158">
        <f t="shared" si="2"/>
        <v>6.9999999999999993E-3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1065</v>
      </c>
      <c r="AT151" s="160" t="s">
        <v>263</v>
      </c>
      <c r="AU151" s="160" t="s">
        <v>152</v>
      </c>
      <c r="AY151" s="14" t="s">
        <v>144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152</v>
      </c>
      <c r="BK151" s="161">
        <f t="shared" si="9"/>
        <v>0</v>
      </c>
      <c r="BL151" s="14" t="s">
        <v>1065</v>
      </c>
      <c r="BM151" s="160" t="s">
        <v>1224</v>
      </c>
    </row>
    <row r="152" spans="1:65" s="2" customFormat="1" ht="21.75" customHeight="1">
      <c r="A152" s="29"/>
      <c r="B152" s="147"/>
      <c r="C152" s="148" t="s">
        <v>402</v>
      </c>
      <c r="D152" s="148" t="s">
        <v>147</v>
      </c>
      <c r="E152" s="149" t="s">
        <v>1225</v>
      </c>
      <c r="F152" s="150" t="s">
        <v>1226</v>
      </c>
      <c r="G152" s="151" t="s">
        <v>213</v>
      </c>
      <c r="H152" s="152">
        <v>40</v>
      </c>
      <c r="I152" s="153"/>
      <c r="J152" s="154">
        <f t="shared" si="0"/>
        <v>0</v>
      </c>
      <c r="K152" s="155"/>
      <c r="L152" s="30"/>
      <c r="M152" s="156" t="s">
        <v>1</v>
      </c>
      <c r="N152" s="157" t="s">
        <v>42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489</v>
      </c>
      <c r="AT152" s="160" t="s">
        <v>147</v>
      </c>
      <c r="AU152" s="160" t="s">
        <v>152</v>
      </c>
      <c r="AY152" s="14" t="s">
        <v>144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152</v>
      </c>
      <c r="BK152" s="161">
        <f t="shared" si="9"/>
        <v>0</v>
      </c>
      <c r="BL152" s="14" t="s">
        <v>489</v>
      </c>
      <c r="BM152" s="160" t="s">
        <v>1227</v>
      </c>
    </row>
    <row r="153" spans="1:65" s="2" customFormat="1" ht="16.5" customHeight="1">
      <c r="A153" s="29"/>
      <c r="B153" s="147"/>
      <c r="C153" s="162" t="s">
        <v>266</v>
      </c>
      <c r="D153" s="162" t="s">
        <v>263</v>
      </c>
      <c r="E153" s="163" t="s">
        <v>1228</v>
      </c>
      <c r="F153" s="164" t="s">
        <v>1229</v>
      </c>
      <c r="G153" s="165" t="s">
        <v>213</v>
      </c>
      <c r="H153" s="166">
        <v>40</v>
      </c>
      <c r="I153" s="167"/>
      <c r="J153" s="168">
        <f t="shared" si="0"/>
        <v>0</v>
      </c>
      <c r="K153" s="169"/>
      <c r="L153" s="170"/>
      <c r="M153" s="171" t="s">
        <v>1</v>
      </c>
      <c r="N153" s="172" t="s">
        <v>42</v>
      </c>
      <c r="O153" s="58"/>
      <c r="P153" s="158">
        <f t="shared" si="1"/>
        <v>0</v>
      </c>
      <c r="Q153" s="158">
        <v>1.9000000000000001E-4</v>
      </c>
      <c r="R153" s="158">
        <f t="shared" si="2"/>
        <v>7.6000000000000009E-3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1065</v>
      </c>
      <c r="AT153" s="160" t="s">
        <v>263</v>
      </c>
      <c r="AU153" s="160" t="s">
        <v>152</v>
      </c>
      <c r="AY153" s="14" t="s">
        <v>144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152</v>
      </c>
      <c r="BK153" s="161">
        <f t="shared" si="9"/>
        <v>0</v>
      </c>
      <c r="BL153" s="14" t="s">
        <v>1065</v>
      </c>
      <c r="BM153" s="160" t="s">
        <v>1230</v>
      </c>
    </row>
    <row r="154" spans="1:65" s="2" customFormat="1" ht="21.75" customHeight="1">
      <c r="A154" s="29"/>
      <c r="B154" s="147"/>
      <c r="C154" s="148" t="s">
        <v>409</v>
      </c>
      <c r="D154" s="148" t="s">
        <v>147</v>
      </c>
      <c r="E154" s="149" t="s">
        <v>1231</v>
      </c>
      <c r="F154" s="150" t="s">
        <v>1232</v>
      </c>
      <c r="G154" s="151" t="s">
        <v>213</v>
      </c>
      <c r="H154" s="152">
        <v>25</v>
      </c>
      <c r="I154" s="153"/>
      <c r="J154" s="154">
        <f t="shared" si="0"/>
        <v>0</v>
      </c>
      <c r="K154" s="155"/>
      <c r="L154" s="30"/>
      <c r="M154" s="156" t="s">
        <v>1</v>
      </c>
      <c r="N154" s="157" t="s">
        <v>42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489</v>
      </c>
      <c r="AT154" s="160" t="s">
        <v>147</v>
      </c>
      <c r="AU154" s="160" t="s">
        <v>152</v>
      </c>
      <c r="AY154" s="14" t="s">
        <v>144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152</v>
      </c>
      <c r="BK154" s="161">
        <f t="shared" si="9"/>
        <v>0</v>
      </c>
      <c r="BL154" s="14" t="s">
        <v>489</v>
      </c>
      <c r="BM154" s="160" t="s">
        <v>1233</v>
      </c>
    </row>
    <row r="155" spans="1:65" s="2" customFormat="1" ht="16.5" customHeight="1">
      <c r="A155" s="29"/>
      <c r="B155" s="147"/>
      <c r="C155" s="162" t="s">
        <v>413</v>
      </c>
      <c r="D155" s="162" t="s">
        <v>263</v>
      </c>
      <c r="E155" s="163" t="s">
        <v>1234</v>
      </c>
      <c r="F155" s="164" t="s">
        <v>1235</v>
      </c>
      <c r="G155" s="165" t="s">
        <v>213</v>
      </c>
      <c r="H155" s="166">
        <v>25</v>
      </c>
      <c r="I155" s="167"/>
      <c r="J155" s="168">
        <f t="shared" si="0"/>
        <v>0</v>
      </c>
      <c r="K155" s="169"/>
      <c r="L155" s="170"/>
      <c r="M155" s="171" t="s">
        <v>1</v>
      </c>
      <c r="N155" s="172" t="s">
        <v>42</v>
      </c>
      <c r="O155" s="58"/>
      <c r="P155" s="158">
        <f t="shared" si="1"/>
        <v>0</v>
      </c>
      <c r="Q155" s="158">
        <v>2.7999999999999998E-4</v>
      </c>
      <c r="R155" s="158">
        <f t="shared" si="2"/>
        <v>6.9999999999999993E-3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1065</v>
      </c>
      <c r="AT155" s="160" t="s">
        <v>263</v>
      </c>
      <c r="AU155" s="160" t="s">
        <v>152</v>
      </c>
      <c r="AY155" s="14" t="s">
        <v>144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152</v>
      </c>
      <c r="BK155" s="161">
        <f t="shared" si="9"/>
        <v>0</v>
      </c>
      <c r="BL155" s="14" t="s">
        <v>1065</v>
      </c>
      <c r="BM155" s="160" t="s">
        <v>1236</v>
      </c>
    </row>
    <row r="156" spans="1:65" s="2" customFormat="1" ht="21.75" customHeight="1">
      <c r="A156" s="29"/>
      <c r="B156" s="147"/>
      <c r="C156" s="148" t="s">
        <v>417</v>
      </c>
      <c r="D156" s="148" t="s">
        <v>147</v>
      </c>
      <c r="E156" s="149" t="s">
        <v>1237</v>
      </c>
      <c r="F156" s="150" t="s">
        <v>1238</v>
      </c>
      <c r="G156" s="151" t="s">
        <v>213</v>
      </c>
      <c r="H156" s="152">
        <v>30</v>
      </c>
      <c r="I156" s="153"/>
      <c r="J156" s="154">
        <f t="shared" si="0"/>
        <v>0</v>
      </c>
      <c r="K156" s="155"/>
      <c r="L156" s="30"/>
      <c r="M156" s="156" t="s">
        <v>1</v>
      </c>
      <c r="N156" s="157" t="s">
        <v>42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489</v>
      </c>
      <c r="AT156" s="160" t="s">
        <v>147</v>
      </c>
      <c r="AU156" s="160" t="s">
        <v>152</v>
      </c>
      <c r="AY156" s="14" t="s">
        <v>144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152</v>
      </c>
      <c r="BK156" s="161">
        <f t="shared" si="9"/>
        <v>0</v>
      </c>
      <c r="BL156" s="14" t="s">
        <v>489</v>
      </c>
      <c r="BM156" s="160" t="s">
        <v>1239</v>
      </c>
    </row>
    <row r="157" spans="1:65" s="2" customFormat="1" ht="16.5" customHeight="1">
      <c r="A157" s="29"/>
      <c r="B157" s="147"/>
      <c r="C157" s="162" t="s">
        <v>421</v>
      </c>
      <c r="D157" s="162" t="s">
        <v>263</v>
      </c>
      <c r="E157" s="163" t="s">
        <v>1240</v>
      </c>
      <c r="F157" s="164" t="s">
        <v>1241</v>
      </c>
      <c r="G157" s="165" t="s">
        <v>213</v>
      </c>
      <c r="H157" s="166">
        <v>30</v>
      </c>
      <c r="I157" s="167"/>
      <c r="J157" s="168">
        <f t="shared" si="0"/>
        <v>0</v>
      </c>
      <c r="K157" s="169"/>
      <c r="L157" s="170"/>
      <c r="M157" s="171" t="s">
        <v>1</v>
      </c>
      <c r="N157" s="172" t="s">
        <v>42</v>
      </c>
      <c r="O157" s="58"/>
      <c r="P157" s="158">
        <f t="shared" si="1"/>
        <v>0</v>
      </c>
      <c r="Q157" s="158">
        <v>3.8000000000000002E-4</v>
      </c>
      <c r="R157" s="158">
        <f t="shared" si="2"/>
        <v>1.14E-2</v>
      </c>
      <c r="S157" s="158">
        <v>0</v>
      </c>
      <c r="T157" s="15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1065</v>
      </c>
      <c r="AT157" s="160" t="s">
        <v>263</v>
      </c>
      <c r="AU157" s="160" t="s">
        <v>152</v>
      </c>
      <c r="AY157" s="14" t="s">
        <v>144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152</v>
      </c>
      <c r="BK157" s="161">
        <f t="shared" si="9"/>
        <v>0</v>
      </c>
      <c r="BL157" s="14" t="s">
        <v>1065</v>
      </c>
      <c r="BM157" s="160" t="s">
        <v>1242</v>
      </c>
    </row>
    <row r="158" spans="1:65" s="2" customFormat="1" ht="24.2" customHeight="1">
      <c r="A158" s="29"/>
      <c r="B158" s="147"/>
      <c r="C158" s="148" t="s">
        <v>425</v>
      </c>
      <c r="D158" s="148" t="s">
        <v>147</v>
      </c>
      <c r="E158" s="149" t="s">
        <v>1243</v>
      </c>
      <c r="F158" s="150" t="s">
        <v>1244</v>
      </c>
      <c r="G158" s="151" t="s">
        <v>213</v>
      </c>
      <c r="H158" s="152">
        <v>15</v>
      </c>
      <c r="I158" s="153"/>
      <c r="J158" s="154">
        <f t="shared" si="0"/>
        <v>0</v>
      </c>
      <c r="K158" s="155"/>
      <c r="L158" s="30"/>
      <c r="M158" s="156" t="s">
        <v>1</v>
      </c>
      <c r="N158" s="157" t="s">
        <v>42</v>
      </c>
      <c r="O158" s="58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489</v>
      </c>
      <c r="AT158" s="160" t="s">
        <v>147</v>
      </c>
      <c r="AU158" s="160" t="s">
        <v>152</v>
      </c>
      <c r="AY158" s="14" t="s">
        <v>144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152</v>
      </c>
      <c r="BK158" s="161">
        <f t="shared" si="9"/>
        <v>0</v>
      </c>
      <c r="BL158" s="14" t="s">
        <v>489</v>
      </c>
      <c r="BM158" s="160" t="s">
        <v>1245</v>
      </c>
    </row>
    <row r="159" spans="1:65" s="2" customFormat="1" ht="16.5" customHeight="1">
      <c r="A159" s="29"/>
      <c r="B159" s="147"/>
      <c r="C159" s="162" t="s">
        <v>429</v>
      </c>
      <c r="D159" s="162" t="s">
        <v>263</v>
      </c>
      <c r="E159" s="163" t="s">
        <v>1246</v>
      </c>
      <c r="F159" s="164" t="s">
        <v>1247</v>
      </c>
      <c r="G159" s="165" t="s">
        <v>213</v>
      </c>
      <c r="H159" s="166">
        <v>15</v>
      </c>
      <c r="I159" s="167"/>
      <c r="J159" s="168">
        <f t="shared" si="0"/>
        <v>0</v>
      </c>
      <c r="K159" s="169"/>
      <c r="L159" s="170"/>
      <c r="M159" s="171" t="s">
        <v>1</v>
      </c>
      <c r="N159" s="172" t="s">
        <v>42</v>
      </c>
      <c r="O159" s="58"/>
      <c r="P159" s="158">
        <f t="shared" si="1"/>
        <v>0</v>
      </c>
      <c r="Q159" s="158">
        <v>2.4000000000000001E-4</v>
      </c>
      <c r="R159" s="158">
        <f t="shared" si="2"/>
        <v>3.5999999999999999E-3</v>
      </c>
      <c r="S159" s="158">
        <v>0</v>
      </c>
      <c r="T159" s="159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1065</v>
      </c>
      <c r="AT159" s="160" t="s">
        <v>263</v>
      </c>
      <c r="AU159" s="160" t="s">
        <v>152</v>
      </c>
      <c r="AY159" s="14" t="s">
        <v>144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4" t="s">
        <v>152</v>
      </c>
      <c r="BK159" s="161">
        <f t="shared" si="9"/>
        <v>0</v>
      </c>
      <c r="BL159" s="14" t="s">
        <v>1065</v>
      </c>
      <c r="BM159" s="160" t="s">
        <v>1248</v>
      </c>
    </row>
    <row r="160" spans="1:65" s="2" customFormat="1" ht="16.5" customHeight="1">
      <c r="A160" s="29"/>
      <c r="B160" s="147"/>
      <c r="C160" s="148" t="s">
        <v>433</v>
      </c>
      <c r="D160" s="148" t="s">
        <v>147</v>
      </c>
      <c r="E160" s="149" t="s">
        <v>1249</v>
      </c>
      <c r="F160" s="150" t="s">
        <v>1250</v>
      </c>
      <c r="G160" s="151" t="s">
        <v>213</v>
      </c>
      <c r="H160" s="152">
        <v>40</v>
      </c>
      <c r="I160" s="153"/>
      <c r="J160" s="154">
        <f t="shared" si="0"/>
        <v>0</v>
      </c>
      <c r="K160" s="155"/>
      <c r="L160" s="30"/>
      <c r="M160" s="156" t="s">
        <v>1</v>
      </c>
      <c r="N160" s="157" t="s">
        <v>42</v>
      </c>
      <c r="O160" s="58"/>
      <c r="P160" s="158">
        <f t="shared" si="1"/>
        <v>0</v>
      </c>
      <c r="Q160" s="158">
        <v>0</v>
      </c>
      <c r="R160" s="158">
        <f t="shared" si="2"/>
        <v>0</v>
      </c>
      <c r="S160" s="158">
        <v>0</v>
      </c>
      <c r="T160" s="159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489</v>
      </c>
      <c r="AT160" s="160" t="s">
        <v>147</v>
      </c>
      <c r="AU160" s="160" t="s">
        <v>152</v>
      </c>
      <c r="AY160" s="14" t="s">
        <v>144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4" t="s">
        <v>152</v>
      </c>
      <c r="BK160" s="161">
        <f t="shared" si="9"/>
        <v>0</v>
      </c>
      <c r="BL160" s="14" t="s">
        <v>489</v>
      </c>
      <c r="BM160" s="160" t="s">
        <v>1251</v>
      </c>
    </row>
    <row r="161" spans="1:65" s="2" customFormat="1" ht="16.5" customHeight="1">
      <c r="A161" s="29"/>
      <c r="B161" s="147"/>
      <c r="C161" s="162" t="s">
        <v>437</v>
      </c>
      <c r="D161" s="162" t="s">
        <v>263</v>
      </c>
      <c r="E161" s="163" t="s">
        <v>1252</v>
      </c>
      <c r="F161" s="164" t="s">
        <v>1253</v>
      </c>
      <c r="G161" s="165" t="s">
        <v>213</v>
      </c>
      <c r="H161" s="166">
        <v>40</v>
      </c>
      <c r="I161" s="167"/>
      <c r="J161" s="168">
        <f t="shared" si="0"/>
        <v>0</v>
      </c>
      <c r="K161" s="169"/>
      <c r="L161" s="170"/>
      <c r="M161" s="171" t="s">
        <v>1</v>
      </c>
      <c r="N161" s="172" t="s">
        <v>42</v>
      </c>
      <c r="O161" s="58"/>
      <c r="P161" s="158">
        <f t="shared" si="1"/>
        <v>0</v>
      </c>
      <c r="Q161" s="158">
        <v>8.0000000000000007E-5</v>
      </c>
      <c r="R161" s="158">
        <f t="shared" si="2"/>
        <v>3.2000000000000002E-3</v>
      </c>
      <c r="S161" s="158">
        <v>0</v>
      </c>
      <c r="T161" s="159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1065</v>
      </c>
      <c r="AT161" s="160" t="s">
        <v>263</v>
      </c>
      <c r="AU161" s="160" t="s">
        <v>152</v>
      </c>
      <c r="AY161" s="14" t="s">
        <v>144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4" t="s">
        <v>152</v>
      </c>
      <c r="BK161" s="161">
        <f t="shared" si="9"/>
        <v>0</v>
      </c>
      <c r="BL161" s="14" t="s">
        <v>1065</v>
      </c>
      <c r="BM161" s="160" t="s">
        <v>1254</v>
      </c>
    </row>
    <row r="162" spans="1:65" s="2" customFormat="1" ht="24.2" customHeight="1">
      <c r="A162" s="29"/>
      <c r="B162" s="147"/>
      <c r="C162" s="148" t="s">
        <v>441</v>
      </c>
      <c r="D162" s="148" t="s">
        <v>147</v>
      </c>
      <c r="E162" s="149" t="s">
        <v>1255</v>
      </c>
      <c r="F162" s="150" t="s">
        <v>1256</v>
      </c>
      <c r="G162" s="151" t="s">
        <v>260</v>
      </c>
      <c r="H162" s="152">
        <v>12</v>
      </c>
      <c r="I162" s="153"/>
      <c r="J162" s="154">
        <f t="shared" si="0"/>
        <v>0</v>
      </c>
      <c r="K162" s="155"/>
      <c r="L162" s="30"/>
      <c r="M162" s="156" t="s">
        <v>1</v>
      </c>
      <c r="N162" s="157" t="s">
        <v>42</v>
      </c>
      <c r="O162" s="58"/>
      <c r="P162" s="158">
        <f t="shared" si="1"/>
        <v>0</v>
      </c>
      <c r="Q162" s="158">
        <v>0</v>
      </c>
      <c r="R162" s="158">
        <f t="shared" si="2"/>
        <v>0</v>
      </c>
      <c r="S162" s="158">
        <v>4.2999999999999999E-4</v>
      </c>
      <c r="T162" s="159">
        <f t="shared" si="3"/>
        <v>5.1599999999999997E-3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489</v>
      </c>
      <c r="AT162" s="160" t="s">
        <v>147</v>
      </c>
      <c r="AU162" s="160" t="s">
        <v>152</v>
      </c>
      <c r="AY162" s="14" t="s">
        <v>144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4" t="s">
        <v>152</v>
      </c>
      <c r="BK162" s="161">
        <f t="shared" si="9"/>
        <v>0</v>
      </c>
      <c r="BL162" s="14" t="s">
        <v>489</v>
      </c>
      <c r="BM162" s="160" t="s">
        <v>1257</v>
      </c>
    </row>
    <row r="163" spans="1:65" s="2" customFormat="1" ht="16.5" customHeight="1">
      <c r="A163" s="29"/>
      <c r="B163" s="147"/>
      <c r="C163" s="148" t="s">
        <v>445</v>
      </c>
      <c r="D163" s="148" t="s">
        <v>147</v>
      </c>
      <c r="E163" s="149" t="s">
        <v>1258</v>
      </c>
      <c r="F163" s="150" t="s">
        <v>1259</v>
      </c>
      <c r="G163" s="151" t="s">
        <v>271</v>
      </c>
      <c r="H163" s="153"/>
      <c r="I163" s="153"/>
      <c r="J163" s="154">
        <f t="shared" si="0"/>
        <v>0</v>
      </c>
      <c r="K163" s="155"/>
      <c r="L163" s="30"/>
      <c r="M163" s="156" t="s">
        <v>1</v>
      </c>
      <c r="N163" s="157" t="s">
        <v>42</v>
      </c>
      <c r="O163" s="58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489</v>
      </c>
      <c r="AT163" s="160" t="s">
        <v>147</v>
      </c>
      <c r="AU163" s="160" t="s">
        <v>152</v>
      </c>
      <c r="AY163" s="14" t="s">
        <v>144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4" t="s">
        <v>152</v>
      </c>
      <c r="BK163" s="161">
        <f t="shared" si="9"/>
        <v>0</v>
      </c>
      <c r="BL163" s="14" t="s">
        <v>489</v>
      </c>
      <c r="BM163" s="160" t="s">
        <v>1260</v>
      </c>
    </row>
    <row r="164" spans="1:65" s="2" customFormat="1" ht="16.5" customHeight="1">
      <c r="A164" s="29"/>
      <c r="B164" s="147"/>
      <c r="C164" s="148" t="s">
        <v>449</v>
      </c>
      <c r="D164" s="148" t="s">
        <v>147</v>
      </c>
      <c r="E164" s="149" t="s">
        <v>1261</v>
      </c>
      <c r="F164" s="150" t="s">
        <v>1262</v>
      </c>
      <c r="G164" s="151" t="s">
        <v>271</v>
      </c>
      <c r="H164" s="153"/>
      <c r="I164" s="153"/>
      <c r="J164" s="154">
        <f t="shared" si="0"/>
        <v>0</v>
      </c>
      <c r="K164" s="155"/>
      <c r="L164" s="30"/>
      <c r="M164" s="156" t="s">
        <v>1</v>
      </c>
      <c r="N164" s="157" t="s">
        <v>42</v>
      </c>
      <c r="O164" s="58"/>
      <c r="P164" s="158">
        <f t="shared" si="1"/>
        <v>0</v>
      </c>
      <c r="Q164" s="158">
        <v>0</v>
      </c>
      <c r="R164" s="158">
        <f t="shared" si="2"/>
        <v>0</v>
      </c>
      <c r="S164" s="158">
        <v>0</v>
      </c>
      <c r="T164" s="159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489</v>
      </c>
      <c r="AT164" s="160" t="s">
        <v>147</v>
      </c>
      <c r="AU164" s="160" t="s">
        <v>152</v>
      </c>
      <c r="AY164" s="14" t="s">
        <v>144</v>
      </c>
      <c r="BE164" s="161">
        <f t="shared" si="4"/>
        <v>0</v>
      </c>
      <c r="BF164" s="161">
        <f t="shared" si="5"/>
        <v>0</v>
      </c>
      <c r="BG164" s="161">
        <f t="shared" si="6"/>
        <v>0</v>
      </c>
      <c r="BH164" s="161">
        <f t="shared" si="7"/>
        <v>0</v>
      </c>
      <c r="BI164" s="161">
        <f t="shared" si="8"/>
        <v>0</v>
      </c>
      <c r="BJ164" s="14" t="s">
        <v>152</v>
      </c>
      <c r="BK164" s="161">
        <f t="shared" si="9"/>
        <v>0</v>
      </c>
      <c r="BL164" s="14" t="s">
        <v>489</v>
      </c>
      <c r="BM164" s="160" t="s">
        <v>1263</v>
      </c>
    </row>
    <row r="165" spans="1:65" s="2" customFormat="1" ht="16.5" customHeight="1">
      <c r="A165" s="29"/>
      <c r="B165" s="147"/>
      <c r="C165" s="148" t="s">
        <v>453</v>
      </c>
      <c r="D165" s="148" t="s">
        <v>147</v>
      </c>
      <c r="E165" s="149" t="s">
        <v>1264</v>
      </c>
      <c r="F165" s="150" t="s">
        <v>1265</v>
      </c>
      <c r="G165" s="151" t="s">
        <v>271</v>
      </c>
      <c r="H165" s="153"/>
      <c r="I165" s="153"/>
      <c r="J165" s="154">
        <f t="shared" si="0"/>
        <v>0</v>
      </c>
      <c r="K165" s="155"/>
      <c r="L165" s="30"/>
      <c r="M165" s="156" t="s">
        <v>1</v>
      </c>
      <c r="N165" s="157" t="s">
        <v>42</v>
      </c>
      <c r="O165" s="58"/>
      <c r="P165" s="158">
        <f t="shared" si="1"/>
        <v>0</v>
      </c>
      <c r="Q165" s="158">
        <v>0</v>
      </c>
      <c r="R165" s="158">
        <f t="shared" si="2"/>
        <v>0</v>
      </c>
      <c r="S165" s="158">
        <v>0</v>
      </c>
      <c r="T165" s="159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489</v>
      </c>
      <c r="AT165" s="160" t="s">
        <v>147</v>
      </c>
      <c r="AU165" s="160" t="s">
        <v>152</v>
      </c>
      <c r="AY165" s="14" t="s">
        <v>144</v>
      </c>
      <c r="BE165" s="161">
        <f t="shared" si="4"/>
        <v>0</v>
      </c>
      <c r="BF165" s="161">
        <f t="shared" si="5"/>
        <v>0</v>
      </c>
      <c r="BG165" s="161">
        <f t="shared" si="6"/>
        <v>0</v>
      </c>
      <c r="BH165" s="161">
        <f t="shared" si="7"/>
        <v>0</v>
      </c>
      <c r="BI165" s="161">
        <f t="shared" si="8"/>
        <v>0</v>
      </c>
      <c r="BJ165" s="14" t="s">
        <v>152</v>
      </c>
      <c r="BK165" s="161">
        <f t="shared" si="9"/>
        <v>0</v>
      </c>
      <c r="BL165" s="14" t="s">
        <v>489</v>
      </c>
      <c r="BM165" s="160" t="s">
        <v>1266</v>
      </c>
    </row>
    <row r="166" spans="1:65" s="2" customFormat="1" ht="16.5" customHeight="1">
      <c r="A166" s="29"/>
      <c r="B166" s="147"/>
      <c r="C166" s="148" t="s">
        <v>457</v>
      </c>
      <c r="D166" s="148" t="s">
        <v>147</v>
      </c>
      <c r="E166" s="149" t="s">
        <v>1267</v>
      </c>
      <c r="F166" s="150" t="s">
        <v>1268</v>
      </c>
      <c r="G166" s="151" t="s">
        <v>271</v>
      </c>
      <c r="H166" s="153"/>
      <c r="I166" s="153"/>
      <c r="J166" s="154">
        <f t="shared" si="0"/>
        <v>0</v>
      </c>
      <c r="K166" s="155"/>
      <c r="L166" s="30"/>
      <c r="M166" s="156" t="s">
        <v>1</v>
      </c>
      <c r="N166" s="157" t="s">
        <v>42</v>
      </c>
      <c r="O166" s="58"/>
      <c r="P166" s="158">
        <f t="shared" si="1"/>
        <v>0</v>
      </c>
      <c r="Q166" s="158">
        <v>0</v>
      </c>
      <c r="R166" s="158">
        <f t="shared" si="2"/>
        <v>0</v>
      </c>
      <c r="S166" s="158">
        <v>0</v>
      </c>
      <c r="T166" s="159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1065</v>
      </c>
      <c r="AT166" s="160" t="s">
        <v>147</v>
      </c>
      <c r="AU166" s="160" t="s">
        <v>152</v>
      </c>
      <c r="AY166" s="14" t="s">
        <v>144</v>
      </c>
      <c r="BE166" s="161">
        <f t="shared" si="4"/>
        <v>0</v>
      </c>
      <c r="BF166" s="161">
        <f t="shared" si="5"/>
        <v>0</v>
      </c>
      <c r="BG166" s="161">
        <f t="shared" si="6"/>
        <v>0</v>
      </c>
      <c r="BH166" s="161">
        <f t="shared" si="7"/>
        <v>0</v>
      </c>
      <c r="BI166" s="161">
        <f t="shared" si="8"/>
        <v>0</v>
      </c>
      <c r="BJ166" s="14" t="s">
        <v>152</v>
      </c>
      <c r="BK166" s="161">
        <f t="shared" si="9"/>
        <v>0</v>
      </c>
      <c r="BL166" s="14" t="s">
        <v>1065</v>
      </c>
      <c r="BM166" s="160" t="s">
        <v>1269</v>
      </c>
    </row>
    <row r="167" spans="1:65" s="2" customFormat="1" ht="16.5" customHeight="1">
      <c r="A167" s="29"/>
      <c r="B167" s="147"/>
      <c r="C167" s="148" t="s">
        <v>461</v>
      </c>
      <c r="D167" s="148" t="s">
        <v>147</v>
      </c>
      <c r="E167" s="149" t="s">
        <v>1270</v>
      </c>
      <c r="F167" s="150" t="s">
        <v>1271</v>
      </c>
      <c r="G167" s="151" t="s">
        <v>271</v>
      </c>
      <c r="H167" s="153"/>
      <c r="I167" s="153"/>
      <c r="J167" s="154">
        <f t="shared" si="0"/>
        <v>0</v>
      </c>
      <c r="K167" s="155"/>
      <c r="L167" s="30"/>
      <c r="M167" s="156" t="s">
        <v>1</v>
      </c>
      <c r="N167" s="157" t="s">
        <v>42</v>
      </c>
      <c r="O167" s="58"/>
      <c r="P167" s="158">
        <f t="shared" si="1"/>
        <v>0</v>
      </c>
      <c r="Q167" s="158">
        <v>0</v>
      </c>
      <c r="R167" s="158">
        <f t="shared" si="2"/>
        <v>0</v>
      </c>
      <c r="S167" s="158">
        <v>0</v>
      </c>
      <c r="T167" s="159">
        <f t="shared" si="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489</v>
      </c>
      <c r="AT167" s="160" t="s">
        <v>147</v>
      </c>
      <c r="AU167" s="160" t="s">
        <v>152</v>
      </c>
      <c r="AY167" s="14" t="s">
        <v>144</v>
      </c>
      <c r="BE167" s="161">
        <f t="shared" si="4"/>
        <v>0</v>
      </c>
      <c r="BF167" s="161">
        <f t="shared" si="5"/>
        <v>0</v>
      </c>
      <c r="BG167" s="161">
        <f t="shared" si="6"/>
        <v>0</v>
      </c>
      <c r="BH167" s="161">
        <f t="shared" si="7"/>
        <v>0</v>
      </c>
      <c r="BI167" s="161">
        <f t="shared" si="8"/>
        <v>0</v>
      </c>
      <c r="BJ167" s="14" t="s">
        <v>152</v>
      </c>
      <c r="BK167" s="161">
        <f t="shared" si="9"/>
        <v>0</v>
      </c>
      <c r="BL167" s="14" t="s">
        <v>489</v>
      </c>
      <c r="BM167" s="160" t="s">
        <v>1272</v>
      </c>
    </row>
    <row r="168" spans="1:65" s="12" customFormat="1" ht="25.9" customHeight="1">
      <c r="B168" s="134"/>
      <c r="D168" s="135" t="s">
        <v>75</v>
      </c>
      <c r="E168" s="136" t="s">
        <v>1273</v>
      </c>
      <c r="F168" s="136" t="s">
        <v>1274</v>
      </c>
      <c r="I168" s="137"/>
      <c r="J168" s="138">
        <f>BK168</f>
        <v>0</v>
      </c>
      <c r="L168" s="134"/>
      <c r="M168" s="139"/>
      <c r="N168" s="140"/>
      <c r="O168" s="140"/>
      <c r="P168" s="141">
        <f>SUM(P169:P172)</f>
        <v>0</v>
      </c>
      <c r="Q168" s="140"/>
      <c r="R168" s="141">
        <f>SUM(R169:R172)</f>
        <v>0</v>
      </c>
      <c r="S168" s="140"/>
      <c r="T168" s="142">
        <f>SUM(T169:T172)</f>
        <v>0</v>
      </c>
      <c r="AR168" s="135" t="s">
        <v>151</v>
      </c>
      <c r="AT168" s="143" t="s">
        <v>75</v>
      </c>
      <c r="AU168" s="143" t="s">
        <v>76</v>
      </c>
      <c r="AY168" s="135" t="s">
        <v>144</v>
      </c>
      <c r="BK168" s="144">
        <f>SUM(BK169:BK172)</f>
        <v>0</v>
      </c>
    </row>
    <row r="169" spans="1:65" s="2" customFormat="1" ht="16.5" customHeight="1">
      <c r="A169" s="29"/>
      <c r="B169" s="147"/>
      <c r="C169" s="148" t="s">
        <v>465</v>
      </c>
      <c r="D169" s="148" t="s">
        <v>147</v>
      </c>
      <c r="E169" s="149" t="s">
        <v>1124</v>
      </c>
      <c r="F169" s="150" t="s">
        <v>1275</v>
      </c>
      <c r="G169" s="151" t="s">
        <v>731</v>
      </c>
      <c r="H169" s="152">
        <v>24</v>
      </c>
      <c r="I169" s="153"/>
      <c r="J169" s="154">
        <f>ROUND(I169*H169,2)</f>
        <v>0</v>
      </c>
      <c r="K169" s="155"/>
      <c r="L169" s="30"/>
      <c r="M169" s="156" t="s">
        <v>1</v>
      </c>
      <c r="N169" s="157" t="s">
        <v>42</v>
      </c>
      <c r="O169" s="58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1276</v>
      </c>
      <c r="AT169" s="160" t="s">
        <v>147</v>
      </c>
      <c r="AU169" s="160" t="s">
        <v>84</v>
      </c>
      <c r="AY169" s="14" t="s">
        <v>144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4" t="s">
        <v>152</v>
      </c>
      <c r="BK169" s="161">
        <f>ROUND(I169*H169,2)</f>
        <v>0</v>
      </c>
      <c r="BL169" s="14" t="s">
        <v>1276</v>
      </c>
      <c r="BM169" s="160" t="s">
        <v>1277</v>
      </c>
    </row>
    <row r="170" spans="1:65" s="2" customFormat="1" ht="16.5" customHeight="1">
      <c r="A170" s="29"/>
      <c r="B170" s="147"/>
      <c r="C170" s="148" t="s">
        <v>469</v>
      </c>
      <c r="D170" s="148" t="s">
        <v>147</v>
      </c>
      <c r="E170" s="149" t="s">
        <v>1119</v>
      </c>
      <c r="F170" s="150" t="s">
        <v>1278</v>
      </c>
      <c r="G170" s="151" t="s">
        <v>731</v>
      </c>
      <c r="H170" s="152">
        <v>12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42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1276</v>
      </c>
      <c r="AT170" s="160" t="s">
        <v>147</v>
      </c>
      <c r="AU170" s="160" t="s">
        <v>84</v>
      </c>
      <c r="AY170" s="14" t="s">
        <v>144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152</v>
      </c>
      <c r="BK170" s="161">
        <f>ROUND(I170*H170,2)</f>
        <v>0</v>
      </c>
      <c r="BL170" s="14" t="s">
        <v>1276</v>
      </c>
      <c r="BM170" s="160" t="s">
        <v>1279</v>
      </c>
    </row>
    <row r="171" spans="1:65" s="2" customFormat="1" ht="16.5" customHeight="1">
      <c r="A171" s="29"/>
      <c r="B171" s="147"/>
      <c r="C171" s="148" t="s">
        <v>473</v>
      </c>
      <c r="D171" s="148" t="s">
        <v>147</v>
      </c>
      <c r="E171" s="149" t="s">
        <v>1280</v>
      </c>
      <c r="F171" s="150" t="s">
        <v>1281</v>
      </c>
      <c r="G171" s="151" t="s">
        <v>731</v>
      </c>
      <c r="H171" s="152">
        <v>12</v>
      </c>
      <c r="I171" s="153"/>
      <c r="J171" s="154">
        <f>ROUND(I171*H171,2)</f>
        <v>0</v>
      </c>
      <c r="K171" s="155"/>
      <c r="L171" s="30"/>
      <c r="M171" s="156" t="s">
        <v>1</v>
      </c>
      <c r="N171" s="157" t="s">
        <v>42</v>
      </c>
      <c r="O171" s="58"/>
      <c r="P171" s="158">
        <f>O171*H171</f>
        <v>0</v>
      </c>
      <c r="Q171" s="158">
        <v>0</v>
      </c>
      <c r="R171" s="158">
        <f>Q171*H171</f>
        <v>0</v>
      </c>
      <c r="S171" s="158">
        <v>0</v>
      </c>
      <c r="T171" s="159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1276</v>
      </c>
      <c r="AT171" s="160" t="s">
        <v>147</v>
      </c>
      <c r="AU171" s="160" t="s">
        <v>84</v>
      </c>
      <c r="AY171" s="14" t="s">
        <v>144</v>
      </c>
      <c r="BE171" s="161">
        <f>IF(N171="základná",J171,0)</f>
        <v>0</v>
      </c>
      <c r="BF171" s="161">
        <f>IF(N171="znížená",J171,0)</f>
        <v>0</v>
      </c>
      <c r="BG171" s="161">
        <f>IF(N171="zákl. prenesená",J171,0)</f>
        <v>0</v>
      </c>
      <c r="BH171" s="161">
        <f>IF(N171="zníž. prenesená",J171,0)</f>
        <v>0</v>
      </c>
      <c r="BI171" s="161">
        <f>IF(N171="nulová",J171,0)</f>
        <v>0</v>
      </c>
      <c r="BJ171" s="14" t="s">
        <v>152</v>
      </c>
      <c r="BK171" s="161">
        <f>ROUND(I171*H171,2)</f>
        <v>0</v>
      </c>
      <c r="BL171" s="14" t="s">
        <v>1276</v>
      </c>
      <c r="BM171" s="160" t="s">
        <v>1282</v>
      </c>
    </row>
    <row r="172" spans="1:65" s="2" customFormat="1" ht="16.5" customHeight="1">
      <c r="A172" s="29"/>
      <c r="B172" s="147"/>
      <c r="C172" s="148" t="s">
        <v>477</v>
      </c>
      <c r="D172" s="148" t="s">
        <v>147</v>
      </c>
      <c r="E172" s="149" t="s">
        <v>1283</v>
      </c>
      <c r="F172" s="150" t="s">
        <v>1284</v>
      </c>
      <c r="G172" s="151" t="s">
        <v>731</v>
      </c>
      <c r="H172" s="152">
        <v>12</v>
      </c>
      <c r="I172" s="153"/>
      <c r="J172" s="154">
        <f>ROUND(I172*H172,2)</f>
        <v>0</v>
      </c>
      <c r="K172" s="155"/>
      <c r="L172" s="30"/>
      <c r="M172" s="173" t="s">
        <v>1</v>
      </c>
      <c r="N172" s="174" t="s">
        <v>42</v>
      </c>
      <c r="O172" s="175"/>
      <c r="P172" s="176">
        <f>O172*H172</f>
        <v>0</v>
      </c>
      <c r="Q172" s="176">
        <v>0</v>
      </c>
      <c r="R172" s="176">
        <f>Q172*H172</f>
        <v>0</v>
      </c>
      <c r="S172" s="176">
        <v>0</v>
      </c>
      <c r="T172" s="177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1276</v>
      </c>
      <c r="AT172" s="160" t="s">
        <v>147</v>
      </c>
      <c r="AU172" s="160" t="s">
        <v>84</v>
      </c>
      <c r="AY172" s="14" t="s">
        <v>144</v>
      </c>
      <c r="BE172" s="161">
        <f>IF(N172="základná",J172,0)</f>
        <v>0</v>
      </c>
      <c r="BF172" s="161">
        <f>IF(N172="znížená",J172,0)</f>
        <v>0</v>
      </c>
      <c r="BG172" s="161">
        <f>IF(N172="zákl. prenesená",J172,0)</f>
        <v>0</v>
      </c>
      <c r="BH172" s="161">
        <f>IF(N172="zníž. prenesená",J172,0)</f>
        <v>0</v>
      </c>
      <c r="BI172" s="161">
        <f>IF(N172="nulová",J172,0)</f>
        <v>0</v>
      </c>
      <c r="BJ172" s="14" t="s">
        <v>152</v>
      </c>
      <c r="BK172" s="161">
        <f>ROUND(I172*H172,2)</f>
        <v>0</v>
      </c>
      <c r="BL172" s="14" t="s">
        <v>1276</v>
      </c>
      <c r="BM172" s="160" t="s">
        <v>1285</v>
      </c>
    </row>
    <row r="173" spans="1:65" s="2" customFormat="1" ht="6.95" customHeight="1">
      <c r="A173" s="29"/>
      <c r="B173" s="47"/>
      <c r="C173" s="48"/>
      <c r="D173" s="48"/>
      <c r="E173" s="48"/>
      <c r="F173" s="48"/>
      <c r="G173" s="48"/>
      <c r="H173" s="48"/>
      <c r="I173" s="48"/>
      <c r="J173" s="48"/>
      <c r="K173" s="48"/>
      <c r="L173" s="30"/>
      <c r="M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</row>
  </sheetData>
  <autoFilter ref="C118:K172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4" t="s">
        <v>106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116</v>
      </c>
      <c r="L4" s="17"/>
      <c r="M4" s="9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Modernizácia obecného úradu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117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4" t="s">
        <v>1286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16. 2. 2022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190"/>
      <c r="G18" s="190"/>
      <c r="H18" s="19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1132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195" t="s">
        <v>1</v>
      </c>
      <c r="F27" s="195"/>
      <c r="G27" s="195"/>
      <c r="H27" s="19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36</v>
      </c>
      <c r="E30" s="29"/>
      <c r="F30" s="29"/>
      <c r="G30" s="29"/>
      <c r="H30" s="29"/>
      <c r="I30" s="29"/>
      <c r="J30" s="71">
        <f>ROUND(J118,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40</v>
      </c>
      <c r="E33" s="35" t="s">
        <v>41</v>
      </c>
      <c r="F33" s="99">
        <f>ROUND((SUM(BE118:BE131)),  2)</f>
        <v>0</v>
      </c>
      <c r="G33" s="100"/>
      <c r="H33" s="100"/>
      <c r="I33" s="101">
        <v>0.2</v>
      </c>
      <c r="J33" s="99">
        <f>ROUND(((SUM(BE118:BE131))*I33),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42</v>
      </c>
      <c r="F34" s="99">
        <f>ROUND((SUM(BF118:BF131)),  2)</f>
        <v>0</v>
      </c>
      <c r="G34" s="100"/>
      <c r="H34" s="100"/>
      <c r="I34" s="101">
        <v>0.2</v>
      </c>
      <c r="J34" s="99">
        <f>ROUND(((SUM(BF118:BF131))*I34),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102">
        <f>ROUND((SUM(BG118:BG131)),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44</v>
      </c>
      <c r="F36" s="102">
        <f>ROUND((SUM(BH118:BH131)),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45</v>
      </c>
      <c r="F37" s="99">
        <f>ROUND((SUM(BI118:BI131)),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46</v>
      </c>
      <c r="E39" s="60"/>
      <c r="F39" s="60"/>
      <c r="G39" s="106" t="s">
        <v>47</v>
      </c>
      <c r="H39" s="107" t="s">
        <v>48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10" t="s">
        <v>52</v>
      </c>
      <c r="G61" s="45" t="s">
        <v>51</v>
      </c>
      <c r="H61" s="32"/>
      <c r="I61" s="32"/>
      <c r="J61" s="111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10" t="s">
        <v>52</v>
      </c>
      <c r="G76" s="45" t="s">
        <v>51</v>
      </c>
      <c r="H76" s="32"/>
      <c r="I76" s="32"/>
      <c r="J76" s="111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119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2" t="str">
        <f>E7</f>
        <v>Modernizácia obecného úradu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4" t="str">
        <f>E9</f>
        <v>08 - Doplnenie rozvádzača R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Kvetoslavov 258</v>
      </c>
      <c r="G89" s="29"/>
      <c r="H89" s="29"/>
      <c r="I89" s="24" t="s">
        <v>21</v>
      </c>
      <c r="J89" s="55" t="str">
        <f>IF(J12="","",J12)</f>
        <v>16. 2. 2022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.15" customHeight="1">
      <c r="A91" s="29"/>
      <c r="B91" s="30"/>
      <c r="C91" s="24" t="s">
        <v>23</v>
      </c>
      <c r="D91" s="29"/>
      <c r="E91" s="29"/>
      <c r="F91" s="22" t="str">
        <f>E15</f>
        <v>Obec Kvetoslavov, 930 41 Kvetoslavov</v>
      </c>
      <c r="G91" s="29"/>
      <c r="H91" s="29"/>
      <c r="I91" s="24" t="s">
        <v>29</v>
      </c>
      <c r="J91" s="27" t="str">
        <f>E21</f>
        <v>navrhovanieSTAVIEB, Bernolákova č. 4, Senec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DUSAN RABEK aut. ing.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120</v>
      </c>
      <c r="D94" s="104"/>
      <c r="E94" s="104"/>
      <c r="F94" s="104"/>
      <c r="G94" s="104"/>
      <c r="H94" s="104"/>
      <c r="I94" s="104"/>
      <c r="J94" s="113" t="s">
        <v>121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122</v>
      </c>
      <c r="D96" s="29"/>
      <c r="E96" s="29"/>
      <c r="F96" s="29"/>
      <c r="G96" s="29"/>
      <c r="H96" s="29"/>
      <c r="I96" s="29"/>
      <c r="J96" s="71">
        <f>J118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123</v>
      </c>
    </row>
    <row r="97" spans="1:31" s="9" customFormat="1" ht="24.95" customHeight="1">
      <c r="B97" s="115"/>
      <c r="D97" s="116" t="s">
        <v>307</v>
      </c>
      <c r="E97" s="117"/>
      <c r="F97" s="117"/>
      <c r="G97" s="117"/>
      <c r="H97" s="117"/>
      <c r="I97" s="117"/>
      <c r="J97" s="118">
        <f>J119</f>
        <v>0</v>
      </c>
      <c r="L97" s="115"/>
    </row>
    <row r="98" spans="1:31" s="10" customFormat="1" ht="19.899999999999999" customHeight="1">
      <c r="B98" s="119"/>
      <c r="D98" s="120" t="s">
        <v>308</v>
      </c>
      <c r="E98" s="121"/>
      <c r="F98" s="121"/>
      <c r="G98" s="121"/>
      <c r="H98" s="121"/>
      <c r="I98" s="121"/>
      <c r="J98" s="122">
        <f>J120</f>
        <v>0</v>
      </c>
      <c r="L98" s="119"/>
    </row>
    <row r="99" spans="1:31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>
      <c r="A104" s="29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>
      <c r="A105" s="29"/>
      <c r="B105" s="30"/>
      <c r="C105" s="18" t="s">
        <v>130</v>
      </c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15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22" t="str">
        <f>E7</f>
        <v>Modernizácia obecného úradu</v>
      </c>
      <c r="F108" s="223"/>
      <c r="G108" s="223"/>
      <c r="H108" s="223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117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184" t="str">
        <f>E9</f>
        <v>08 - Doplnenie rozvádzača R</v>
      </c>
      <c r="F110" s="224"/>
      <c r="G110" s="224"/>
      <c r="H110" s="224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19</v>
      </c>
      <c r="D112" s="29"/>
      <c r="E112" s="29"/>
      <c r="F112" s="22" t="str">
        <f>F12</f>
        <v>Kvetoslavov 258</v>
      </c>
      <c r="G112" s="29"/>
      <c r="H112" s="29"/>
      <c r="I112" s="24" t="s">
        <v>21</v>
      </c>
      <c r="J112" s="55" t="str">
        <f>IF(J12="","",J12)</f>
        <v>16. 2. 2022</v>
      </c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40.15" customHeight="1">
      <c r="A114" s="29"/>
      <c r="B114" s="30"/>
      <c r="C114" s="24" t="s">
        <v>23</v>
      </c>
      <c r="D114" s="29"/>
      <c r="E114" s="29"/>
      <c r="F114" s="22" t="str">
        <f>E15</f>
        <v>Obec Kvetoslavov, 930 41 Kvetoslavov</v>
      </c>
      <c r="G114" s="29"/>
      <c r="H114" s="29"/>
      <c r="I114" s="24" t="s">
        <v>29</v>
      </c>
      <c r="J114" s="27" t="str">
        <f>E21</f>
        <v>navrhovanieSTAVIEB, Bernolákova č. 4, Senec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5.7" customHeight="1">
      <c r="A115" s="29"/>
      <c r="B115" s="30"/>
      <c r="C115" s="24" t="s">
        <v>27</v>
      </c>
      <c r="D115" s="29"/>
      <c r="E115" s="29"/>
      <c r="F115" s="22" t="str">
        <f>IF(E18="","",E18)</f>
        <v>Vyplň údaj</v>
      </c>
      <c r="G115" s="29"/>
      <c r="H115" s="29"/>
      <c r="I115" s="24" t="s">
        <v>32</v>
      </c>
      <c r="J115" s="27" t="str">
        <f>E24</f>
        <v>DUSAN RABEK aut. ing.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23"/>
      <c r="B117" s="124"/>
      <c r="C117" s="125" t="s">
        <v>131</v>
      </c>
      <c r="D117" s="126" t="s">
        <v>61</v>
      </c>
      <c r="E117" s="126" t="s">
        <v>57</v>
      </c>
      <c r="F117" s="126" t="s">
        <v>58</v>
      </c>
      <c r="G117" s="126" t="s">
        <v>132</v>
      </c>
      <c r="H117" s="126" t="s">
        <v>133</v>
      </c>
      <c r="I117" s="126" t="s">
        <v>134</v>
      </c>
      <c r="J117" s="127" t="s">
        <v>121</v>
      </c>
      <c r="K117" s="128" t="s">
        <v>135</v>
      </c>
      <c r="L117" s="129"/>
      <c r="M117" s="62" t="s">
        <v>1</v>
      </c>
      <c r="N117" s="63" t="s">
        <v>40</v>
      </c>
      <c r="O117" s="63" t="s">
        <v>136</v>
      </c>
      <c r="P117" s="63" t="s">
        <v>137</v>
      </c>
      <c r="Q117" s="63" t="s">
        <v>138</v>
      </c>
      <c r="R117" s="63" t="s">
        <v>139</v>
      </c>
      <c r="S117" s="63" t="s">
        <v>140</v>
      </c>
      <c r="T117" s="64" t="s">
        <v>141</v>
      </c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</row>
    <row r="118" spans="1:65" s="2" customFormat="1" ht="22.9" customHeight="1">
      <c r="A118" s="29"/>
      <c r="B118" s="30"/>
      <c r="C118" s="69" t="s">
        <v>122</v>
      </c>
      <c r="D118" s="29"/>
      <c r="E118" s="29"/>
      <c r="F118" s="29"/>
      <c r="G118" s="29"/>
      <c r="H118" s="29"/>
      <c r="I118" s="29"/>
      <c r="J118" s="130">
        <f>BK118</f>
        <v>0</v>
      </c>
      <c r="K118" s="29"/>
      <c r="L118" s="30"/>
      <c r="M118" s="65"/>
      <c r="N118" s="56"/>
      <c r="O118" s="66"/>
      <c r="P118" s="131">
        <f>P119</f>
        <v>0</v>
      </c>
      <c r="Q118" s="66"/>
      <c r="R118" s="131">
        <f>R119</f>
        <v>2.1069999999999999E-3</v>
      </c>
      <c r="S118" s="66"/>
      <c r="T118" s="132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75</v>
      </c>
      <c r="AU118" s="14" t="s">
        <v>123</v>
      </c>
      <c r="BK118" s="133">
        <f>BK119</f>
        <v>0</v>
      </c>
    </row>
    <row r="119" spans="1:65" s="12" customFormat="1" ht="25.9" customHeight="1">
      <c r="B119" s="134"/>
      <c r="D119" s="135" t="s">
        <v>75</v>
      </c>
      <c r="E119" s="136" t="s">
        <v>263</v>
      </c>
      <c r="F119" s="136" t="s">
        <v>483</v>
      </c>
      <c r="I119" s="137"/>
      <c r="J119" s="138">
        <f>BK119</f>
        <v>0</v>
      </c>
      <c r="L119" s="134"/>
      <c r="M119" s="139"/>
      <c r="N119" s="140"/>
      <c r="O119" s="140"/>
      <c r="P119" s="141">
        <f>P120</f>
        <v>0</v>
      </c>
      <c r="Q119" s="140"/>
      <c r="R119" s="141">
        <f>R120</f>
        <v>2.1069999999999999E-3</v>
      </c>
      <c r="S119" s="140"/>
      <c r="T119" s="142">
        <f>T120</f>
        <v>0</v>
      </c>
      <c r="AR119" s="135" t="s">
        <v>157</v>
      </c>
      <c r="AT119" s="143" t="s">
        <v>75</v>
      </c>
      <c r="AU119" s="143" t="s">
        <v>76</v>
      </c>
      <c r="AY119" s="135" t="s">
        <v>144</v>
      </c>
      <c r="BK119" s="144">
        <f>BK120</f>
        <v>0</v>
      </c>
    </row>
    <row r="120" spans="1:65" s="12" customFormat="1" ht="22.9" customHeight="1">
      <c r="B120" s="134"/>
      <c r="D120" s="135" t="s">
        <v>75</v>
      </c>
      <c r="E120" s="145" t="s">
        <v>484</v>
      </c>
      <c r="F120" s="145" t="s">
        <v>485</v>
      </c>
      <c r="I120" s="137"/>
      <c r="J120" s="146">
        <f>BK120</f>
        <v>0</v>
      </c>
      <c r="L120" s="134"/>
      <c r="M120" s="139"/>
      <c r="N120" s="140"/>
      <c r="O120" s="140"/>
      <c r="P120" s="141">
        <f>SUM(P121:P131)</f>
        <v>0</v>
      </c>
      <c r="Q120" s="140"/>
      <c r="R120" s="141">
        <f>SUM(R121:R131)</f>
        <v>2.1069999999999999E-3</v>
      </c>
      <c r="S120" s="140"/>
      <c r="T120" s="142">
        <f>SUM(T121:T131)</f>
        <v>0</v>
      </c>
      <c r="AR120" s="135" t="s">
        <v>157</v>
      </c>
      <c r="AT120" s="143" t="s">
        <v>75</v>
      </c>
      <c r="AU120" s="143" t="s">
        <v>84</v>
      </c>
      <c r="AY120" s="135" t="s">
        <v>144</v>
      </c>
      <c r="BK120" s="144">
        <f>SUM(BK121:BK131)</f>
        <v>0</v>
      </c>
    </row>
    <row r="121" spans="1:65" s="2" customFormat="1" ht="16.5" customHeight="1">
      <c r="A121" s="29"/>
      <c r="B121" s="147"/>
      <c r="C121" s="148" t="s">
        <v>84</v>
      </c>
      <c r="D121" s="148" t="s">
        <v>147</v>
      </c>
      <c r="E121" s="149" t="s">
        <v>1287</v>
      </c>
      <c r="F121" s="150" t="s">
        <v>1288</v>
      </c>
      <c r="G121" s="151" t="s">
        <v>260</v>
      </c>
      <c r="H121" s="152">
        <v>4</v>
      </c>
      <c r="I121" s="153"/>
      <c r="J121" s="154">
        <f t="shared" ref="J121:J131" si="0">ROUND(I121*H121,2)</f>
        <v>0</v>
      </c>
      <c r="K121" s="155"/>
      <c r="L121" s="30"/>
      <c r="M121" s="156" t="s">
        <v>1</v>
      </c>
      <c r="N121" s="157" t="s">
        <v>42</v>
      </c>
      <c r="O121" s="58"/>
      <c r="P121" s="158">
        <f t="shared" ref="P121:P131" si="1">O121*H121</f>
        <v>0</v>
      </c>
      <c r="Q121" s="158">
        <v>0</v>
      </c>
      <c r="R121" s="158">
        <f t="shared" ref="R121:R131" si="2">Q121*H121</f>
        <v>0</v>
      </c>
      <c r="S121" s="158">
        <v>0</v>
      </c>
      <c r="T121" s="159">
        <f t="shared" ref="T121:T131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0" t="s">
        <v>489</v>
      </c>
      <c r="AT121" s="160" t="s">
        <v>147</v>
      </c>
      <c r="AU121" s="160" t="s">
        <v>152</v>
      </c>
      <c r="AY121" s="14" t="s">
        <v>144</v>
      </c>
      <c r="BE121" s="161">
        <f t="shared" ref="BE121:BE131" si="4">IF(N121="základná",J121,0)</f>
        <v>0</v>
      </c>
      <c r="BF121" s="161">
        <f t="shared" ref="BF121:BF131" si="5">IF(N121="znížená",J121,0)</f>
        <v>0</v>
      </c>
      <c r="BG121" s="161">
        <f t="shared" ref="BG121:BG131" si="6">IF(N121="zákl. prenesená",J121,0)</f>
        <v>0</v>
      </c>
      <c r="BH121" s="161">
        <f t="shared" ref="BH121:BH131" si="7">IF(N121="zníž. prenesená",J121,0)</f>
        <v>0</v>
      </c>
      <c r="BI121" s="161">
        <f t="shared" ref="BI121:BI131" si="8">IF(N121="nulová",J121,0)</f>
        <v>0</v>
      </c>
      <c r="BJ121" s="14" t="s">
        <v>152</v>
      </c>
      <c r="BK121" s="161">
        <f t="shared" ref="BK121:BK131" si="9">ROUND(I121*H121,2)</f>
        <v>0</v>
      </c>
      <c r="BL121" s="14" t="s">
        <v>489</v>
      </c>
      <c r="BM121" s="160" t="s">
        <v>1289</v>
      </c>
    </row>
    <row r="122" spans="1:65" s="2" customFormat="1" ht="24.2" customHeight="1">
      <c r="A122" s="29"/>
      <c r="B122" s="147"/>
      <c r="C122" s="162" t="s">
        <v>152</v>
      </c>
      <c r="D122" s="162" t="s">
        <v>263</v>
      </c>
      <c r="E122" s="163" t="s">
        <v>1290</v>
      </c>
      <c r="F122" s="164" t="s">
        <v>1291</v>
      </c>
      <c r="G122" s="165" t="s">
        <v>260</v>
      </c>
      <c r="H122" s="166">
        <v>2</v>
      </c>
      <c r="I122" s="167"/>
      <c r="J122" s="168">
        <f t="shared" si="0"/>
        <v>0</v>
      </c>
      <c r="K122" s="169"/>
      <c r="L122" s="170"/>
      <c r="M122" s="171" t="s">
        <v>1</v>
      </c>
      <c r="N122" s="172" t="s">
        <v>42</v>
      </c>
      <c r="O122" s="58"/>
      <c r="P122" s="158">
        <f t="shared" si="1"/>
        <v>0</v>
      </c>
      <c r="Q122" s="158">
        <v>1.4999999999999999E-4</v>
      </c>
      <c r="R122" s="158">
        <f t="shared" si="2"/>
        <v>2.9999999999999997E-4</v>
      </c>
      <c r="S122" s="158">
        <v>0</v>
      </c>
      <c r="T122" s="15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1193</v>
      </c>
      <c r="AT122" s="160" t="s">
        <v>263</v>
      </c>
      <c r="AU122" s="160" t="s">
        <v>152</v>
      </c>
      <c r="AY122" s="14" t="s">
        <v>144</v>
      </c>
      <c r="BE122" s="161">
        <f t="shared" si="4"/>
        <v>0</v>
      </c>
      <c r="BF122" s="161">
        <f t="shared" si="5"/>
        <v>0</v>
      </c>
      <c r="BG122" s="161">
        <f t="shared" si="6"/>
        <v>0</v>
      </c>
      <c r="BH122" s="161">
        <f t="shared" si="7"/>
        <v>0</v>
      </c>
      <c r="BI122" s="161">
        <f t="shared" si="8"/>
        <v>0</v>
      </c>
      <c r="BJ122" s="14" t="s">
        <v>152</v>
      </c>
      <c r="BK122" s="161">
        <f t="shared" si="9"/>
        <v>0</v>
      </c>
      <c r="BL122" s="14" t="s">
        <v>489</v>
      </c>
      <c r="BM122" s="160" t="s">
        <v>1292</v>
      </c>
    </row>
    <row r="123" spans="1:65" s="2" customFormat="1" ht="24.2" customHeight="1">
      <c r="A123" s="29"/>
      <c r="B123" s="147"/>
      <c r="C123" s="162" t="s">
        <v>157</v>
      </c>
      <c r="D123" s="162" t="s">
        <v>263</v>
      </c>
      <c r="E123" s="163" t="s">
        <v>1293</v>
      </c>
      <c r="F123" s="164" t="s">
        <v>1294</v>
      </c>
      <c r="G123" s="165" t="s">
        <v>260</v>
      </c>
      <c r="H123" s="166">
        <v>2</v>
      </c>
      <c r="I123" s="167"/>
      <c r="J123" s="168">
        <f t="shared" si="0"/>
        <v>0</v>
      </c>
      <c r="K123" s="169"/>
      <c r="L123" s="170"/>
      <c r="M123" s="171" t="s">
        <v>1</v>
      </c>
      <c r="N123" s="172" t="s">
        <v>42</v>
      </c>
      <c r="O123" s="58"/>
      <c r="P123" s="158">
        <f t="shared" si="1"/>
        <v>0</v>
      </c>
      <c r="Q123" s="158">
        <v>1.4999999999999999E-4</v>
      </c>
      <c r="R123" s="158">
        <f t="shared" si="2"/>
        <v>2.9999999999999997E-4</v>
      </c>
      <c r="S123" s="158">
        <v>0</v>
      </c>
      <c r="T123" s="15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1193</v>
      </c>
      <c r="AT123" s="160" t="s">
        <v>263</v>
      </c>
      <c r="AU123" s="160" t="s">
        <v>152</v>
      </c>
      <c r="AY123" s="14" t="s">
        <v>144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152</v>
      </c>
      <c r="BK123" s="161">
        <f t="shared" si="9"/>
        <v>0</v>
      </c>
      <c r="BL123" s="14" t="s">
        <v>489</v>
      </c>
      <c r="BM123" s="160" t="s">
        <v>1295</v>
      </c>
    </row>
    <row r="124" spans="1:65" s="2" customFormat="1" ht="16.5" customHeight="1">
      <c r="A124" s="29"/>
      <c r="B124" s="147"/>
      <c r="C124" s="148" t="s">
        <v>151</v>
      </c>
      <c r="D124" s="148" t="s">
        <v>147</v>
      </c>
      <c r="E124" s="149" t="s">
        <v>1296</v>
      </c>
      <c r="F124" s="150" t="s">
        <v>1297</v>
      </c>
      <c r="G124" s="151" t="s">
        <v>260</v>
      </c>
      <c r="H124" s="152">
        <v>1</v>
      </c>
      <c r="I124" s="153"/>
      <c r="J124" s="154">
        <f t="shared" si="0"/>
        <v>0</v>
      </c>
      <c r="K124" s="155"/>
      <c r="L124" s="30"/>
      <c r="M124" s="156" t="s">
        <v>1</v>
      </c>
      <c r="N124" s="157" t="s">
        <v>42</v>
      </c>
      <c r="O124" s="58"/>
      <c r="P124" s="158">
        <f t="shared" si="1"/>
        <v>0</v>
      </c>
      <c r="Q124" s="158">
        <v>0</v>
      </c>
      <c r="R124" s="158">
        <f t="shared" si="2"/>
        <v>0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489</v>
      </c>
      <c r="AT124" s="160" t="s">
        <v>147</v>
      </c>
      <c r="AU124" s="160" t="s">
        <v>152</v>
      </c>
      <c r="AY124" s="14" t="s">
        <v>144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152</v>
      </c>
      <c r="BK124" s="161">
        <f t="shared" si="9"/>
        <v>0</v>
      </c>
      <c r="BL124" s="14" t="s">
        <v>489</v>
      </c>
      <c r="BM124" s="160" t="s">
        <v>1298</v>
      </c>
    </row>
    <row r="125" spans="1:65" s="2" customFormat="1" ht="16.5" customHeight="1">
      <c r="A125" s="29"/>
      <c r="B125" s="147"/>
      <c r="C125" s="162" t="s">
        <v>164</v>
      </c>
      <c r="D125" s="162" t="s">
        <v>263</v>
      </c>
      <c r="E125" s="163" t="s">
        <v>1299</v>
      </c>
      <c r="F125" s="164" t="s">
        <v>1300</v>
      </c>
      <c r="G125" s="165" t="s">
        <v>260</v>
      </c>
      <c r="H125" s="166">
        <v>1</v>
      </c>
      <c r="I125" s="167"/>
      <c r="J125" s="168">
        <f t="shared" si="0"/>
        <v>0</v>
      </c>
      <c r="K125" s="169"/>
      <c r="L125" s="170"/>
      <c r="M125" s="171" t="s">
        <v>1</v>
      </c>
      <c r="N125" s="172" t="s">
        <v>42</v>
      </c>
      <c r="O125" s="58"/>
      <c r="P125" s="158">
        <f t="shared" si="1"/>
        <v>0</v>
      </c>
      <c r="Q125" s="158">
        <v>3.6000000000000002E-4</v>
      </c>
      <c r="R125" s="158">
        <f t="shared" si="2"/>
        <v>3.6000000000000002E-4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1065</v>
      </c>
      <c r="AT125" s="160" t="s">
        <v>263</v>
      </c>
      <c r="AU125" s="160" t="s">
        <v>152</v>
      </c>
      <c r="AY125" s="14" t="s">
        <v>144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152</v>
      </c>
      <c r="BK125" s="161">
        <f t="shared" si="9"/>
        <v>0</v>
      </c>
      <c r="BL125" s="14" t="s">
        <v>1065</v>
      </c>
      <c r="BM125" s="160" t="s">
        <v>1301</v>
      </c>
    </row>
    <row r="126" spans="1:65" s="2" customFormat="1" ht="16.5" customHeight="1">
      <c r="A126" s="29"/>
      <c r="B126" s="147"/>
      <c r="C126" s="162" t="s">
        <v>145</v>
      </c>
      <c r="D126" s="162" t="s">
        <v>263</v>
      </c>
      <c r="E126" s="163" t="s">
        <v>1302</v>
      </c>
      <c r="F126" s="164" t="s">
        <v>1303</v>
      </c>
      <c r="G126" s="165" t="s">
        <v>260</v>
      </c>
      <c r="H126" s="166">
        <v>1</v>
      </c>
      <c r="I126" s="167"/>
      <c r="J126" s="168">
        <f t="shared" si="0"/>
        <v>0</v>
      </c>
      <c r="K126" s="169"/>
      <c r="L126" s="170"/>
      <c r="M126" s="171" t="s">
        <v>1</v>
      </c>
      <c r="N126" s="172" t="s">
        <v>42</v>
      </c>
      <c r="O126" s="58"/>
      <c r="P126" s="158">
        <f t="shared" si="1"/>
        <v>0</v>
      </c>
      <c r="Q126" s="158">
        <v>1.4999999999999999E-4</v>
      </c>
      <c r="R126" s="158">
        <f t="shared" si="2"/>
        <v>1.4999999999999999E-4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1193</v>
      </c>
      <c r="AT126" s="160" t="s">
        <v>263</v>
      </c>
      <c r="AU126" s="160" t="s">
        <v>152</v>
      </c>
      <c r="AY126" s="14" t="s">
        <v>144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152</v>
      </c>
      <c r="BK126" s="161">
        <f t="shared" si="9"/>
        <v>0</v>
      </c>
      <c r="BL126" s="14" t="s">
        <v>489</v>
      </c>
      <c r="BM126" s="160" t="s">
        <v>1304</v>
      </c>
    </row>
    <row r="127" spans="1:65" s="2" customFormat="1" ht="16.5" customHeight="1">
      <c r="A127" s="29"/>
      <c r="B127" s="147"/>
      <c r="C127" s="148" t="s">
        <v>171</v>
      </c>
      <c r="D127" s="148" t="s">
        <v>147</v>
      </c>
      <c r="E127" s="149" t="s">
        <v>1305</v>
      </c>
      <c r="F127" s="150" t="s">
        <v>1306</v>
      </c>
      <c r="G127" s="151" t="s">
        <v>260</v>
      </c>
      <c r="H127" s="152">
        <v>2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42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489</v>
      </c>
      <c r="AT127" s="160" t="s">
        <v>147</v>
      </c>
      <c r="AU127" s="160" t="s">
        <v>152</v>
      </c>
      <c r="AY127" s="14" t="s">
        <v>144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152</v>
      </c>
      <c r="BK127" s="161">
        <f t="shared" si="9"/>
        <v>0</v>
      </c>
      <c r="BL127" s="14" t="s">
        <v>489</v>
      </c>
      <c r="BM127" s="160" t="s">
        <v>1307</v>
      </c>
    </row>
    <row r="128" spans="1:65" s="2" customFormat="1" ht="33" customHeight="1">
      <c r="A128" s="29"/>
      <c r="B128" s="147"/>
      <c r="C128" s="162" t="s">
        <v>175</v>
      </c>
      <c r="D128" s="162" t="s">
        <v>263</v>
      </c>
      <c r="E128" s="163" t="s">
        <v>1308</v>
      </c>
      <c r="F128" s="164" t="s">
        <v>1309</v>
      </c>
      <c r="G128" s="165" t="s">
        <v>260</v>
      </c>
      <c r="H128" s="166">
        <v>1</v>
      </c>
      <c r="I128" s="167"/>
      <c r="J128" s="168">
        <f t="shared" si="0"/>
        <v>0</v>
      </c>
      <c r="K128" s="169"/>
      <c r="L128" s="170"/>
      <c r="M128" s="171" t="s">
        <v>1</v>
      </c>
      <c r="N128" s="172" t="s">
        <v>42</v>
      </c>
      <c r="O128" s="58"/>
      <c r="P128" s="158">
        <f t="shared" si="1"/>
        <v>0</v>
      </c>
      <c r="Q128" s="158">
        <v>4.46E-4</v>
      </c>
      <c r="R128" s="158">
        <f t="shared" si="2"/>
        <v>4.46E-4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1193</v>
      </c>
      <c r="AT128" s="160" t="s">
        <v>263</v>
      </c>
      <c r="AU128" s="160" t="s">
        <v>152</v>
      </c>
      <c r="AY128" s="14" t="s">
        <v>144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152</v>
      </c>
      <c r="BK128" s="161">
        <f t="shared" si="9"/>
        <v>0</v>
      </c>
      <c r="BL128" s="14" t="s">
        <v>489</v>
      </c>
      <c r="BM128" s="160" t="s">
        <v>1310</v>
      </c>
    </row>
    <row r="129" spans="1:65" s="2" customFormat="1" ht="33" customHeight="1">
      <c r="A129" s="29"/>
      <c r="B129" s="147"/>
      <c r="C129" s="162" t="s">
        <v>179</v>
      </c>
      <c r="D129" s="162" t="s">
        <v>263</v>
      </c>
      <c r="E129" s="163" t="s">
        <v>1311</v>
      </c>
      <c r="F129" s="164" t="s">
        <v>1312</v>
      </c>
      <c r="G129" s="165" t="s">
        <v>260</v>
      </c>
      <c r="H129" s="166">
        <v>1</v>
      </c>
      <c r="I129" s="167"/>
      <c r="J129" s="168">
        <f t="shared" si="0"/>
        <v>0</v>
      </c>
      <c r="K129" s="169"/>
      <c r="L129" s="170"/>
      <c r="M129" s="171" t="s">
        <v>1</v>
      </c>
      <c r="N129" s="172" t="s">
        <v>42</v>
      </c>
      <c r="O129" s="58"/>
      <c r="P129" s="158">
        <f t="shared" si="1"/>
        <v>0</v>
      </c>
      <c r="Q129" s="158">
        <v>4.8099999999999998E-4</v>
      </c>
      <c r="R129" s="158">
        <f t="shared" si="2"/>
        <v>4.8099999999999998E-4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1193</v>
      </c>
      <c r="AT129" s="160" t="s">
        <v>263</v>
      </c>
      <c r="AU129" s="160" t="s">
        <v>152</v>
      </c>
      <c r="AY129" s="14" t="s">
        <v>144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152</v>
      </c>
      <c r="BK129" s="161">
        <f t="shared" si="9"/>
        <v>0</v>
      </c>
      <c r="BL129" s="14" t="s">
        <v>489</v>
      </c>
      <c r="BM129" s="160" t="s">
        <v>1313</v>
      </c>
    </row>
    <row r="130" spans="1:65" s="2" customFormat="1" ht="24.2" customHeight="1">
      <c r="A130" s="29"/>
      <c r="B130" s="147"/>
      <c r="C130" s="148" t="s">
        <v>110</v>
      </c>
      <c r="D130" s="148" t="s">
        <v>147</v>
      </c>
      <c r="E130" s="149" t="s">
        <v>1314</v>
      </c>
      <c r="F130" s="150" t="s">
        <v>1315</v>
      </c>
      <c r="G130" s="151" t="s">
        <v>260</v>
      </c>
      <c r="H130" s="152">
        <v>1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42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489</v>
      </c>
      <c r="AT130" s="160" t="s">
        <v>147</v>
      </c>
      <c r="AU130" s="160" t="s">
        <v>152</v>
      </c>
      <c r="AY130" s="14" t="s">
        <v>144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152</v>
      </c>
      <c r="BK130" s="161">
        <f t="shared" si="9"/>
        <v>0</v>
      </c>
      <c r="BL130" s="14" t="s">
        <v>489</v>
      </c>
      <c r="BM130" s="160" t="s">
        <v>1316</v>
      </c>
    </row>
    <row r="131" spans="1:65" s="2" customFormat="1" ht="37.9" customHeight="1">
      <c r="A131" s="29"/>
      <c r="B131" s="147"/>
      <c r="C131" s="162" t="s">
        <v>113</v>
      </c>
      <c r="D131" s="162" t="s">
        <v>263</v>
      </c>
      <c r="E131" s="163" t="s">
        <v>1317</v>
      </c>
      <c r="F131" s="164" t="s">
        <v>1318</v>
      </c>
      <c r="G131" s="165" t="s">
        <v>260</v>
      </c>
      <c r="H131" s="166">
        <v>1</v>
      </c>
      <c r="I131" s="167"/>
      <c r="J131" s="168">
        <f t="shared" si="0"/>
        <v>0</v>
      </c>
      <c r="K131" s="169"/>
      <c r="L131" s="170"/>
      <c r="M131" s="178" t="s">
        <v>1</v>
      </c>
      <c r="N131" s="179" t="s">
        <v>42</v>
      </c>
      <c r="O131" s="175"/>
      <c r="P131" s="176">
        <f t="shared" si="1"/>
        <v>0</v>
      </c>
      <c r="Q131" s="176">
        <v>6.9999999999999994E-5</v>
      </c>
      <c r="R131" s="176">
        <f t="shared" si="2"/>
        <v>6.9999999999999994E-5</v>
      </c>
      <c r="S131" s="176">
        <v>0</v>
      </c>
      <c r="T131" s="177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1193</v>
      </c>
      <c r="AT131" s="160" t="s">
        <v>263</v>
      </c>
      <c r="AU131" s="160" t="s">
        <v>152</v>
      </c>
      <c r="AY131" s="14" t="s">
        <v>144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152</v>
      </c>
      <c r="BK131" s="161">
        <f t="shared" si="9"/>
        <v>0</v>
      </c>
      <c r="BL131" s="14" t="s">
        <v>489</v>
      </c>
      <c r="BM131" s="160" t="s">
        <v>1319</v>
      </c>
    </row>
    <row r="132" spans="1:65" s="2" customFormat="1" ht="6.95" customHeight="1">
      <c r="A132" s="29"/>
      <c r="B132" s="47"/>
      <c r="C132" s="48"/>
      <c r="D132" s="48"/>
      <c r="E132" s="48"/>
      <c r="F132" s="48"/>
      <c r="G132" s="48"/>
      <c r="H132" s="48"/>
      <c r="I132" s="48"/>
      <c r="J132" s="48"/>
      <c r="K132" s="48"/>
      <c r="L132" s="30"/>
      <c r="M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</sheetData>
  <autoFilter ref="C117:K13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24</vt:i4>
      </vt:variant>
    </vt:vector>
  </HeadingPairs>
  <TitlesOfParts>
    <vt:vector size="36" baseType="lpstr">
      <vt:lpstr>Rekapitulácia stavby</vt:lpstr>
      <vt:lpstr>01 - Zateplenie obvodovýc...</vt:lpstr>
      <vt:lpstr>02 - Zateplenie stropu 1.PP</vt:lpstr>
      <vt:lpstr>03 - Zateplenie striech</vt:lpstr>
      <vt:lpstr>04 - Výmena otvorových ko...</vt:lpstr>
      <vt:lpstr>05 - Dažďová kanalizácia ...</vt:lpstr>
      <vt:lpstr>06 - Ústredné vykurovanie</vt:lpstr>
      <vt:lpstr>07 - Elektroinštalácia</vt:lpstr>
      <vt:lpstr>08 - Doplnenie rozvádzača R</vt:lpstr>
      <vt:lpstr>09 - Odizolovanie základo...</vt:lpstr>
      <vt:lpstr>10 - Rampa pre imobilných</vt:lpstr>
      <vt:lpstr>11 - OSVETLENIE, BLESKOZVOD</vt:lpstr>
      <vt:lpstr>'01 - Zateplenie obvodovýc...'!Názvy_tisku</vt:lpstr>
      <vt:lpstr>'02 - Zateplenie stropu 1.PP'!Názvy_tisku</vt:lpstr>
      <vt:lpstr>'03 - Zateplenie striech'!Názvy_tisku</vt:lpstr>
      <vt:lpstr>'04 - Výmena otvorových ko...'!Názvy_tisku</vt:lpstr>
      <vt:lpstr>'05 - Dažďová kanalizácia ...'!Názvy_tisku</vt:lpstr>
      <vt:lpstr>'06 - Ústredné vykurovanie'!Názvy_tisku</vt:lpstr>
      <vt:lpstr>'07 - Elektroinštalácia'!Názvy_tisku</vt:lpstr>
      <vt:lpstr>'08 - Doplnenie rozvádzača R'!Názvy_tisku</vt:lpstr>
      <vt:lpstr>'09 - Odizolovanie základo...'!Názvy_tisku</vt:lpstr>
      <vt:lpstr>'10 - Rampa pre imobilných'!Názvy_tisku</vt:lpstr>
      <vt:lpstr>'11 - OSVETLENIE, BLESKOZVOD'!Názvy_tisku</vt:lpstr>
      <vt:lpstr>'Rekapitulácia stavby'!Názvy_tisku</vt:lpstr>
      <vt:lpstr>'01 - Zateplenie obvodovýc...'!Oblast_tisku</vt:lpstr>
      <vt:lpstr>'02 - Zateplenie stropu 1.PP'!Oblast_tisku</vt:lpstr>
      <vt:lpstr>'03 - Zateplenie striech'!Oblast_tisku</vt:lpstr>
      <vt:lpstr>'04 - Výmena otvorových ko...'!Oblast_tisku</vt:lpstr>
      <vt:lpstr>'05 - Dažďová kanalizácia ...'!Oblast_tisku</vt:lpstr>
      <vt:lpstr>'06 - Ústredné vykurovanie'!Oblast_tisku</vt:lpstr>
      <vt:lpstr>'07 - Elektroinštalácia'!Oblast_tisku</vt:lpstr>
      <vt:lpstr>'08 - Doplnenie rozvádzača R'!Oblast_tisku</vt:lpstr>
      <vt:lpstr>'09 - Odizolovanie základo...'!Oblast_tisku</vt:lpstr>
      <vt:lpstr>'10 - Rampa pre imobilných'!Oblast_tisku</vt:lpstr>
      <vt:lpstr>'11 - OSVETLENIE, BLESKOZVOD'!Oblast_tisku</vt:lpstr>
      <vt:lpstr>'Rekapitulácia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Ľubomír Kollárik</dc:creator>
  <cp:lastModifiedBy>Ľubomír Kollárik</cp:lastModifiedBy>
  <dcterms:created xsi:type="dcterms:W3CDTF">2022-02-24T08:28:30Z</dcterms:created>
  <dcterms:modified xsi:type="dcterms:W3CDTF">2022-02-24T08:29:26Z</dcterms:modified>
</cp:coreProperties>
</file>