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simkovic.milan\Desktop\DNS\[7] VÝPRAVŇA BOJNICKÁ - SANÁCIA SOCIÁLNYCH PRIESTOROV\VÝPRAVŇA BOJNICKÁ - SANÁCIA SOCIÁLNYCH PRIESTOROV [3]\DOPOSLANÉ 7.3\"/>
    </mc:Choice>
  </mc:AlternateContent>
  <xr:revisionPtr revIDLastSave="0" documentId="13_ncr:1_{841BDD54-1AC2-4149-ABD1-75451A2B76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kapitulácia stavby" sheetId="1" r:id="rId1"/>
    <sheet name="1 - Budova výpravne Juraj..." sheetId="2" r:id="rId2"/>
  </sheets>
  <definedNames>
    <definedName name="_xlnm._FilterDatabase" localSheetId="1" hidden="1">'1 - Budova výpravne Juraj...'!$C$129:$K$359</definedName>
    <definedName name="_xlnm.Print_Titles" localSheetId="1">'1 - Budova výpravne Juraj...'!$129:$129</definedName>
    <definedName name="_xlnm.Print_Titles" localSheetId="0">'Rekapitulácia stavby'!$92:$92</definedName>
    <definedName name="_xlnm.Print_Area" localSheetId="1">'1 - Budova výpravne Juraj...'!$C$4:$J$76,'1 - Budova výpravne Juraj...'!$C$82:$J$111,'1 - Budova výpravne Juraj...'!$C$117:$K$359</definedName>
    <definedName name="_xlnm.Print_Area" localSheetId="0">'Rekapitulácia stavby'!$D$4:$AO$76,'Rekapitulácia stavby'!$C$82:$AQ$96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7" i="2" l="1"/>
  <c r="J36" i="2"/>
  <c r="AY95" i="1"/>
  <c r="J35" i="2"/>
  <c r="AX95" i="1" s="1"/>
  <c r="BI359" i="2"/>
  <c r="BH359" i="2"/>
  <c r="BG359" i="2"/>
  <c r="BE359" i="2"/>
  <c r="T359" i="2"/>
  <c r="R359" i="2"/>
  <c r="P359" i="2"/>
  <c r="BK359" i="2"/>
  <c r="J359" i="2"/>
  <c r="BF359" i="2"/>
  <c r="BI358" i="2"/>
  <c r="BH358" i="2"/>
  <c r="BG358" i="2"/>
  <c r="BE358" i="2"/>
  <c r="T358" i="2"/>
  <c r="R358" i="2"/>
  <c r="P358" i="2"/>
  <c r="BK358" i="2"/>
  <c r="J358" i="2"/>
  <c r="BF358" i="2" s="1"/>
  <c r="BI357" i="2"/>
  <c r="BH357" i="2"/>
  <c r="BG357" i="2"/>
  <c r="BE357" i="2"/>
  <c r="T357" i="2"/>
  <c r="R357" i="2"/>
  <c r="P357" i="2"/>
  <c r="BK357" i="2"/>
  <c r="J357" i="2"/>
  <c r="BF357" i="2"/>
  <c r="BI356" i="2"/>
  <c r="BH356" i="2"/>
  <c r="BG356" i="2"/>
  <c r="BE356" i="2"/>
  <c r="T356" i="2"/>
  <c r="R356" i="2"/>
  <c r="P356" i="2"/>
  <c r="BK356" i="2"/>
  <c r="J356" i="2"/>
  <c r="BF356" i="2" s="1"/>
  <c r="BI355" i="2"/>
  <c r="BH355" i="2"/>
  <c r="BG355" i="2"/>
  <c r="BE355" i="2"/>
  <c r="T355" i="2"/>
  <c r="R355" i="2"/>
  <c r="P355" i="2"/>
  <c r="BK355" i="2"/>
  <c r="J355" i="2"/>
  <c r="BF355" i="2"/>
  <c r="BI354" i="2"/>
  <c r="BH354" i="2"/>
  <c r="BG354" i="2"/>
  <c r="BE354" i="2"/>
  <c r="T354" i="2"/>
  <c r="R354" i="2"/>
  <c r="P354" i="2"/>
  <c r="BK354" i="2"/>
  <c r="J354" i="2"/>
  <c r="BF354" i="2" s="1"/>
  <c r="BI353" i="2"/>
  <c r="BH353" i="2"/>
  <c r="BG353" i="2"/>
  <c r="BE353" i="2"/>
  <c r="T353" i="2"/>
  <c r="R353" i="2"/>
  <c r="P353" i="2"/>
  <c r="BK353" i="2"/>
  <c r="J353" i="2"/>
  <c r="BF353" i="2"/>
  <c r="BI352" i="2"/>
  <c r="BH352" i="2"/>
  <c r="BG352" i="2"/>
  <c r="BE352" i="2"/>
  <c r="T352" i="2"/>
  <c r="R352" i="2"/>
  <c r="P352" i="2"/>
  <c r="BK352" i="2"/>
  <c r="J352" i="2"/>
  <c r="BF352" i="2" s="1"/>
  <c r="BI351" i="2"/>
  <c r="BH351" i="2"/>
  <c r="BG351" i="2"/>
  <c r="BE351" i="2"/>
  <c r="T351" i="2"/>
  <c r="R351" i="2"/>
  <c r="P351" i="2"/>
  <c r="BK351" i="2"/>
  <c r="J351" i="2"/>
  <c r="BF351" i="2"/>
  <c r="BI350" i="2"/>
  <c r="BH350" i="2"/>
  <c r="BG350" i="2"/>
  <c r="BE350" i="2"/>
  <c r="T350" i="2"/>
  <c r="R350" i="2"/>
  <c r="P350" i="2"/>
  <c r="BK350" i="2"/>
  <c r="J350" i="2"/>
  <c r="BF350" i="2" s="1"/>
  <c r="BI349" i="2"/>
  <c r="BH349" i="2"/>
  <c r="BG349" i="2"/>
  <c r="BE349" i="2"/>
  <c r="T349" i="2"/>
  <c r="R349" i="2"/>
  <c r="P349" i="2"/>
  <c r="BK349" i="2"/>
  <c r="J349" i="2"/>
  <c r="BF349" i="2"/>
  <c r="BI348" i="2"/>
  <c r="BH348" i="2"/>
  <c r="BG348" i="2"/>
  <c r="BE348" i="2"/>
  <c r="T348" i="2"/>
  <c r="R348" i="2"/>
  <c r="P348" i="2"/>
  <c r="BK348" i="2"/>
  <c r="J348" i="2"/>
  <c r="BF348" i="2" s="1"/>
  <c r="BI347" i="2"/>
  <c r="BH347" i="2"/>
  <c r="BG347" i="2"/>
  <c r="BE347" i="2"/>
  <c r="T347" i="2"/>
  <c r="R347" i="2"/>
  <c r="P347" i="2"/>
  <c r="BK347" i="2"/>
  <c r="J347" i="2"/>
  <c r="BF347" i="2"/>
  <c r="BI346" i="2"/>
  <c r="BH346" i="2"/>
  <c r="BG346" i="2"/>
  <c r="BE346" i="2"/>
  <c r="T346" i="2"/>
  <c r="R346" i="2"/>
  <c r="P346" i="2"/>
  <c r="BK346" i="2"/>
  <c r="J346" i="2"/>
  <c r="BF346" i="2" s="1"/>
  <c r="BI345" i="2"/>
  <c r="BH345" i="2"/>
  <c r="BG345" i="2"/>
  <c r="BE345" i="2"/>
  <c r="T345" i="2"/>
  <c r="R345" i="2"/>
  <c r="P345" i="2"/>
  <c r="BK345" i="2"/>
  <c r="J345" i="2"/>
  <c r="BF345" i="2"/>
  <c r="BI344" i="2"/>
  <c r="BH344" i="2"/>
  <c r="BG344" i="2"/>
  <c r="BE344" i="2"/>
  <c r="T344" i="2"/>
  <c r="R344" i="2"/>
  <c r="P344" i="2"/>
  <c r="BK344" i="2"/>
  <c r="J344" i="2"/>
  <c r="BF344" i="2" s="1"/>
  <c r="BI343" i="2"/>
  <c r="BH343" i="2"/>
  <c r="BG343" i="2"/>
  <c r="BE343" i="2"/>
  <c r="T343" i="2"/>
  <c r="R343" i="2"/>
  <c r="P343" i="2"/>
  <c r="BK343" i="2"/>
  <c r="J343" i="2"/>
  <c r="BF343" i="2"/>
  <c r="BI342" i="2"/>
  <c r="BH342" i="2"/>
  <c r="BG342" i="2"/>
  <c r="BE342" i="2"/>
  <c r="T342" i="2"/>
  <c r="R342" i="2"/>
  <c r="P342" i="2"/>
  <c r="BK342" i="2"/>
  <c r="J342" i="2"/>
  <c r="BF342" i="2" s="1"/>
  <c r="BI341" i="2"/>
  <c r="BH341" i="2"/>
  <c r="BG341" i="2"/>
  <c r="BE341" i="2"/>
  <c r="T341" i="2"/>
  <c r="R341" i="2"/>
  <c r="P341" i="2"/>
  <c r="BK341" i="2"/>
  <c r="J341" i="2"/>
  <c r="BF341" i="2"/>
  <c r="BI340" i="2"/>
  <c r="BH340" i="2"/>
  <c r="BG340" i="2"/>
  <c r="BE340" i="2"/>
  <c r="T340" i="2"/>
  <c r="R340" i="2"/>
  <c r="P340" i="2"/>
  <c r="BK340" i="2"/>
  <c r="J340" i="2"/>
  <c r="BF340" i="2" s="1"/>
  <c r="BI339" i="2"/>
  <c r="BH339" i="2"/>
  <c r="BG339" i="2"/>
  <c r="BE339" i="2"/>
  <c r="T339" i="2"/>
  <c r="R339" i="2"/>
  <c r="P339" i="2"/>
  <c r="BK339" i="2"/>
  <c r="J339" i="2"/>
  <c r="BF339" i="2"/>
  <c r="BI338" i="2"/>
  <c r="BH338" i="2"/>
  <c r="BG338" i="2"/>
  <c r="BE338" i="2"/>
  <c r="T338" i="2"/>
  <c r="R338" i="2"/>
  <c r="P338" i="2"/>
  <c r="BK338" i="2"/>
  <c r="J338" i="2"/>
  <c r="BF338" i="2" s="1"/>
  <c r="BI337" i="2"/>
  <c r="BH337" i="2"/>
  <c r="BG337" i="2"/>
  <c r="BE337" i="2"/>
  <c r="T337" i="2"/>
  <c r="R337" i="2"/>
  <c r="P337" i="2"/>
  <c r="BK337" i="2"/>
  <c r="J337" i="2"/>
  <c r="BF337" i="2"/>
  <c r="BI336" i="2"/>
  <c r="BH336" i="2"/>
  <c r="BG336" i="2"/>
  <c r="BE336" i="2"/>
  <c r="T336" i="2"/>
  <c r="R336" i="2"/>
  <c r="P336" i="2"/>
  <c r="BK336" i="2"/>
  <c r="J336" i="2"/>
  <c r="BF336" i="2" s="1"/>
  <c r="BI335" i="2"/>
  <c r="BH335" i="2"/>
  <c r="BG335" i="2"/>
  <c r="BE335" i="2"/>
  <c r="T335" i="2"/>
  <c r="R335" i="2"/>
  <c r="P335" i="2"/>
  <c r="BK335" i="2"/>
  <c r="J335" i="2"/>
  <c r="BF335" i="2"/>
  <c r="BI334" i="2"/>
  <c r="BH334" i="2"/>
  <c r="BG334" i="2"/>
  <c r="BE334" i="2"/>
  <c r="T334" i="2"/>
  <c r="R334" i="2"/>
  <c r="P334" i="2"/>
  <c r="BK334" i="2"/>
  <c r="J334" i="2"/>
  <c r="BF334" i="2" s="1"/>
  <c r="BI333" i="2"/>
  <c r="BH333" i="2"/>
  <c r="BG333" i="2"/>
  <c r="BE333" i="2"/>
  <c r="T333" i="2"/>
  <c r="R333" i="2"/>
  <c r="P333" i="2"/>
  <c r="BK333" i="2"/>
  <c r="J333" i="2"/>
  <c r="BF333" i="2"/>
  <c r="BI332" i="2"/>
  <c r="BH332" i="2"/>
  <c r="BG332" i="2"/>
  <c r="BE332" i="2"/>
  <c r="T332" i="2"/>
  <c r="R332" i="2"/>
  <c r="P332" i="2"/>
  <c r="BK332" i="2"/>
  <c r="J332" i="2"/>
  <c r="BF332" i="2" s="1"/>
  <c r="BI331" i="2"/>
  <c r="BH331" i="2"/>
  <c r="BG331" i="2"/>
  <c r="BE331" i="2"/>
  <c r="T331" i="2"/>
  <c r="R331" i="2"/>
  <c r="P331" i="2"/>
  <c r="BK331" i="2"/>
  <c r="J331" i="2"/>
  <c r="BF331" i="2"/>
  <c r="BI330" i="2"/>
  <c r="BH330" i="2"/>
  <c r="BG330" i="2"/>
  <c r="BE330" i="2"/>
  <c r="T330" i="2"/>
  <c r="R330" i="2"/>
  <c r="P330" i="2"/>
  <c r="BK330" i="2"/>
  <c r="J330" i="2"/>
  <c r="BF330" i="2" s="1"/>
  <c r="BI329" i="2"/>
  <c r="BH329" i="2"/>
  <c r="BG329" i="2"/>
  <c r="BE329" i="2"/>
  <c r="T329" i="2"/>
  <c r="R329" i="2"/>
  <c r="P329" i="2"/>
  <c r="BK329" i="2"/>
  <c r="J329" i="2"/>
  <c r="BF329" i="2"/>
  <c r="BI328" i="2"/>
  <c r="BH328" i="2"/>
  <c r="BG328" i="2"/>
  <c r="BE328" i="2"/>
  <c r="T328" i="2"/>
  <c r="R328" i="2"/>
  <c r="P328" i="2"/>
  <c r="BK328" i="2"/>
  <c r="J328" i="2"/>
  <c r="BF328" i="2" s="1"/>
  <c r="BI327" i="2"/>
  <c r="BH327" i="2"/>
  <c r="BG327" i="2"/>
  <c r="BE327" i="2"/>
  <c r="T327" i="2"/>
  <c r="R327" i="2"/>
  <c r="P327" i="2"/>
  <c r="BK327" i="2"/>
  <c r="J327" i="2"/>
  <c r="BF327" i="2"/>
  <c r="BI326" i="2"/>
  <c r="BH326" i="2"/>
  <c r="BG326" i="2"/>
  <c r="BE326" i="2"/>
  <c r="T326" i="2"/>
  <c r="R326" i="2"/>
  <c r="P326" i="2"/>
  <c r="BK326" i="2"/>
  <c r="J326" i="2"/>
  <c r="BF326" i="2" s="1"/>
  <c r="BI325" i="2"/>
  <c r="BH325" i="2"/>
  <c r="BG325" i="2"/>
  <c r="BE325" i="2"/>
  <c r="T325" i="2"/>
  <c r="R325" i="2"/>
  <c r="P325" i="2"/>
  <c r="BK325" i="2"/>
  <c r="J325" i="2"/>
  <c r="BF325" i="2"/>
  <c r="BI324" i="2"/>
  <c r="BH324" i="2"/>
  <c r="BG324" i="2"/>
  <c r="BE324" i="2"/>
  <c r="T324" i="2"/>
  <c r="T323" i="2" s="1"/>
  <c r="R324" i="2"/>
  <c r="R323" i="2"/>
  <c r="P324" i="2"/>
  <c r="BK324" i="2"/>
  <c r="BK323" i="2"/>
  <c r="J323" i="2"/>
  <c r="J110" i="2" s="1"/>
  <c r="J324" i="2"/>
  <c r="BF324" i="2" s="1"/>
  <c r="BI322" i="2"/>
  <c r="BH322" i="2"/>
  <c r="BG322" i="2"/>
  <c r="BE322" i="2"/>
  <c r="T322" i="2"/>
  <c r="R322" i="2"/>
  <c r="P322" i="2"/>
  <c r="BK322" i="2"/>
  <c r="J322" i="2"/>
  <c r="BF322" i="2" s="1"/>
  <c r="BI321" i="2"/>
  <c r="BH321" i="2"/>
  <c r="BG321" i="2"/>
  <c r="BE321" i="2"/>
  <c r="T321" i="2"/>
  <c r="R321" i="2"/>
  <c r="P321" i="2"/>
  <c r="BK321" i="2"/>
  <c r="J321" i="2"/>
  <c r="BF321" i="2"/>
  <c r="BI320" i="2"/>
  <c r="BH320" i="2"/>
  <c r="BG320" i="2"/>
  <c r="BE320" i="2"/>
  <c r="T320" i="2"/>
  <c r="R320" i="2"/>
  <c r="P320" i="2"/>
  <c r="BK320" i="2"/>
  <c r="J320" i="2"/>
  <c r="BF320" i="2" s="1"/>
  <c r="BI319" i="2"/>
  <c r="BH319" i="2"/>
  <c r="BG319" i="2"/>
  <c r="BE319" i="2"/>
  <c r="T319" i="2"/>
  <c r="R319" i="2"/>
  <c r="P319" i="2"/>
  <c r="BK319" i="2"/>
  <c r="J319" i="2"/>
  <c r="BF319" i="2"/>
  <c r="BI318" i="2"/>
  <c r="BH318" i="2"/>
  <c r="BG318" i="2"/>
  <c r="BE318" i="2"/>
  <c r="T318" i="2"/>
  <c r="R318" i="2"/>
  <c r="P318" i="2"/>
  <c r="BK318" i="2"/>
  <c r="J318" i="2"/>
  <c r="BF318" i="2" s="1"/>
  <c r="BI317" i="2"/>
  <c r="BH317" i="2"/>
  <c r="BG317" i="2"/>
  <c r="BE317" i="2"/>
  <c r="T317" i="2"/>
  <c r="R317" i="2"/>
  <c r="P317" i="2"/>
  <c r="BK317" i="2"/>
  <c r="J317" i="2"/>
  <c r="BF317" i="2"/>
  <c r="BI316" i="2"/>
  <c r="BH316" i="2"/>
  <c r="BG316" i="2"/>
  <c r="BE316" i="2"/>
  <c r="T316" i="2"/>
  <c r="R316" i="2"/>
  <c r="P316" i="2"/>
  <c r="BK316" i="2"/>
  <c r="J316" i="2"/>
  <c r="BF316" i="2" s="1"/>
  <c r="BI315" i="2"/>
  <c r="BH315" i="2"/>
  <c r="BG315" i="2"/>
  <c r="BE315" i="2"/>
  <c r="T315" i="2"/>
  <c r="R315" i="2"/>
  <c r="P315" i="2"/>
  <c r="BK315" i="2"/>
  <c r="J315" i="2"/>
  <c r="BF315" i="2"/>
  <c r="BI314" i="2"/>
  <c r="BH314" i="2"/>
  <c r="BG314" i="2"/>
  <c r="BE314" i="2"/>
  <c r="T314" i="2"/>
  <c r="R314" i="2"/>
  <c r="P314" i="2"/>
  <c r="BK314" i="2"/>
  <c r="J314" i="2"/>
  <c r="BF314" i="2" s="1"/>
  <c r="BI313" i="2"/>
  <c r="BH313" i="2"/>
  <c r="BG313" i="2"/>
  <c r="BE313" i="2"/>
  <c r="T313" i="2"/>
  <c r="R313" i="2"/>
  <c r="P313" i="2"/>
  <c r="BK313" i="2"/>
  <c r="J313" i="2"/>
  <c r="BF313" i="2"/>
  <c r="BI312" i="2"/>
  <c r="BH312" i="2"/>
  <c r="BG312" i="2"/>
  <c r="BE312" i="2"/>
  <c r="T312" i="2"/>
  <c r="R312" i="2"/>
  <c r="P312" i="2"/>
  <c r="BK312" i="2"/>
  <c r="J312" i="2"/>
  <c r="BF312" i="2" s="1"/>
  <c r="BI311" i="2"/>
  <c r="BH311" i="2"/>
  <c r="BG311" i="2"/>
  <c r="BE311" i="2"/>
  <c r="T311" i="2"/>
  <c r="R311" i="2"/>
  <c r="P311" i="2"/>
  <c r="BK311" i="2"/>
  <c r="J311" i="2"/>
  <c r="BF311" i="2"/>
  <c r="BI310" i="2"/>
  <c r="BH310" i="2"/>
  <c r="BG310" i="2"/>
  <c r="BE310" i="2"/>
  <c r="T310" i="2"/>
  <c r="R310" i="2"/>
  <c r="P310" i="2"/>
  <c r="BK310" i="2"/>
  <c r="J310" i="2"/>
  <c r="BF310" i="2" s="1"/>
  <c r="BI309" i="2"/>
  <c r="BH309" i="2"/>
  <c r="BG309" i="2"/>
  <c r="BE309" i="2"/>
  <c r="T309" i="2"/>
  <c r="R309" i="2"/>
  <c r="P309" i="2"/>
  <c r="BK309" i="2"/>
  <c r="J309" i="2"/>
  <c r="BF309" i="2"/>
  <c r="BI308" i="2"/>
  <c r="BH308" i="2"/>
  <c r="BG308" i="2"/>
  <c r="BE308" i="2"/>
  <c r="T308" i="2"/>
  <c r="R308" i="2"/>
  <c r="P308" i="2"/>
  <c r="BK308" i="2"/>
  <c r="J308" i="2"/>
  <c r="BF308" i="2" s="1"/>
  <c r="BI307" i="2"/>
  <c r="BH307" i="2"/>
  <c r="BG307" i="2"/>
  <c r="BE307" i="2"/>
  <c r="T307" i="2"/>
  <c r="R307" i="2"/>
  <c r="P307" i="2"/>
  <c r="BK307" i="2"/>
  <c r="J307" i="2"/>
  <c r="BF307" i="2"/>
  <c r="BI306" i="2"/>
  <c r="BH306" i="2"/>
  <c r="BG306" i="2"/>
  <c r="BE306" i="2"/>
  <c r="T306" i="2"/>
  <c r="R306" i="2"/>
  <c r="P306" i="2"/>
  <c r="BK306" i="2"/>
  <c r="J306" i="2"/>
  <c r="BF306" i="2" s="1"/>
  <c r="BI305" i="2"/>
  <c r="BH305" i="2"/>
  <c r="BG305" i="2"/>
  <c r="BE305" i="2"/>
  <c r="T305" i="2"/>
  <c r="R305" i="2"/>
  <c r="P305" i="2"/>
  <c r="BK305" i="2"/>
  <c r="J305" i="2"/>
  <c r="BF305" i="2"/>
  <c r="BI304" i="2"/>
  <c r="BH304" i="2"/>
  <c r="BG304" i="2"/>
  <c r="BE304" i="2"/>
  <c r="T304" i="2"/>
  <c r="R304" i="2"/>
  <c r="P304" i="2"/>
  <c r="BK304" i="2"/>
  <c r="J304" i="2"/>
  <c r="BF304" i="2" s="1"/>
  <c r="BI303" i="2"/>
  <c r="BH303" i="2"/>
  <c r="BG303" i="2"/>
  <c r="BE303" i="2"/>
  <c r="T303" i="2"/>
  <c r="R303" i="2"/>
  <c r="P303" i="2"/>
  <c r="BK303" i="2"/>
  <c r="J303" i="2"/>
  <c r="BF303" i="2"/>
  <c r="BI302" i="2"/>
  <c r="BH302" i="2"/>
  <c r="BG302" i="2"/>
  <c r="BE302" i="2"/>
  <c r="T302" i="2"/>
  <c r="R302" i="2"/>
  <c r="P302" i="2"/>
  <c r="BK302" i="2"/>
  <c r="J302" i="2"/>
  <c r="BF302" i="2" s="1"/>
  <c r="BI301" i="2"/>
  <c r="BH301" i="2"/>
  <c r="BG301" i="2"/>
  <c r="BE301" i="2"/>
  <c r="T301" i="2"/>
  <c r="R301" i="2"/>
  <c r="P301" i="2"/>
  <c r="BK301" i="2"/>
  <c r="J301" i="2"/>
  <c r="BF301" i="2"/>
  <c r="BI300" i="2"/>
  <c r="BH300" i="2"/>
  <c r="BG300" i="2"/>
  <c r="BE300" i="2"/>
  <c r="T300" i="2"/>
  <c r="R300" i="2"/>
  <c r="P300" i="2"/>
  <c r="BK300" i="2"/>
  <c r="J300" i="2"/>
  <c r="BF300" i="2" s="1"/>
  <c r="BI299" i="2"/>
  <c r="BH299" i="2"/>
  <c r="BG299" i="2"/>
  <c r="BE299" i="2"/>
  <c r="T299" i="2"/>
  <c r="R299" i="2"/>
  <c r="P299" i="2"/>
  <c r="BK299" i="2"/>
  <c r="J299" i="2"/>
  <c r="BF299" i="2"/>
  <c r="BI298" i="2"/>
  <c r="BH298" i="2"/>
  <c r="BG298" i="2"/>
  <c r="BE298" i="2"/>
  <c r="T298" i="2"/>
  <c r="R298" i="2"/>
  <c r="P298" i="2"/>
  <c r="BK298" i="2"/>
  <c r="J298" i="2"/>
  <c r="BF298" i="2" s="1"/>
  <c r="BI297" i="2"/>
  <c r="BH297" i="2"/>
  <c r="BG297" i="2"/>
  <c r="BE297" i="2"/>
  <c r="T297" i="2"/>
  <c r="R297" i="2"/>
  <c r="P297" i="2"/>
  <c r="BK297" i="2"/>
  <c r="J297" i="2"/>
  <c r="BF297" i="2"/>
  <c r="BI296" i="2"/>
  <c r="BH296" i="2"/>
  <c r="BG296" i="2"/>
  <c r="BE296" i="2"/>
  <c r="T296" i="2"/>
  <c r="R296" i="2"/>
  <c r="P296" i="2"/>
  <c r="BK296" i="2"/>
  <c r="J296" i="2"/>
  <c r="BF296" i="2" s="1"/>
  <c r="BI295" i="2"/>
  <c r="BH295" i="2"/>
  <c r="BG295" i="2"/>
  <c r="BE295" i="2"/>
  <c r="T295" i="2"/>
  <c r="R295" i="2"/>
  <c r="P295" i="2"/>
  <c r="BK295" i="2"/>
  <c r="J295" i="2"/>
  <c r="BF295" i="2"/>
  <c r="BI294" i="2"/>
  <c r="BH294" i="2"/>
  <c r="BG294" i="2"/>
  <c r="BE294" i="2"/>
  <c r="T294" i="2"/>
  <c r="R294" i="2"/>
  <c r="P294" i="2"/>
  <c r="BK294" i="2"/>
  <c r="J294" i="2"/>
  <c r="BF294" i="2" s="1"/>
  <c r="BI293" i="2"/>
  <c r="BH293" i="2"/>
  <c r="BG293" i="2"/>
  <c r="BE293" i="2"/>
  <c r="T293" i="2"/>
  <c r="R293" i="2"/>
  <c r="P293" i="2"/>
  <c r="BK293" i="2"/>
  <c r="J293" i="2"/>
  <c r="BF293" i="2"/>
  <c r="BI292" i="2"/>
  <c r="BH292" i="2"/>
  <c r="BG292" i="2"/>
  <c r="BE292" i="2"/>
  <c r="T292" i="2"/>
  <c r="R292" i="2"/>
  <c r="P292" i="2"/>
  <c r="BK292" i="2"/>
  <c r="J292" i="2"/>
  <c r="BF292" i="2" s="1"/>
  <c r="BI291" i="2"/>
  <c r="BH291" i="2"/>
  <c r="BG291" i="2"/>
  <c r="BE291" i="2"/>
  <c r="T291" i="2"/>
  <c r="R291" i="2"/>
  <c r="P291" i="2"/>
  <c r="BK291" i="2"/>
  <c r="J291" i="2"/>
  <c r="BF291" i="2"/>
  <c r="BI290" i="2"/>
  <c r="BH290" i="2"/>
  <c r="BG290" i="2"/>
  <c r="BE290" i="2"/>
  <c r="T290" i="2"/>
  <c r="R290" i="2"/>
  <c r="P290" i="2"/>
  <c r="BK290" i="2"/>
  <c r="J290" i="2"/>
  <c r="BF290" i="2" s="1"/>
  <c r="BI289" i="2"/>
  <c r="BH289" i="2"/>
  <c r="BG289" i="2"/>
  <c r="BE289" i="2"/>
  <c r="T289" i="2"/>
  <c r="R289" i="2"/>
  <c r="P289" i="2"/>
  <c r="BK289" i="2"/>
  <c r="J289" i="2"/>
  <c r="BF289" i="2"/>
  <c r="BI288" i="2"/>
  <c r="BH288" i="2"/>
  <c r="BG288" i="2"/>
  <c r="BE288" i="2"/>
  <c r="T288" i="2"/>
  <c r="R288" i="2"/>
  <c r="R287" i="2"/>
  <c r="P288" i="2"/>
  <c r="BK288" i="2"/>
  <c r="BK287" i="2"/>
  <c r="J287" i="2"/>
  <c r="J109" i="2" s="1"/>
  <c r="J288" i="2"/>
  <c r="BF288" i="2" s="1"/>
  <c r="BI286" i="2"/>
  <c r="BH286" i="2"/>
  <c r="BG286" i="2"/>
  <c r="BE286" i="2"/>
  <c r="T286" i="2"/>
  <c r="R286" i="2"/>
  <c r="P286" i="2"/>
  <c r="BK286" i="2"/>
  <c r="J286" i="2"/>
  <c r="BF286" i="2" s="1"/>
  <c r="BI285" i="2"/>
  <c r="BH285" i="2"/>
  <c r="BG285" i="2"/>
  <c r="BE285" i="2"/>
  <c r="T285" i="2"/>
  <c r="R285" i="2"/>
  <c r="P285" i="2"/>
  <c r="BK285" i="2"/>
  <c r="J285" i="2"/>
  <c r="BF285" i="2"/>
  <c r="BI284" i="2"/>
  <c r="BH284" i="2"/>
  <c r="BG284" i="2"/>
  <c r="BE284" i="2"/>
  <c r="T284" i="2"/>
  <c r="R284" i="2"/>
  <c r="P284" i="2"/>
  <c r="BK284" i="2"/>
  <c r="J284" i="2"/>
  <c r="BF284" i="2" s="1"/>
  <c r="BI283" i="2"/>
  <c r="BH283" i="2"/>
  <c r="BG283" i="2"/>
  <c r="BE283" i="2"/>
  <c r="T283" i="2"/>
  <c r="R283" i="2"/>
  <c r="P283" i="2"/>
  <c r="BK283" i="2"/>
  <c r="J283" i="2"/>
  <c r="BF283" i="2"/>
  <c r="BI282" i="2"/>
  <c r="BH282" i="2"/>
  <c r="BG282" i="2"/>
  <c r="BE282" i="2"/>
  <c r="T282" i="2"/>
  <c r="R282" i="2"/>
  <c r="P282" i="2"/>
  <c r="BK282" i="2"/>
  <c r="J282" i="2"/>
  <c r="BF282" i="2" s="1"/>
  <c r="BI281" i="2"/>
  <c r="BH281" i="2"/>
  <c r="BG281" i="2"/>
  <c r="BE281" i="2"/>
  <c r="T281" i="2"/>
  <c r="R281" i="2"/>
  <c r="P281" i="2"/>
  <c r="BK281" i="2"/>
  <c r="J281" i="2"/>
  <c r="BF281" i="2"/>
  <c r="BI280" i="2"/>
  <c r="BH280" i="2"/>
  <c r="BG280" i="2"/>
  <c r="BE280" i="2"/>
  <c r="T280" i="2"/>
  <c r="R280" i="2"/>
  <c r="P280" i="2"/>
  <c r="BK280" i="2"/>
  <c r="J280" i="2"/>
  <c r="BF280" i="2" s="1"/>
  <c r="BI279" i="2"/>
  <c r="BH279" i="2"/>
  <c r="BG279" i="2"/>
  <c r="BE279" i="2"/>
  <c r="T279" i="2"/>
  <c r="R279" i="2"/>
  <c r="P279" i="2"/>
  <c r="BK279" i="2"/>
  <c r="J279" i="2"/>
  <c r="BF279" i="2"/>
  <c r="BI278" i="2"/>
  <c r="BH278" i="2"/>
  <c r="BG278" i="2"/>
  <c r="BE278" i="2"/>
  <c r="T278" i="2"/>
  <c r="R278" i="2"/>
  <c r="P278" i="2"/>
  <c r="BK278" i="2"/>
  <c r="J278" i="2"/>
  <c r="BF278" i="2" s="1"/>
  <c r="BI277" i="2"/>
  <c r="BH277" i="2"/>
  <c r="BG277" i="2"/>
  <c r="BE277" i="2"/>
  <c r="T277" i="2"/>
  <c r="R277" i="2"/>
  <c r="P277" i="2"/>
  <c r="BK277" i="2"/>
  <c r="J277" i="2"/>
  <c r="BF277" i="2"/>
  <c r="BI276" i="2"/>
  <c r="BH276" i="2"/>
  <c r="BG276" i="2"/>
  <c r="BE276" i="2"/>
  <c r="T276" i="2"/>
  <c r="R276" i="2"/>
  <c r="P276" i="2"/>
  <c r="BK276" i="2"/>
  <c r="J276" i="2"/>
  <c r="BF276" i="2" s="1"/>
  <c r="BI275" i="2"/>
  <c r="BH275" i="2"/>
  <c r="BG275" i="2"/>
  <c r="BE275" i="2"/>
  <c r="T275" i="2"/>
  <c r="R275" i="2"/>
  <c r="P275" i="2"/>
  <c r="BK275" i="2"/>
  <c r="J275" i="2"/>
  <c r="BF275" i="2"/>
  <c r="BI274" i="2"/>
  <c r="BH274" i="2"/>
  <c r="BG274" i="2"/>
  <c r="BE274" i="2"/>
  <c r="T274" i="2"/>
  <c r="R274" i="2"/>
  <c r="P274" i="2"/>
  <c r="BK274" i="2"/>
  <c r="J274" i="2"/>
  <c r="BF274" i="2" s="1"/>
  <c r="BI273" i="2"/>
  <c r="BH273" i="2"/>
  <c r="BG273" i="2"/>
  <c r="BE273" i="2"/>
  <c r="T273" i="2"/>
  <c r="R273" i="2"/>
  <c r="P273" i="2"/>
  <c r="BK273" i="2"/>
  <c r="J273" i="2"/>
  <c r="BF273" i="2"/>
  <c r="BI272" i="2"/>
  <c r="BH272" i="2"/>
  <c r="BG272" i="2"/>
  <c r="BE272" i="2"/>
  <c r="T272" i="2"/>
  <c r="R272" i="2"/>
  <c r="P272" i="2"/>
  <c r="BK272" i="2"/>
  <c r="J272" i="2"/>
  <c r="BF272" i="2" s="1"/>
  <c r="BI271" i="2"/>
  <c r="BH271" i="2"/>
  <c r="BG271" i="2"/>
  <c r="BE271" i="2"/>
  <c r="T271" i="2"/>
  <c r="R271" i="2"/>
  <c r="P271" i="2"/>
  <c r="BK271" i="2"/>
  <c r="J271" i="2"/>
  <c r="BF271" i="2"/>
  <c r="BI270" i="2"/>
  <c r="BH270" i="2"/>
  <c r="BG270" i="2"/>
  <c r="BE270" i="2"/>
  <c r="T270" i="2"/>
  <c r="R270" i="2"/>
  <c r="P270" i="2"/>
  <c r="BK270" i="2"/>
  <c r="J270" i="2"/>
  <c r="BF270" i="2" s="1"/>
  <c r="BI269" i="2"/>
  <c r="BH269" i="2"/>
  <c r="BG269" i="2"/>
  <c r="BE269" i="2"/>
  <c r="T269" i="2"/>
  <c r="R269" i="2"/>
  <c r="P269" i="2"/>
  <c r="BK269" i="2"/>
  <c r="J269" i="2"/>
  <c r="BF269" i="2"/>
  <c r="BI268" i="2"/>
  <c r="BH268" i="2"/>
  <c r="BG268" i="2"/>
  <c r="BE268" i="2"/>
  <c r="T268" i="2"/>
  <c r="R268" i="2"/>
  <c r="P268" i="2"/>
  <c r="BK268" i="2"/>
  <c r="J268" i="2"/>
  <c r="BF268" i="2" s="1"/>
  <c r="BI267" i="2"/>
  <c r="BH267" i="2"/>
  <c r="BG267" i="2"/>
  <c r="BE267" i="2"/>
  <c r="T267" i="2"/>
  <c r="R267" i="2"/>
  <c r="P267" i="2"/>
  <c r="BK267" i="2"/>
  <c r="J267" i="2"/>
  <c r="BF267" i="2"/>
  <c r="BI266" i="2"/>
  <c r="BH266" i="2"/>
  <c r="BG266" i="2"/>
  <c r="BE266" i="2"/>
  <c r="T266" i="2"/>
  <c r="R266" i="2"/>
  <c r="P266" i="2"/>
  <c r="BK266" i="2"/>
  <c r="J266" i="2"/>
  <c r="BF266" i="2" s="1"/>
  <c r="BI265" i="2"/>
  <c r="BH265" i="2"/>
  <c r="BG265" i="2"/>
  <c r="BE265" i="2"/>
  <c r="T265" i="2"/>
  <c r="R265" i="2"/>
  <c r="P265" i="2"/>
  <c r="BK265" i="2"/>
  <c r="J265" i="2"/>
  <c r="BF265" i="2"/>
  <c r="BI264" i="2"/>
  <c r="BH264" i="2"/>
  <c r="BG264" i="2"/>
  <c r="BE264" i="2"/>
  <c r="T264" i="2"/>
  <c r="R264" i="2"/>
  <c r="P264" i="2"/>
  <c r="BK264" i="2"/>
  <c r="J264" i="2"/>
  <c r="BF264" i="2" s="1"/>
  <c r="BI263" i="2"/>
  <c r="BH263" i="2"/>
  <c r="BG263" i="2"/>
  <c r="BE263" i="2"/>
  <c r="T263" i="2"/>
  <c r="R263" i="2"/>
  <c r="P263" i="2"/>
  <c r="BK263" i="2"/>
  <c r="J263" i="2"/>
  <c r="BF263" i="2"/>
  <c r="BI262" i="2"/>
  <c r="BH262" i="2"/>
  <c r="BG262" i="2"/>
  <c r="BE262" i="2"/>
  <c r="T262" i="2"/>
  <c r="R262" i="2"/>
  <c r="P262" i="2"/>
  <c r="BK262" i="2"/>
  <c r="J262" i="2"/>
  <c r="BF262" i="2" s="1"/>
  <c r="BI261" i="2"/>
  <c r="BH261" i="2"/>
  <c r="BG261" i="2"/>
  <c r="BE261" i="2"/>
  <c r="T261" i="2"/>
  <c r="R261" i="2"/>
  <c r="P261" i="2"/>
  <c r="BK261" i="2"/>
  <c r="J261" i="2"/>
  <c r="BF261" i="2"/>
  <c r="BI260" i="2"/>
  <c r="BH260" i="2"/>
  <c r="BG260" i="2"/>
  <c r="BE260" i="2"/>
  <c r="T260" i="2"/>
  <c r="R260" i="2"/>
  <c r="P260" i="2"/>
  <c r="BK260" i="2"/>
  <c r="J260" i="2"/>
  <c r="BF260" i="2" s="1"/>
  <c r="BI259" i="2"/>
  <c r="BH259" i="2"/>
  <c r="BG259" i="2"/>
  <c r="BE259" i="2"/>
  <c r="T259" i="2"/>
  <c r="R259" i="2"/>
  <c r="P259" i="2"/>
  <c r="BK259" i="2"/>
  <c r="J259" i="2"/>
  <c r="BF259" i="2"/>
  <c r="BI258" i="2"/>
  <c r="BH258" i="2"/>
  <c r="BG258" i="2"/>
  <c r="BE258" i="2"/>
  <c r="T258" i="2"/>
  <c r="R258" i="2"/>
  <c r="P258" i="2"/>
  <c r="BK258" i="2"/>
  <c r="J258" i="2"/>
  <c r="BF258" i="2" s="1"/>
  <c r="BI257" i="2"/>
  <c r="BH257" i="2"/>
  <c r="BG257" i="2"/>
  <c r="BE257" i="2"/>
  <c r="T257" i="2"/>
  <c r="R257" i="2"/>
  <c r="P257" i="2"/>
  <c r="BK257" i="2"/>
  <c r="J257" i="2"/>
  <c r="BF257" i="2"/>
  <c r="BI256" i="2"/>
  <c r="BH256" i="2"/>
  <c r="BG256" i="2"/>
  <c r="BE256" i="2"/>
  <c r="T256" i="2"/>
  <c r="R256" i="2"/>
  <c r="P256" i="2"/>
  <c r="BK256" i="2"/>
  <c r="J256" i="2"/>
  <c r="BF256" i="2" s="1"/>
  <c r="BI255" i="2"/>
  <c r="BH255" i="2"/>
  <c r="BG255" i="2"/>
  <c r="BE255" i="2"/>
  <c r="T255" i="2"/>
  <c r="R255" i="2"/>
  <c r="P255" i="2"/>
  <c r="BK255" i="2"/>
  <c r="J255" i="2"/>
  <c r="BF255" i="2"/>
  <c r="BI254" i="2"/>
  <c r="BH254" i="2"/>
  <c r="BG254" i="2"/>
  <c r="BE254" i="2"/>
  <c r="T254" i="2"/>
  <c r="R254" i="2"/>
  <c r="P254" i="2"/>
  <c r="BK254" i="2"/>
  <c r="J254" i="2"/>
  <c r="BF254" i="2" s="1"/>
  <c r="BI253" i="2"/>
  <c r="BH253" i="2"/>
  <c r="BG253" i="2"/>
  <c r="BE253" i="2"/>
  <c r="T253" i="2"/>
  <c r="R253" i="2"/>
  <c r="P253" i="2"/>
  <c r="BK253" i="2"/>
  <c r="J253" i="2"/>
  <c r="BF253" i="2"/>
  <c r="BI252" i="2"/>
  <c r="BH252" i="2"/>
  <c r="BG252" i="2"/>
  <c r="BE252" i="2"/>
  <c r="T252" i="2"/>
  <c r="R252" i="2"/>
  <c r="P252" i="2"/>
  <c r="BK252" i="2"/>
  <c r="J252" i="2"/>
  <c r="BF252" i="2" s="1"/>
  <c r="BI251" i="2"/>
  <c r="BH251" i="2"/>
  <c r="BG251" i="2"/>
  <c r="BE251" i="2"/>
  <c r="T251" i="2"/>
  <c r="R251" i="2"/>
  <c r="P251" i="2"/>
  <c r="BK251" i="2"/>
  <c r="J251" i="2"/>
  <c r="BF251" i="2"/>
  <c r="BI250" i="2"/>
  <c r="BH250" i="2"/>
  <c r="BG250" i="2"/>
  <c r="BE250" i="2"/>
  <c r="T250" i="2"/>
  <c r="R250" i="2"/>
  <c r="P250" i="2"/>
  <c r="BK250" i="2"/>
  <c r="J250" i="2"/>
  <c r="BF250" i="2" s="1"/>
  <c r="BI249" i="2"/>
  <c r="BH249" i="2"/>
  <c r="BG249" i="2"/>
  <c r="BE249" i="2"/>
  <c r="T249" i="2"/>
  <c r="R249" i="2"/>
  <c r="P249" i="2"/>
  <c r="BK249" i="2"/>
  <c r="J249" i="2"/>
  <c r="BF249" i="2"/>
  <c r="BI248" i="2"/>
  <c r="BH248" i="2"/>
  <c r="BG248" i="2"/>
  <c r="BE248" i="2"/>
  <c r="T248" i="2"/>
  <c r="R248" i="2"/>
  <c r="P248" i="2"/>
  <c r="BK248" i="2"/>
  <c r="J248" i="2"/>
  <c r="BF248" i="2" s="1"/>
  <c r="BI247" i="2"/>
  <c r="BH247" i="2"/>
  <c r="BG247" i="2"/>
  <c r="BE247" i="2"/>
  <c r="T247" i="2"/>
  <c r="R247" i="2"/>
  <c r="P247" i="2"/>
  <c r="BK247" i="2"/>
  <c r="J247" i="2"/>
  <c r="BF247" i="2"/>
  <c r="BI246" i="2"/>
  <c r="BH246" i="2"/>
  <c r="BG246" i="2"/>
  <c r="BE246" i="2"/>
  <c r="T246" i="2"/>
  <c r="R246" i="2"/>
  <c r="P246" i="2"/>
  <c r="BK246" i="2"/>
  <c r="J246" i="2"/>
  <c r="BF246" i="2" s="1"/>
  <c r="BI245" i="2"/>
  <c r="BH245" i="2"/>
  <c r="BG245" i="2"/>
  <c r="BE245" i="2"/>
  <c r="T245" i="2"/>
  <c r="R245" i="2"/>
  <c r="P245" i="2"/>
  <c r="BK245" i="2"/>
  <c r="J245" i="2"/>
  <c r="BF245" i="2"/>
  <c r="BI244" i="2"/>
  <c r="BH244" i="2"/>
  <c r="BG244" i="2"/>
  <c r="BE244" i="2"/>
  <c r="T244" i="2"/>
  <c r="R244" i="2"/>
  <c r="P244" i="2"/>
  <c r="BK244" i="2"/>
  <c r="J244" i="2"/>
  <c r="BF244" i="2" s="1"/>
  <c r="BI243" i="2"/>
  <c r="BH243" i="2"/>
  <c r="BG243" i="2"/>
  <c r="BE243" i="2"/>
  <c r="T243" i="2"/>
  <c r="R243" i="2"/>
  <c r="P243" i="2"/>
  <c r="BK243" i="2"/>
  <c r="J243" i="2"/>
  <c r="BF243" i="2"/>
  <c r="BI242" i="2"/>
  <c r="BH242" i="2"/>
  <c r="BG242" i="2"/>
  <c r="BE242" i="2"/>
  <c r="T242" i="2"/>
  <c r="R242" i="2"/>
  <c r="P242" i="2"/>
  <c r="BK242" i="2"/>
  <c r="J242" i="2"/>
  <c r="BF242" i="2" s="1"/>
  <c r="BI241" i="2"/>
  <c r="BH241" i="2"/>
  <c r="BG241" i="2"/>
  <c r="BE241" i="2"/>
  <c r="T241" i="2"/>
  <c r="R241" i="2"/>
  <c r="P241" i="2"/>
  <c r="BK241" i="2"/>
  <c r="J241" i="2"/>
  <c r="BF241" i="2"/>
  <c r="BI240" i="2"/>
  <c r="BH240" i="2"/>
  <c r="BG240" i="2"/>
  <c r="BE240" i="2"/>
  <c r="T240" i="2"/>
  <c r="R240" i="2"/>
  <c r="P240" i="2"/>
  <c r="BK240" i="2"/>
  <c r="J240" i="2"/>
  <c r="BF240" i="2" s="1"/>
  <c r="BI239" i="2"/>
  <c r="BH239" i="2"/>
  <c r="BG239" i="2"/>
  <c r="BE239" i="2"/>
  <c r="T239" i="2"/>
  <c r="R239" i="2"/>
  <c r="P239" i="2"/>
  <c r="BK239" i="2"/>
  <c r="J239" i="2"/>
  <c r="BF239" i="2"/>
  <c r="BI238" i="2"/>
  <c r="BH238" i="2"/>
  <c r="BG238" i="2"/>
  <c r="BE238" i="2"/>
  <c r="T238" i="2"/>
  <c r="R238" i="2"/>
  <c r="P238" i="2"/>
  <c r="BK238" i="2"/>
  <c r="J238" i="2"/>
  <c r="BF238" i="2" s="1"/>
  <c r="BI237" i="2"/>
  <c r="BH237" i="2"/>
  <c r="BG237" i="2"/>
  <c r="BE237" i="2"/>
  <c r="T237" i="2"/>
  <c r="R237" i="2"/>
  <c r="P237" i="2"/>
  <c r="BK237" i="2"/>
  <c r="J237" i="2"/>
  <c r="BF237" i="2"/>
  <c r="BI236" i="2"/>
  <c r="BH236" i="2"/>
  <c r="BG236" i="2"/>
  <c r="BE236" i="2"/>
  <c r="T236" i="2"/>
  <c r="R236" i="2"/>
  <c r="P236" i="2"/>
  <c r="BK236" i="2"/>
  <c r="J236" i="2"/>
  <c r="BF236" i="2" s="1"/>
  <c r="BI235" i="2"/>
  <c r="BH235" i="2"/>
  <c r="BG235" i="2"/>
  <c r="BE235" i="2"/>
  <c r="T235" i="2"/>
  <c r="R235" i="2"/>
  <c r="P235" i="2"/>
  <c r="BK235" i="2"/>
  <c r="J235" i="2"/>
  <c r="BF235" i="2"/>
  <c r="BI234" i="2"/>
  <c r="BH234" i="2"/>
  <c r="BG234" i="2"/>
  <c r="BE234" i="2"/>
  <c r="T234" i="2"/>
  <c r="R234" i="2"/>
  <c r="P234" i="2"/>
  <c r="BK234" i="2"/>
  <c r="J234" i="2"/>
  <c r="BF234" i="2" s="1"/>
  <c r="BI233" i="2"/>
  <c r="BH233" i="2"/>
  <c r="BG233" i="2"/>
  <c r="BE233" i="2"/>
  <c r="T233" i="2"/>
  <c r="R233" i="2"/>
  <c r="P233" i="2"/>
  <c r="BK233" i="2"/>
  <c r="J233" i="2"/>
  <c r="BF233" i="2"/>
  <c r="BI232" i="2"/>
  <c r="BH232" i="2"/>
  <c r="BG232" i="2"/>
  <c r="BE232" i="2"/>
  <c r="T232" i="2"/>
  <c r="R232" i="2"/>
  <c r="P232" i="2"/>
  <c r="BK232" i="2"/>
  <c r="J232" i="2"/>
  <c r="BF232" i="2" s="1"/>
  <c r="BI231" i="2"/>
  <c r="BH231" i="2"/>
  <c r="BG231" i="2"/>
  <c r="BE231" i="2"/>
  <c r="T231" i="2"/>
  <c r="R231" i="2"/>
  <c r="P231" i="2"/>
  <c r="BK231" i="2"/>
  <c r="J231" i="2"/>
  <c r="BF231" i="2"/>
  <c r="BI230" i="2"/>
  <c r="BH230" i="2"/>
  <c r="BG230" i="2"/>
  <c r="BE230" i="2"/>
  <c r="T230" i="2"/>
  <c r="R230" i="2"/>
  <c r="P230" i="2"/>
  <c r="BK230" i="2"/>
  <c r="J230" i="2"/>
  <c r="BF230" i="2" s="1"/>
  <c r="BI229" i="2"/>
  <c r="BH229" i="2"/>
  <c r="BG229" i="2"/>
  <c r="BE229" i="2"/>
  <c r="T229" i="2"/>
  <c r="R229" i="2"/>
  <c r="P229" i="2"/>
  <c r="BK229" i="2"/>
  <c r="J229" i="2"/>
  <c r="BF229" i="2"/>
  <c r="BI228" i="2"/>
  <c r="BH228" i="2"/>
  <c r="BG228" i="2"/>
  <c r="BE228" i="2"/>
  <c r="T228" i="2"/>
  <c r="R228" i="2"/>
  <c r="P228" i="2"/>
  <c r="BK228" i="2"/>
  <c r="J228" i="2"/>
  <c r="BF228" i="2" s="1"/>
  <c r="BI227" i="2"/>
  <c r="BH227" i="2"/>
  <c r="BG227" i="2"/>
  <c r="BE227" i="2"/>
  <c r="T227" i="2"/>
  <c r="R227" i="2"/>
  <c r="P227" i="2"/>
  <c r="BK227" i="2"/>
  <c r="J227" i="2"/>
  <c r="BF227" i="2"/>
  <c r="BI226" i="2"/>
  <c r="BH226" i="2"/>
  <c r="BG226" i="2"/>
  <c r="BE226" i="2"/>
  <c r="T226" i="2"/>
  <c r="R226" i="2"/>
  <c r="P226" i="2"/>
  <c r="BK226" i="2"/>
  <c r="J226" i="2"/>
  <c r="BF226" i="2" s="1"/>
  <c r="BI225" i="2"/>
  <c r="BH225" i="2"/>
  <c r="BG225" i="2"/>
  <c r="BE225" i="2"/>
  <c r="T225" i="2"/>
  <c r="R225" i="2"/>
  <c r="P225" i="2"/>
  <c r="BK225" i="2"/>
  <c r="J225" i="2"/>
  <c r="BF225" i="2"/>
  <c r="BI224" i="2"/>
  <c r="BH224" i="2"/>
  <c r="BG224" i="2"/>
  <c r="BE224" i="2"/>
  <c r="T224" i="2"/>
  <c r="R224" i="2"/>
  <c r="P224" i="2"/>
  <c r="BK224" i="2"/>
  <c r="J224" i="2"/>
  <c r="BF224" i="2" s="1"/>
  <c r="BI223" i="2"/>
  <c r="BH223" i="2"/>
  <c r="BG223" i="2"/>
  <c r="BE223" i="2"/>
  <c r="T223" i="2"/>
  <c r="R223" i="2"/>
  <c r="P223" i="2"/>
  <c r="BK223" i="2"/>
  <c r="J223" i="2"/>
  <c r="BF223" i="2"/>
  <c r="BI222" i="2"/>
  <c r="BH222" i="2"/>
  <c r="BG222" i="2"/>
  <c r="BE222" i="2"/>
  <c r="T222" i="2"/>
  <c r="R222" i="2"/>
  <c r="P222" i="2"/>
  <c r="BK222" i="2"/>
  <c r="J222" i="2"/>
  <c r="BF222" i="2" s="1"/>
  <c r="BI221" i="2"/>
  <c r="BH221" i="2"/>
  <c r="BG221" i="2"/>
  <c r="BE221" i="2"/>
  <c r="T221" i="2"/>
  <c r="R221" i="2"/>
  <c r="P221" i="2"/>
  <c r="BK221" i="2"/>
  <c r="J221" i="2"/>
  <c r="BF221" i="2"/>
  <c r="BI220" i="2"/>
  <c r="BH220" i="2"/>
  <c r="BG220" i="2"/>
  <c r="BE220" i="2"/>
  <c r="T220" i="2"/>
  <c r="R220" i="2"/>
  <c r="P220" i="2"/>
  <c r="BK220" i="2"/>
  <c r="J220" i="2"/>
  <c r="BF220" i="2" s="1"/>
  <c r="BI219" i="2"/>
  <c r="BH219" i="2"/>
  <c r="BG219" i="2"/>
  <c r="BE219" i="2"/>
  <c r="T219" i="2"/>
  <c r="R219" i="2"/>
  <c r="P219" i="2"/>
  <c r="BK219" i="2"/>
  <c r="J219" i="2"/>
  <c r="BF219" i="2"/>
  <c r="BI218" i="2"/>
  <c r="BH218" i="2"/>
  <c r="BG218" i="2"/>
  <c r="BE218" i="2"/>
  <c r="T218" i="2"/>
  <c r="R218" i="2"/>
  <c r="P218" i="2"/>
  <c r="BK218" i="2"/>
  <c r="J218" i="2"/>
  <c r="BF218" i="2" s="1"/>
  <c r="BI217" i="2"/>
  <c r="BH217" i="2"/>
  <c r="BG217" i="2"/>
  <c r="BE217" i="2"/>
  <c r="T217" i="2"/>
  <c r="R217" i="2"/>
  <c r="P217" i="2"/>
  <c r="BK217" i="2"/>
  <c r="J217" i="2"/>
  <c r="BF217" i="2"/>
  <c r="BI216" i="2"/>
  <c r="BH216" i="2"/>
  <c r="BG216" i="2"/>
  <c r="BE216" i="2"/>
  <c r="T216" i="2"/>
  <c r="R216" i="2"/>
  <c r="P216" i="2"/>
  <c r="BK216" i="2"/>
  <c r="J216" i="2"/>
  <c r="BF216" i="2" s="1"/>
  <c r="BI215" i="2"/>
  <c r="BH215" i="2"/>
  <c r="BG215" i="2"/>
  <c r="BE215" i="2"/>
  <c r="T215" i="2"/>
  <c r="R215" i="2"/>
  <c r="P215" i="2"/>
  <c r="BK215" i="2"/>
  <c r="J215" i="2"/>
  <c r="BF215" i="2"/>
  <c r="BI214" i="2"/>
  <c r="BH214" i="2"/>
  <c r="BG214" i="2"/>
  <c r="BE214" i="2"/>
  <c r="T214" i="2"/>
  <c r="R214" i="2"/>
  <c r="P214" i="2"/>
  <c r="BK214" i="2"/>
  <c r="J214" i="2"/>
  <c r="BF214" i="2" s="1"/>
  <c r="BI213" i="2"/>
  <c r="BH213" i="2"/>
  <c r="BG213" i="2"/>
  <c r="BE213" i="2"/>
  <c r="T213" i="2"/>
  <c r="R213" i="2"/>
  <c r="P213" i="2"/>
  <c r="BK213" i="2"/>
  <c r="J213" i="2"/>
  <c r="BF213" i="2"/>
  <c r="BI212" i="2"/>
  <c r="BH212" i="2"/>
  <c r="BG212" i="2"/>
  <c r="BE212" i="2"/>
  <c r="T212" i="2"/>
  <c r="R212" i="2"/>
  <c r="P212" i="2"/>
  <c r="BK212" i="2"/>
  <c r="J212" i="2"/>
  <c r="BF212" i="2" s="1"/>
  <c r="BI211" i="2"/>
  <c r="BH211" i="2"/>
  <c r="BG211" i="2"/>
  <c r="BE211" i="2"/>
  <c r="T211" i="2"/>
  <c r="R211" i="2"/>
  <c r="P211" i="2"/>
  <c r="BK211" i="2"/>
  <c r="J211" i="2"/>
  <c r="BF211" i="2"/>
  <c r="BI210" i="2"/>
  <c r="BH210" i="2"/>
  <c r="BG210" i="2"/>
  <c r="BE210" i="2"/>
  <c r="T210" i="2"/>
  <c r="R210" i="2"/>
  <c r="P210" i="2"/>
  <c r="BK210" i="2"/>
  <c r="J210" i="2"/>
  <c r="BF210" i="2" s="1"/>
  <c r="BI209" i="2"/>
  <c r="BH209" i="2"/>
  <c r="BG209" i="2"/>
  <c r="BE209" i="2"/>
  <c r="T209" i="2"/>
  <c r="R209" i="2"/>
  <c r="P209" i="2"/>
  <c r="BK209" i="2"/>
  <c r="J209" i="2"/>
  <c r="BF209" i="2"/>
  <c r="BI208" i="2"/>
  <c r="BH208" i="2"/>
  <c r="BG208" i="2"/>
  <c r="BE208" i="2"/>
  <c r="T208" i="2"/>
  <c r="R208" i="2"/>
  <c r="P208" i="2"/>
  <c r="BK208" i="2"/>
  <c r="J208" i="2"/>
  <c r="BF208" i="2" s="1"/>
  <c r="BI207" i="2"/>
  <c r="BH207" i="2"/>
  <c r="BG207" i="2"/>
  <c r="BE207" i="2"/>
  <c r="T207" i="2"/>
  <c r="R207" i="2"/>
  <c r="P207" i="2"/>
  <c r="BK207" i="2"/>
  <c r="J207" i="2"/>
  <c r="BF207" i="2"/>
  <c r="BI206" i="2"/>
  <c r="BH206" i="2"/>
  <c r="BG206" i="2"/>
  <c r="BE206" i="2"/>
  <c r="T206" i="2"/>
  <c r="R206" i="2"/>
  <c r="P206" i="2"/>
  <c r="BK206" i="2"/>
  <c r="J206" i="2"/>
  <c r="BF206" i="2" s="1"/>
  <c r="BI205" i="2"/>
  <c r="BH205" i="2"/>
  <c r="BG205" i="2"/>
  <c r="BE205" i="2"/>
  <c r="T205" i="2"/>
  <c r="R205" i="2"/>
  <c r="P205" i="2"/>
  <c r="BK205" i="2"/>
  <c r="J205" i="2"/>
  <c r="BF205" i="2"/>
  <c r="BI204" i="2"/>
  <c r="BH204" i="2"/>
  <c r="BG204" i="2"/>
  <c r="BE204" i="2"/>
  <c r="T204" i="2"/>
  <c r="R204" i="2"/>
  <c r="P204" i="2"/>
  <c r="BK204" i="2"/>
  <c r="J204" i="2"/>
  <c r="BF204" i="2" s="1"/>
  <c r="BI203" i="2"/>
  <c r="BH203" i="2"/>
  <c r="BG203" i="2"/>
  <c r="BE203" i="2"/>
  <c r="T203" i="2"/>
  <c r="R203" i="2"/>
  <c r="P203" i="2"/>
  <c r="BK203" i="2"/>
  <c r="J203" i="2"/>
  <c r="BF203" i="2"/>
  <c r="BI202" i="2"/>
  <c r="BH202" i="2"/>
  <c r="BG202" i="2"/>
  <c r="BE202" i="2"/>
  <c r="T202" i="2"/>
  <c r="R202" i="2"/>
  <c r="P202" i="2"/>
  <c r="BK202" i="2"/>
  <c r="J202" i="2"/>
  <c r="BF202" i="2" s="1"/>
  <c r="BI201" i="2"/>
  <c r="BH201" i="2"/>
  <c r="BG201" i="2"/>
  <c r="BE201" i="2"/>
  <c r="T201" i="2"/>
  <c r="R201" i="2"/>
  <c r="P201" i="2"/>
  <c r="BK201" i="2"/>
  <c r="J201" i="2"/>
  <c r="BF201" i="2"/>
  <c r="BI200" i="2"/>
  <c r="BH200" i="2"/>
  <c r="BG200" i="2"/>
  <c r="BE200" i="2"/>
  <c r="T200" i="2"/>
  <c r="R200" i="2"/>
  <c r="P200" i="2"/>
  <c r="BK200" i="2"/>
  <c r="J200" i="2"/>
  <c r="BF200" i="2" s="1"/>
  <c r="BI199" i="2"/>
  <c r="BH199" i="2"/>
  <c r="BG199" i="2"/>
  <c r="BE199" i="2"/>
  <c r="T199" i="2"/>
  <c r="R199" i="2"/>
  <c r="P199" i="2"/>
  <c r="BK199" i="2"/>
  <c r="J199" i="2"/>
  <c r="BF199" i="2"/>
  <c r="BI198" i="2"/>
  <c r="BH198" i="2"/>
  <c r="BG198" i="2"/>
  <c r="BE198" i="2"/>
  <c r="T198" i="2"/>
  <c r="R198" i="2"/>
  <c r="P198" i="2"/>
  <c r="BK198" i="2"/>
  <c r="J198" i="2"/>
  <c r="BF198" i="2" s="1"/>
  <c r="BI197" i="2"/>
  <c r="BH197" i="2"/>
  <c r="BG197" i="2"/>
  <c r="BE197" i="2"/>
  <c r="T197" i="2"/>
  <c r="R197" i="2"/>
  <c r="P197" i="2"/>
  <c r="BK197" i="2"/>
  <c r="J197" i="2"/>
  <c r="BF197" i="2"/>
  <c r="BI196" i="2"/>
  <c r="BH196" i="2"/>
  <c r="BG196" i="2"/>
  <c r="BE196" i="2"/>
  <c r="T196" i="2"/>
  <c r="R196" i="2"/>
  <c r="P196" i="2"/>
  <c r="BK196" i="2"/>
  <c r="J196" i="2"/>
  <c r="BF196" i="2" s="1"/>
  <c r="BI195" i="2"/>
  <c r="BH195" i="2"/>
  <c r="BG195" i="2"/>
  <c r="BE195" i="2"/>
  <c r="T195" i="2"/>
  <c r="T194" i="2"/>
  <c r="R195" i="2"/>
  <c r="R194" i="2"/>
  <c r="P195" i="2"/>
  <c r="P194" i="2"/>
  <c r="BK195" i="2"/>
  <c r="BK194" i="2"/>
  <c r="J194" i="2" s="1"/>
  <c r="J108" i="2" s="1"/>
  <c r="J195" i="2"/>
  <c r="BF195" i="2"/>
  <c r="BI193" i="2"/>
  <c r="BH193" i="2"/>
  <c r="BG193" i="2"/>
  <c r="BE193" i="2"/>
  <c r="T193" i="2"/>
  <c r="R193" i="2"/>
  <c r="P193" i="2"/>
  <c r="P190" i="2" s="1"/>
  <c r="BK193" i="2"/>
  <c r="J193" i="2"/>
  <c r="BF193" i="2"/>
  <c r="BI192" i="2"/>
  <c r="BH192" i="2"/>
  <c r="BG192" i="2"/>
  <c r="BE192" i="2"/>
  <c r="T192" i="2"/>
  <c r="T190" i="2" s="1"/>
  <c r="R192" i="2"/>
  <c r="P192" i="2"/>
  <c r="BK192" i="2"/>
  <c r="J192" i="2"/>
  <c r="BF192" i="2" s="1"/>
  <c r="BI191" i="2"/>
  <c r="BH191" i="2"/>
  <c r="BG191" i="2"/>
  <c r="BE191" i="2"/>
  <c r="T191" i="2"/>
  <c r="R191" i="2"/>
  <c r="R190" i="2" s="1"/>
  <c r="P191" i="2"/>
  <c r="BK191" i="2"/>
  <c r="BK190" i="2" s="1"/>
  <c r="J190" i="2" s="1"/>
  <c r="J107" i="2" s="1"/>
  <c r="J191" i="2"/>
  <c r="BF191" i="2"/>
  <c r="BI189" i="2"/>
  <c r="BH189" i="2"/>
  <c r="BG189" i="2"/>
  <c r="BE189" i="2"/>
  <c r="T189" i="2"/>
  <c r="R189" i="2"/>
  <c r="R186" i="2" s="1"/>
  <c r="P189" i="2"/>
  <c r="BK189" i="2"/>
  <c r="J189" i="2"/>
  <c r="BF189" i="2"/>
  <c r="BI188" i="2"/>
  <c r="BH188" i="2"/>
  <c r="BG188" i="2"/>
  <c r="BE188" i="2"/>
  <c r="T188" i="2"/>
  <c r="R188" i="2"/>
  <c r="P188" i="2"/>
  <c r="BK188" i="2"/>
  <c r="BK186" i="2" s="1"/>
  <c r="J186" i="2" s="1"/>
  <c r="J106" i="2" s="1"/>
  <c r="J188" i="2"/>
  <c r="BF188" i="2"/>
  <c r="BI187" i="2"/>
  <c r="BH187" i="2"/>
  <c r="BG187" i="2"/>
  <c r="BE187" i="2"/>
  <c r="T187" i="2"/>
  <c r="T186" i="2"/>
  <c r="R187" i="2"/>
  <c r="P187" i="2"/>
  <c r="P186" i="2"/>
  <c r="BK187" i="2"/>
  <c r="J187" i="2"/>
  <c r="BF187" i="2"/>
  <c r="BI185" i="2"/>
  <c r="BH185" i="2"/>
  <c r="BG185" i="2"/>
  <c r="BE185" i="2"/>
  <c r="T185" i="2"/>
  <c r="R185" i="2"/>
  <c r="P185" i="2"/>
  <c r="P182" i="2" s="1"/>
  <c r="BK185" i="2"/>
  <c r="J185" i="2"/>
  <c r="BF185" i="2"/>
  <c r="BI184" i="2"/>
  <c r="BH184" i="2"/>
  <c r="BG184" i="2"/>
  <c r="BE184" i="2"/>
  <c r="T184" i="2"/>
  <c r="T182" i="2" s="1"/>
  <c r="R184" i="2"/>
  <c r="P184" i="2"/>
  <c r="BK184" i="2"/>
  <c r="J184" i="2"/>
  <c r="BF184" i="2" s="1"/>
  <c r="BI183" i="2"/>
  <c r="BH183" i="2"/>
  <c r="BG183" i="2"/>
  <c r="BE183" i="2"/>
  <c r="T183" i="2"/>
  <c r="R183" i="2"/>
  <c r="R182" i="2" s="1"/>
  <c r="P183" i="2"/>
  <c r="BK183" i="2"/>
  <c r="BK182" i="2" s="1"/>
  <c r="J182" i="2" s="1"/>
  <c r="J105" i="2" s="1"/>
  <c r="J183" i="2"/>
  <c r="BF183" i="2" s="1"/>
  <c r="BI181" i="2"/>
  <c r="BH181" i="2"/>
  <c r="BG181" i="2"/>
  <c r="BE181" i="2"/>
  <c r="T181" i="2"/>
  <c r="R181" i="2"/>
  <c r="P181" i="2"/>
  <c r="BK181" i="2"/>
  <c r="J181" i="2"/>
  <c r="BF181" i="2"/>
  <c r="BI180" i="2"/>
  <c r="BH180" i="2"/>
  <c r="BG180" i="2"/>
  <c r="BE180" i="2"/>
  <c r="T180" i="2"/>
  <c r="R180" i="2"/>
  <c r="P180" i="2"/>
  <c r="BK180" i="2"/>
  <c r="J180" i="2"/>
  <c r="BF180" i="2"/>
  <c r="BI179" i="2"/>
  <c r="BH179" i="2"/>
  <c r="BG179" i="2"/>
  <c r="BE179" i="2"/>
  <c r="T179" i="2"/>
  <c r="R179" i="2"/>
  <c r="P179" i="2"/>
  <c r="BK179" i="2"/>
  <c r="J179" i="2"/>
  <c r="BF179" i="2"/>
  <c r="BI178" i="2"/>
  <c r="BH178" i="2"/>
  <c r="BG178" i="2"/>
  <c r="BE178" i="2"/>
  <c r="T178" i="2"/>
  <c r="R178" i="2"/>
  <c r="R175" i="2" s="1"/>
  <c r="P178" i="2"/>
  <c r="BK178" i="2"/>
  <c r="J178" i="2"/>
  <c r="BF178" i="2"/>
  <c r="BI177" i="2"/>
  <c r="BH177" i="2"/>
  <c r="BG177" i="2"/>
  <c r="BE177" i="2"/>
  <c r="T177" i="2"/>
  <c r="R177" i="2"/>
  <c r="P177" i="2"/>
  <c r="BK177" i="2"/>
  <c r="BK175" i="2" s="1"/>
  <c r="J175" i="2" s="1"/>
  <c r="J104" i="2" s="1"/>
  <c r="J177" i="2"/>
  <c r="BF177" i="2"/>
  <c r="BI176" i="2"/>
  <c r="BH176" i="2"/>
  <c r="BG176" i="2"/>
  <c r="BE176" i="2"/>
  <c r="T176" i="2"/>
  <c r="T175" i="2"/>
  <c r="R176" i="2"/>
  <c r="P176" i="2"/>
  <c r="P175" i="2"/>
  <c r="BK176" i="2"/>
  <c r="J176" i="2"/>
  <c r="BF176" i="2" s="1"/>
  <c r="BI174" i="2"/>
  <c r="BH174" i="2"/>
  <c r="BG174" i="2"/>
  <c r="BE174" i="2"/>
  <c r="T174" i="2"/>
  <c r="R174" i="2"/>
  <c r="P174" i="2"/>
  <c r="BK174" i="2"/>
  <c r="J174" i="2"/>
  <c r="BF174" i="2" s="1"/>
  <c r="BI173" i="2"/>
  <c r="BH173" i="2"/>
  <c r="BG173" i="2"/>
  <c r="BE173" i="2"/>
  <c r="T173" i="2"/>
  <c r="R173" i="2"/>
  <c r="P173" i="2"/>
  <c r="BK173" i="2"/>
  <c r="J173" i="2"/>
  <c r="BF173" i="2"/>
  <c r="BI172" i="2"/>
  <c r="BH172" i="2"/>
  <c r="BG172" i="2"/>
  <c r="BE172" i="2"/>
  <c r="T172" i="2"/>
  <c r="R172" i="2"/>
  <c r="P172" i="2"/>
  <c r="BK172" i="2"/>
  <c r="J172" i="2"/>
  <c r="BF172" i="2" s="1"/>
  <c r="BI171" i="2"/>
  <c r="BH171" i="2"/>
  <c r="BG171" i="2"/>
  <c r="BE171" i="2"/>
  <c r="T171" i="2"/>
  <c r="R171" i="2"/>
  <c r="P171" i="2"/>
  <c r="BK171" i="2"/>
  <c r="J171" i="2"/>
  <c r="BF171" i="2"/>
  <c r="BI170" i="2"/>
  <c r="BH170" i="2"/>
  <c r="BG170" i="2"/>
  <c r="BE170" i="2"/>
  <c r="T170" i="2"/>
  <c r="R170" i="2"/>
  <c r="P170" i="2"/>
  <c r="BK170" i="2"/>
  <c r="J170" i="2"/>
  <c r="BF170" i="2" s="1"/>
  <c r="BI169" i="2"/>
  <c r="BH169" i="2"/>
  <c r="BG169" i="2"/>
  <c r="BE169" i="2"/>
  <c r="T169" i="2"/>
  <c r="T168" i="2"/>
  <c r="R169" i="2"/>
  <c r="R168" i="2" s="1"/>
  <c r="P169" i="2"/>
  <c r="P168" i="2"/>
  <c r="BK169" i="2"/>
  <c r="BK168" i="2" s="1"/>
  <c r="J168" i="2" s="1"/>
  <c r="J103" i="2" s="1"/>
  <c r="J169" i="2"/>
  <c r="BF169" i="2" s="1"/>
  <c r="BI167" i="2"/>
  <c r="BH167" i="2"/>
  <c r="BG167" i="2"/>
  <c r="BE167" i="2"/>
  <c r="T167" i="2"/>
  <c r="R167" i="2"/>
  <c r="P167" i="2"/>
  <c r="BK167" i="2"/>
  <c r="J167" i="2"/>
  <c r="BF167" i="2"/>
  <c r="BI166" i="2"/>
  <c r="BH166" i="2"/>
  <c r="BG166" i="2"/>
  <c r="BE166" i="2"/>
  <c r="T166" i="2"/>
  <c r="R166" i="2"/>
  <c r="P166" i="2"/>
  <c r="BK166" i="2"/>
  <c r="J166" i="2"/>
  <c r="BF166" i="2"/>
  <c r="BI165" i="2"/>
  <c r="BH165" i="2"/>
  <c r="BG165" i="2"/>
  <c r="BE165" i="2"/>
  <c r="T165" i="2"/>
  <c r="T164" i="2"/>
  <c r="T163" i="2" s="1"/>
  <c r="R165" i="2"/>
  <c r="P165" i="2"/>
  <c r="P164" i="2" s="1"/>
  <c r="P163" i="2" s="1"/>
  <c r="BK165" i="2"/>
  <c r="BK164" i="2" s="1"/>
  <c r="J165" i="2"/>
  <c r="BF165" i="2" s="1"/>
  <c r="BI162" i="2"/>
  <c r="BH162" i="2"/>
  <c r="BG162" i="2"/>
  <c r="BE162" i="2"/>
  <c r="T162" i="2"/>
  <c r="T161" i="2"/>
  <c r="R162" i="2"/>
  <c r="R161" i="2"/>
  <c r="P162" i="2"/>
  <c r="P161" i="2"/>
  <c r="BK162" i="2"/>
  <c r="BK161" i="2"/>
  <c r="J161" i="2" s="1"/>
  <c r="J100" i="2" s="1"/>
  <c r="J162" i="2"/>
  <c r="BF162" i="2" s="1"/>
  <c r="BI160" i="2"/>
  <c r="BH160" i="2"/>
  <c r="BG160" i="2"/>
  <c r="BE160" i="2"/>
  <c r="T160" i="2"/>
  <c r="R160" i="2"/>
  <c r="P160" i="2"/>
  <c r="BK160" i="2"/>
  <c r="J160" i="2"/>
  <c r="BF160" i="2" s="1"/>
  <c r="BI159" i="2"/>
  <c r="BH159" i="2"/>
  <c r="BG159" i="2"/>
  <c r="BE159" i="2"/>
  <c r="T159" i="2"/>
  <c r="R159" i="2"/>
  <c r="P159" i="2"/>
  <c r="BK159" i="2"/>
  <c r="J159" i="2"/>
  <c r="BF159" i="2"/>
  <c r="BI158" i="2"/>
  <c r="BH158" i="2"/>
  <c r="BG158" i="2"/>
  <c r="BE158" i="2"/>
  <c r="T158" i="2"/>
  <c r="R158" i="2"/>
  <c r="P158" i="2"/>
  <c r="BK158" i="2"/>
  <c r="J158" i="2"/>
  <c r="BF158" i="2" s="1"/>
  <c r="BI157" i="2"/>
  <c r="BH157" i="2"/>
  <c r="BG157" i="2"/>
  <c r="BE157" i="2"/>
  <c r="T157" i="2"/>
  <c r="R157" i="2"/>
  <c r="P157" i="2"/>
  <c r="BK157" i="2"/>
  <c r="J157" i="2"/>
  <c r="BF157" i="2" s="1"/>
  <c r="BI156" i="2"/>
  <c r="BH156" i="2"/>
  <c r="BG156" i="2"/>
  <c r="BE156" i="2"/>
  <c r="T156" i="2"/>
  <c r="R156" i="2"/>
  <c r="P156" i="2"/>
  <c r="BK156" i="2"/>
  <c r="J156" i="2"/>
  <c r="BF156" i="2" s="1"/>
  <c r="BI155" i="2"/>
  <c r="BH155" i="2"/>
  <c r="BG155" i="2"/>
  <c r="BE155" i="2"/>
  <c r="T155" i="2"/>
  <c r="R155" i="2"/>
  <c r="P155" i="2"/>
  <c r="BK155" i="2"/>
  <c r="J155" i="2"/>
  <c r="BF155" i="2" s="1"/>
  <c r="BI154" i="2"/>
  <c r="BH154" i="2"/>
  <c r="BG154" i="2"/>
  <c r="BE154" i="2"/>
  <c r="T154" i="2"/>
  <c r="R154" i="2"/>
  <c r="P154" i="2"/>
  <c r="BK154" i="2"/>
  <c r="J154" i="2"/>
  <c r="BF154" i="2" s="1"/>
  <c r="BI153" i="2"/>
  <c r="BH153" i="2"/>
  <c r="BG153" i="2"/>
  <c r="BE153" i="2"/>
  <c r="T153" i="2"/>
  <c r="R153" i="2"/>
  <c r="P153" i="2"/>
  <c r="BK153" i="2"/>
  <c r="J153" i="2"/>
  <c r="BF153" i="2" s="1"/>
  <c r="BI152" i="2"/>
  <c r="BH152" i="2"/>
  <c r="BG152" i="2"/>
  <c r="BE152" i="2"/>
  <c r="T152" i="2"/>
  <c r="R152" i="2"/>
  <c r="P152" i="2"/>
  <c r="BK152" i="2"/>
  <c r="J152" i="2"/>
  <c r="BF152" i="2" s="1"/>
  <c r="BI151" i="2"/>
  <c r="BH151" i="2"/>
  <c r="BG151" i="2"/>
  <c r="BE151" i="2"/>
  <c r="T151" i="2"/>
  <c r="R151" i="2"/>
  <c r="P151" i="2"/>
  <c r="BK151" i="2"/>
  <c r="J151" i="2"/>
  <c r="BF151" i="2" s="1"/>
  <c r="BI150" i="2"/>
  <c r="BH150" i="2"/>
  <c r="BG150" i="2"/>
  <c r="BE150" i="2"/>
  <c r="T150" i="2"/>
  <c r="R150" i="2"/>
  <c r="P150" i="2"/>
  <c r="BK150" i="2"/>
  <c r="J150" i="2"/>
  <c r="BF150" i="2" s="1"/>
  <c r="BI149" i="2"/>
  <c r="BH149" i="2"/>
  <c r="BG149" i="2"/>
  <c r="BE149" i="2"/>
  <c r="T149" i="2"/>
  <c r="R149" i="2"/>
  <c r="P149" i="2"/>
  <c r="BK149" i="2"/>
  <c r="J149" i="2"/>
  <c r="BF149" i="2" s="1"/>
  <c r="BI148" i="2"/>
  <c r="BH148" i="2"/>
  <c r="BG148" i="2"/>
  <c r="BE148" i="2"/>
  <c r="T148" i="2"/>
  <c r="R148" i="2"/>
  <c r="P148" i="2"/>
  <c r="BK148" i="2"/>
  <c r="J148" i="2"/>
  <c r="BF148" i="2" s="1"/>
  <c r="BI147" i="2"/>
  <c r="BH147" i="2"/>
  <c r="BG147" i="2"/>
  <c r="BE147" i="2"/>
  <c r="T147" i="2"/>
  <c r="R147" i="2"/>
  <c r="P147" i="2"/>
  <c r="BK147" i="2"/>
  <c r="J147" i="2"/>
  <c r="BF147" i="2" s="1"/>
  <c r="BI146" i="2"/>
  <c r="BH146" i="2"/>
  <c r="BG146" i="2"/>
  <c r="BE146" i="2"/>
  <c r="T146" i="2"/>
  <c r="R146" i="2"/>
  <c r="P146" i="2"/>
  <c r="BK146" i="2"/>
  <c r="J146" i="2"/>
  <c r="BF146" i="2" s="1"/>
  <c r="BI145" i="2"/>
  <c r="BH145" i="2"/>
  <c r="BG145" i="2"/>
  <c r="BE145" i="2"/>
  <c r="T145" i="2"/>
  <c r="R145" i="2"/>
  <c r="P145" i="2"/>
  <c r="BK145" i="2"/>
  <c r="J145" i="2"/>
  <c r="BF145" i="2" s="1"/>
  <c r="BI144" i="2"/>
  <c r="BH144" i="2"/>
  <c r="BG144" i="2"/>
  <c r="BE144" i="2"/>
  <c r="T144" i="2"/>
  <c r="R144" i="2"/>
  <c r="P144" i="2"/>
  <c r="BK144" i="2"/>
  <c r="J144" i="2"/>
  <c r="BF144" i="2" s="1"/>
  <c r="BI143" i="2"/>
  <c r="BH143" i="2"/>
  <c r="BG143" i="2"/>
  <c r="BE143" i="2"/>
  <c r="T143" i="2"/>
  <c r="T142" i="2" s="1"/>
  <c r="R143" i="2"/>
  <c r="R142" i="2" s="1"/>
  <c r="P143" i="2"/>
  <c r="P142" i="2" s="1"/>
  <c r="BK143" i="2"/>
  <c r="BK142" i="2" s="1"/>
  <c r="J142" i="2" s="1"/>
  <c r="J99" i="2" s="1"/>
  <c r="J143" i="2"/>
  <c r="BF143" i="2"/>
  <c r="BI141" i="2"/>
  <c r="BH141" i="2"/>
  <c r="BG141" i="2"/>
  <c r="BE141" i="2"/>
  <c r="T141" i="2"/>
  <c r="R141" i="2"/>
  <c r="P141" i="2"/>
  <c r="BK141" i="2"/>
  <c r="J141" i="2"/>
  <c r="BF141" i="2"/>
  <c r="BI140" i="2"/>
  <c r="BH140" i="2"/>
  <c r="BG140" i="2"/>
  <c r="BE140" i="2"/>
  <c r="T140" i="2"/>
  <c r="R140" i="2"/>
  <c r="P140" i="2"/>
  <c r="BK140" i="2"/>
  <c r="J140" i="2"/>
  <c r="BF140" i="2" s="1"/>
  <c r="BI139" i="2"/>
  <c r="BH139" i="2"/>
  <c r="BG139" i="2"/>
  <c r="BE139" i="2"/>
  <c r="T139" i="2"/>
  <c r="R139" i="2"/>
  <c r="P139" i="2"/>
  <c r="BK139" i="2"/>
  <c r="J139" i="2"/>
  <c r="BF139" i="2"/>
  <c r="BI138" i="2"/>
  <c r="BH138" i="2"/>
  <c r="BG138" i="2"/>
  <c r="BE138" i="2"/>
  <c r="T138" i="2"/>
  <c r="R138" i="2"/>
  <c r="P138" i="2"/>
  <c r="BK138" i="2"/>
  <c r="J138" i="2"/>
  <c r="BF138" i="2" s="1"/>
  <c r="BI137" i="2"/>
  <c r="BH137" i="2"/>
  <c r="BG137" i="2"/>
  <c r="BE137" i="2"/>
  <c r="T137" i="2"/>
  <c r="R137" i="2"/>
  <c r="P137" i="2"/>
  <c r="BK137" i="2"/>
  <c r="J137" i="2"/>
  <c r="BF137" i="2"/>
  <c r="BI136" i="2"/>
  <c r="BH136" i="2"/>
  <c r="BG136" i="2"/>
  <c r="BE136" i="2"/>
  <c r="T136" i="2"/>
  <c r="R136" i="2"/>
  <c r="P136" i="2"/>
  <c r="BK136" i="2"/>
  <c r="J136" i="2"/>
  <c r="BF136" i="2" s="1"/>
  <c r="BI135" i="2"/>
  <c r="BH135" i="2"/>
  <c r="BG135" i="2"/>
  <c r="BE135" i="2"/>
  <c r="T135" i="2"/>
  <c r="R135" i="2"/>
  <c r="P135" i="2"/>
  <c r="BK135" i="2"/>
  <c r="J135" i="2"/>
  <c r="BF135" i="2"/>
  <c r="BI134" i="2"/>
  <c r="F37" i="2" s="1"/>
  <c r="BD95" i="1" s="1"/>
  <c r="BD94" i="1" s="1"/>
  <c r="W33" i="1" s="1"/>
  <c r="BH134" i="2"/>
  <c r="BG134" i="2"/>
  <c r="BE134" i="2"/>
  <c r="T134" i="2"/>
  <c r="R134" i="2"/>
  <c r="P134" i="2"/>
  <c r="BK134" i="2"/>
  <c r="J134" i="2"/>
  <c r="BF134" i="2" s="1"/>
  <c r="BI133" i="2"/>
  <c r="BH133" i="2"/>
  <c r="F36" i="2" s="1"/>
  <c r="BC95" i="1" s="1"/>
  <c r="BC94" i="1" s="1"/>
  <c r="BG133" i="2"/>
  <c r="F35" i="2" s="1"/>
  <c r="BB95" i="1" s="1"/>
  <c r="BB94" i="1" s="1"/>
  <c r="BE133" i="2"/>
  <c r="F33" i="2" s="1"/>
  <c r="AZ95" i="1" s="1"/>
  <c r="AZ94" i="1" s="1"/>
  <c r="J33" i="2"/>
  <c r="AV95" i="1" s="1"/>
  <c r="T133" i="2"/>
  <c r="T132" i="2" s="1"/>
  <c r="T131" i="2" s="1"/>
  <c r="R133" i="2"/>
  <c r="R132" i="2" s="1"/>
  <c r="R131" i="2" s="1"/>
  <c r="P133" i="2"/>
  <c r="P132" i="2" s="1"/>
  <c r="P131" i="2" s="1"/>
  <c r="BK133" i="2"/>
  <c r="BK132" i="2" s="1"/>
  <c r="J133" i="2"/>
  <c r="BF133" i="2"/>
  <c r="J34" i="2" s="1"/>
  <c r="AW95" i="1" s="1"/>
  <c r="F124" i="2"/>
  <c r="E122" i="2"/>
  <c r="F89" i="2"/>
  <c r="E87" i="2"/>
  <c r="J24" i="2"/>
  <c r="E24" i="2"/>
  <c r="J127" i="2" s="1"/>
  <c r="J23" i="2"/>
  <c r="J21" i="2"/>
  <c r="E21" i="2"/>
  <c r="J126" i="2" s="1"/>
  <c r="J91" i="2"/>
  <c r="J20" i="2"/>
  <c r="J18" i="2"/>
  <c r="E18" i="2"/>
  <c r="F127" i="2"/>
  <c r="F92" i="2"/>
  <c r="J17" i="2"/>
  <c r="J15" i="2"/>
  <c r="E15" i="2"/>
  <c r="F126" i="2" s="1"/>
  <c r="J14" i="2"/>
  <c r="J12" i="2"/>
  <c r="J124" i="2" s="1"/>
  <c r="E7" i="2"/>
  <c r="E120" i="2"/>
  <c r="E85" i="2"/>
  <c r="AS94" i="1"/>
  <c r="L90" i="1"/>
  <c r="AM90" i="1"/>
  <c r="AM89" i="1"/>
  <c r="L89" i="1"/>
  <c r="AM87" i="1"/>
  <c r="L87" i="1"/>
  <c r="L85" i="1"/>
  <c r="AX94" i="1" l="1"/>
  <c r="W31" i="1"/>
  <c r="W32" i="1"/>
  <c r="AY94" i="1"/>
  <c r="BK163" i="2"/>
  <c r="J163" i="2" s="1"/>
  <c r="J101" i="2" s="1"/>
  <c r="J164" i="2"/>
  <c r="J102" i="2" s="1"/>
  <c r="J132" i="2"/>
  <c r="J98" i="2" s="1"/>
  <c r="BK131" i="2"/>
  <c r="AT95" i="1"/>
  <c r="W29" i="1"/>
  <c r="AV94" i="1"/>
  <c r="P287" i="2"/>
  <c r="P130" i="2" s="1"/>
  <c r="AU95" i="1" s="1"/>
  <c r="AU94" i="1" s="1"/>
  <c r="J92" i="2"/>
  <c r="F34" i="2"/>
  <c r="BA95" i="1" s="1"/>
  <c r="BA94" i="1" s="1"/>
  <c r="J89" i="2"/>
  <c r="F91" i="2"/>
  <c r="R164" i="2"/>
  <c r="R163" i="2" s="1"/>
  <c r="R130" i="2" s="1"/>
  <c r="T287" i="2"/>
  <c r="T130" i="2" s="1"/>
  <c r="P323" i="2"/>
  <c r="J131" i="2" l="1"/>
  <c r="J97" i="2" s="1"/>
  <c r="BK130" i="2"/>
  <c r="J130" i="2" s="1"/>
  <c r="AK29" i="1"/>
  <c r="AT94" i="1"/>
  <c r="W30" i="1"/>
  <c r="AW94" i="1"/>
  <c r="AK30" i="1" s="1"/>
  <c r="J30" i="2" l="1"/>
  <c r="J96" i="2"/>
  <c r="AG95" i="1" l="1"/>
  <c r="J39" i="2"/>
  <c r="AG94" i="1" l="1"/>
  <c r="AN95" i="1"/>
  <c r="AN94" i="1" l="1"/>
  <c r="AK26" i="1"/>
  <c r="AK35" i="1" s="1"/>
</calcChain>
</file>

<file path=xl/sharedStrings.xml><?xml version="1.0" encoding="utf-8"?>
<sst xmlns="http://schemas.openxmlformats.org/spreadsheetml/2006/main" count="3360" uniqueCount="884">
  <si>
    <t>Export Komplet</t>
  </si>
  <si>
    <t/>
  </si>
  <si>
    <t>2.0</t>
  </si>
  <si>
    <t>False</t>
  </si>
  <si>
    <t>{9ee5ccc6-3672-4acc-bdeb-8e101e58f1fb}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</si>
  <si>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</si>
  <si>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</si>
  <si>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</si>
  <si>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</si>
  <si>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</si>
  <si>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Návod na vyplnenie</t>
  </si>
  <si>
    <t>Kód: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</si>
  <si>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</si>
  <si>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</si>
  <si>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Budova výpravne Jurajov dvor-sanácia sociálnych zariadení-2.etapa</t>
  </si>
  <si>
    <t>JKSO:</t>
  </si>
  <si>
    <t>KS:</t>
  </si>
  <si>
    <t>Miesto:</t>
  </si>
  <si>
    <t xml:space="preserve"> </t>
  </si>
  <si>
    <t>Dátum:</t>
  </si>
  <si>
    <t>7. 3. 2022</t>
  </si>
  <si>
    <t>Objednávateľ:</t>
  </si>
  <si>
    <t>IČO:</t>
  </si>
  <si>
    <t>IČ DPH:</t>
  </si>
  <si>
    <t>Zhotoviteľ:</t>
  </si>
  <si>
    <t>Vyplň údaj</t>
  </si>
  <si>
    <t>Projektant:</t>
  </si>
  <si>
    <t>True</t>
  </si>
  <si>
    <t>0,01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</si>
  <si>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</si>
  <si>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</si>
  <si>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</si>
  <si>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</si>
  <si>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</si>
  <si>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</si>
  <si>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</si>
  <si>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</si>
  <si>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</si>
  <si>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</si>
  <si>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</si>
  <si>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</si>
  <si>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</si>
  <si>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</si>
  <si>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</si>
  <si>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</si>
  <si>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</si>
  <si>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</si>
  <si>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</si>
  <si>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</si>
  <si>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</si>
  <si>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</si>
  <si>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</si>
  <si>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</si>
  <si>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</si>
  <si>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</si>
  <si>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</si>
  <si>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</si>
  <si>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</si>
  <si>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</si>
  <si>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</si>
  <si>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</si>
  <si>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</si>
  <si>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</si>
  <si>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</si>
  <si>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</si>
  <si>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</si>
  <si>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</si>
  <si>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</si>
  <si>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</si>
  <si>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</si>
  <si>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</si>
  <si>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</si>
  <si>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</si>
  <si>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</si>
  <si>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</si>
  <si>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</si>
  <si>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1</t>
  </si>
  <si>
    <t>Budova výpravne Jurajov dvor-2.etapa</t>
  </si>
  <si>
    <t>STA</t>
  </si>
  <si>
    <t>{48dec8ad-76ab-4d33-8158-8fcd9ea70c13}</t>
  </si>
  <si>
    <t>KRYCÍ LIST ROZPOČTU</t>
  </si>
  <si>
    <t>Objekt:</t>
  </si>
  <si>
    <t>1 - Budova výpravne Jurajov dvor-2.etapa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</si>
  <si>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</si>
  <si>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</si>
  <si>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</si>
  <si>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</si>
  <si>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</si>
  <si>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</si>
  <si>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</si>
  <si>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</si>
  <si>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</si>
  <si>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</si>
  <si>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</si>
  <si>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763 - Konštrukcie - drevostavby</t>
  </si>
  <si>
    <t xml:space="preserve">    766 - Konštrukcie stolárske</t>
  </si>
  <si>
    <t xml:space="preserve">    771 - Podlahy z dlaždíc</t>
  </si>
  <si>
    <t xml:space="preserve">    781 - Dokončovacie práce a obklady</t>
  </si>
  <si>
    <t xml:space="preserve">    784 - Dokončovacie práce - maľby</t>
  </si>
  <si>
    <t>OST - ZDRAVOTECHNIKA</t>
  </si>
  <si>
    <t>OST2 - ELEKTROINŠTALÁCIA</t>
  </si>
  <si>
    <t>OST3 - VZDUCHOTECHNIKA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</si>
  <si>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</si>
  <si>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</si>
  <si>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</si>
  <si>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</si>
  <si>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</si>
  <si>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</si>
  <si>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</si>
  <si>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</si>
  <si>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</si>
  <si>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</si>
  <si>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</si>
  <si>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</si>
  <si>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</si>
  <si>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</si>
  <si>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</si>
  <si>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6</t>
  </si>
  <si>
    <t>Úpravy povrchov, podlahy, osadenie</t>
  </si>
  <si>
    <t>K</t>
  </si>
  <si>
    <t>611421421.S</t>
  </si>
  <si>
    <t>Oprava vnútorných vápenných omietok stropov železobetónových rovných tvárnicových a klenieb, opravovaná plocha nad 30 do 50 % hladkých</t>
  </si>
  <si>
    <t>m2</t>
  </si>
  <si>
    <t>4</t>
  </si>
  <si>
    <t>2</t>
  </si>
  <si>
    <t>6114611130</t>
  </si>
  <si>
    <t>Príprava vnútorného podkladu stropov ref.BAUMIT, penetračný náter Baumit BetonPrimer</t>
  </si>
  <si>
    <t>3</t>
  </si>
  <si>
    <t>612421421.S</t>
  </si>
  <si>
    <t>Oprava vnútorných vápenných omietok stien, v množstve opravenej plochy nad 30 do 50 % hladkých</t>
  </si>
  <si>
    <t>612460111.r</t>
  </si>
  <si>
    <t>Penetrácia podkladu stien ref.Mapei ANTIPLUVIOL W</t>
  </si>
  <si>
    <t>8</t>
  </si>
  <si>
    <t>5</t>
  </si>
  <si>
    <t>612460111.r1</t>
  </si>
  <si>
    <t>Penetrácia podkladu stropov ref.Mapei ANTIPLUVIOL W</t>
  </si>
  <si>
    <t>10</t>
  </si>
  <si>
    <t>612460111.S</t>
  </si>
  <si>
    <t>Príprava vnútorného podkladu stien na silno a nerovnomerne nasiakavé podklady regulátorom nasiakavosti</t>
  </si>
  <si>
    <t>12</t>
  </si>
  <si>
    <t>7</t>
  </si>
  <si>
    <t>612460121.S</t>
  </si>
  <si>
    <t>Príprava vnútorného podkladu stien penetráciou základnou</t>
  </si>
  <si>
    <t>14</t>
  </si>
  <si>
    <t>612460361.S1</t>
  </si>
  <si>
    <t>Vyrovnávajúca a zjednocujúca VC omietka ref.Baumit MVS 25/MPI 25/</t>
  </si>
  <si>
    <t>16</t>
  </si>
  <si>
    <t>9</t>
  </si>
  <si>
    <t>632452611.S1</t>
  </si>
  <si>
    <t>Vyrovnanie nerovností, zaliatie rýh a drážok,alt. samonivelizačný poter hr.3mm</t>
  </si>
  <si>
    <t>18</t>
  </si>
  <si>
    <t>Ostatné konštrukcie a práce-búranie</t>
  </si>
  <si>
    <t>941955001.S</t>
  </si>
  <si>
    <t>Lešenie ľahké pracovné pomocné, s výškou lešeňovej podlahy do 1,20 m</t>
  </si>
  <si>
    <t>11</t>
  </si>
  <si>
    <t>952901111.S</t>
  </si>
  <si>
    <t>Vyčistenie budov pri výške podlaží do 4 m</t>
  </si>
  <si>
    <t>22</t>
  </si>
  <si>
    <t>962031132.S</t>
  </si>
  <si>
    <t>Búranie priečok alebo vybúranie otvorov plochy nad 4 m2 z tehál pálených, plných alebo dutých hr. do 150 mm,  -0,19600t</t>
  </si>
  <si>
    <t>24</t>
  </si>
  <si>
    <t>13</t>
  </si>
  <si>
    <t>965042121.S</t>
  </si>
  <si>
    <t>Búranie podkladov pod dlažby, liatych dlažieb a mazanín,betón alebo liaty asfalt hr.do 100 mm, plochy do 1 m2 -2,20000t</t>
  </si>
  <si>
    <t>m3</t>
  </si>
  <si>
    <t>26</t>
  </si>
  <si>
    <t>965081712.S0</t>
  </si>
  <si>
    <t>Búranie dlažieb, bez podklad. lôžka z xylolit., alebo keramických dlaždíc hr. do 10 mm,vrátane soklov a maltového lôžka</t>
  </si>
  <si>
    <t>28</t>
  </si>
  <si>
    <t>15</t>
  </si>
  <si>
    <t>967031132.S</t>
  </si>
  <si>
    <t>Prikresanie rovných ostení, bez odstupu, po hrubom vybúraní otvorov, v murive tehl. na maltu,  -0,05700t</t>
  </si>
  <si>
    <t>30</t>
  </si>
  <si>
    <t>968061125.S</t>
  </si>
  <si>
    <t>Vyvesenie dreveného dverného krídla do suti plochy do 2 m2, -0,02400t</t>
  </si>
  <si>
    <t>ks</t>
  </si>
  <si>
    <t>32</t>
  </si>
  <si>
    <t>17</t>
  </si>
  <si>
    <t>968072455.S</t>
  </si>
  <si>
    <t>Vybúranie kovových dverových zárubní plochy do 2 m2,  -0,07600t</t>
  </si>
  <si>
    <t>34</t>
  </si>
  <si>
    <t>974083102.S</t>
  </si>
  <si>
    <t>Rezanie betónových mazanín existujúcich nevystužených hĺbky nad 50 do 100 mm</t>
  </si>
  <si>
    <t>m</t>
  </si>
  <si>
    <t>36</t>
  </si>
  <si>
    <t>19</t>
  </si>
  <si>
    <t>978011161.S</t>
  </si>
  <si>
    <t>Otlčenie omietok stropov vnútorných vápenných alebo vápennocementových v rozsahu do 50 %,  -0,02000t</t>
  </si>
  <si>
    <t>38</t>
  </si>
  <si>
    <t>978013161.S</t>
  </si>
  <si>
    <t>Otlčenie omietok stien vnútorných vápenných alebo vápennocementových v rozsahu do 50 %,  -0,02000t</t>
  </si>
  <si>
    <t>40</t>
  </si>
  <si>
    <t>21</t>
  </si>
  <si>
    <t>978059511.S</t>
  </si>
  <si>
    <t>Odsekanie a odobratie obkladov stien z obkladačiek vnútorných vrátane podkladovej omietky do 2 m2,  -0,06800t</t>
  </si>
  <si>
    <t>42</t>
  </si>
  <si>
    <t>979011111.S</t>
  </si>
  <si>
    <t>Zvislá doprava sutiny a vybúraných hmôt za prvé podlažie nad alebo pod základným podlažím</t>
  </si>
  <si>
    <t>t</t>
  </si>
  <si>
    <t>44</t>
  </si>
  <si>
    <t>23</t>
  </si>
  <si>
    <t>979081111.S</t>
  </si>
  <si>
    <t>Odvoz sutiny a vybúraných hmôt na skládku do 1 km</t>
  </si>
  <si>
    <t>46</t>
  </si>
  <si>
    <t>979081121.S</t>
  </si>
  <si>
    <t>Odvoz sutiny a vybúraných hmôt na skládku za každý ďalší 1 km-uvažovaný odvoz na skládku do 15km, dodávateľ nacení podľa svojich možností</t>
  </si>
  <si>
    <t>48</t>
  </si>
  <si>
    <t>25</t>
  </si>
  <si>
    <t>979082111.S</t>
  </si>
  <si>
    <t>Vnútrostavenisková doprava sutiny a vybúraných hmôt do 10 m</t>
  </si>
  <si>
    <t>50</t>
  </si>
  <si>
    <t>979082121.S</t>
  </si>
  <si>
    <t>Vnútrostavenisková doprava sutiny a vybúraných hmôt za každých ďalších 5 m</t>
  </si>
  <si>
    <t>52</t>
  </si>
  <si>
    <t>27</t>
  </si>
  <si>
    <t>979089012.S</t>
  </si>
  <si>
    <t>Poplatok za skladovanie - betón, tehly, dlaždice (17 01) ostatné</t>
  </si>
  <si>
    <t>54</t>
  </si>
  <si>
    <t>99</t>
  </si>
  <si>
    <t>Presun hmôt HSV</t>
  </si>
  <si>
    <t>999281111.S</t>
  </si>
  <si>
    <t>Presun hmôt pre opravy a údržbu objektov vrátane vonkajších plášťov výšky do 25 m</t>
  </si>
  <si>
    <t>56</t>
  </si>
  <si>
    <t>PSV</t>
  </si>
  <si>
    <t>Práce a dodávky PSV</t>
  </si>
  <si>
    <t>711</t>
  </si>
  <si>
    <t>Izolácie proti vode a vlhkosti</t>
  </si>
  <si>
    <t>29</t>
  </si>
  <si>
    <t>7114623010</t>
  </si>
  <si>
    <t>Izolácia proti povrchovej a podpovrchovej tlakovej vode ref.AQUAFIN-2K hr. 2,5 mm na ploche vodorovnej</t>
  </si>
  <si>
    <t>58</t>
  </si>
  <si>
    <t>7114633010</t>
  </si>
  <si>
    <t>Izolácia proti povrchovej a podpovrchovej tlakovej vode ref. AQUAFIN-2K hr. 2,5 mm na ploche zvislej</t>
  </si>
  <si>
    <t>60</t>
  </si>
  <si>
    <t>31</t>
  </si>
  <si>
    <t>998711202.S</t>
  </si>
  <si>
    <t>Presun hmôt pre izoláciu proti vode v objektoch výšky nad 6 do 12 m</t>
  </si>
  <si>
    <t>%</t>
  </si>
  <si>
    <t>62</t>
  </si>
  <si>
    <t>763</t>
  </si>
  <si>
    <t>Konštrukcie - drevostavby</t>
  </si>
  <si>
    <t>763120010.S1</t>
  </si>
  <si>
    <t>Sadrokartónová inštalačná predstena pre sanitárne zariadenia,oceľová stojka CW50, doska 2x12,5mm ref.KNAUF GREEN</t>
  </si>
  <si>
    <t>64</t>
  </si>
  <si>
    <t>33</t>
  </si>
  <si>
    <t>763124131.S1</t>
  </si>
  <si>
    <t>Predsadená SDK inštalačná šachtová predstena, oceľová podkonštrukcia CD a UD, doska 2x12,5mm ref.Knauf Green, bez TI</t>
  </si>
  <si>
    <t>66</t>
  </si>
  <si>
    <t>7631382120</t>
  </si>
  <si>
    <t>Podhľad SDK závesný, jednoúrovňová oceľová podkonštrukcia CD,SDK doska 2x12,5mm ref.Knauf GREEN</t>
  </si>
  <si>
    <t>68</t>
  </si>
  <si>
    <t>35</t>
  </si>
  <si>
    <t>763170010.S</t>
  </si>
  <si>
    <t>Montáž revíznych dvierok pre SDK steny veľkosti do 0,10 m2</t>
  </si>
  <si>
    <t>70</t>
  </si>
  <si>
    <t>M</t>
  </si>
  <si>
    <t>590160001700.S1</t>
  </si>
  <si>
    <t>Dvierka revízne do SDK 200x300mm</t>
  </si>
  <si>
    <t>72</t>
  </si>
  <si>
    <t>37</t>
  </si>
  <si>
    <t>998763401.S</t>
  </si>
  <si>
    <t>Presun hmôt pre sádrokartónové konštrukcie v stavbách (objektoch) výšky do 7 m</t>
  </si>
  <si>
    <t>74</t>
  </si>
  <si>
    <t>766</t>
  </si>
  <si>
    <t>Konštrukcie stolárske</t>
  </si>
  <si>
    <t>766111820.S0</t>
  </si>
  <si>
    <t>Demontáž drevenej steny kastlíka pre vedenie ZTI</t>
  </si>
  <si>
    <t>76</t>
  </si>
  <si>
    <t>39</t>
  </si>
  <si>
    <t>766121210D1P</t>
  </si>
  <si>
    <t>M+D Int. dvere drevené,plné,jednokrídlové,pravé,otváravé,600/1970mm,p.ú.laminát farba biela,oceľová obložková zárubňa,f.biela,bez prahu,WC zámok,klučka-klučka-D1P</t>
  </si>
  <si>
    <t>78</t>
  </si>
  <si>
    <t>766121210D1L</t>
  </si>
  <si>
    <t>M+D Int. dvere drevené,lavé,jednokrídlové,pravé,otváravé,600/1970mm,p.ú.laminát farba biela,oceľová obložková zárubňa,f.biela,bez prahu,WC zámok,klučka-klučka-D1L</t>
  </si>
  <si>
    <t>80</t>
  </si>
  <si>
    <t>41</t>
  </si>
  <si>
    <t>766121210D2P</t>
  </si>
  <si>
    <t>M+D Int. dvere drevené,plné,jednokrídlové,pravé,otváravé,800/1970mm,p.ú.laminát farba biela,oceľová obložková zárubňa,f.biela,bez prahu,zámok,klučka-klučka,vr.otvoru pre vetraciu mriežku-D2P</t>
  </si>
  <si>
    <t>82</t>
  </si>
  <si>
    <t>766121210D2L</t>
  </si>
  <si>
    <t>M+D Int. dvere drevené,plné,jednokrídlové,lavé,otváravé,800/1970mm,p.ú.laminát farba biela,oceľová obložková zárubňa,f.biela,bez prahu,zámok,klučka-klučka,vr.otvoru pre vetraciu mriežku-D2L</t>
  </si>
  <si>
    <t>84</t>
  </si>
  <si>
    <t>43</t>
  </si>
  <si>
    <t>998766202.S</t>
  </si>
  <si>
    <t>Presun hmot pre konštrukcie stolárske v objektoch výšky nad 6 do 12 m</t>
  </si>
  <si>
    <t>86</t>
  </si>
  <si>
    <t>771</t>
  </si>
  <si>
    <t>Podlahy z dlaždíc</t>
  </si>
  <si>
    <t>771541115</t>
  </si>
  <si>
    <t>Montáž podláh z obkladačiek keramických kladených do tmelu flexibilného,ref.Baumit FlexTop</t>
  </si>
  <si>
    <t>88</t>
  </si>
  <si>
    <t>45</t>
  </si>
  <si>
    <t>597865PC01</t>
  </si>
  <si>
    <t>Keramická dlažba  - podľa špecifikácie investora!</t>
  </si>
  <si>
    <t>90</t>
  </si>
  <si>
    <t>998771202.S</t>
  </si>
  <si>
    <t>Presun hmôt pre podlahy z dlaždíc v objektoch výšky nad 6 do 12 m</t>
  </si>
  <si>
    <t>92</t>
  </si>
  <si>
    <t>781</t>
  </si>
  <si>
    <t>Dokončovacie práce a obklady</t>
  </si>
  <si>
    <t>47</t>
  </si>
  <si>
    <t>781445202</t>
  </si>
  <si>
    <t>Montáž obkladov vnútor. stien z obkladačiek kladených do lepiacej kleber stierky ref.Baumit Flex Top</t>
  </si>
  <si>
    <t>94</t>
  </si>
  <si>
    <t>5978696000</t>
  </si>
  <si>
    <t>Obkladačky keramické - podľa špecifikácie investora!</t>
  </si>
  <si>
    <t>96</t>
  </si>
  <si>
    <t>49</t>
  </si>
  <si>
    <t>998781202.S</t>
  </si>
  <si>
    <t>Presun hmôt pre obklady keramické v objektoch výšky nad 6 do 12 m</t>
  </si>
  <si>
    <t>98</t>
  </si>
  <si>
    <t>784</t>
  </si>
  <si>
    <t>Dokončovacie práce - maľby</t>
  </si>
  <si>
    <t>784410100</t>
  </si>
  <si>
    <t>Penetrovanie jednonásobné jemnozrnných podkladov výšky do 3, 80 m</t>
  </si>
  <si>
    <t>100</t>
  </si>
  <si>
    <t>51</t>
  </si>
  <si>
    <t>7844522710</t>
  </si>
  <si>
    <t>Maľby z maliarskych zmesí  dvojnásobné základné na podklad jemnozrnný výšky do 3, 80 m, vhodná do vlhkých priestorov</t>
  </si>
  <si>
    <t>102</t>
  </si>
  <si>
    <t>784418011.S</t>
  </si>
  <si>
    <t>Zakrývanie otvorov, podláh a zariadení fóliou v miestnostiach alebo na schodisku</t>
  </si>
  <si>
    <t>104</t>
  </si>
  <si>
    <t>OST</t>
  </si>
  <si>
    <t>ZDRAVOTECHNIKA</t>
  </si>
  <si>
    <t>53</t>
  </si>
  <si>
    <t>113307131</t>
  </si>
  <si>
    <t>Odstránenie podkladu v ploche do 200 m2 z betónu prostého, hr. vrstvy do 150 mm,  -0,22500t</t>
  </si>
  <si>
    <t>262144</t>
  </si>
  <si>
    <t>106</t>
  </si>
  <si>
    <t>971042231.S</t>
  </si>
  <si>
    <t>Vybúranie otvoru v betónových priečkach a stenách plochy do 0,0225 m2, do 150 mm,  -0,00700t</t>
  </si>
  <si>
    <t>108</t>
  </si>
  <si>
    <t>55</t>
  </si>
  <si>
    <t>973028131</t>
  </si>
  <si>
    <t>Vysekanie v murive  dražky, hr. do 150 mm,  -0,01100t</t>
  </si>
  <si>
    <t>110</t>
  </si>
  <si>
    <t>713482111.S</t>
  </si>
  <si>
    <t>Montáž trubíc z PE, hr.do 10 mm,vnút.priemer do 38 mm</t>
  </si>
  <si>
    <t>112</t>
  </si>
  <si>
    <t>57</t>
  </si>
  <si>
    <t>283310000400</t>
  </si>
  <si>
    <t>Izolačná PE trubica TUBOLIT DG 20x5 mm (d potrubia x hr. izolácie), nenadrezaná, AZ FLEX</t>
  </si>
  <si>
    <t>114</t>
  </si>
  <si>
    <t>713482122.S</t>
  </si>
  <si>
    <t>Montáž trubíc z PE, hr.15-20 mm,vnút.priemer 39-70 mm</t>
  </si>
  <si>
    <t>116</t>
  </si>
  <si>
    <t>59</t>
  </si>
  <si>
    <t>283310004700</t>
  </si>
  <si>
    <t>Izolačná PE trubica TUBOLIT DG 22x20 mm (d potrubia x hr. izolácie), nadrezaná, AZ FLEX</t>
  </si>
  <si>
    <t>118</t>
  </si>
  <si>
    <t>721172203.S</t>
  </si>
  <si>
    <t>Montáž odpadového HT potrubia vodorovného DN 40</t>
  </si>
  <si>
    <t>120</t>
  </si>
  <si>
    <t>61</t>
  </si>
  <si>
    <t>721172224.S</t>
  </si>
  <si>
    <t>Montáž odpadového HT potrubia zvislého DN 40</t>
  </si>
  <si>
    <t>122</t>
  </si>
  <si>
    <t>286140036800.S</t>
  </si>
  <si>
    <t>HT rúra hrdlová DN 40 dĺ. 1 m, PP systém pre rozvod vnútorného odpadu</t>
  </si>
  <si>
    <t>124</t>
  </si>
  <si>
    <t>63</t>
  </si>
  <si>
    <t>721172206.S</t>
  </si>
  <si>
    <t>Montáž odpadového HT potrubia vodorovného DN 50</t>
  </si>
  <si>
    <t>126</t>
  </si>
  <si>
    <t>721172227.S</t>
  </si>
  <si>
    <t>Montáž odpadového HT potrubia zvislého DN 50</t>
  </si>
  <si>
    <t>128</t>
  </si>
  <si>
    <t>65</t>
  </si>
  <si>
    <t>286140037400.S</t>
  </si>
  <si>
    <t>HT rúra hrdlová DN 50 dĺ. 1 m, PP systém pre rozvod vnútorného odpadu</t>
  </si>
  <si>
    <t>130</t>
  </si>
  <si>
    <t>721172209.S</t>
  </si>
  <si>
    <t>Montáž odpadového HT potrubia vodorovného DN 70</t>
  </si>
  <si>
    <t>132</t>
  </si>
  <si>
    <t>67</t>
  </si>
  <si>
    <t>286140038000.S</t>
  </si>
  <si>
    <t>HT rúra hrdlová DN 70 dĺ. 1 m, PP systém pre rozvod vnútorného odpadu</t>
  </si>
  <si>
    <t>134</t>
  </si>
  <si>
    <t>721172212.S</t>
  </si>
  <si>
    <t>Montáž odpadového HT potrubia vodorovného DN 100</t>
  </si>
  <si>
    <t>136</t>
  </si>
  <si>
    <t>69</t>
  </si>
  <si>
    <t>721172233.S</t>
  </si>
  <si>
    <t>Montáž odpadového HT potrubia zvislého DN 100</t>
  </si>
  <si>
    <t>138</t>
  </si>
  <si>
    <t>286140038600.S</t>
  </si>
  <si>
    <t>HT rúra hrdlová DN 100 dĺ. 1 m, PP systém pre rozvod vnútorného odpadu</t>
  </si>
  <si>
    <t>140</t>
  </si>
  <si>
    <t>71</t>
  </si>
  <si>
    <t>721172287.S</t>
  </si>
  <si>
    <t>Montáž kolena HT potrubia DN 40</t>
  </si>
  <si>
    <t>142</t>
  </si>
  <si>
    <t>286540000800</t>
  </si>
  <si>
    <t>Koleno HT DN 40/45°, PP systém pre beztlakový rozvod vnútorného odpadu, PIPELIFE</t>
  </si>
  <si>
    <t>144</t>
  </si>
  <si>
    <t>73</t>
  </si>
  <si>
    <t>721172290.S</t>
  </si>
  <si>
    <t>Montáž kolena HT potrubia DN 50</t>
  </si>
  <si>
    <t>146</t>
  </si>
  <si>
    <t>286540001300</t>
  </si>
  <si>
    <t>Koleno HT DN 50/45°, PP systém pre beztlakový rozvod vnútorného odpadu, PIPELIFE</t>
  </si>
  <si>
    <t>148</t>
  </si>
  <si>
    <t>75</t>
  </si>
  <si>
    <t>721172293.S</t>
  </si>
  <si>
    <t>Montáž kolena HT potrubia DN 70</t>
  </si>
  <si>
    <t>150</t>
  </si>
  <si>
    <t>286540001800</t>
  </si>
  <si>
    <t>Koleno HT DN 70/45°, PP systém pre beztlakový rozvod vnútorného odpadu, PIPELIFE</t>
  </si>
  <si>
    <t>152</t>
  </si>
  <si>
    <t>77</t>
  </si>
  <si>
    <t>721172296.S</t>
  </si>
  <si>
    <t>Montáž kolena HT potrubia DN 100</t>
  </si>
  <si>
    <t>154</t>
  </si>
  <si>
    <t>286540002300</t>
  </si>
  <si>
    <t>Koleno HT DN 100/45°, PP systém pre beztlakový rozvod vnútorného odpadu, PIPELIFE</t>
  </si>
  <si>
    <t>156</t>
  </si>
  <si>
    <t>79</t>
  </si>
  <si>
    <t>286540002500</t>
  </si>
  <si>
    <t>Koleno HT DN 100/87°, PP systém pre beztlakový rozvod vnútorného odpadu, PIPELIFE</t>
  </si>
  <si>
    <t>158</t>
  </si>
  <si>
    <t>721172309.S</t>
  </si>
  <si>
    <t>Montáž odbočky HT potrubia DN 50</t>
  </si>
  <si>
    <t>160</t>
  </si>
  <si>
    <t>81</t>
  </si>
  <si>
    <t>286540008400</t>
  </si>
  <si>
    <t>Odbočka HT DN 50/40/45°, PP systém pre beztlakový rozvod vnútorného odpadu, PIPELIFE</t>
  </si>
  <si>
    <t>162</t>
  </si>
  <si>
    <t>721172312.S</t>
  </si>
  <si>
    <t>Montáž odbočky HT potrubia DN 70</t>
  </si>
  <si>
    <t>164</t>
  </si>
  <si>
    <t>83</t>
  </si>
  <si>
    <t>286540009300</t>
  </si>
  <si>
    <t>Odbočka HT DN 70/50/45°, PP systém pre beztlakový rozvod vnútorného odpadu, PIPELIFE</t>
  </si>
  <si>
    <t>166</t>
  </si>
  <si>
    <t>286540009400</t>
  </si>
  <si>
    <t>Odbočka HT DN 70/40/45°, PP systém pre beztlakový rozvod vnútorného odpadu, PIPELIFE</t>
  </si>
  <si>
    <t>168</t>
  </si>
  <si>
    <t>85</t>
  </si>
  <si>
    <t>721172315.S</t>
  </si>
  <si>
    <t>Montáž odbočky HT potrubia DN 100</t>
  </si>
  <si>
    <t>170</t>
  </si>
  <si>
    <t>286540010600.S</t>
  </si>
  <si>
    <t>Dvoj odbočka HT DN 100/110/110/45St , PP systém pre beztlakový rozvod vnútorného odpadu</t>
  </si>
  <si>
    <t>172</t>
  </si>
  <si>
    <t>87</t>
  </si>
  <si>
    <t>2865400105001</t>
  </si>
  <si>
    <t>Rohova odbočka HT DN 100/100/45°, PP systém pre beztlakový rozvod vnútorného odpadu, PIPELIFE</t>
  </si>
  <si>
    <t>174</t>
  </si>
  <si>
    <t>286540010500</t>
  </si>
  <si>
    <t>Odbočka HT DN 100/100/45°, PP systém pre beztlakový rozvod vnútorného odpadu, PIPELIFE</t>
  </si>
  <si>
    <t>176</t>
  </si>
  <si>
    <t>89</t>
  </si>
  <si>
    <t>2865400105002</t>
  </si>
  <si>
    <t>Odbočka HT DN 100/75/45°, PP systém pre beztlakový rozvod vnútorného odpadu, PIPELIFE</t>
  </si>
  <si>
    <t>178</t>
  </si>
  <si>
    <t>286540010600</t>
  </si>
  <si>
    <t>Odbočka HT DN 100/50/45°, PP systém pre beztlakový rozvod vnútorného odpadu, PIPELIFE</t>
  </si>
  <si>
    <t>180</t>
  </si>
  <si>
    <t>91</t>
  </si>
  <si>
    <t>721172327</t>
  </si>
  <si>
    <t>Montáž redukcie HT potrubia DN 50</t>
  </si>
  <si>
    <t>182</t>
  </si>
  <si>
    <t>286540005200</t>
  </si>
  <si>
    <t>Redukcia HT DN 50/40, PP systém pre beztlakový rozvod vnútorného odpadu, PIPELIFE</t>
  </si>
  <si>
    <t>184</t>
  </si>
  <si>
    <t>93</t>
  </si>
  <si>
    <t>721172330.S</t>
  </si>
  <si>
    <t>Montáž redukcie HT potrubia DN 70</t>
  </si>
  <si>
    <t>186</t>
  </si>
  <si>
    <t>286540006500</t>
  </si>
  <si>
    <t>Redukcia krátka HT DN 70/50, PP systém pre beztlakový rozvod vnútorného odpadu, PIPELIFE</t>
  </si>
  <si>
    <t>188</t>
  </si>
  <si>
    <t>95</t>
  </si>
  <si>
    <t>286540006400</t>
  </si>
  <si>
    <t>Redukcia krátka HT DN 70/40, PP systém pre beztlakový rozvod vnútorného odpadu, PIPELIFE</t>
  </si>
  <si>
    <t>190</t>
  </si>
  <si>
    <t>721172333.S</t>
  </si>
  <si>
    <t>Montáž redukcie HT potrubia DN 100</t>
  </si>
  <si>
    <t>192</t>
  </si>
  <si>
    <t>97</t>
  </si>
  <si>
    <t>286540006800</t>
  </si>
  <si>
    <t>Redukcia krátka HT DN 100/70, PP systém pre beztlakový rozvod vnútorného odpadu, PIPELIFE</t>
  </si>
  <si>
    <t>194</t>
  </si>
  <si>
    <t>721172348.S</t>
  </si>
  <si>
    <t>Montáž prechodu HT potrubia na liatinu DN 100</t>
  </si>
  <si>
    <t>196</t>
  </si>
  <si>
    <t>286540018600</t>
  </si>
  <si>
    <t>Prechod z liatinu na HT DN 100, bez tesnenia GA, PP systém pre beztlakový rozvod vnútorného odpadu, PIPELIFE</t>
  </si>
  <si>
    <t>198</t>
  </si>
  <si>
    <t>721172357.S</t>
  </si>
  <si>
    <t>Montáž čistiaceho kusu HT potrubia DN 100</t>
  </si>
  <si>
    <t>200</t>
  </si>
  <si>
    <t>101</t>
  </si>
  <si>
    <t>286540019100.S</t>
  </si>
  <si>
    <t>Čistiaci kus HT DN 100, PP systém pre beztlakový rozvod vnútorného odpadu</t>
  </si>
  <si>
    <t>202</t>
  </si>
  <si>
    <t>721172378.S</t>
  </si>
  <si>
    <t>Montáž zátky HT potrubia DN 100</t>
  </si>
  <si>
    <t>204</t>
  </si>
  <si>
    <t>103</t>
  </si>
  <si>
    <t>286540019800</t>
  </si>
  <si>
    <t>Zátka hrdlová HT DN 100, PP systém pre beztlakový rozvod vnútorného odpadu, PIPELIFE</t>
  </si>
  <si>
    <t>206</t>
  </si>
  <si>
    <t>721194104.S</t>
  </si>
  <si>
    <t>Zriadenie prípojky na potrubí vyvedenie a upevnenie odpadových výpustiek D 40 mm</t>
  </si>
  <si>
    <t>208</t>
  </si>
  <si>
    <t>105</t>
  </si>
  <si>
    <t>721194105.S</t>
  </si>
  <si>
    <t>Zriadenie prípojky na potrubí vyvedenie a upevnenie odpadových výpustiek D 50 mm</t>
  </si>
  <si>
    <t>210</t>
  </si>
  <si>
    <t>721194109.S</t>
  </si>
  <si>
    <t>Zriadenie prípojky na potrubí vyvedenie a upevnenie odpadových výpustiek D 110 mm</t>
  </si>
  <si>
    <t>212</t>
  </si>
  <si>
    <t>107</t>
  </si>
  <si>
    <t>721213000.S</t>
  </si>
  <si>
    <t>Montáž podlahového vpustu s vodorovným odtokom</t>
  </si>
  <si>
    <t>214</t>
  </si>
  <si>
    <t>286630023900</t>
  </si>
  <si>
    <t>Podlahový vpust HL90Pr-3020, horizontálny odtok DN 40/50, zápachová uzávierka Primus, možnosť nalepenia dlažby 132x132 mm/112x112 mm, PE/nerez</t>
  </si>
  <si>
    <t>216</t>
  </si>
  <si>
    <t>109</t>
  </si>
  <si>
    <t>721290111.S</t>
  </si>
  <si>
    <t>Ostatné - skúška tesnosti kanalizácie v objektoch vodou do DN 125</t>
  </si>
  <si>
    <t>218</t>
  </si>
  <si>
    <t>998721201.S</t>
  </si>
  <si>
    <t>Presun hmôt pre vnútornú kanalizáciu v objektoch výšky do 6 m</t>
  </si>
  <si>
    <t>220</t>
  </si>
  <si>
    <t>111</t>
  </si>
  <si>
    <t>722171312</t>
  </si>
  <si>
    <t>Potrubie z viacvrstvových rúr PE Geberit Mepla d20x2,5mm</t>
  </si>
  <si>
    <t>222</t>
  </si>
  <si>
    <t>722190401.S</t>
  </si>
  <si>
    <t>Vyvedenie a upevnenie výpustky DN 15</t>
  </si>
  <si>
    <t>224</t>
  </si>
  <si>
    <t>113</t>
  </si>
  <si>
    <t>722221070.S</t>
  </si>
  <si>
    <t>Montáž guľového kohúta závitového rohového pre vodu G 1/2</t>
  </si>
  <si>
    <t>226</t>
  </si>
  <si>
    <t>551110007700.S</t>
  </si>
  <si>
    <t>Guľový uzáver pre vodu rohový 1/2", niklovaná mosadz</t>
  </si>
  <si>
    <t>228</t>
  </si>
  <si>
    <t>115</t>
  </si>
  <si>
    <t>722290226.S</t>
  </si>
  <si>
    <t>Tlaková skúška vodovodného potrubia závitového do DN 50</t>
  </si>
  <si>
    <t>230</t>
  </si>
  <si>
    <t>722290234.S</t>
  </si>
  <si>
    <t>Prepláchnutie a dezinfekcia vodovodného potrubia do DN 80</t>
  </si>
  <si>
    <t>232</t>
  </si>
  <si>
    <t>117</t>
  </si>
  <si>
    <t>998722201.S</t>
  </si>
  <si>
    <t>Presun hmôt pre vnútorný vodovod v objektoch výšky do 6 m</t>
  </si>
  <si>
    <t>234</t>
  </si>
  <si>
    <t>725119410.S</t>
  </si>
  <si>
    <t>Montáž záchodovej misy keramickej zavesenej s rovným odpadom</t>
  </si>
  <si>
    <t>236</t>
  </si>
  <si>
    <t>119</t>
  </si>
  <si>
    <t>642360000500.S</t>
  </si>
  <si>
    <t>Misa záchodová keramická závesná35,5x53 cm, Ideál Standard Tempo</t>
  </si>
  <si>
    <t>238</t>
  </si>
  <si>
    <t>554330000600</t>
  </si>
  <si>
    <t>Záchodové sedadlo s poklopom LAUFEN PRO,</t>
  </si>
  <si>
    <t>240</t>
  </si>
  <si>
    <t>121</t>
  </si>
  <si>
    <t>552370000100</t>
  </si>
  <si>
    <t>Predstenový systém DuoFix pre závesné WC, výška 1120 mm so splachovacou podomietkovou nádržou Sigma 12, bezbariérový, plast, GEBERIT</t>
  </si>
  <si>
    <t>242</t>
  </si>
  <si>
    <t>5523700001PC</t>
  </si>
  <si>
    <t>Ovládacie dvoj tlačitko  strieborné</t>
  </si>
  <si>
    <t>244</t>
  </si>
  <si>
    <t>123</t>
  </si>
  <si>
    <t>725219401.S</t>
  </si>
  <si>
    <t>Montáž umývadla keramického na skrutky do muriva, bez výtokovej armatúry</t>
  </si>
  <si>
    <t>246</t>
  </si>
  <si>
    <t>6421373100</t>
  </si>
  <si>
    <t>UmývadloCube 60x46 cm Ideál standard Connet Air</t>
  </si>
  <si>
    <t>248</t>
  </si>
  <si>
    <t>125</t>
  </si>
  <si>
    <t>64213731022</t>
  </si>
  <si>
    <t>Sifón pod umývadlo D 40</t>
  </si>
  <si>
    <t>250</t>
  </si>
  <si>
    <t>725129210.S</t>
  </si>
  <si>
    <t>Montáž pisoáru keramického s automatickým splachovaním</t>
  </si>
  <si>
    <t>252</t>
  </si>
  <si>
    <t>127</t>
  </si>
  <si>
    <t>642510000400</t>
  </si>
  <si>
    <t>Pisoár  s radarovým splachovačom, GOLEM  rozmer 305x340x535 mm, vrátane sifónu, keramika,</t>
  </si>
  <si>
    <t>254</t>
  </si>
  <si>
    <t>1575</t>
  </si>
  <si>
    <t>SPLIT urinálová deliaca stena</t>
  </si>
  <si>
    <t>256</t>
  </si>
  <si>
    <t>129</t>
  </si>
  <si>
    <t>6424310187</t>
  </si>
  <si>
    <t>Napájací zdroj pre 5 pisoárov 230V/24V, SLZ 01Y 05012</t>
  </si>
  <si>
    <t>258</t>
  </si>
  <si>
    <t>551620011000</t>
  </si>
  <si>
    <t>Zápachová uzávierka - sifón pre pisoáre HL430/50- alebo alternátiva-, DN 50, (0,7 l/s), odtok 0 - 90°, odsávací, horizontálny odtok, biela, PP</t>
  </si>
  <si>
    <t>260</t>
  </si>
  <si>
    <t>131</t>
  </si>
  <si>
    <t>725333360.S</t>
  </si>
  <si>
    <t>Montáž výlevky keramickej voľne stojacej bez výtokovej armatúry</t>
  </si>
  <si>
    <t>262</t>
  </si>
  <si>
    <t>642710000100.S</t>
  </si>
  <si>
    <t>Výlevka stojatá keramická s plastovou mrežou</t>
  </si>
  <si>
    <t>264</t>
  </si>
  <si>
    <t>133</t>
  </si>
  <si>
    <t>725829201.S</t>
  </si>
  <si>
    <t>Montáž batérie nad výlevkou nástennej pákovej alebo klasickej s mechanickým ovládaním</t>
  </si>
  <si>
    <t>266</t>
  </si>
  <si>
    <t>551450000200.S</t>
  </si>
  <si>
    <t>Batéria pre výlevku nástenná jednopáková, chróm</t>
  </si>
  <si>
    <t>268</t>
  </si>
  <si>
    <t>135</t>
  </si>
  <si>
    <t>725829601.S</t>
  </si>
  <si>
    <t>Montáž batérie umývadlovej a drezovej stojankovej, pákovej alebo klasickej s mechanickým ovládaním</t>
  </si>
  <si>
    <t>270</t>
  </si>
  <si>
    <t>551450003600</t>
  </si>
  <si>
    <t>Batéria umývadlová stojanková páková Bau Loop, Grohe</t>
  </si>
  <si>
    <t>272</t>
  </si>
  <si>
    <t>137</t>
  </si>
  <si>
    <t>5516757500</t>
  </si>
  <si>
    <t>Dvierka plastové 150x30 cm biele</t>
  </si>
  <si>
    <t>274</t>
  </si>
  <si>
    <t>725130811.S</t>
  </si>
  <si>
    <t>Demontáž pisoárového státia 1 dielnych,  -0,03968t</t>
  </si>
  <si>
    <t>súb.</t>
  </si>
  <si>
    <t>276</t>
  </si>
  <si>
    <t>139</t>
  </si>
  <si>
    <t>725210821.S</t>
  </si>
  <si>
    <t>Demontáž umývadiel alebo umývadielok bez výtokovej armatúry,  -0,01946t</t>
  </si>
  <si>
    <t>278</t>
  </si>
  <si>
    <t>725820810.S</t>
  </si>
  <si>
    <t>Demontáž batérie drezovej, umývadlovej nástennej,  -0,0026t</t>
  </si>
  <si>
    <t>280</t>
  </si>
  <si>
    <t>141</t>
  </si>
  <si>
    <t>725860820.S</t>
  </si>
  <si>
    <t>Demontáž jednoduchej zápachovej uzávierky pre zariaďovacie predmety, umývadlá, drezy, práčky  -0,00085t</t>
  </si>
  <si>
    <t>282</t>
  </si>
  <si>
    <t>725110811.S</t>
  </si>
  <si>
    <t>Demontáž záchoda splachovacieho s nádržou alebo s tlakovým splachovačom,  -0,01933t</t>
  </si>
  <si>
    <t>284</t>
  </si>
  <si>
    <t>143</t>
  </si>
  <si>
    <t>725330840.S</t>
  </si>
  <si>
    <t>Demontáž výlevky bez výtokovej armatúry, bez nádrže a splachovacieho potrubia,oceľovej alebo liatinovej,  -0,01880t</t>
  </si>
  <si>
    <t>286</t>
  </si>
  <si>
    <t>998725201.S</t>
  </si>
  <si>
    <t>Presun hmôt pre zariaďovacie predmety v objektoch výšky do 6 m</t>
  </si>
  <si>
    <t>288</t>
  </si>
  <si>
    <t>OST2</t>
  </si>
  <si>
    <t>ELEKTROINŠTALÁCIA</t>
  </si>
  <si>
    <t>145</t>
  </si>
  <si>
    <t>Pol11</t>
  </si>
  <si>
    <t>rozvádzač  RS11</t>
  </si>
  <si>
    <t>290</t>
  </si>
  <si>
    <t>Pol12</t>
  </si>
  <si>
    <t>dozbrojenie RS1 -OPVP22-3N+ 3xPV22/63a + ZPV22</t>
  </si>
  <si>
    <t>292</t>
  </si>
  <si>
    <t>147</t>
  </si>
  <si>
    <t>Pol13</t>
  </si>
  <si>
    <t>úprava RS1—MEB</t>
  </si>
  <si>
    <t>294</t>
  </si>
  <si>
    <t>Pol14</t>
  </si>
  <si>
    <t>kábel CYKY-J 5x16</t>
  </si>
  <si>
    <t>296</t>
  </si>
  <si>
    <t>149</t>
  </si>
  <si>
    <t>Pol15</t>
  </si>
  <si>
    <t>kábel CYKY-O 2x1.5</t>
  </si>
  <si>
    <t>298</t>
  </si>
  <si>
    <t>Pol16</t>
  </si>
  <si>
    <t>kábel CYKY-J 5x1.5</t>
  </si>
  <si>
    <t>300</t>
  </si>
  <si>
    <t>151</t>
  </si>
  <si>
    <t>Pol17</t>
  </si>
  <si>
    <t>kábel CYKY-J 3x1,5</t>
  </si>
  <si>
    <t>302</t>
  </si>
  <si>
    <t>Pol18</t>
  </si>
  <si>
    <t>kábel CYKY-J 3x2,5</t>
  </si>
  <si>
    <t>304</t>
  </si>
  <si>
    <t>153</t>
  </si>
  <si>
    <t>Pol19</t>
  </si>
  <si>
    <t>vodič CY16</t>
  </si>
  <si>
    <t>306</t>
  </si>
  <si>
    <t>Pol20</t>
  </si>
  <si>
    <t>vodič CY6</t>
  </si>
  <si>
    <t>308</t>
  </si>
  <si>
    <t>155</t>
  </si>
  <si>
    <t>Pol21</t>
  </si>
  <si>
    <t>ukončenie kábla do 5x16</t>
  </si>
  <si>
    <t>310</t>
  </si>
  <si>
    <t>Pol22</t>
  </si>
  <si>
    <t>ukončenie kábla do 5x2,5</t>
  </si>
  <si>
    <t>312</t>
  </si>
  <si>
    <t>157</t>
  </si>
  <si>
    <t>Pol23</t>
  </si>
  <si>
    <t>ukončenie vodiča do 16  vč.svorky</t>
  </si>
  <si>
    <t>314</t>
  </si>
  <si>
    <t>Pol24</t>
  </si>
  <si>
    <t>ukončenie vodiča do 6  vč.svorky</t>
  </si>
  <si>
    <t>316</t>
  </si>
  <si>
    <t>159</t>
  </si>
  <si>
    <t>Pol25</t>
  </si>
  <si>
    <t>A- svietidlo AMI IRIS1 LED 20W, 230V, IP65, trII.</t>
  </si>
  <si>
    <t>318</t>
  </si>
  <si>
    <t>Pol26</t>
  </si>
  <si>
    <t>B- svietidlo AMI IRIS1 LED 20W, 230V, IP65, trII.</t>
  </si>
  <si>
    <t>320</t>
  </si>
  <si>
    <t>161</t>
  </si>
  <si>
    <t>Pol27</t>
  </si>
  <si>
    <t>C- svietidlo AMI IRIS1 LED 13W, 230V, IP65, trII.</t>
  </si>
  <si>
    <t>322</t>
  </si>
  <si>
    <t>Pol28</t>
  </si>
  <si>
    <t>D- svietidlo AMI IRIS1 LED 13W, 230V, IP65, trII.</t>
  </si>
  <si>
    <t>324</t>
  </si>
  <si>
    <t>163</t>
  </si>
  <si>
    <t>Pol29</t>
  </si>
  <si>
    <t>1-pól. Vypínač 230V. 10A, IP43,</t>
  </si>
  <si>
    <t>326</t>
  </si>
  <si>
    <t>Pol30</t>
  </si>
  <si>
    <t>spínač so snímačom pohybu 230V, 10A, IP43</t>
  </si>
  <si>
    <t>328</t>
  </si>
  <si>
    <t>165</t>
  </si>
  <si>
    <t>Pol31</t>
  </si>
  <si>
    <t>časové relé s oneskor.  odpadu do 60min, 230V. 10A, IP43 montáž do inštalačnej krabice vč. Krabice</t>
  </si>
  <si>
    <t>330</t>
  </si>
  <si>
    <t>Pol32</t>
  </si>
  <si>
    <t>zásuvka 16A/230V, IP43</t>
  </si>
  <si>
    <t>332</t>
  </si>
  <si>
    <t>167</t>
  </si>
  <si>
    <t>Pol33</t>
  </si>
  <si>
    <t>pripojenie spotrebiča</t>
  </si>
  <si>
    <t>334</t>
  </si>
  <si>
    <t>Pol34</t>
  </si>
  <si>
    <t>svorka na vodovodné batérie</t>
  </si>
  <si>
    <t>336</t>
  </si>
  <si>
    <t>169</t>
  </si>
  <si>
    <t>Pol35</t>
  </si>
  <si>
    <t>odbočná krabica 4x21, IP54</t>
  </si>
  <si>
    <t>338</t>
  </si>
  <si>
    <t>Pol36</t>
  </si>
  <si>
    <t>plastový žľab  40x40 montáž na stenu</t>
  </si>
  <si>
    <t>340</t>
  </si>
  <si>
    <t>171</t>
  </si>
  <si>
    <t>Pol37</t>
  </si>
  <si>
    <t>plastový žľab  20x20 montáž na stenu</t>
  </si>
  <si>
    <t>342</t>
  </si>
  <si>
    <t>Pol38</t>
  </si>
  <si>
    <t>pripojenie na uzemnenie</t>
  </si>
  <si>
    <t>344</t>
  </si>
  <si>
    <t>173</t>
  </si>
  <si>
    <t>Pol39</t>
  </si>
  <si>
    <t>prieskum nefunkčných rozvodov</t>
  </si>
  <si>
    <t>hod</t>
  </si>
  <si>
    <t>346</t>
  </si>
  <si>
    <t>Pol40</t>
  </si>
  <si>
    <t>demontáže</t>
  </si>
  <si>
    <t>348</t>
  </si>
  <si>
    <t>175</t>
  </si>
  <si>
    <t>Pol41</t>
  </si>
  <si>
    <t>vypínanie a zaistenie siete</t>
  </si>
  <si>
    <t>350</t>
  </si>
  <si>
    <t>Pol42</t>
  </si>
  <si>
    <t>skúšovná prevádzka</t>
  </si>
  <si>
    <t>352</t>
  </si>
  <si>
    <t>177</t>
  </si>
  <si>
    <t>Pol43</t>
  </si>
  <si>
    <t>preberacie konanie</t>
  </si>
  <si>
    <t>354</t>
  </si>
  <si>
    <t>Pol44</t>
  </si>
  <si>
    <t>východzia revízia</t>
  </si>
  <si>
    <t>356</t>
  </si>
  <si>
    <t>179</t>
  </si>
  <si>
    <t>Pol45</t>
  </si>
  <si>
    <t>úradná skúška</t>
  </si>
  <si>
    <t>358</t>
  </si>
  <si>
    <t>OST3</t>
  </si>
  <si>
    <t>VZDUCHOTECHNIKA</t>
  </si>
  <si>
    <t>1.01</t>
  </si>
  <si>
    <t>M+D Ventilátor do kruhového potrubia s časovým dobehom ELEKTRODESIGN Mixvent TD-500/160-T, 210m3/h, 140Pa,vr.dopravy,manipulácie a presunu(platí pre všetky položky)</t>
  </si>
  <si>
    <t>360</t>
  </si>
  <si>
    <t>181</t>
  </si>
  <si>
    <t>Pol46</t>
  </si>
  <si>
    <t>VBM 160 rýchloupínacia spona</t>
  </si>
  <si>
    <t>362</t>
  </si>
  <si>
    <t>Pol47</t>
  </si>
  <si>
    <t>Tlmič hluku MAA 160/600</t>
  </si>
  <si>
    <t>364</t>
  </si>
  <si>
    <t>183</t>
  </si>
  <si>
    <t>Pol48</t>
  </si>
  <si>
    <t>Spätná klapka RSK 160</t>
  </si>
  <si>
    <t>366</t>
  </si>
  <si>
    <t>1.02</t>
  </si>
  <si>
    <t>Ventilátor do kruhového potrubia s časovým dobehom ELEKTRODESIGN Mixvent TD-500/160-T, 365m3/h, 180Pa</t>
  </si>
  <si>
    <t>368</t>
  </si>
  <si>
    <t>185</t>
  </si>
  <si>
    <t>370</t>
  </si>
  <si>
    <t>372</t>
  </si>
  <si>
    <t>187</t>
  </si>
  <si>
    <t>374</t>
  </si>
  <si>
    <t>1.03</t>
  </si>
  <si>
    <t>Ventilátor do kruhového potrubia s časovým dobehom ELEKTRODESIGN Mixvent TD-500/160-T, 210m3/h, 140Pa</t>
  </si>
  <si>
    <t>376</t>
  </si>
  <si>
    <t>189</t>
  </si>
  <si>
    <t>378</t>
  </si>
  <si>
    <t>380</t>
  </si>
  <si>
    <t>191</t>
  </si>
  <si>
    <t>382</t>
  </si>
  <si>
    <t>1.04</t>
  </si>
  <si>
    <t>384</t>
  </si>
  <si>
    <t>193</t>
  </si>
  <si>
    <t>386</t>
  </si>
  <si>
    <t>388</t>
  </si>
  <si>
    <t>195</t>
  </si>
  <si>
    <t>390</t>
  </si>
  <si>
    <t>1.05</t>
  </si>
  <si>
    <t>Protidažďová žalúzia PZ-AL-355x200-S</t>
  </si>
  <si>
    <t>392</t>
  </si>
  <si>
    <t>197</t>
  </si>
  <si>
    <t>1.06</t>
  </si>
  <si>
    <t>Protidažďová žalúzia PZ-AL-250x200-S</t>
  </si>
  <si>
    <t>394</t>
  </si>
  <si>
    <t>1.07</t>
  </si>
  <si>
    <t>Tanierový ventil odvodný plastový VEF 125</t>
  </si>
  <si>
    <t>396</t>
  </si>
  <si>
    <t>199</t>
  </si>
  <si>
    <t>1.08</t>
  </si>
  <si>
    <t>Tanierový ventil odvodný plastový VEF 100</t>
  </si>
  <si>
    <t>398</t>
  </si>
  <si>
    <t>1.09</t>
  </si>
  <si>
    <t>Dverová mriežka NOVA D-1-425x225-UR</t>
  </si>
  <si>
    <t>400</t>
  </si>
  <si>
    <t>201</t>
  </si>
  <si>
    <t>1.10</t>
  </si>
  <si>
    <t>Dverová mriežka NOVA D-1-525x325-UR</t>
  </si>
  <si>
    <t>402</t>
  </si>
  <si>
    <t>1.11</t>
  </si>
  <si>
    <t>Dverová mriežka NOVA D-1-225x125-UR</t>
  </si>
  <si>
    <t>404</t>
  </si>
  <si>
    <t>203</t>
  </si>
  <si>
    <t>1.12</t>
  </si>
  <si>
    <t>Regulačná klapka ručná do kruhového potrubia TUNE-R-160-1-H</t>
  </si>
  <si>
    <t>406</t>
  </si>
  <si>
    <t>1.13</t>
  </si>
  <si>
    <t>Regulačná klapka ručná do kruhového potrubia TUNE-R-125-1-H</t>
  </si>
  <si>
    <t>408</t>
  </si>
  <si>
    <t>205</t>
  </si>
  <si>
    <t>1.14</t>
  </si>
  <si>
    <t>Regulačná klapka ručná do kruhového potrubia TUNE-R-100-1-H</t>
  </si>
  <si>
    <t>410</t>
  </si>
  <si>
    <t>Pol49</t>
  </si>
  <si>
    <t>Kruhové Spiro potrubie pozinkované, vrátane tvaroviek: Ø160/30% tv.</t>
  </si>
  <si>
    <t>bm</t>
  </si>
  <si>
    <t>412</t>
  </si>
  <si>
    <t>207</t>
  </si>
  <si>
    <t>Pol50</t>
  </si>
  <si>
    <t>Kruhové Spiro potrubie pozinkované, vrátane tvaroviek: Ø125/30% tv.</t>
  </si>
  <si>
    <t>414</t>
  </si>
  <si>
    <t>Pol51</t>
  </si>
  <si>
    <t>Kruhové Spiro potrubie pozinkované, vrátane tvaroviek: Ø100/30% tv.</t>
  </si>
  <si>
    <t>416</t>
  </si>
  <si>
    <t>209</t>
  </si>
  <si>
    <t>Pol52</t>
  </si>
  <si>
    <t>Ohybná hadica: Elektrodesign SEMIFLEX STANDARD 125</t>
  </si>
  <si>
    <t>418</t>
  </si>
  <si>
    <t>Pol53</t>
  </si>
  <si>
    <t>Ohybná hadica: Elektrodesign SEMIFLEX STANDARD 100</t>
  </si>
  <si>
    <t>420</t>
  </si>
  <si>
    <t>211</t>
  </si>
  <si>
    <t>1.17</t>
  </si>
  <si>
    <t>Hranaté potrubie do obvodu 1110mm, 100% tvarovky</t>
  </si>
  <si>
    <t>422</t>
  </si>
  <si>
    <t>1.18</t>
  </si>
  <si>
    <t>Hranaté potrubie do obvodu 900mm, 100% tvarovky</t>
  </si>
  <si>
    <t>424</t>
  </si>
  <si>
    <t>213</t>
  </si>
  <si>
    <t>1.19</t>
  </si>
  <si>
    <t>Tepelná izolácia vnútorného potrubia 1m pri prechode fasádnou konštrukciou K-FLEX H DUCT METAL hr.20mm</t>
  </si>
  <si>
    <t>426</t>
  </si>
  <si>
    <t>1.20</t>
  </si>
  <si>
    <t>Montážny, závesný, spojovací a tesniaci materiál, HILTI systém alebo rovnocenný certifikovaný výrobok.</t>
  </si>
  <si>
    <t>428</t>
  </si>
  <si>
    <t>215</t>
  </si>
  <si>
    <t>Pol54</t>
  </si>
  <si>
    <t>Skúšky a zaregulovanie</t>
  </si>
  <si>
    <t>430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</si>
</sst>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22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19" fillId="5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166" fontId="17" fillId="0" borderId="0" xfId="0" applyNumberFormat="1" applyFont="1" applyBorder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19" xfId="0" applyNumberFormat="1" applyFont="1" applyBorder="1" applyAlignment="1">
      <alignment vertical="center"/>
    </xf>
    <xf numFmtId="4" fontId="26" fillId="0" borderId="20" xfId="0" applyNumberFormat="1" applyFont="1" applyBorder="1" applyAlignment="1">
      <alignment vertical="center"/>
    </xf>
    <xf numFmtId="166" fontId="26" fillId="0" borderId="20" xfId="0" applyNumberFormat="1" applyFont="1" applyBorder="1" applyAlignment="1">
      <alignment vertical="center"/>
    </xf>
    <xf numFmtId="4" fontId="26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27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 applyProtection="1">
      <alignment vertical="center"/>
      <protection locked="0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right" vertical="center"/>
      <protection locked="0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0" fontId="0" fillId="5" borderId="7" xfId="0" applyFont="1" applyFill="1" applyBorder="1" applyAlignment="1" applyProtection="1">
      <alignment vertical="center"/>
      <protection locked="0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/>
      <protection locked="0"/>
    </xf>
    <xf numFmtId="0" fontId="19" fillId="5" borderId="0" xfId="0" applyFont="1" applyFill="1" applyAlignment="1">
      <alignment horizontal="left" vertical="center"/>
    </xf>
    <xf numFmtId="0" fontId="0" fillId="5" borderId="0" xfId="0" applyFont="1" applyFill="1" applyAlignment="1" applyProtection="1">
      <alignment vertical="center"/>
      <protection locked="0"/>
    </xf>
    <xf numFmtId="0" fontId="19" fillId="5" borderId="0" xfId="0" applyFont="1" applyFill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 applyProtection="1">
      <alignment horizontal="center" vertical="center" wrapText="1"/>
      <protection locked="0"/>
    </xf>
    <xf numFmtId="0" fontId="19" fillId="5" borderId="18" xfId="0" applyFont="1" applyFill="1" applyBorder="1" applyAlignment="1">
      <alignment horizontal="center" vertical="center" wrapText="1"/>
    </xf>
    <xf numFmtId="0" fontId="19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21" fillId="0" borderId="0" xfId="0" applyNumberFormat="1" applyFont="1" applyAlignment="1"/>
    <xf numFmtId="166" fontId="29" fillId="0" borderId="12" xfId="0" applyNumberFormat="1" applyFont="1" applyBorder="1" applyAlignment="1"/>
    <xf numFmtId="166" fontId="29" fillId="0" borderId="13" xfId="0" applyNumberFormat="1" applyFont="1" applyBorder="1" applyAlignment="1"/>
    <xf numFmtId="167" fontId="30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167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49" fontId="19" fillId="0" borderId="22" xfId="0" applyNumberFormat="1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167" fontId="19" fillId="0" borderId="22" xfId="0" applyNumberFormat="1" applyFont="1" applyBorder="1" applyAlignment="1" applyProtection="1">
      <alignment vertical="center"/>
      <protection locked="0"/>
    </xf>
    <xf numFmtId="167" fontId="19" fillId="3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0" fillId="3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>
      <alignment horizontal="center" vertical="center"/>
    </xf>
    <xf numFmtId="166" fontId="20" fillId="0" borderId="0" xfId="0" applyNumberFormat="1" applyFont="1" applyBorder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31" fillId="0" borderId="22" xfId="0" applyFont="1" applyBorder="1" applyAlignment="1" applyProtection="1">
      <alignment horizontal="center" vertical="center"/>
      <protection locked="0"/>
    </xf>
    <xf numFmtId="49" fontId="31" fillId="0" borderId="22" xfId="0" applyNumberFormat="1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center" vertical="center" wrapText="1"/>
      <protection locked="0"/>
    </xf>
    <xf numFmtId="167" fontId="31" fillId="0" borderId="22" xfId="0" applyNumberFormat="1" applyFont="1" applyBorder="1" applyAlignment="1" applyProtection="1">
      <alignment vertical="center"/>
      <protection locked="0"/>
    </xf>
    <xf numFmtId="167" fontId="31" fillId="3" borderId="22" xfId="0" applyNumberFormat="1" applyFont="1" applyFill="1" applyBorder="1" applyAlignment="1" applyProtection="1">
      <alignment vertical="center"/>
      <protection locked="0"/>
    </xf>
    <xf numFmtId="0" fontId="32" fillId="0" borderId="22" xfId="0" applyFont="1" applyBorder="1" applyAlignment="1" applyProtection="1">
      <alignment vertical="center"/>
      <protection locked="0"/>
    </xf>
    <xf numFmtId="0" fontId="32" fillId="0" borderId="3" xfId="0" applyFont="1" applyBorder="1" applyAlignment="1">
      <alignment vertical="center"/>
    </xf>
    <xf numFmtId="0" fontId="31" fillId="3" borderId="14" xfId="0" applyFont="1" applyFill="1" applyBorder="1" applyAlignment="1" applyProtection="1">
      <alignment horizontal="left" vertical="center"/>
      <protection locked="0"/>
    </xf>
    <xf numFmtId="0" fontId="31" fillId="0" borderId="0" xfId="0" applyFont="1" applyBorder="1" applyAlignment="1">
      <alignment horizontal="center" vertical="center"/>
    </xf>
    <xf numFmtId="0" fontId="20" fillId="3" borderId="19" xfId="0" applyFont="1" applyFill="1" applyBorder="1" applyAlignment="1" applyProtection="1">
      <alignment horizontal="left" vertical="center"/>
      <protection locked="0"/>
    </xf>
    <xf numFmtId="0" fontId="20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0" fillId="0" borderId="20" xfId="0" applyNumberFormat="1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0" fontId="19" fillId="5" borderId="6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left" vertical="center"/>
    </xf>
    <xf numFmtId="0" fontId="19" fillId="5" borderId="7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right" vertical="center"/>
    </xf>
    <xf numFmtId="0" fontId="19" fillId="5" borderId="8" xfId="0" applyFont="1" applyFill="1" applyBorder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horizontal="left" vertical="center" wrapText="1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4" fontId="15" fillId="0" borderId="0" xfId="0" applyNumberFormat="1" applyFont="1" applyAlignment="1">
      <alignment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4" fontId="14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tabSelected="1" workbookViewId="0">
      <selection activeCell="L84" sqref="L84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>
      <c r="AR2" s="200" t="s">
        <v>5</v>
      </c>
      <c r="AS2" s="201"/>
      <c r="AT2" s="201"/>
      <c r="AU2" s="201"/>
      <c r="AV2" s="201"/>
      <c r="AW2" s="201"/>
      <c r="AX2" s="201"/>
      <c r="AY2" s="201"/>
      <c r="AZ2" s="201"/>
      <c r="BA2" s="201"/>
      <c r="BB2" s="201"/>
      <c r="BC2" s="201"/>
      <c r="BD2" s="201"/>
      <c r="BE2" s="201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5" customHeight="1">
      <c r="B4" s="17"/>
      <c r="D4" s="18" t="s">
        <v>8</v>
      </c>
      <c r="AR4" s="17"/>
      <c r="AS4" s="19" t="s">
        <v>9</v>
      </c>
      <c r="BE4" s="20" t="s">
        <v>10</v>
      </c>
      <c r="BS4" s="14" t="s">
        <v>6</v>
      </c>
    </row>
    <row r="5" spans="1:74" s="1" customFormat="1" ht="12" customHeight="1">
      <c r="B5" s="17"/>
      <c r="D5" s="21" t="s">
        <v>11</v>
      </c>
      <c r="K5" s="211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  <c r="AC5" s="201"/>
      <c r="AD5" s="201"/>
      <c r="AE5" s="201"/>
      <c r="AF5" s="201"/>
      <c r="AG5" s="201"/>
      <c r="AH5" s="201"/>
      <c r="AI5" s="201"/>
      <c r="AJ5" s="201"/>
      <c r="AK5" s="201"/>
      <c r="AL5" s="201"/>
      <c r="AM5" s="201"/>
      <c r="AN5" s="201"/>
      <c r="AO5" s="201"/>
      <c r="AR5" s="17"/>
      <c r="BE5" s="218" t="s">
        <v>12</v>
      </c>
      <c r="BS5" s="14" t="s">
        <v>6</v>
      </c>
    </row>
    <row r="6" spans="1:74" s="1" customFormat="1" ht="36.950000000000003" customHeight="1">
      <c r="B6" s="17"/>
      <c r="D6" s="23" t="s">
        <v>13</v>
      </c>
      <c r="K6" s="212" t="s">
        <v>14</v>
      </c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1"/>
      <c r="W6" s="201"/>
      <c r="X6" s="201"/>
      <c r="Y6" s="201"/>
      <c r="Z6" s="201"/>
      <c r="AA6" s="201"/>
      <c r="AB6" s="201"/>
      <c r="AC6" s="201"/>
      <c r="AD6" s="201"/>
      <c r="AE6" s="201"/>
      <c r="AF6" s="201"/>
      <c r="AG6" s="201"/>
      <c r="AH6" s="201"/>
      <c r="AI6" s="201"/>
      <c r="AJ6" s="201"/>
      <c r="AK6" s="201"/>
      <c r="AL6" s="201"/>
      <c r="AM6" s="201"/>
      <c r="AN6" s="201"/>
      <c r="AO6" s="201"/>
      <c r="AR6" s="17"/>
      <c r="BE6" s="219"/>
      <c r="BS6" s="14" t="s">
        <v>6</v>
      </c>
    </row>
    <row r="7" spans="1:74" s="1" customFormat="1" ht="12" customHeight="1">
      <c r="B7" s="17"/>
      <c r="D7" s="24" t="s">
        <v>15</v>
      </c>
      <c r="K7" s="22" t="s">
        <v>1</v>
      </c>
      <c r="AK7" s="24" t="s">
        <v>16</v>
      </c>
      <c r="AN7" s="22" t="s">
        <v>1</v>
      </c>
      <c r="AR7" s="17"/>
      <c r="BE7" s="219"/>
      <c r="BS7" s="14" t="s">
        <v>6</v>
      </c>
    </row>
    <row r="8" spans="1:74" s="1" customFormat="1" ht="12" customHeight="1">
      <c r="B8" s="17"/>
      <c r="D8" s="24" t="s">
        <v>17</v>
      </c>
      <c r="K8" s="22" t="s">
        <v>18</v>
      </c>
      <c r="AK8" s="24" t="s">
        <v>19</v>
      </c>
      <c r="AN8" s="25" t="s">
        <v>20</v>
      </c>
      <c r="AR8" s="17"/>
      <c r="BE8" s="219"/>
      <c r="BS8" s="14" t="s">
        <v>6</v>
      </c>
    </row>
    <row r="9" spans="1:74" s="1" customFormat="1" ht="14.45" customHeight="1">
      <c r="B9" s="17"/>
      <c r="AR9" s="17"/>
      <c r="BE9" s="219"/>
      <c r="BS9" s="14" t="s">
        <v>6</v>
      </c>
    </row>
    <row r="10" spans="1:74" s="1" customFormat="1" ht="12" customHeight="1">
      <c r="B10" s="17"/>
      <c r="D10" s="24" t="s">
        <v>21</v>
      </c>
      <c r="AK10" s="24" t="s">
        <v>22</v>
      </c>
      <c r="AN10" s="22" t="s">
        <v>1</v>
      </c>
      <c r="AR10" s="17"/>
      <c r="BE10" s="219"/>
      <c r="BS10" s="14" t="s">
        <v>6</v>
      </c>
    </row>
    <row r="11" spans="1:74" s="1" customFormat="1" ht="18.399999999999999" customHeight="1">
      <c r="B11" s="17"/>
      <c r="E11" s="22" t="s">
        <v>18</v>
      </c>
      <c r="AK11" s="24" t="s">
        <v>23</v>
      </c>
      <c r="AN11" s="22" t="s">
        <v>1</v>
      </c>
      <c r="AR11" s="17"/>
      <c r="BE11" s="219"/>
      <c r="BS11" s="14" t="s">
        <v>6</v>
      </c>
    </row>
    <row r="12" spans="1:74" s="1" customFormat="1" ht="6.95" customHeight="1">
      <c r="B12" s="17"/>
      <c r="AR12" s="17"/>
      <c r="BE12" s="219"/>
      <c r="BS12" s="14" t="s">
        <v>6</v>
      </c>
    </row>
    <row r="13" spans="1:74" s="1" customFormat="1" ht="12" customHeight="1">
      <c r="B13" s="17"/>
      <c r="D13" s="24" t="s">
        <v>24</v>
      </c>
      <c r="AK13" s="24" t="s">
        <v>22</v>
      </c>
      <c r="AN13" s="26" t="s">
        <v>25</v>
      </c>
      <c r="AR13" s="17"/>
      <c r="BE13" s="219"/>
      <c r="BS13" s="14" t="s">
        <v>6</v>
      </c>
    </row>
    <row r="14" spans="1:74" ht="12.75">
      <c r="B14" s="17"/>
      <c r="E14" s="213" t="s">
        <v>25</v>
      </c>
      <c r="F14" s="214"/>
      <c r="G14" s="214"/>
      <c r="H14" s="214"/>
      <c r="I14" s="214"/>
      <c r="J14" s="214"/>
      <c r="K14" s="214"/>
      <c r="L14" s="214"/>
      <c r="M14" s="214"/>
      <c r="N14" s="214"/>
      <c r="O14" s="214"/>
      <c r="P14" s="214"/>
      <c r="Q14" s="214"/>
      <c r="R14" s="214"/>
      <c r="S14" s="214"/>
      <c r="T14" s="214"/>
      <c r="U14" s="214"/>
      <c r="V14" s="214"/>
      <c r="W14" s="214"/>
      <c r="X14" s="214"/>
      <c r="Y14" s="214"/>
      <c r="Z14" s="214"/>
      <c r="AA14" s="214"/>
      <c r="AB14" s="214"/>
      <c r="AC14" s="214"/>
      <c r="AD14" s="214"/>
      <c r="AE14" s="214"/>
      <c r="AF14" s="214"/>
      <c r="AG14" s="214"/>
      <c r="AH14" s="214"/>
      <c r="AI14" s="214"/>
      <c r="AJ14" s="214"/>
      <c r="AK14" s="24" t="s">
        <v>23</v>
      </c>
      <c r="AN14" s="26" t="s">
        <v>25</v>
      </c>
      <c r="AR14" s="17"/>
      <c r="BE14" s="219"/>
      <c r="BS14" s="14" t="s">
        <v>6</v>
      </c>
    </row>
    <row r="15" spans="1:74" s="1" customFormat="1" ht="6.95" customHeight="1">
      <c r="B15" s="17"/>
      <c r="AR15" s="17"/>
      <c r="BE15" s="219"/>
      <c r="BS15" s="14" t="s">
        <v>3</v>
      </c>
    </row>
    <row r="16" spans="1:74" s="1" customFormat="1" ht="12" customHeight="1">
      <c r="B16" s="17"/>
      <c r="D16" s="24" t="s">
        <v>26</v>
      </c>
      <c r="AK16" s="24" t="s">
        <v>22</v>
      </c>
      <c r="AN16" s="22" t="s">
        <v>1</v>
      </c>
      <c r="AR16" s="17"/>
      <c r="BE16" s="219"/>
      <c r="BS16" s="14" t="s">
        <v>3</v>
      </c>
    </row>
    <row r="17" spans="1:71" s="1" customFormat="1" ht="18.399999999999999" customHeight="1">
      <c r="B17" s="17"/>
      <c r="E17" s="22" t="s">
        <v>18</v>
      </c>
      <c r="AK17" s="24" t="s">
        <v>23</v>
      </c>
      <c r="AN17" s="22" t="s">
        <v>1</v>
      </c>
      <c r="AR17" s="17"/>
      <c r="BE17" s="219"/>
      <c r="BS17" s="14" t="s">
        <v>27</v>
      </c>
    </row>
    <row r="18" spans="1:71" s="1" customFormat="1" ht="6.95" customHeight="1">
      <c r="B18" s="17"/>
      <c r="AR18" s="17"/>
      <c r="BE18" s="219"/>
      <c r="BS18" s="14" t="s">
        <v>28</v>
      </c>
    </row>
    <row r="19" spans="1:71" s="1" customFormat="1" ht="12" customHeight="1">
      <c r="B19" s="17"/>
      <c r="D19" s="24" t="s">
        <v>29</v>
      </c>
      <c r="AK19" s="24" t="s">
        <v>22</v>
      </c>
      <c r="AN19" s="22" t="s">
        <v>1</v>
      </c>
      <c r="AR19" s="17"/>
      <c r="BE19" s="219"/>
      <c r="BS19" s="14" t="s">
        <v>28</v>
      </c>
    </row>
    <row r="20" spans="1:71" s="1" customFormat="1" ht="18.399999999999999" customHeight="1">
      <c r="B20" s="17"/>
      <c r="E20" s="22" t="s">
        <v>18</v>
      </c>
      <c r="AK20" s="24" t="s">
        <v>23</v>
      </c>
      <c r="AN20" s="22" t="s">
        <v>1</v>
      </c>
      <c r="AR20" s="17"/>
      <c r="BE20" s="219"/>
      <c r="BS20" s="14" t="s">
        <v>27</v>
      </c>
    </row>
    <row r="21" spans="1:71" s="1" customFormat="1" ht="6.95" customHeight="1">
      <c r="B21" s="17"/>
      <c r="AR21" s="17"/>
      <c r="BE21" s="219"/>
    </row>
    <row r="22" spans="1:71" s="1" customFormat="1" ht="12" customHeight="1">
      <c r="B22" s="17"/>
      <c r="D22" s="24" t="s">
        <v>30</v>
      </c>
      <c r="AR22" s="17"/>
      <c r="BE22" s="219"/>
    </row>
    <row r="23" spans="1:71" s="1" customFormat="1" ht="16.5" customHeight="1">
      <c r="B23" s="17"/>
      <c r="E23" s="215" t="s">
        <v>1</v>
      </c>
      <c r="F23" s="215"/>
      <c r="G23" s="215"/>
      <c r="H23" s="215"/>
      <c r="I23" s="215"/>
      <c r="J23" s="215"/>
      <c r="K23" s="215"/>
      <c r="L23" s="215"/>
      <c r="M23" s="215"/>
      <c r="N23" s="215"/>
      <c r="O23" s="215"/>
      <c r="P23" s="215"/>
      <c r="Q23" s="215"/>
      <c r="R23" s="215"/>
      <c r="S23" s="215"/>
      <c r="T23" s="215"/>
      <c r="U23" s="215"/>
      <c r="V23" s="215"/>
      <c r="W23" s="215"/>
      <c r="X23" s="215"/>
      <c r="Y23" s="215"/>
      <c r="Z23" s="215"/>
      <c r="AA23" s="215"/>
      <c r="AB23" s="215"/>
      <c r="AC23" s="215"/>
      <c r="AD23" s="215"/>
      <c r="AE23" s="215"/>
      <c r="AF23" s="215"/>
      <c r="AG23" s="215"/>
      <c r="AH23" s="215"/>
      <c r="AI23" s="215"/>
      <c r="AJ23" s="215"/>
      <c r="AK23" s="215"/>
      <c r="AL23" s="215"/>
      <c r="AM23" s="215"/>
      <c r="AN23" s="215"/>
      <c r="AR23" s="17"/>
      <c r="BE23" s="219"/>
    </row>
    <row r="24" spans="1:71" s="1" customFormat="1" ht="6.95" customHeight="1">
      <c r="B24" s="17"/>
      <c r="AR24" s="17"/>
      <c r="BE24" s="219"/>
    </row>
    <row r="25" spans="1:71" s="1" customFormat="1" ht="6.95" customHeight="1">
      <c r="B25" s="17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R25" s="17"/>
      <c r="BE25" s="219"/>
    </row>
    <row r="26" spans="1:71" s="2" customFormat="1" ht="25.9" customHeight="1">
      <c r="A26" s="29"/>
      <c r="B26" s="30"/>
      <c r="C26" s="29"/>
      <c r="D26" s="31" t="s">
        <v>31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221">
        <f>ROUND(AG94,2)</f>
        <v>0</v>
      </c>
      <c r="AL26" s="222"/>
      <c r="AM26" s="222"/>
      <c r="AN26" s="222"/>
      <c r="AO26" s="222"/>
      <c r="AP26" s="29"/>
      <c r="AQ26" s="29"/>
      <c r="AR26" s="30"/>
      <c r="BE26" s="219"/>
    </row>
    <row r="27" spans="1:71" s="2" customFormat="1" ht="6.95" customHeight="1">
      <c r="A27" s="29"/>
      <c r="B27" s="30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30"/>
      <c r="BE27" s="219"/>
    </row>
    <row r="28" spans="1:71" s="2" customFormat="1" ht="12.75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216" t="s">
        <v>32</v>
      </c>
      <c r="M28" s="216"/>
      <c r="N28" s="216"/>
      <c r="O28" s="216"/>
      <c r="P28" s="216"/>
      <c r="Q28" s="29"/>
      <c r="R28" s="29"/>
      <c r="S28" s="29"/>
      <c r="T28" s="29"/>
      <c r="U28" s="29"/>
      <c r="V28" s="29"/>
      <c r="W28" s="216" t="s">
        <v>33</v>
      </c>
      <c r="X28" s="216"/>
      <c r="Y28" s="216"/>
      <c r="Z28" s="216"/>
      <c r="AA28" s="216"/>
      <c r="AB28" s="216"/>
      <c r="AC28" s="216"/>
      <c r="AD28" s="216"/>
      <c r="AE28" s="216"/>
      <c r="AF28" s="29"/>
      <c r="AG28" s="29"/>
      <c r="AH28" s="29"/>
      <c r="AI28" s="29"/>
      <c r="AJ28" s="29"/>
      <c r="AK28" s="216" t="s">
        <v>34</v>
      </c>
      <c r="AL28" s="216"/>
      <c r="AM28" s="216"/>
      <c r="AN28" s="216"/>
      <c r="AO28" s="216"/>
      <c r="AP28" s="29"/>
      <c r="AQ28" s="29"/>
      <c r="AR28" s="30"/>
      <c r="BE28" s="219"/>
    </row>
    <row r="29" spans="1:71" s="3" customFormat="1" ht="14.45" customHeight="1">
      <c r="B29" s="34"/>
      <c r="D29" s="24" t="s">
        <v>35</v>
      </c>
      <c r="F29" s="24" t="s">
        <v>36</v>
      </c>
      <c r="L29" s="184">
        <v>0.2</v>
      </c>
      <c r="M29" s="185"/>
      <c r="N29" s="185"/>
      <c r="O29" s="185"/>
      <c r="P29" s="185"/>
      <c r="W29" s="217">
        <f>ROUND(AZ94, 2)</f>
        <v>0</v>
      </c>
      <c r="X29" s="185"/>
      <c r="Y29" s="185"/>
      <c r="Z29" s="185"/>
      <c r="AA29" s="185"/>
      <c r="AB29" s="185"/>
      <c r="AC29" s="185"/>
      <c r="AD29" s="185"/>
      <c r="AE29" s="185"/>
      <c r="AK29" s="217">
        <f>ROUND(AV94, 2)</f>
        <v>0</v>
      </c>
      <c r="AL29" s="185"/>
      <c r="AM29" s="185"/>
      <c r="AN29" s="185"/>
      <c r="AO29" s="185"/>
      <c r="AR29" s="34"/>
      <c r="BE29" s="220"/>
    </row>
    <row r="30" spans="1:71" s="3" customFormat="1" ht="14.45" customHeight="1">
      <c r="B30" s="34"/>
      <c r="F30" s="24" t="s">
        <v>37</v>
      </c>
      <c r="L30" s="184">
        <v>0.2</v>
      </c>
      <c r="M30" s="185"/>
      <c r="N30" s="185"/>
      <c r="O30" s="185"/>
      <c r="P30" s="185"/>
      <c r="W30" s="217">
        <f>ROUND(BA94, 2)</f>
        <v>0</v>
      </c>
      <c r="X30" s="185"/>
      <c r="Y30" s="185"/>
      <c r="Z30" s="185"/>
      <c r="AA30" s="185"/>
      <c r="AB30" s="185"/>
      <c r="AC30" s="185"/>
      <c r="AD30" s="185"/>
      <c r="AE30" s="185"/>
      <c r="AK30" s="217">
        <f>ROUND(AW94, 2)</f>
        <v>0</v>
      </c>
      <c r="AL30" s="185"/>
      <c r="AM30" s="185"/>
      <c r="AN30" s="185"/>
      <c r="AO30" s="185"/>
      <c r="AR30" s="34"/>
      <c r="BE30" s="220"/>
    </row>
    <row r="31" spans="1:71" s="3" customFormat="1" ht="14.45" hidden="1" customHeight="1">
      <c r="B31" s="34"/>
      <c r="F31" s="24" t="s">
        <v>38</v>
      </c>
      <c r="L31" s="184">
        <v>0.2</v>
      </c>
      <c r="M31" s="185"/>
      <c r="N31" s="185"/>
      <c r="O31" s="185"/>
      <c r="P31" s="185"/>
      <c r="W31" s="217">
        <f>ROUND(BB94, 2)</f>
        <v>0</v>
      </c>
      <c r="X31" s="185"/>
      <c r="Y31" s="185"/>
      <c r="Z31" s="185"/>
      <c r="AA31" s="185"/>
      <c r="AB31" s="185"/>
      <c r="AC31" s="185"/>
      <c r="AD31" s="185"/>
      <c r="AE31" s="185"/>
      <c r="AK31" s="217">
        <v>0</v>
      </c>
      <c r="AL31" s="185"/>
      <c r="AM31" s="185"/>
      <c r="AN31" s="185"/>
      <c r="AO31" s="185"/>
      <c r="AR31" s="34"/>
      <c r="BE31" s="220"/>
    </row>
    <row r="32" spans="1:71" s="3" customFormat="1" ht="14.45" hidden="1" customHeight="1">
      <c r="B32" s="34"/>
      <c r="F32" s="24" t="s">
        <v>39</v>
      </c>
      <c r="L32" s="184">
        <v>0.2</v>
      </c>
      <c r="M32" s="185"/>
      <c r="N32" s="185"/>
      <c r="O32" s="185"/>
      <c r="P32" s="185"/>
      <c r="W32" s="217">
        <f>ROUND(BC94, 2)</f>
        <v>0</v>
      </c>
      <c r="X32" s="185"/>
      <c r="Y32" s="185"/>
      <c r="Z32" s="185"/>
      <c r="AA32" s="185"/>
      <c r="AB32" s="185"/>
      <c r="AC32" s="185"/>
      <c r="AD32" s="185"/>
      <c r="AE32" s="185"/>
      <c r="AK32" s="217">
        <v>0</v>
      </c>
      <c r="AL32" s="185"/>
      <c r="AM32" s="185"/>
      <c r="AN32" s="185"/>
      <c r="AO32" s="185"/>
      <c r="AR32" s="34"/>
      <c r="BE32" s="220"/>
    </row>
    <row r="33" spans="1:57" s="3" customFormat="1" ht="14.45" hidden="1" customHeight="1">
      <c r="B33" s="34"/>
      <c r="F33" s="24" t="s">
        <v>40</v>
      </c>
      <c r="L33" s="184">
        <v>0</v>
      </c>
      <c r="M33" s="185"/>
      <c r="N33" s="185"/>
      <c r="O33" s="185"/>
      <c r="P33" s="185"/>
      <c r="W33" s="217">
        <f>ROUND(BD94, 2)</f>
        <v>0</v>
      </c>
      <c r="X33" s="185"/>
      <c r="Y33" s="185"/>
      <c r="Z33" s="185"/>
      <c r="AA33" s="185"/>
      <c r="AB33" s="185"/>
      <c r="AC33" s="185"/>
      <c r="AD33" s="185"/>
      <c r="AE33" s="185"/>
      <c r="AK33" s="217">
        <v>0</v>
      </c>
      <c r="AL33" s="185"/>
      <c r="AM33" s="185"/>
      <c r="AN33" s="185"/>
      <c r="AO33" s="185"/>
      <c r="AR33" s="34"/>
      <c r="BE33" s="220"/>
    </row>
    <row r="34" spans="1:57" s="2" customFormat="1" ht="6.95" customHeight="1">
      <c r="A34" s="29"/>
      <c r="B34" s="30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30"/>
      <c r="BE34" s="219"/>
    </row>
    <row r="35" spans="1:57" s="2" customFormat="1" ht="25.9" customHeight="1">
      <c r="A35" s="29"/>
      <c r="B35" s="30"/>
      <c r="C35" s="35"/>
      <c r="D35" s="36" t="s">
        <v>41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8" t="s">
        <v>42</v>
      </c>
      <c r="U35" s="37"/>
      <c r="V35" s="37"/>
      <c r="W35" s="37"/>
      <c r="X35" s="196" t="s">
        <v>43</v>
      </c>
      <c r="Y35" s="197"/>
      <c r="Z35" s="197"/>
      <c r="AA35" s="197"/>
      <c r="AB35" s="197"/>
      <c r="AC35" s="37"/>
      <c r="AD35" s="37"/>
      <c r="AE35" s="37"/>
      <c r="AF35" s="37"/>
      <c r="AG35" s="37"/>
      <c r="AH35" s="37"/>
      <c r="AI35" s="37"/>
      <c r="AJ35" s="37"/>
      <c r="AK35" s="198">
        <f>SUM(AK26:AK33)</f>
        <v>0</v>
      </c>
      <c r="AL35" s="197"/>
      <c r="AM35" s="197"/>
      <c r="AN35" s="197"/>
      <c r="AO35" s="199"/>
      <c r="AP35" s="35"/>
      <c r="AQ35" s="35"/>
      <c r="AR35" s="30"/>
      <c r="BE35" s="29"/>
    </row>
    <row r="36" spans="1:57" s="2" customFormat="1" ht="6.95" customHeight="1">
      <c r="A36" s="29"/>
      <c r="B36" s="30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30"/>
      <c r="BE36" s="29"/>
    </row>
    <row r="37" spans="1:57" s="2" customFormat="1" ht="14.45" customHeight="1">
      <c r="A37" s="29"/>
      <c r="B37" s="30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30"/>
      <c r="BE37" s="29"/>
    </row>
    <row r="38" spans="1:57" s="1" customFormat="1" ht="14.45" customHeight="1">
      <c r="B38" s="17"/>
      <c r="AR38" s="17"/>
    </row>
    <row r="39" spans="1:57" s="1" customFormat="1" ht="14.45" customHeight="1">
      <c r="B39" s="17"/>
      <c r="AR39" s="17"/>
    </row>
    <row r="40" spans="1:57" s="1" customFormat="1" ht="14.45" customHeight="1">
      <c r="B40" s="17"/>
      <c r="AR40" s="17"/>
    </row>
    <row r="41" spans="1:57" s="1" customFormat="1" ht="14.45" customHeight="1">
      <c r="B41" s="17"/>
      <c r="AR41" s="17"/>
    </row>
    <row r="42" spans="1:57" s="1" customFormat="1" ht="14.45" customHeight="1">
      <c r="B42" s="17"/>
      <c r="AR42" s="17"/>
    </row>
    <row r="43" spans="1:57" s="1" customFormat="1" ht="14.45" customHeight="1">
      <c r="B43" s="17"/>
      <c r="AR43" s="17"/>
    </row>
    <row r="44" spans="1:57" s="1" customFormat="1" ht="14.45" customHeight="1">
      <c r="B44" s="17"/>
      <c r="AR44" s="17"/>
    </row>
    <row r="45" spans="1:57" s="1" customFormat="1" ht="14.45" customHeight="1">
      <c r="B45" s="17"/>
      <c r="AR45" s="17"/>
    </row>
    <row r="46" spans="1:57" s="1" customFormat="1" ht="14.45" customHeight="1">
      <c r="B46" s="17"/>
      <c r="AR46" s="17"/>
    </row>
    <row r="47" spans="1:57" s="1" customFormat="1" ht="14.45" customHeight="1">
      <c r="B47" s="17"/>
      <c r="AR47" s="17"/>
    </row>
    <row r="48" spans="1:57" s="1" customFormat="1" ht="14.45" customHeight="1">
      <c r="B48" s="17"/>
      <c r="AR48" s="17"/>
    </row>
    <row r="49" spans="1:57" s="2" customFormat="1" ht="14.45" customHeight="1">
      <c r="B49" s="39"/>
      <c r="D49" s="40" t="s">
        <v>44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45</v>
      </c>
      <c r="AI49" s="41"/>
      <c r="AJ49" s="41"/>
      <c r="AK49" s="41"/>
      <c r="AL49" s="41"/>
      <c r="AM49" s="41"/>
      <c r="AN49" s="41"/>
      <c r="AO49" s="41"/>
      <c r="AR49" s="39"/>
    </row>
    <row r="50" spans="1:57">
      <c r="B50" s="17"/>
      <c r="AR50" s="17"/>
    </row>
    <row r="51" spans="1:57">
      <c r="B51" s="17"/>
      <c r="AR51" s="17"/>
    </row>
    <row r="52" spans="1:57">
      <c r="B52" s="17"/>
      <c r="AR52" s="17"/>
    </row>
    <row r="53" spans="1:57">
      <c r="B53" s="17"/>
      <c r="AR53" s="17"/>
    </row>
    <row r="54" spans="1:57">
      <c r="B54" s="17"/>
      <c r="AR54" s="17"/>
    </row>
    <row r="55" spans="1:57">
      <c r="B55" s="17"/>
      <c r="AR55" s="17"/>
    </row>
    <row r="56" spans="1:57">
      <c r="B56" s="17"/>
      <c r="AR56" s="17"/>
    </row>
    <row r="57" spans="1:57">
      <c r="B57" s="17"/>
      <c r="AR57" s="17"/>
    </row>
    <row r="58" spans="1:57">
      <c r="B58" s="17"/>
      <c r="AR58" s="17"/>
    </row>
    <row r="59" spans="1:57">
      <c r="B59" s="17"/>
      <c r="AR59" s="17"/>
    </row>
    <row r="60" spans="1:57" s="2" customFormat="1" ht="12.75">
      <c r="A60" s="29"/>
      <c r="B60" s="30"/>
      <c r="C60" s="29"/>
      <c r="D60" s="42" t="s">
        <v>46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42" t="s">
        <v>47</v>
      </c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42" t="s">
        <v>46</v>
      </c>
      <c r="AI60" s="32"/>
      <c r="AJ60" s="32"/>
      <c r="AK60" s="32"/>
      <c r="AL60" s="32"/>
      <c r="AM60" s="42" t="s">
        <v>47</v>
      </c>
      <c r="AN60" s="32"/>
      <c r="AO60" s="32"/>
      <c r="AP60" s="29"/>
      <c r="AQ60" s="29"/>
      <c r="AR60" s="30"/>
      <c r="BE60" s="29"/>
    </row>
    <row r="61" spans="1:57">
      <c r="B61" s="17"/>
      <c r="AR61" s="17"/>
    </row>
    <row r="62" spans="1:57">
      <c r="B62" s="17"/>
      <c r="AR62" s="17"/>
    </row>
    <row r="63" spans="1:57">
      <c r="B63" s="17"/>
      <c r="AR63" s="17"/>
    </row>
    <row r="64" spans="1:57" s="2" customFormat="1" ht="12.75">
      <c r="A64" s="29"/>
      <c r="B64" s="30"/>
      <c r="C64" s="29"/>
      <c r="D64" s="40" t="s">
        <v>48</v>
      </c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0" t="s">
        <v>49</v>
      </c>
      <c r="AI64" s="43"/>
      <c r="AJ64" s="43"/>
      <c r="AK64" s="43"/>
      <c r="AL64" s="43"/>
      <c r="AM64" s="43"/>
      <c r="AN64" s="43"/>
      <c r="AO64" s="43"/>
      <c r="AP64" s="29"/>
      <c r="AQ64" s="29"/>
      <c r="AR64" s="30"/>
      <c r="BE64" s="29"/>
    </row>
    <row r="65" spans="1:57">
      <c r="B65" s="17"/>
      <c r="AR65" s="17"/>
    </row>
    <row r="66" spans="1:57">
      <c r="B66" s="17"/>
      <c r="AR66" s="17"/>
    </row>
    <row r="67" spans="1:57">
      <c r="B67" s="17"/>
      <c r="AR67" s="17"/>
    </row>
    <row r="68" spans="1:57">
      <c r="B68" s="17"/>
      <c r="AR68" s="17"/>
    </row>
    <row r="69" spans="1:57">
      <c r="B69" s="17"/>
      <c r="AR69" s="17"/>
    </row>
    <row r="70" spans="1:57">
      <c r="B70" s="17"/>
      <c r="AR70" s="17"/>
    </row>
    <row r="71" spans="1:57">
      <c r="B71" s="17"/>
      <c r="AR71" s="17"/>
    </row>
    <row r="72" spans="1:57">
      <c r="B72" s="17"/>
      <c r="AR72" s="17"/>
    </row>
    <row r="73" spans="1:57">
      <c r="B73" s="17"/>
      <c r="AR73" s="17"/>
    </row>
    <row r="74" spans="1:57">
      <c r="B74" s="17"/>
      <c r="AR74" s="17"/>
    </row>
    <row r="75" spans="1:57" s="2" customFormat="1" ht="12.75">
      <c r="A75" s="29"/>
      <c r="B75" s="30"/>
      <c r="C75" s="29"/>
      <c r="D75" s="42" t="s">
        <v>46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42" t="s">
        <v>47</v>
      </c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42" t="s">
        <v>46</v>
      </c>
      <c r="AI75" s="32"/>
      <c r="AJ75" s="32"/>
      <c r="AK75" s="32"/>
      <c r="AL75" s="32"/>
      <c r="AM75" s="42" t="s">
        <v>47</v>
      </c>
      <c r="AN75" s="32"/>
      <c r="AO75" s="32"/>
      <c r="AP75" s="29"/>
      <c r="AQ75" s="29"/>
      <c r="AR75" s="30"/>
      <c r="BE75" s="29"/>
    </row>
    <row r="76" spans="1:57" s="2" customFormat="1">
      <c r="A76" s="29"/>
      <c r="B76" s="30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30"/>
      <c r="BE76" s="29"/>
    </row>
    <row r="77" spans="1:57" s="2" customFormat="1" ht="6.95" customHeight="1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30"/>
      <c r="BE77" s="29"/>
    </row>
    <row r="81" spans="1:91" s="2" customFormat="1" ht="6.95" customHeight="1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30"/>
      <c r="BE81" s="29"/>
    </row>
    <row r="82" spans="1:91" s="2" customFormat="1" ht="24.95" customHeight="1">
      <c r="A82" s="29"/>
      <c r="B82" s="30"/>
      <c r="C82" s="18" t="s">
        <v>50</v>
      </c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30"/>
      <c r="BE82" s="29"/>
    </row>
    <row r="83" spans="1:91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30"/>
      <c r="BE83" s="29"/>
    </row>
    <row r="84" spans="1:91" s="4" customFormat="1" ht="12" customHeight="1">
      <c r="B84" s="48"/>
      <c r="C84" s="24" t="s">
        <v>11</v>
      </c>
      <c r="AR84" s="48"/>
    </row>
    <row r="85" spans="1:91" s="5" customFormat="1" ht="36.950000000000003" customHeight="1">
      <c r="B85" s="49"/>
      <c r="C85" s="50" t="s">
        <v>13</v>
      </c>
      <c r="L85" s="204" t="str">
        <f>K6</f>
        <v>Budova výpravne Jurajov dvor-sanácia sociálnych zariadení-2.etapa</v>
      </c>
      <c r="M85" s="205"/>
      <c r="N85" s="205"/>
      <c r="O85" s="205"/>
      <c r="P85" s="205"/>
      <c r="Q85" s="205"/>
      <c r="R85" s="205"/>
      <c r="S85" s="205"/>
      <c r="T85" s="205"/>
      <c r="U85" s="205"/>
      <c r="V85" s="205"/>
      <c r="W85" s="205"/>
      <c r="X85" s="205"/>
      <c r="Y85" s="205"/>
      <c r="Z85" s="205"/>
      <c r="AA85" s="205"/>
      <c r="AB85" s="205"/>
      <c r="AC85" s="205"/>
      <c r="AD85" s="205"/>
      <c r="AE85" s="205"/>
      <c r="AF85" s="205"/>
      <c r="AG85" s="205"/>
      <c r="AH85" s="205"/>
      <c r="AI85" s="205"/>
      <c r="AJ85" s="205"/>
      <c r="AK85" s="205"/>
      <c r="AL85" s="205"/>
      <c r="AM85" s="205"/>
      <c r="AN85" s="205"/>
      <c r="AO85" s="205"/>
      <c r="AR85" s="49"/>
    </row>
    <row r="86" spans="1:91" s="2" customFormat="1" ht="6.95" customHeight="1">
      <c r="A86" s="29"/>
      <c r="B86" s="30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30"/>
      <c r="BE86" s="29"/>
    </row>
    <row r="87" spans="1:91" s="2" customFormat="1" ht="12" customHeight="1">
      <c r="A87" s="29"/>
      <c r="B87" s="30"/>
      <c r="C87" s="24" t="s">
        <v>17</v>
      </c>
      <c r="D87" s="29"/>
      <c r="E87" s="29"/>
      <c r="F87" s="29"/>
      <c r="G87" s="29"/>
      <c r="H87" s="29"/>
      <c r="I87" s="29"/>
      <c r="J87" s="29"/>
      <c r="K87" s="29"/>
      <c r="L87" s="51" t="str">
        <f>IF(K8="","",K8)</f>
        <v xml:space="preserve"> </v>
      </c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4" t="s">
        <v>19</v>
      </c>
      <c r="AJ87" s="29"/>
      <c r="AK87" s="29"/>
      <c r="AL87" s="29"/>
      <c r="AM87" s="206" t="str">
        <f>IF(AN8= "","",AN8)</f>
        <v>7. 3. 2022</v>
      </c>
      <c r="AN87" s="206"/>
      <c r="AO87" s="29"/>
      <c r="AP87" s="29"/>
      <c r="AQ87" s="29"/>
      <c r="AR87" s="30"/>
      <c r="BE87" s="29"/>
    </row>
    <row r="88" spans="1:91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30"/>
      <c r="BE88" s="29"/>
    </row>
    <row r="89" spans="1:91" s="2" customFormat="1" ht="15.2" customHeight="1">
      <c r="A89" s="29"/>
      <c r="B89" s="30"/>
      <c r="C89" s="24" t="s">
        <v>21</v>
      </c>
      <c r="D89" s="29"/>
      <c r="E89" s="29"/>
      <c r="F89" s="29"/>
      <c r="G89" s="29"/>
      <c r="H89" s="29"/>
      <c r="I89" s="29"/>
      <c r="J89" s="29"/>
      <c r="K89" s="29"/>
      <c r="L89" s="4" t="str">
        <f>IF(E11= "","",E11)</f>
        <v xml:space="preserve"> </v>
      </c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4" t="s">
        <v>26</v>
      </c>
      <c r="AJ89" s="29"/>
      <c r="AK89" s="29"/>
      <c r="AL89" s="29"/>
      <c r="AM89" s="202" t="str">
        <f>IF(E17="","",E17)</f>
        <v xml:space="preserve"> </v>
      </c>
      <c r="AN89" s="203"/>
      <c r="AO89" s="203"/>
      <c r="AP89" s="203"/>
      <c r="AQ89" s="29"/>
      <c r="AR89" s="30"/>
      <c r="AS89" s="207" t="s">
        <v>51</v>
      </c>
      <c r="AT89" s="208"/>
      <c r="AU89" s="53"/>
      <c r="AV89" s="53"/>
      <c r="AW89" s="53"/>
      <c r="AX89" s="53"/>
      <c r="AY89" s="53"/>
      <c r="AZ89" s="53"/>
      <c r="BA89" s="53"/>
      <c r="BB89" s="53"/>
      <c r="BC89" s="53"/>
      <c r="BD89" s="54"/>
      <c r="BE89" s="29"/>
    </row>
    <row r="90" spans="1:91" s="2" customFormat="1" ht="15.2" customHeight="1">
      <c r="A90" s="29"/>
      <c r="B90" s="30"/>
      <c r="C90" s="24" t="s">
        <v>24</v>
      </c>
      <c r="D90" s="29"/>
      <c r="E90" s="29"/>
      <c r="F90" s="29"/>
      <c r="G90" s="29"/>
      <c r="H90" s="29"/>
      <c r="I90" s="29"/>
      <c r="J90" s="29"/>
      <c r="K90" s="29"/>
      <c r="L90" s="4" t="str">
        <f>IF(E14= "Vyplň údaj","",E14)</f>
        <v/>
      </c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4" t="s">
        <v>29</v>
      </c>
      <c r="AJ90" s="29"/>
      <c r="AK90" s="29"/>
      <c r="AL90" s="29"/>
      <c r="AM90" s="202" t="str">
        <f>IF(E20="","",E20)</f>
        <v xml:space="preserve"> </v>
      </c>
      <c r="AN90" s="203"/>
      <c r="AO90" s="203"/>
      <c r="AP90" s="203"/>
      <c r="AQ90" s="29"/>
      <c r="AR90" s="30"/>
      <c r="AS90" s="209"/>
      <c r="AT90" s="210"/>
      <c r="AU90" s="55"/>
      <c r="AV90" s="55"/>
      <c r="AW90" s="55"/>
      <c r="AX90" s="55"/>
      <c r="AY90" s="55"/>
      <c r="AZ90" s="55"/>
      <c r="BA90" s="55"/>
      <c r="BB90" s="55"/>
      <c r="BC90" s="55"/>
      <c r="BD90" s="56"/>
      <c r="BE90" s="29"/>
    </row>
    <row r="91" spans="1:91" s="2" customFormat="1" ht="10.9" customHeight="1">
      <c r="A91" s="29"/>
      <c r="B91" s="30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30"/>
      <c r="AS91" s="209"/>
      <c r="AT91" s="210"/>
      <c r="AU91" s="55"/>
      <c r="AV91" s="55"/>
      <c r="AW91" s="55"/>
      <c r="AX91" s="55"/>
      <c r="AY91" s="55"/>
      <c r="AZ91" s="55"/>
      <c r="BA91" s="55"/>
      <c r="BB91" s="55"/>
      <c r="BC91" s="55"/>
      <c r="BD91" s="56"/>
      <c r="BE91" s="29"/>
    </row>
    <row r="92" spans="1:91" s="2" customFormat="1" ht="29.25" customHeight="1">
      <c r="A92" s="29"/>
      <c r="B92" s="30"/>
      <c r="C92" s="186" t="s">
        <v>52</v>
      </c>
      <c r="D92" s="187"/>
      <c r="E92" s="187"/>
      <c r="F92" s="187"/>
      <c r="G92" s="187"/>
      <c r="H92" s="57"/>
      <c r="I92" s="188" t="s">
        <v>53</v>
      </c>
      <c r="J92" s="187"/>
      <c r="K92" s="187"/>
      <c r="L92" s="187"/>
      <c r="M92" s="187"/>
      <c r="N92" s="187"/>
      <c r="O92" s="187"/>
      <c r="P92" s="187"/>
      <c r="Q92" s="187"/>
      <c r="R92" s="187"/>
      <c r="S92" s="187"/>
      <c r="T92" s="187"/>
      <c r="U92" s="187"/>
      <c r="V92" s="187"/>
      <c r="W92" s="187"/>
      <c r="X92" s="187"/>
      <c r="Y92" s="187"/>
      <c r="Z92" s="187"/>
      <c r="AA92" s="187"/>
      <c r="AB92" s="187"/>
      <c r="AC92" s="187"/>
      <c r="AD92" s="187"/>
      <c r="AE92" s="187"/>
      <c r="AF92" s="187"/>
      <c r="AG92" s="189" t="s">
        <v>54</v>
      </c>
      <c r="AH92" s="187"/>
      <c r="AI92" s="187"/>
      <c r="AJ92" s="187"/>
      <c r="AK92" s="187"/>
      <c r="AL92" s="187"/>
      <c r="AM92" s="187"/>
      <c r="AN92" s="188" t="s">
        <v>55</v>
      </c>
      <c r="AO92" s="187"/>
      <c r="AP92" s="190"/>
      <c r="AQ92" s="58" t="s">
        <v>56</v>
      </c>
      <c r="AR92" s="30"/>
      <c r="AS92" s="59" t="s">
        <v>57</v>
      </c>
      <c r="AT92" s="60" t="s">
        <v>58</v>
      </c>
      <c r="AU92" s="60" t="s">
        <v>59</v>
      </c>
      <c r="AV92" s="60" t="s">
        <v>60</v>
      </c>
      <c r="AW92" s="60" t="s">
        <v>61</v>
      </c>
      <c r="AX92" s="60" t="s">
        <v>62</v>
      </c>
      <c r="AY92" s="60" t="s">
        <v>63</v>
      </c>
      <c r="AZ92" s="60" t="s">
        <v>64</v>
      </c>
      <c r="BA92" s="60" t="s">
        <v>65</v>
      </c>
      <c r="BB92" s="60" t="s">
        <v>66</v>
      </c>
      <c r="BC92" s="60" t="s">
        <v>67</v>
      </c>
      <c r="BD92" s="61" t="s">
        <v>68</v>
      </c>
      <c r="BE92" s="29"/>
    </row>
    <row r="93" spans="1:91" s="2" customFormat="1" ht="10.9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30"/>
      <c r="AS93" s="62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4"/>
      <c r="BE93" s="29"/>
    </row>
    <row r="94" spans="1:91" s="6" customFormat="1" ht="32.450000000000003" customHeight="1">
      <c r="B94" s="65"/>
      <c r="C94" s="66" t="s">
        <v>69</v>
      </c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194">
        <f>ROUND(AG95,2)</f>
        <v>0</v>
      </c>
      <c r="AH94" s="194"/>
      <c r="AI94" s="194"/>
      <c r="AJ94" s="194"/>
      <c r="AK94" s="194"/>
      <c r="AL94" s="194"/>
      <c r="AM94" s="194"/>
      <c r="AN94" s="195">
        <f>SUM(AG94,AT94)</f>
        <v>0</v>
      </c>
      <c r="AO94" s="195"/>
      <c r="AP94" s="195"/>
      <c r="AQ94" s="69" t="s">
        <v>1</v>
      </c>
      <c r="AR94" s="65"/>
      <c r="AS94" s="70">
        <f>ROUND(AS95,2)</f>
        <v>0</v>
      </c>
      <c r="AT94" s="71">
        <f>ROUND(SUM(AV94:AW94),2)</f>
        <v>0</v>
      </c>
      <c r="AU94" s="72">
        <f>ROUND(AU95,5)</f>
        <v>0</v>
      </c>
      <c r="AV94" s="71">
        <f>ROUND(AZ94*L29,2)</f>
        <v>0</v>
      </c>
      <c r="AW94" s="71">
        <f>ROUND(BA94*L30,2)</f>
        <v>0</v>
      </c>
      <c r="AX94" s="71">
        <f>ROUND(BB94*L29,2)</f>
        <v>0</v>
      </c>
      <c r="AY94" s="71">
        <f>ROUND(BC94*L30,2)</f>
        <v>0</v>
      </c>
      <c r="AZ94" s="71">
        <f>ROUND(AZ95,2)</f>
        <v>0</v>
      </c>
      <c r="BA94" s="71">
        <f>ROUND(BA95,2)</f>
        <v>0</v>
      </c>
      <c r="BB94" s="71">
        <f>ROUND(BB95,2)</f>
        <v>0</v>
      </c>
      <c r="BC94" s="71">
        <f>ROUND(BC95,2)</f>
        <v>0</v>
      </c>
      <c r="BD94" s="73">
        <f>ROUND(BD95,2)</f>
        <v>0</v>
      </c>
      <c r="BS94" s="74" t="s">
        <v>70</v>
      </c>
      <c r="BT94" s="74" t="s">
        <v>71</v>
      </c>
      <c r="BU94" s="75" t="s">
        <v>72</v>
      </c>
      <c r="BV94" s="74" t="s">
        <v>73</v>
      </c>
      <c r="BW94" s="74" t="s">
        <v>4</v>
      </c>
      <c r="BX94" s="74" t="s">
        <v>74</v>
      </c>
      <c r="CL94" s="74" t="s">
        <v>1</v>
      </c>
    </row>
    <row r="95" spans="1:91" s="7" customFormat="1" ht="16.5" customHeight="1">
      <c r="A95" s="76" t="s">
        <v>75</v>
      </c>
      <c r="B95" s="77"/>
      <c r="C95" s="78"/>
      <c r="D95" s="193" t="s">
        <v>76</v>
      </c>
      <c r="E95" s="193"/>
      <c r="F95" s="193"/>
      <c r="G95" s="193"/>
      <c r="H95" s="193"/>
      <c r="I95" s="79"/>
      <c r="J95" s="193" t="s">
        <v>77</v>
      </c>
      <c r="K95" s="193"/>
      <c r="L95" s="193"/>
      <c r="M95" s="193"/>
      <c r="N95" s="193"/>
      <c r="O95" s="193"/>
      <c r="P95" s="193"/>
      <c r="Q95" s="193"/>
      <c r="R95" s="193"/>
      <c r="S95" s="193"/>
      <c r="T95" s="193"/>
      <c r="U95" s="193"/>
      <c r="V95" s="193"/>
      <c r="W95" s="193"/>
      <c r="X95" s="193"/>
      <c r="Y95" s="193"/>
      <c r="Z95" s="193"/>
      <c r="AA95" s="193"/>
      <c r="AB95" s="193"/>
      <c r="AC95" s="193"/>
      <c r="AD95" s="193"/>
      <c r="AE95" s="193"/>
      <c r="AF95" s="193"/>
      <c r="AG95" s="191">
        <f>'1 - Budova výpravne Juraj...'!J30</f>
        <v>0</v>
      </c>
      <c r="AH95" s="192"/>
      <c r="AI95" s="192"/>
      <c r="AJ95" s="192"/>
      <c r="AK95" s="192"/>
      <c r="AL95" s="192"/>
      <c r="AM95" s="192"/>
      <c r="AN95" s="191">
        <f>SUM(AG95,AT95)</f>
        <v>0</v>
      </c>
      <c r="AO95" s="192"/>
      <c r="AP95" s="192"/>
      <c r="AQ95" s="80" t="s">
        <v>78</v>
      </c>
      <c r="AR95" s="77"/>
      <c r="AS95" s="81">
        <v>0</v>
      </c>
      <c r="AT95" s="82">
        <f>ROUND(SUM(AV95:AW95),2)</f>
        <v>0</v>
      </c>
      <c r="AU95" s="83">
        <f>'1 - Budova výpravne Juraj...'!P130</f>
        <v>0</v>
      </c>
      <c r="AV95" s="82">
        <f>'1 - Budova výpravne Juraj...'!J33</f>
        <v>0</v>
      </c>
      <c r="AW95" s="82">
        <f>'1 - Budova výpravne Juraj...'!J34</f>
        <v>0</v>
      </c>
      <c r="AX95" s="82">
        <f>'1 - Budova výpravne Juraj...'!J35</f>
        <v>0</v>
      </c>
      <c r="AY95" s="82">
        <f>'1 - Budova výpravne Juraj...'!J36</f>
        <v>0</v>
      </c>
      <c r="AZ95" s="82">
        <f>'1 - Budova výpravne Juraj...'!F33</f>
        <v>0</v>
      </c>
      <c r="BA95" s="82">
        <f>'1 - Budova výpravne Juraj...'!F34</f>
        <v>0</v>
      </c>
      <c r="BB95" s="82">
        <f>'1 - Budova výpravne Juraj...'!F35</f>
        <v>0</v>
      </c>
      <c r="BC95" s="82">
        <f>'1 - Budova výpravne Juraj...'!F36</f>
        <v>0</v>
      </c>
      <c r="BD95" s="84">
        <f>'1 - Budova výpravne Juraj...'!F37</f>
        <v>0</v>
      </c>
      <c r="BT95" s="85" t="s">
        <v>76</v>
      </c>
      <c r="BV95" s="85" t="s">
        <v>73</v>
      </c>
      <c r="BW95" s="85" t="s">
        <v>79</v>
      </c>
      <c r="BX95" s="85" t="s">
        <v>4</v>
      </c>
      <c r="CL95" s="85" t="s">
        <v>1</v>
      </c>
      <c r="CM95" s="85" t="s">
        <v>71</v>
      </c>
    </row>
    <row r="96" spans="1:91" s="2" customFormat="1" ht="30" customHeight="1">
      <c r="A96" s="29"/>
      <c r="B96" s="30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30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</row>
    <row r="97" spans="1:57" s="2" customFormat="1" ht="6.95" customHeight="1">
      <c r="A97" s="29"/>
      <c r="B97" s="44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5"/>
      <c r="AI97" s="45"/>
      <c r="AJ97" s="45"/>
      <c r="AK97" s="45"/>
      <c r="AL97" s="45"/>
      <c r="AM97" s="45"/>
      <c r="AN97" s="45"/>
      <c r="AO97" s="45"/>
      <c r="AP97" s="45"/>
      <c r="AQ97" s="45"/>
      <c r="AR97" s="30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</row>
  </sheetData>
  <mergeCells count="42">
    <mergeCell ref="BE5:BE34"/>
    <mergeCell ref="AK26:AO26"/>
    <mergeCell ref="W29:AE29"/>
    <mergeCell ref="AK29:AO29"/>
    <mergeCell ref="W30:AE30"/>
    <mergeCell ref="AK30:AO30"/>
    <mergeCell ref="AK31:AO31"/>
    <mergeCell ref="W32:AE32"/>
    <mergeCell ref="AK32:AO32"/>
    <mergeCell ref="W33:AE33"/>
    <mergeCell ref="AK33:AO33"/>
    <mergeCell ref="AK35:AO35"/>
    <mergeCell ref="AR2:BE2"/>
    <mergeCell ref="AM90:AP90"/>
    <mergeCell ref="L85:AO85"/>
    <mergeCell ref="AM87:AN87"/>
    <mergeCell ref="AM89:AP89"/>
    <mergeCell ref="AS89:AT91"/>
    <mergeCell ref="K5:AO5"/>
    <mergeCell ref="K6:AO6"/>
    <mergeCell ref="E14:AJ14"/>
    <mergeCell ref="E23:AN23"/>
    <mergeCell ref="L28:P28"/>
    <mergeCell ref="W28:AE28"/>
    <mergeCell ref="AK28:AO28"/>
    <mergeCell ref="L29:P29"/>
    <mergeCell ref="W31:AE31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30:P30"/>
    <mergeCell ref="L31:P31"/>
    <mergeCell ref="L32:P32"/>
    <mergeCell ref="L33:P33"/>
    <mergeCell ref="C92:G92"/>
    <mergeCell ref="I92:AF92"/>
    <mergeCell ref="X35:AB35"/>
  </mergeCells>
  <hyperlinks>
    <hyperlink ref="A95" location="'1 - Budova výpravne Juraj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360"/>
  <sheetViews>
    <sheetView showGridLines="0" workbookViewId="0"/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86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86"/>
      <c r="L2" s="200" t="s">
        <v>5</v>
      </c>
      <c r="M2" s="201"/>
      <c r="N2" s="201"/>
      <c r="O2" s="201"/>
      <c r="P2" s="201"/>
      <c r="Q2" s="201"/>
      <c r="R2" s="201"/>
      <c r="S2" s="201"/>
      <c r="T2" s="201"/>
      <c r="U2" s="201"/>
      <c r="V2" s="201"/>
      <c r="AT2" s="14" t="s">
        <v>79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87"/>
      <c r="J3" s="16"/>
      <c r="K3" s="16"/>
      <c r="L3" s="17"/>
      <c r="AT3" s="14" t="s">
        <v>71</v>
      </c>
    </row>
    <row r="4" spans="1:46" s="1" customFormat="1" ht="24.95" customHeight="1">
      <c r="B4" s="17"/>
      <c r="D4" s="18" t="s">
        <v>80</v>
      </c>
      <c r="I4" s="86"/>
      <c r="L4" s="17"/>
      <c r="M4" s="88" t="s">
        <v>9</v>
      </c>
      <c r="AT4" s="14" t="s">
        <v>3</v>
      </c>
    </row>
    <row r="5" spans="1:46" s="1" customFormat="1" ht="6.95" customHeight="1">
      <c r="B5" s="17"/>
      <c r="I5" s="86"/>
      <c r="L5" s="17"/>
    </row>
    <row r="6" spans="1:46" s="1" customFormat="1" ht="12" customHeight="1">
      <c r="B6" s="17"/>
      <c r="D6" s="24" t="s">
        <v>13</v>
      </c>
      <c r="I6" s="86"/>
      <c r="L6" s="17"/>
    </row>
    <row r="7" spans="1:46" s="1" customFormat="1" ht="16.5" customHeight="1">
      <c r="B7" s="17"/>
      <c r="E7" s="224" t="str">
        <f>'Rekapitulácia stavby'!K6</f>
        <v>Budova výpravne Jurajov dvor-sanácia sociálnych zariadení-2.etapa</v>
      </c>
      <c r="F7" s="225"/>
      <c r="G7" s="225"/>
      <c r="H7" s="225"/>
      <c r="I7" s="86"/>
      <c r="L7" s="17"/>
    </row>
    <row r="8" spans="1:46" s="2" customFormat="1" ht="12" customHeight="1">
      <c r="A8" s="29"/>
      <c r="B8" s="30"/>
      <c r="C8" s="29"/>
      <c r="D8" s="24" t="s">
        <v>81</v>
      </c>
      <c r="E8" s="29"/>
      <c r="F8" s="29"/>
      <c r="G8" s="29"/>
      <c r="H8" s="29"/>
      <c r="I8" s="89"/>
      <c r="J8" s="29"/>
      <c r="K8" s="29"/>
      <c r="L8" s="3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204" t="s">
        <v>82</v>
      </c>
      <c r="F9" s="223"/>
      <c r="G9" s="223"/>
      <c r="H9" s="223"/>
      <c r="I9" s="89"/>
      <c r="J9" s="29"/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>
      <c r="A10" s="29"/>
      <c r="B10" s="30"/>
      <c r="C10" s="29"/>
      <c r="D10" s="29"/>
      <c r="E10" s="29"/>
      <c r="F10" s="29"/>
      <c r="G10" s="29"/>
      <c r="H10" s="29"/>
      <c r="I10" s="89"/>
      <c r="J10" s="29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15</v>
      </c>
      <c r="E11" s="29"/>
      <c r="F11" s="22" t="s">
        <v>1</v>
      </c>
      <c r="G11" s="29"/>
      <c r="H11" s="29"/>
      <c r="I11" s="90" t="s">
        <v>16</v>
      </c>
      <c r="J11" s="22" t="s">
        <v>1</v>
      </c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17</v>
      </c>
      <c r="E12" s="29"/>
      <c r="F12" s="22" t="s">
        <v>18</v>
      </c>
      <c r="G12" s="29"/>
      <c r="H12" s="29"/>
      <c r="I12" s="90" t="s">
        <v>19</v>
      </c>
      <c r="J12" s="52" t="str">
        <f>'Rekapitulácia stavby'!AN8</f>
        <v>7. 3. 2022</v>
      </c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89"/>
      <c r="J13" s="29"/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21</v>
      </c>
      <c r="E14" s="29"/>
      <c r="F14" s="29"/>
      <c r="G14" s="29"/>
      <c r="H14" s="29"/>
      <c r="I14" s="90" t="s">
        <v>22</v>
      </c>
      <c r="J14" s="22" t="str">
        <f>IF('Rekapitulácia stavby'!AN10="","",'Rekapitulácia stavby'!AN10)</f>
        <v/>
      </c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tr">
        <f>IF('Rekapitulácia stavby'!E11="","",'Rekapitulácia stavby'!E11)</f>
        <v xml:space="preserve"> </v>
      </c>
      <c r="F15" s="29"/>
      <c r="G15" s="29"/>
      <c r="H15" s="29"/>
      <c r="I15" s="90" t="s">
        <v>23</v>
      </c>
      <c r="J15" s="22" t="str">
        <f>IF('Rekapitulácia stavby'!AN11="","",'Rekapitulácia stavby'!AN11)</f>
        <v/>
      </c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89"/>
      <c r="J16" s="29"/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24</v>
      </c>
      <c r="E17" s="29"/>
      <c r="F17" s="29"/>
      <c r="G17" s="29"/>
      <c r="H17" s="29"/>
      <c r="I17" s="90" t="s">
        <v>22</v>
      </c>
      <c r="J17" s="25" t="str">
        <f>'Rekapitulácia stavby'!AN13</f>
        <v>Vyplň údaj</v>
      </c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26" t="str">
        <f>'Rekapitulácia stavby'!E14</f>
        <v>Vyplň údaj</v>
      </c>
      <c r="F18" s="211"/>
      <c r="G18" s="211"/>
      <c r="H18" s="211"/>
      <c r="I18" s="90" t="s">
        <v>23</v>
      </c>
      <c r="J18" s="25" t="str">
        <f>'Rekapitulácia stavby'!AN14</f>
        <v>Vyplň údaj</v>
      </c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89"/>
      <c r="J19" s="29"/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26</v>
      </c>
      <c r="E20" s="29"/>
      <c r="F20" s="29"/>
      <c r="G20" s="29"/>
      <c r="H20" s="29"/>
      <c r="I20" s="90" t="s">
        <v>22</v>
      </c>
      <c r="J20" s="22" t="str">
        <f>IF('Rekapitulácia stavby'!AN16="","",'Rekapitulácia stavby'!AN16)</f>
        <v/>
      </c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tr">
        <f>IF('Rekapitulácia stavby'!E17="","",'Rekapitulácia stavby'!E17)</f>
        <v xml:space="preserve"> </v>
      </c>
      <c r="F21" s="29"/>
      <c r="G21" s="29"/>
      <c r="H21" s="29"/>
      <c r="I21" s="90" t="s">
        <v>23</v>
      </c>
      <c r="J21" s="22" t="str">
        <f>IF('Rekapitulácia stavby'!AN17="","",'Rekapitulácia stavby'!AN17)</f>
        <v/>
      </c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89"/>
      <c r="J22" s="29"/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29</v>
      </c>
      <c r="E23" s="29"/>
      <c r="F23" s="29"/>
      <c r="G23" s="29"/>
      <c r="H23" s="29"/>
      <c r="I23" s="90" t="s">
        <v>22</v>
      </c>
      <c r="J23" s="22" t="str">
        <f>IF('Rekapitulácia stavby'!AN19="","",'Rekapitulácia stavby'!AN19)</f>
        <v/>
      </c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90" t="s">
        <v>23</v>
      </c>
      <c r="J24" s="22" t="str">
        <f>IF('Rekapitulácia stavby'!AN20="","",'Rekapitulácia stavby'!AN20)</f>
        <v/>
      </c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89"/>
      <c r="J25" s="29"/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30</v>
      </c>
      <c r="E26" s="29"/>
      <c r="F26" s="29"/>
      <c r="G26" s="29"/>
      <c r="H26" s="29"/>
      <c r="I26" s="89"/>
      <c r="J26" s="29"/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1"/>
      <c r="B27" s="92"/>
      <c r="C27" s="91"/>
      <c r="D27" s="91"/>
      <c r="E27" s="215" t="s">
        <v>1</v>
      </c>
      <c r="F27" s="215"/>
      <c r="G27" s="215"/>
      <c r="H27" s="215"/>
      <c r="I27" s="93"/>
      <c r="J27" s="91"/>
      <c r="K27" s="91"/>
      <c r="L27" s="94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89"/>
      <c r="J28" s="29"/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3"/>
      <c r="E29" s="63"/>
      <c r="F29" s="63"/>
      <c r="G29" s="63"/>
      <c r="H29" s="63"/>
      <c r="I29" s="95"/>
      <c r="J29" s="63"/>
      <c r="K29" s="63"/>
      <c r="L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6" t="s">
        <v>31</v>
      </c>
      <c r="E30" s="29"/>
      <c r="F30" s="29"/>
      <c r="G30" s="29"/>
      <c r="H30" s="29"/>
      <c r="I30" s="89"/>
      <c r="J30" s="68">
        <f>ROUND(J130, 2)</f>
        <v>0</v>
      </c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3"/>
      <c r="E31" s="63"/>
      <c r="F31" s="63"/>
      <c r="G31" s="63"/>
      <c r="H31" s="63"/>
      <c r="I31" s="95"/>
      <c r="J31" s="63"/>
      <c r="K31" s="63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33</v>
      </c>
      <c r="G32" s="29"/>
      <c r="H32" s="29"/>
      <c r="I32" s="97" t="s">
        <v>32</v>
      </c>
      <c r="J32" s="33" t="s">
        <v>34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98" t="s">
        <v>35</v>
      </c>
      <c r="E33" s="24" t="s">
        <v>36</v>
      </c>
      <c r="F33" s="99">
        <f>ROUND((SUM(BE130:BE359)),  2)</f>
        <v>0</v>
      </c>
      <c r="G33" s="29"/>
      <c r="H33" s="29"/>
      <c r="I33" s="100">
        <v>0.2</v>
      </c>
      <c r="J33" s="99">
        <f>ROUND(((SUM(BE130:BE359))*I33),  2)</f>
        <v>0</v>
      </c>
      <c r="K33" s="29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24" t="s">
        <v>37</v>
      </c>
      <c r="F34" s="99">
        <f>ROUND((SUM(BF130:BF359)),  2)</f>
        <v>0</v>
      </c>
      <c r="G34" s="29"/>
      <c r="H34" s="29"/>
      <c r="I34" s="100">
        <v>0.2</v>
      </c>
      <c r="J34" s="99">
        <f>ROUND(((SUM(BF130:BF359))*I34),  2)</f>
        <v>0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38</v>
      </c>
      <c r="F35" s="99">
        <f>ROUND((SUM(BG130:BG359)),  2)</f>
        <v>0</v>
      </c>
      <c r="G35" s="29"/>
      <c r="H35" s="29"/>
      <c r="I35" s="100">
        <v>0.2</v>
      </c>
      <c r="J35" s="99">
        <f>0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39</v>
      </c>
      <c r="F36" s="99">
        <f>ROUND((SUM(BH130:BH359)),  2)</f>
        <v>0</v>
      </c>
      <c r="G36" s="29"/>
      <c r="H36" s="29"/>
      <c r="I36" s="100">
        <v>0.2</v>
      </c>
      <c r="J36" s="99">
        <f>0</f>
        <v>0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24" t="s">
        <v>40</v>
      </c>
      <c r="F37" s="99">
        <f>ROUND((SUM(BI130:BI359)),  2)</f>
        <v>0</v>
      </c>
      <c r="G37" s="29"/>
      <c r="H37" s="29"/>
      <c r="I37" s="100">
        <v>0</v>
      </c>
      <c r="J37" s="99">
        <f>0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89"/>
      <c r="J38" s="29"/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1"/>
      <c r="D39" s="102" t="s">
        <v>41</v>
      </c>
      <c r="E39" s="57"/>
      <c r="F39" s="57"/>
      <c r="G39" s="103" t="s">
        <v>42</v>
      </c>
      <c r="H39" s="104" t="s">
        <v>43</v>
      </c>
      <c r="I39" s="105"/>
      <c r="J39" s="106">
        <f>SUM(J30:J37)</f>
        <v>0</v>
      </c>
      <c r="K39" s="107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89"/>
      <c r="J40" s="29"/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I41" s="86"/>
      <c r="L41" s="17"/>
    </row>
    <row r="42" spans="1:31" s="1" customFormat="1" ht="14.45" customHeight="1">
      <c r="B42" s="17"/>
      <c r="I42" s="86"/>
      <c r="L42" s="17"/>
    </row>
    <row r="43" spans="1:31" s="1" customFormat="1" ht="14.45" customHeight="1">
      <c r="B43" s="17"/>
      <c r="I43" s="86"/>
      <c r="L43" s="17"/>
    </row>
    <row r="44" spans="1:31" s="1" customFormat="1" ht="14.45" customHeight="1">
      <c r="B44" s="17"/>
      <c r="I44" s="86"/>
      <c r="L44" s="17"/>
    </row>
    <row r="45" spans="1:31" s="1" customFormat="1" ht="14.45" customHeight="1">
      <c r="B45" s="17"/>
      <c r="I45" s="86"/>
      <c r="L45" s="17"/>
    </row>
    <row r="46" spans="1:31" s="1" customFormat="1" ht="14.45" customHeight="1">
      <c r="B46" s="17"/>
      <c r="I46" s="86"/>
      <c r="L46" s="17"/>
    </row>
    <row r="47" spans="1:31" s="1" customFormat="1" ht="14.45" customHeight="1">
      <c r="B47" s="17"/>
      <c r="I47" s="86"/>
      <c r="L47" s="17"/>
    </row>
    <row r="48" spans="1:31" s="1" customFormat="1" ht="14.45" customHeight="1">
      <c r="B48" s="17"/>
      <c r="I48" s="86"/>
      <c r="L48" s="17"/>
    </row>
    <row r="49" spans="1:31" s="1" customFormat="1" ht="14.45" customHeight="1">
      <c r="B49" s="17"/>
      <c r="I49" s="86"/>
      <c r="L49" s="17"/>
    </row>
    <row r="50" spans="1:31" s="2" customFormat="1" ht="14.45" customHeight="1">
      <c r="B50" s="39"/>
      <c r="D50" s="40" t="s">
        <v>44</v>
      </c>
      <c r="E50" s="41"/>
      <c r="F50" s="41"/>
      <c r="G50" s="40" t="s">
        <v>45</v>
      </c>
      <c r="H50" s="41"/>
      <c r="I50" s="108"/>
      <c r="J50" s="41"/>
      <c r="K50" s="41"/>
      <c r="L50" s="39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9"/>
      <c r="B61" s="30"/>
      <c r="C61" s="29"/>
      <c r="D61" s="42" t="s">
        <v>46</v>
      </c>
      <c r="E61" s="32"/>
      <c r="F61" s="109" t="s">
        <v>47</v>
      </c>
      <c r="G61" s="42" t="s">
        <v>46</v>
      </c>
      <c r="H61" s="32"/>
      <c r="I61" s="110"/>
      <c r="J61" s="111" t="s">
        <v>47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9"/>
      <c r="B65" s="30"/>
      <c r="C65" s="29"/>
      <c r="D65" s="40" t="s">
        <v>48</v>
      </c>
      <c r="E65" s="43"/>
      <c r="F65" s="43"/>
      <c r="G65" s="40" t="s">
        <v>49</v>
      </c>
      <c r="H65" s="43"/>
      <c r="I65" s="112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9"/>
      <c r="B76" s="30"/>
      <c r="C76" s="29"/>
      <c r="D76" s="42" t="s">
        <v>46</v>
      </c>
      <c r="E76" s="32"/>
      <c r="F76" s="109" t="s">
        <v>47</v>
      </c>
      <c r="G76" s="42" t="s">
        <v>46</v>
      </c>
      <c r="H76" s="32"/>
      <c r="I76" s="110"/>
      <c r="J76" s="111" t="s">
        <v>47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4"/>
      <c r="C77" s="45"/>
      <c r="D77" s="45"/>
      <c r="E77" s="45"/>
      <c r="F77" s="45"/>
      <c r="G77" s="45"/>
      <c r="H77" s="45"/>
      <c r="I77" s="113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6"/>
      <c r="C81" s="47"/>
      <c r="D81" s="47"/>
      <c r="E81" s="47"/>
      <c r="F81" s="47"/>
      <c r="G81" s="47"/>
      <c r="H81" s="47"/>
      <c r="I81" s="114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83</v>
      </c>
      <c r="D82" s="29"/>
      <c r="E82" s="29"/>
      <c r="F82" s="29"/>
      <c r="G82" s="29"/>
      <c r="H82" s="29"/>
      <c r="I82" s="89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89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13</v>
      </c>
      <c r="D84" s="29"/>
      <c r="E84" s="29"/>
      <c r="F84" s="29"/>
      <c r="G84" s="29"/>
      <c r="H84" s="29"/>
      <c r="I84" s="89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24" t="str">
        <f>E7</f>
        <v>Budova výpravne Jurajov dvor-sanácia sociálnych zariadení-2.etapa</v>
      </c>
      <c r="F85" s="225"/>
      <c r="G85" s="225"/>
      <c r="H85" s="225"/>
      <c r="I85" s="89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81</v>
      </c>
      <c r="D86" s="29"/>
      <c r="E86" s="29"/>
      <c r="F86" s="29"/>
      <c r="G86" s="29"/>
      <c r="H86" s="29"/>
      <c r="I86" s="89"/>
      <c r="J86" s="29"/>
      <c r="K86" s="29"/>
      <c r="L86" s="3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204" t="str">
        <f>E9</f>
        <v>1 - Budova výpravne Jurajov dvor-2.etapa</v>
      </c>
      <c r="F87" s="223"/>
      <c r="G87" s="223"/>
      <c r="H87" s="223"/>
      <c r="I87" s="89"/>
      <c r="J87" s="29"/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89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17</v>
      </c>
      <c r="D89" s="29"/>
      <c r="E89" s="29"/>
      <c r="F89" s="22" t="str">
        <f>F12</f>
        <v xml:space="preserve"> </v>
      </c>
      <c r="G89" s="29"/>
      <c r="H89" s="29"/>
      <c r="I89" s="90" t="s">
        <v>19</v>
      </c>
      <c r="J89" s="52" t="str">
        <f>IF(J12="","",J12)</f>
        <v>7. 3. 2022</v>
      </c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89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>
      <c r="A91" s="29"/>
      <c r="B91" s="30"/>
      <c r="C91" s="24" t="s">
        <v>21</v>
      </c>
      <c r="D91" s="29"/>
      <c r="E91" s="29"/>
      <c r="F91" s="22" t="str">
        <f>E15</f>
        <v xml:space="preserve"> </v>
      </c>
      <c r="G91" s="29"/>
      <c r="H91" s="29"/>
      <c r="I91" s="90" t="s">
        <v>26</v>
      </c>
      <c r="J91" s="27" t="str">
        <f>E21</f>
        <v xml:space="preserve"> </v>
      </c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24</v>
      </c>
      <c r="D92" s="29"/>
      <c r="E92" s="29"/>
      <c r="F92" s="22" t="str">
        <f>IF(E18="","",E18)</f>
        <v>Vyplň údaj</v>
      </c>
      <c r="G92" s="29"/>
      <c r="H92" s="29"/>
      <c r="I92" s="90" t="s">
        <v>29</v>
      </c>
      <c r="J92" s="27" t="str">
        <f>E24</f>
        <v xml:space="preserve"> </v>
      </c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89"/>
      <c r="J93" s="29"/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15" t="s">
        <v>84</v>
      </c>
      <c r="D94" s="101"/>
      <c r="E94" s="101"/>
      <c r="F94" s="101"/>
      <c r="G94" s="101"/>
      <c r="H94" s="101"/>
      <c r="I94" s="116"/>
      <c r="J94" s="117" t="s">
        <v>85</v>
      </c>
      <c r="K94" s="101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89"/>
      <c r="J95" s="29"/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18" t="s">
        <v>86</v>
      </c>
      <c r="D96" s="29"/>
      <c r="E96" s="29"/>
      <c r="F96" s="29"/>
      <c r="G96" s="29"/>
      <c r="H96" s="29"/>
      <c r="I96" s="89"/>
      <c r="J96" s="68">
        <f>J130</f>
        <v>0</v>
      </c>
      <c r="K96" s="29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87</v>
      </c>
    </row>
    <row r="97" spans="1:31" s="9" customFormat="1" ht="24.95" customHeight="1">
      <c r="B97" s="119"/>
      <c r="D97" s="120" t="s">
        <v>88</v>
      </c>
      <c r="E97" s="121"/>
      <c r="F97" s="121"/>
      <c r="G97" s="121"/>
      <c r="H97" s="121"/>
      <c r="I97" s="122"/>
      <c r="J97" s="123">
        <f>J131</f>
        <v>0</v>
      </c>
      <c r="L97" s="119"/>
    </row>
    <row r="98" spans="1:31" s="10" customFormat="1" ht="19.899999999999999" customHeight="1">
      <c r="B98" s="124"/>
      <c r="D98" s="125" t="s">
        <v>89</v>
      </c>
      <c r="E98" s="126"/>
      <c r="F98" s="126"/>
      <c r="G98" s="126"/>
      <c r="H98" s="126"/>
      <c r="I98" s="127"/>
      <c r="J98" s="128">
        <f>J132</f>
        <v>0</v>
      </c>
      <c r="L98" s="124"/>
    </row>
    <row r="99" spans="1:31" s="10" customFormat="1" ht="19.899999999999999" customHeight="1">
      <c r="B99" s="124"/>
      <c r="D99" s="125" t="s">
        <v>90</v>
      </c>
      <c r="E99" s="126"/>
      <c r="F99" s="126"/>
      <c r="G99" s="126"/>
      <c r="H99" s="126"/>
      <c r="I99" s="127"/>
      <c r="J99" s="128">
        <f>J142</f>
        <v>0</v>
      </c>
      <c r="L99" s="124"/>
    </row>
    <row r="100" spans="1:31" s="10" customFormat="1" ht="19.899999999999999" customHeight="1">
      <c r="B100" s="124"/>
      <c r="D100" s="125" t="s">
        <v>91</v>
      </c>
      <c r="E100" s="126"/>
      <c r="F100" s="126"/>
      <c r="G100" s="126"/>
      <c r="H100" s="126"/>
      <c r="I100" s="127"/>
      <c r="J100" s="128">
        <f>J161</f>
        <v>0</v>
      </c>
      <c r="L100" s="124"/>
    </row>
    <row r="101" spans="1:31" s="9" customFormat="1" ht="24.95" customHeight="1">
      <c r="B101" s="119"/>
      <c r="D101" s="120" t="s">
        <v>92</v>
      </c>
      <c r="E101" s="121"/>
      <c r="F101" s="121"/>
      <c r="G101" s="121"/>
      <c r="H101" s="121"/>
      <c r="I101" s="122"/>
      <c r="J101" s="123">
        <f>J163</f>
        <v>0</v>
      </c>
      <c r="L101" s="119"/>
    </row>
    <row r="102" spans="1:31" s="10" customFormat="1" ht="19.899999999999999" customHeight="1">
      <c r="B102" s="124"/>
      <c r="D102" s="125" t="s">
        <v>93</v>
      </c>
      <c r="E102" s="126"/>
      <c r="F102" s="126"/>
      <c r="G102" s="126"/>
      <c r="H102" s="126"/>
      <c r="I102" s="127"/>
      <c r="J102" s="128">
        <f>J164</f>
        <v>0</v>
      </c>
      <c r="L102" s="124"/>
    </row>
    <row r="103" spans="1:31" s="10" customFormat="1" ht="19.899999999999999" customHeight="1">
      <c r="B103" s="124"/>
      <c r="D103" s="125" t="s">
        <v>94</v>
      </c>
      <c r="E103" s="126"/>
      <c r="F103" s="126"/>
      <c r="G103" s="126"/>
      <c r="H103" s="126"/>
      <c r="I103" s="127"/>
      <c r="J103" s="128">
        <f>J168</f>
        <v>0</v>
      </c>
      <c r="L103" s="124"/>
    </row>
    <row r="104" spans="1:31" s="10" customFormat="1" ht="19.899999999999999" customHeight="1">
      <c r="B104" s="124"/>
      <c r="D104" s="125" t="s">
        <v>95</v>
      </c>
      <c r="E104" s="126"/>
      <c r="F104" s="126"/>
      <c r="G104" s="126"/>
      <c r="H104" s="126"/>
      <c r="I104" s="127"/>
      <c r="J104" s="128">
        <f>J175</f>
        <v>0</v>
      </c>
      <c r="L104" s="124"/>
    </row>
    <row r="105" spans="1:31" s="10" customFormat="1" ht="19.899999999999999" customHeight="1">
      <c r="B105" s="124"/>
      <c r="D105" s="125" t="s">
        <v>96</v>
      </c>
      <c r="E105" s="126"/>
      <c r="F105" s="126"/>
      <c r="G105" s="126"/>
      <c r="H105" s="126"/>
      <c r="I105" s="127"/>
      <c r="J105" s="128">
        <f>J182</f>
        <v>0</v>
      </c>
      <c r="L105" s="124"/>
    </row>
    <row r="106" spans="1:31" s="10" customFormat="1" ht="19.899999999999999" customHeight="1">
      <c r="B106" s="124"/>
      <c r="D106" s="125" t="s">
        <v>97</v>
      </c>
      <c r="E106" s="126"/>
      <c r="F106" s="126"/>
      <c r="G106" s="126"/>
      <c r="H106" s="126"/>
      <c r="I106" s="127"/>
      <c r="J106" s="128">
        <f>J186</f>
        <v>0</v>
      </c>
      <c r="L106" s="124"/>
    </row>
    <row r="107" spans="1:31" s="10" customFormat="1" ht="19.899999999999999" customHeight="1">
      <c r="B107" s="124"/>
      <c r="D107" s="125" t="s">
        <v>98</v>
      </c>
      <c r="E107" s="126"/>
      <c r="F107" s="126"/>
      <c r="G107" s="126"/>
      <c r="H107" s="126"/>
      <c r="I107" s="127"/>
      <c r="J107" s="128">
        <f>J190</f>
        <v>0</v>
      </c>
      <c r="L107" s="124"/>
    </row>
    <row r="108" spans="1:31" s="9" customFormat="1" ht="24.95" customHeight="1">
      <c r="B108" s="119"/>
      <c r="D108" s="120" t="s">
        <v>99</v>
      </c>
      <c r="E108" s="121"/>
      <c r="F108" s="121"/>
      <c r="G108" s="121"/>
      <c r="H108" s="121"/>
      <c r="I108" s="122"/>
      <c r="J108" s="123">
        <f>J194</f>
        <v>0</v>
      </c>
      <c r="L108" s="119"/>
    </row>
    <row r="109" spans="1:31" s="9" customFormat="1" ht="24.95" customHeight="1">
      <c r="B109" s="119"/>
      <c r="D109" s="120" t="s">
        <v>100</v>
      </c>
      <c r="E109" s="121"/>
      <c r="F109" s="121"/>
      <c r="G109" s="121"/>
      <c r="H109" s="121"/>
      <c r="I109" s="122"/>
      <c r="J109" s="123">
        <f>J287</f>
        <v>0</v>
      </c>
      <c r="L109" s="119"/>
    </row>
    <row r="110" spans="1:31" s="9" customFormat="1" ht="24.95" customHeight="1">
      <c r="B110" s="119"/>
      <c r="D110" s="120" t="s">
        <v>101</v>
      </c>
      <c r="E110" s="121"/>
      <c r="F110" s="121"/>
      <c r="G110" s="121"/>
      <c r="H110" s="121"/>
      <c r="I110" s="122"/>
      <c r="J110" s="123">
        <f>J323</f>
        <v>0</v>
      </c>
      <c r="L110" s="119"/>
    </row>
    <row r="111" spans="1:31" s="2" customFormat="1" ht="21.75" customHeight="1">
      <c r="A111" s="29"/>
      <c r="B111" s="30"/>
      <c r="C111" s="29"/>
      <c r="D111" s="29"/>
      <c r="E111" s="29"/>
      <c r="F111" s="29"/>
      <c r="G111" s="29"/>
      <c r="H111" s="29"/>
      <c r="I111" s="89"/>
      <c r="J111" s="29"/>
      <c r="K111" s="29"/>
      <c r="L111" s="3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6.95" customHeight="1">
      <c r="A112" s="29"/>
      <c r="B112" s="44"/>
      <c r="C112" s="45"/>
      <c r="D112" s="45"/>
      <c r="E112" s="45"/>
      <c r="F112" s="45"/>
      <c r="G112" s="45"/>
      <c r="H112" s="45"/>
      <c r="I112" s="113"/>
      <c r="J112" s="45"/>
      <c r="K112" s="45"/>
      <c r="L112" s="3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6" spans="1:31" s="2" customFormat="1" ht="6.95" customHeight="1">
      <c r="A116" s="29"/>
      <c r="B116" s="46"/>
      <c r="C116" s="47"/>
      <c r="D116" s="47"/>
      <c r="E116" s="47"/>
      <c r="F116" s="47"/>
      <c r="G116" s="47"/>
      <c r="H116" s="47"/>
      <c r="I116" s="114"/>
      <c r="J116" s="47"/>
      <c r="K116" s="47"/>
      <c r="L116" s="3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31" s="2" customFormat="1" ht="24.95" customHeight="1">
      <c r="A117" s="29"/>
      <c r="B117" s="30"/>
      <c r="C117" s="18" t="s">
        <v>102</v>
      </c>
      <c r="D117" s="29"/>
      <c r="E117" s="29"/>
      <c r="F117" s="29"/>
      <c r="G117" s="29"/>
      <c r="H117" s="29"/>
      <c r="I117" s="89"/>
      <c r="J117" s="29"/>
      <c r="K117" s="29"/>
      <c r="L117" s="3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31" s="2" customFormat="1" ht="6.95" customHeight="1">
      <c r="A118" s="29"/>
      <c r="B118" s="30"/>
      <c r="C118" s="29"/>
      <c r="D118" s="29"/>
      <c r="E118" s="29"/>
      <c r="F118" s="29"/>
      <c r="G118" s="29"/>
      <c r="H118" s="29"/>
      <c r="I118" s="89"/>
      <c r="J118" s="29"/>
      <c r="K118" s="29"/>
      <c r="L118" s="3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31" s="2" customFormat="1" ht="12" customHeight="1">
      <c r="A119" s="29"/>
      <c r="B119" s="30"/>
      <c r="C119" s="24" t="s">
        <v>13</v>
      </c>
      <c r="D119" s="29"/>
      <c r="E119" s="29"/>
      <c r="F119" s="29"/>
      <c r="G119" s="29"/>
      <c r="H119" s="29"/>
      <c r="I119" s="89"/>
      <c r="J119" s="29"/>
      <c r="K119" s="29"/>
      <c r="L119" s="3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31" s="2" customFormat="1" ht="16.5" customHeight="1">
      <c r="A120" s="29"/>
      <c r="B120" s="30"/>
      <c r="C120" s="29"/>
      <c r="D120" s="29"/>
      <c r="E120" s="224" t="str">
        <f>E7</f>
        <v>Budova výpravne Jurajov dvor-sanácia sociálnych zariadení-2.etapa</v>
      </c>
      <c r="F120" s="225"/>
      <c r="G120" s="225"/>
      <c r="H120" s="225"/>
      <c r="I120" s="89"/>
      <c r="J120" s="29"/>
      <c r="K120" s="29"/>
      <c r="L120" s="3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31" s="2" customFormat="1" ht="12" customHeight="1">
      <c r="A121" s="29"/>
      <c r="B121" s="30"/>
      <c r="C121" s="24" t="s">
        <v>81</v>
      </c>
      <c r="D121" s="29"/>
      <c r="E121" s="29"/>
      <c r="F121" s="29"/>
      <c r="G121" s="29"/>
      <c r="H121" s="29"/>
      <c r="I121" s="89"/>
      <c r="J121" s="29"/>
      <c r="K121" s="29"/>
      <c r="L121" s="3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31" s="2" customFormat="1" ht="16.5" customHeight="1">
      <c r="A122" s="29"/>
      <c r="B122" s="30"/>
      <c r="C122" s="29"/>
      <c r="D122" s="29"/>
      <c r="E122" s="204" t="str">
        <f>E9</f>
        <v>1 - Budova výpravne Jurajov dvor-2.etapa</v>
      </c>
      <c r="F122" s="223"/>
      <c r="G122" s="223"/>
      <c r="H122" s="223"/>
      <c r="I122" s="89"/>
      <c r="J122" s="29"/>
      <c r="K122" s="29"/>
      <c r="L122" s="3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31" s="2" customFormat="1" ht="6.95" customHeight="1">
      <c r="A123" s="29"/>
      <c r="B123" s="30"/>
      <c r="C123" s="29"/>
      <c r="D123" s="29"/>
      <c r="E123" s="29"/>
      <c r="F123" s="29"/>
      <c r="G123" s="29"/>
      <c r="H123" s="29"/>
      <c r="I123" s="89"/>
      <c r="J123" s="29"/>
      <c r="K123" s="29"/>
      <c r="L123" s="3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31" s="2" customFormat="1" ht="12" customHeight="1">
      <c r="A124" s="29"/>
      <c r="B124" s="30"/>
      <c r="C124" s="24" t="s">
        <v>17</v>
      </c>
      <c r="D124" s="29"/>
      <c r="E124" s="29"/>
      <c r="F124" s="22" t="str">
        <f>F12</f>
        <v xml:space="preserve"> </v>
      </c>
      <c r="G124" s="29"/>
      <c r="H124" s="29"/>
      <c r="I124" s="90" t="s">
        <v>19</v>
      </c>
      <c r="J124" s="52" t="str">
        <f>IF(J12="","",J12)</f>
        <v>7. 3. 2022</v>
      </c>
      <c r="K124" s="29"/>
      <c r="L124" s="3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31" s="2" customFormat="1" ht="6.95" customHeight="1">
      <c r="A125" s="29"/>
      <c r="B125" s="30"/>
      <c r="C125" s="29"/>
      <c r="D125" s="29"/>
      <c r="E125" s="29"/>
      <c r="F125" s="29"/>
      <c r="G125" s="29"/>
      <c r="H125" s="29"/>
      <c r="I125" s="89"/>
      <c r="J125" s="29"/>
      <c r="K125" s="29"/>
      <c r="L125" s="3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</row>
    <row r="126" spans="1:31" s="2" customFormat="1" ht="15.2" customHeight="1">
      <c r="A126" s="29"/>
      <c r="B126" s="30"/>
      <c r="C126" s="24" t="s">
        <v>21</v>
      </c>
      <c r="D126" s="29"/>
      <c r="E126" s="29"/>
      <c r="F126" s="22" t="str">
        <f>E15</f>
        <v xml:space="preserve"> </v>
      </c>
      <c r="G126" s="29"/>
      <c r="H126" s="29"/>
      <c r="I126" s="90" t="s">
        <v>26</v>
      </c>
      <c r="J126" s="27" t="str">
        <f>E21</f>
        <v xml:space="preserve"> </v>
      </c>
      <c r="K126" s="29"/>
      <c r="L126" s="3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</row>
    <row r="127" spans="1:31" s="2" customFormat="1" ht="15.2" customHeight="1">
      <c r="A127" s="29"/>
      <c r="B127" s="30"/>
      <c r="C127" s="24" t="s">
        <v>24</v>
      </c>
      <c r="D127" s="29"/>
      <c r="E127" s="29"/>
      <c r="F127" s="22" t="str">
        <f>IF(E18="","",E18)</f>
        <v>Vyplň údaj</v>
      </c>
      <c r="G127" s="29"/>
      <c r="H127" s="29"/>
      <c r="I127" s="90" t="s">
        <v>29</v>
      </c>
      <c r="J127" s="27" t="str">
        <f>E24</f>
        <v xml:space="preserve"> </v>
      </c>
      <c r="K127" s="29"/>
      <c r="L127" s="3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</row>
    <row r="128" spans="1:31" s="2" customFormat="1" ht="10.35" customHeight="1">
      <c r="A128" s="29"/>
      <c r="B128" s="30"/>
      <c r="C128" s="29"/>
      <c r="D128" s="29"/>
      <c r="E128" s="29"/>
      <c r="F128" s="29"/>
      <c r="G128" s="29"/>
      <c r="H128" s="29"/>
      <c r="I128" s="89"/>
      <c r="J128" s="29"/>
      <c r="K128" s="29"/>
      <c r="L128" s="3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</row>
    <row r="129" spans="1:65" s="11" customFormat="1" ht="29.25" customHeight="1">
      <c r="A129" s="129"/>
      <c r="B129" s="130"/>
      <c r="C129" s="131" t="s">
        <v>103</v>
      </c>
      <c r="D129" s="132" t="s">
        <v>56</v>
      </c>
      <c r="E129" s="132" t="s">
        <v>52</v>
      </c>
      <c r="F129" s="132" t="s">
        <v>53</v>
      </c>
      <c r="G129" s="132" t="s">
        <v>104</v>
      </c>
      <c r="H129" s="132" t="s">
        <v>105</v>
      </c>
      <c r="I129" s="133" t="s">
        <v>106</v>
      </c>
      <c r="J129" s="134" t="s">
        <v>85</v>
      </c>
      <c r="K129" s="135" t="s">
        <v>107</v>
      </c>
      <c r="L129" s="136"/>
      <c r="M129" s="59" t="s">
        <v>1</v>
      </c>
      <c r="N129" s="60" t="s">
        <v>35</v>
      </c>
      <c r="O129" s="60" t="s">
        <v>108</v>
      </c>
      <c r="P129" s="60" t="s">
        <v>109</v>
      </c>
      <c r="Q129" s="60" t="s">
        <v>110</v>
      </c>
      <c r="R129" s="60" t="s">
        <v>111</v>
      </c>
      <c r="S129" s="60" t="s">
        <v>112</v>
      </c>
      <c r="T129" s="61" t="s">
        <v>113</v>
      </c>
      <c r="U129" s="129"/>
      <c r="V129" s="129"/>
      <c r="W129" s="129"/>
      <c r="X129" s="129"/>
      <c r="Y129" s="129"/>
      <c r="Z129" s="129"/>
      <c r="AA129" s="129"/>
      <c r="AB129" s="129"/>
      <c r="AC129" s="129"/>
      <c r="AD129" s="129"/>
      <c r="AE129" s="129"/>
    </row>
    <row r="130" spans="1:65" s="2" customFormat="1" ht="22.9" customHeight="1">
      <c r="A130" s="29"/>
      <c r="B130" s="30"/>
      <c r="C130" s="66" t="s">
        <v>86</v>
      </c>
      <c r="D130" s="29"/>
      <c r="E130" s="29"/>
      <c r="F130" s="29"/>
      <c r="G130" s="29"/>
      <c r="H130" s="29"/>
      <c r="I130" s="89"/>
      <c r="J130" s="137">
        <f>BK130</f>
        <v>0</v>
      </c>
      <c r="K130" s="29"/>
      <c r="L130" s="30"/>
      <c r="M130" s="62"/>
      <c r="N130" s="53"/>
      <c r="O130" s="63"/>
      <c r="P130" s="138">
        <f>P131+P163+P194+P287+P323</f>
        <v>0</v>
      </c>
      <c r="Q130" s="63"/>
      <c r="R130" s="138">
        <f>R131+R163+R194+R287+R323</f>
        <v>0</v>
      </c>
      <c r="S130" s="63"/>
      <c r="T130" s="139">
        <f>T131+T163+T194+T287+T323</f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T130" s="14" t="s">
        <v>70</v>
      </c>
      <c r="AU130" s="14" t="s">
        <v>87</v>
      </c>
      <c r="BK130" s="140">
        <f>BK131+BK163+BK194+BK287+BK323</f>
        <v>0</v>
      </c>
    </row>
    <row r="131" spans="1:65" s="12" customFormat="1" ht="25.9" customHeight="1">
      <c r="B131" s="141"/>
      <c r="D131" s="142" t="s">
        <v>70</v>
      </c>
      <c r="E131" s="143" t="s">
        <v>114</v>
      </c>
      <c r="F131" s="143" t="s">
        <v>115</v>
      </c>
      <c r="I131" s="144"/>
      <c r="J131" s="145">
        <f>BK131</f>
        <v>0</v>
      </c>
      <c r="L131" s="141"/>
      <c r="M131" s="146"/>
      <c r="N131" s="147"/>
      <c r="O131" s="147"/>
      <c r="P131" s="148">
        <f>P132+P142+P161</f>
        <v>0</v>
      </c>
      <c r="Q131" s="147"/>
      <c r="R131" s="148">
        <f>R132+R142+R161</f>
        <v>0</v>
      </c>
      <c r="S131" s="147"/>
      <c r="T131" s="149">
        <f>T132+T142+T161</f>
        <v>0</v>
      </c>
      <c r="AR131" s="142" t="s">
        <v>76</v>
      </c>
      <c r="AT131" s="150" t="s">
        <v>70</v>
      </c>
      <c r="AU131" s="150" t="s">
        <v>71</v>
      </c>
      <c r="AY131" s="142" t="s">
        <v>116</v>
      </c>
      <c r="BK131" s="151">
        <f>BK132+BK142+BK161</f>
        <v>0</v>
      </c>
    </row>
    <row r="132" spans="1:65" s="12" customFormat="1" ht="22.9" customHeight="1">
      <c r="B132" s="141"/>
      <c r="D132" s="142" t="s">
        <v>70</v>
      </c>
      <c r="E132" s="152" t="s">
        <v>117</v>
      </c>
      <c r="F132" s="152" t="s">
        <v>118</v>
      </c>
      <c r="I132" s="144"/>
      <c r="J132" s="153">
        <f>BK132</f>
        <v>0</v>
      </c>
      <c r="L132" s="141"/>
      <c r="M132" s="146"/>
      <c r="N132" s="147"/>
      <c r="O132" s="147"/>
      <c r="P132" s="148">
        <f>SUM(P133:P141)</f>
        <v>0</v>
      </c>
      <c r="Q132" s="147"/>
      <c r="R132" s="148">
        <f>SUM(R133:R141)</f>
        <v>0</v>
      </c>
      <c r="S132" s="147"/>
      <c r="T132" s="149">
        <f>SUM(T133:T141)</f>
        <v>0</v>
      </c>
      <c r="AR132" s="142" t="s">
        <v>76</v>
      </c>
      <c r="AT132" s="150" t="s">
        <v>70</v>
      </c>
      <c r="AU132" s="150" t="s">
        <v>76</v>
      </c>
      <c r="AY132" s="142" t="s">
        <v>116</v>
      </c>
      <c r="BK132" s="151">
        <f>SUM(BK133:BK141)</f>
        <v>0</v>
      </c>
    </row>
    <row r="133" spans="1:65" s="2" customFormat="1" ht="36" customHeight="1">
      <c r="A133" s="29"/>
      <c r="B133" s="154"/>
      <c r="C133" s="155" t="s">
        <v>76</v>
      </c>
      <c r="D133" s="155" t="s">
        <v>119</v>
      </c>
      <c r="E133" s="156" t="s">
        <v>120</v>
      </c>
      <c r="F133" s="157" t="s">
        <v>121</v>
      </c>
      <c r="G133" s="158" t="s">
        <v>122</v>
      </c>
      <c r="H133" s="159">
        <v>70.930000000000007</v>
      </c>
      <c r="I133" s="160"/>
      <c r="J133" s="159">
        <f t="shared" ref="J133:J141" si="0">ROUND(I133*H133,3)</f>
        <v>0</v>
      </c>
      <c r="K133" s="161"/>
      <c r="L133" s="30"/>
      <c r="M133" s="162" t="s">
        <v>1</v>
      </c>
      <c r="N133" s="163" t="s">
        <v>37</v>
      </c>
      <c r="O133" s="55"/>
      <c r="P133" s="164">
        <f t="shared" ref="P133:P141" si="1">O133*H133</f>
        <v>0</v>
      </c>
      <c r="Q133" s="164">
        <v>0</v>
      </c>
      <c r="R133" s="164">
        <f t="shared" ref="R133:R141" si="2">Q133*H133</f>
        <v>0</v>
      </c>
      <c r="S133" s="164">
        <v>0</v>
      </c>
      <c r="T133" s="165">
        <f t="shared" ref="T133:T141" si="3">S133*H133</f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66" t="s">
        <v>123</v>
      </c>
      <c r="AT133" s="166" t="s">
        <v>119</v>
      </c>
      <c r="AU133" s="166" t="s">
        <v>124</v>
      </c>
      <c r="AY133" s="14" t="s">
        <v>116</v>
      </c>
      <c r="BE133" s="167">
        <f t="shared" ref="BE133:BE141" si="4">IF(N133="základná",J133,0)</f>
        <v>0</v>
      </c>
      <c r="BF133" s="167">
        <f t="shared" ref="BF133:BF141" si="5">IF(N133="znížená",J133,0)</f>
        <v>0</v>
      </c>
      <c r="BG133" s="167">
        <f t="shared" ref="BG133:BG141" si="6">IF(N133="zákl. prenesená",J133,0)</f>
        <v>0</v>
      </c>
      <c r="BH133" s="167">
        <f t="shared" ref="BH133:BH141" si="7">IF(N133="zníž. prenesená",J133,0)</f>
        <v>0</v>
      </c>
      <c r="BI133" s="167">
        <f t="shared" ref="BI133:BI141" si="8">IF(N133="nulová",J133,0)</f>
        <v>0</v>
      </c>
      <c r="BJ133" s="14" t="s">
        <v>124</v>
      </c>
      <c r="BK133" s="168">
        <f t="shared" ref="BK133:BK141" si="9">ROUND(I133*H133,3)</f>
        <v>0</v>
      </c>
      <c r="BL133" s="14" t="s">
        <v>123</v>
      </c>
      <c r="BM133" s="166" t="s">
        <v>124</v>
      </c>
    </row>
    <row r="134" spans="1:65" s="2" customFormat="1" ht="24" customHeight="1">
      <c r="A134" s="29"/>
      <c r="B134" s="154"/>
      <c r="C134" s="155" t="s">
        <v>124</v>
      </c>
      <c r="D134" s="155" t="s">
        <v>119</v>
      </c>
      <c r="E134" s="156" t="s">
        <v>125</v>
      </c>
      <c r="F134" s="157" t="s">
        <v>126</v>
      </c>
      <c r="G134" s="158" t="s">
        <v>122</v>
      </c>
      <c r="H134" s="159">
        <v>35.465000000000003</v>
      </c>
      <c r="I134" s="160"/>
      <c r="J134" s="159">
        <f t="shared" si="0"/>
        <v>0</v>
      </c>
      <c r="K134" s="161"/>
      <c r="L134" s="30"/>
      <c r="M134" s="162" t="s">
        <v>1</v>
      </c>
      <c r="N134" s="163" t="s">
        <v>37</v>
      </c>
      <c r="O134" s="55"/>
      <c r="P134" s="164">
        <f t="shared" si="1"/>
        <v>0</v>
      </c>
      <c r="Q134" s="164">
        <v>0</v>
      </c>
      <c r="R134" s="164">
        <f t="shared" si="2"/>
        <v>0</v>
      </c>
      <c r="S134" s="164">
        <v>0</v>
      </c>
      <c r="T134" s="165">
        <f t="shared" si="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66" t="s">
        <v>123</v>
      </c>
      <c r="AT134" s="166" t="s">
        <v>119</v>
      </c>
      <c r="AU134" s="166" t="s">
        <v>124</v>
      </c>
      <c r="AY134" s="14" t="s">
        <v>116</v>
      </c>
      <c r="BE134" s="167">
        <f t="shared" si="4"/>
        <v>0</v>
      </c>
      <c r="BF134" s="167">
        <f t="shared" si="5"/>
        <v>0</v>
      </c>
      <c r="BG134" s="167">
        <f t="shared" si="6"/>
        <v>0</v>
      </c>
      <c r="BH134" s="167">
        <f t="shared" si="7"/>
        <v>0</v>
      </c>
      <c r="BI134" s="167">
        <f t="shared" si="8"/>
        <v>0</v>
      </c>
      <c r="BJ134" s="14" t="s">
        <v>124</v>
      </c>
      <c r="BK134" s="168">
        <f t="shared" si="9"/>
        <v>0</v>
      </c>
      <c r="BL134" s="14" t="s">
        <v>123</v>
      </c>
      <c r="BM134" s="166" t="s">
        <v>123</v>
      </c>
    </row>
    <row r="135" spans="1:65" s="2" customFormat="1" ht="24" customHeight="1">
      <c r="A135" s="29"/>
      <c r="B135" s="154"/>
      <c r="C135" s="155" t="s">
        <v>127</v>
      </c>
      <c r="D135" s="155" t="s">
        <v>119</v>
      </c>
      <c r="E135" s="156" t="s">
        <v>128</v>
      </c>
      <c r="F135" s="157" t="s">
        <v>129</v>
      </c>
      <c r="G135" s="158" t="s">
        <v>122</v>
      </c>
      <c r="H135" s="159">
        <v>117.992</v>
      </c>
      <c r="I135" s="160"/>
      <c r="J135" s="159">
        <f t="shared" si="0"/>
        <v>0</v>
      </c>
      <c r="K135" s="161"/>
      <c r="L135" s="30"/>
      <c r="M135" s="162" t="s">
        <v>1</v>
      </c>
      <c r="N135" s="163" t="s">
        <v>37</v>
      </c>
      <c r="O135" s="55"/>
      <c r="P135" s="164">
        <f t="shared" si="1"/>
        <v>0</v>
      </c>
      <c r="Q135" s="164">
        <v>0</v>
      </c>
      <c r="R135" s="164">
        <f t="shared" si="2"/>
        <v>0</v>
      </c>
      <c r="S135" s="164">
        <v>0</v>
      </c>
      <c r="T135" s="165">
        <f t="shared" si="3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66" t="s">
        <v>123</v>
      </c>
      <c r="AT135" s="166" t="s">
        <v>119</v>
      </c>
      <c r="AU135" s="166" t="s">
        <v>124</v>
      </c>
      <c r="AY135" s="14" t="s">
        <v>116</v>
      </c>
      <c r="BE135" s="167">
        <f t="shared" si="4"/>
        <v>0</v>
      </c>
      <c r="BF135" s="167">
        <f t="shared" si="5"/>
        <v>0</v>
      </c>
      <c r="BG135" s="167">
        <f t="shared" si="6"/>
        <v>0</v>
      </c>
      <c r="BH135" s="167">
        <f t="shared" si="7"/>
        <v>0</v>
      </c>
      <c r="BI135" s="167">
        <f t="shared" si="8"/>
        <v>0</v>
      </c>
      <c r="BJ135" s="14" t="s">
        <v>124</v>
      </c>
      <c r="BK135" s="168">
        <f t="shared" si="9"/>
        <v>0</v>
      </c>
      <c r="BL135" s="14" t="s">
        <v>123</v>
      </c>
      <c r="BM135" s="166" t="s">
        <v>117</v>
      </c>
    </row>
    <row r="136" spans="1:65" s="2" customFormat="1" ht="16.5" customHeight="1">
      <c r="A136" s="29"/>
      <c r="B136" s="154"/>
      <c r="C136" s="155" t="s">
        <v>123</v>
      </c>
      <c r="D136" s="155" t="s">
        <v>119</v>
      </c>
      <c r="E136" s="156" t="s">
        <v>130</v>
      </c>
      <c r="F136" s="157" t="s">
        <v>131</v>
      </c>
      <c r="G136" s="158" t="s">
        <v>122</v>
      </c>
      <c r="H136" s="159">
        <v>58.996000000000002</v>
      </c>
      <c r="I136" s="160"/>
      <c r="J136" s="159">
        <f t="shared" si="0"/>
        <v>0</v>
      </c>
      <c r="K136" s="161"/>
      <c r="L136" s="30"/>
      <c r="M136" s="162" t="s">
        <v>1</v>
      </c>
      <c r="N136" s="163" t="s">
        <v>37</v>
      </c>
      <c r="O136" s="55"/>
      <c r="P136" s="164">
        <f t="shared" si="1"/>
        <v>0</v>
      </c>
      <c r="Q136" s="164">
        <v>0</v>
      </c>
      <c r="R136" s="164">
        <f t="shared" si="2"/>
        <v>0</v>
      </c>
      <c r="S136" s="164">
        <v>0</v>
      </c>
      <c r="T136" s="165">
        <f t="shared" si="3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66" t="s">
        <v>123</v>
      </c>
      <c r="AT136" s="166" t="s">
        <v>119</v>
      </c>
      <c r="AU136" s="166" t="s">
        <v>124</v>
      </c>
      <c r="AY136" s="14" t="s">
        <v>116</v>
      </c>
      <c r="BE136" s="167">
        <f t="shared" si="4"/>
        <v>0</v>
      </c>
      <c r="BF136" s="167">
        <f t="shared" si="5"/>
        <v>0</v>
      </c>
      <c r="BG136" s="167">
        <f t="shared" si="6"/>
        <v>0</v>
      </c>
      <c r="BH136" s="167">
        <f t="shared" si="7"/>
        <v>0</v>
      </c>
      <c r="BI136" s="167">
        <f t="shared" si="8"/>
        <v>0</v>
      </c>
      <c r="BJ136" s="14" t="s">
        <v>124</v>
      </c>
      <c r="BK136" s="168">
        <f t="shared" si="9"/>
        <v>0</v>
      </c>
      <c r="BL136" s="14" t="s">
        <v>123</v>
      </c>
      <c r="BM136" s="166" t="s">
        <v>132</v>
      </c>
    </row>
    <row r="137" spans="1:65" s="2" customFormat="1" ht="24" customHeight="1">
      <c r="A137" s="29"/>
      <c r="B137" s="154"/>
      <c r="C137" s="155" t="s">
        <v>133</v>
      </c>
      <c r="D137" s="155" t="s">
        <v>119</v>
      </c>
      <c r="E137" s="156" t="s">
        <v>134</v>
      </c>
      <c r="F137" s="157" t="s">
        <v>135</v>
      </c>
      <c r="G137" s="158" t="s">
        <v>122</v>
      </c>
      <c r="H137" s="159">
        <v>35.465000000000003</v>
      </c>
      <c r="I137" s="160"/>
      <c r="J137" s="159">
        <f t="shared" si="0"/>
        <v>0</v>
      </c>
      <c r="K137" s="161"/>
      <c r="L137" s="30"/>
      <c r="M137" s="162" t="s">
        <v>1</v>
      </c>
      <c r="N137" s="163" t="s">
        <v>37</v>
      </c>
      <c r="O137" s="55"/>
      <c r="P137" s="164">
        <f t="shared" si="1"/>
        <v>0</v>
      </c>
      <c r="Q137" s="164">
        <v>0</v>
      </c>
      <c r="R137" s="164">
        <f t="shared" si="2"/>
        <v>0</v>
      </c>
      <c r="S137" s="164">
        <v>0</v>
      </c>
      <c r="T137" s="165">
        <f t="shared" si="3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66" t="s">
        <v>123</v>
      </c>
      <c r="AT137" s="166" t="s">
        <v>119</v>
      </c>
      <c r="AU137" s="166" t="s">
        <v>124</v>
      </c>
      <c r="AY137" s="14" t="s">
        <v>116</v>
      </c>
      <c r="BE137" s="167">
        <f t="shared" si="4"/>
        <v>0</v>
      </c>
      <c r="BF137" s="167">
        <f t="shared" si="5"/>
        <v>0</v>
      </c>
      <c r="BG137" s="167">
        <f t="shared" si="6"/>
        <v>0</v>
      </c>
      <c r="BH137" s="167">
        <f t="shared" si="7"/>
        <v>0</v>
      </c>
      <c r="BI137" s="167">
        <f t="shared" si="8"/>
        <v>0</v>
      </c>
      <c r="BJ137" s="14" t="s">
        <v>124</v>
      </c>
      <c r="BK137" s="168">
        <f t="shared" si="9"/>
        <v>0</v>
      </c>
      <c r="BL137" s="14" t="s">
        <v>123</v>
      </c>
      <c r="BM137" s="166" t="s">
        <v>136</v>
      </c>
    </row>
    <row r="138" spans="1:65" s="2" customFormat="1" ht="36" customHeight="1">
      <c r="A138" s="29"/>
      <c r="B138" s="154"/>
      <c r="C138" s="155" t="s">
        <v>117</v>
      </c>
      <c r="D138" s="155" t="s">
        <v>119</v>
      </c>
      <c r="E138" s="156" t="s">
        <v>137</v>
      </c>
      <c r="F138" s="157" t="s">
        <v>138</v>
      </c>
      <c r="G138" s="158" t="s">
        <v>122</v>
      </c>
      <c r="H138" s="159">
        <v>27.09</v>
      </c>
      <c r="I138" s="160"/>
      <c r="J138" s="159">
        <f t="shared" si="0"/>
        <v>0</v>
      </c>
      <c r="K138" s="161"/>
      <c r="L138" s="30"/>
      <c r="M138" s="162" t="s">
        <v>1</v>
      </c>
      <c r="N138" s="163" t="s">
        <v>37</v>
      </c>
      <c r="O138" s="55"/>
      <c r="P138" s="164">
        <f t="shared" si="1"/>
        <v>0</v>
      </c>
      <c r="Q138" s="164">
        <v>0</v>
      </c>
      <c r="R138" s="164">
        <f t="shared" si="2"/>
        <v>0</v>
      </c>
      <c r="S138" s="164">
        <v>0</v>
      </c>
      <c r="T138" s="165">
        <f t="shared" si="3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66" t="s">
        <v>123</v>
      </c>
      <c r="AT138" s="166" t="s">
        <v>119</v>
      </c>
      <c r="AU138" s="166" t="s">
        <v>124</v>
      </c>
      <c r="AY138" s="14" t="s">
        <v>116</v>
      </c>
      <c r="BE138" s="167">
        <f t="shared" si="4"/>
        <v>0</v>
      </c>
      <c r="BF138" s="167">
        <f t="shared" si="5"/>
        <v>0</v>
      </c>
      <c r="BG138" s="167">
        <f t="shared" si="6"/>
        <v>0</v>
      </c>
      <c r="BH138" s="167">
        <f t="shared" si="7"/>
        <v>0</v>
      </c>
      <c r="BI138" s="167">
        <f t="shared" si="8"/>
        <v>0</v>
      </c>
      <c r="BJ138" s="14" t="s">
        <v>124</v>
      </c>
      <c r="BK138" s="168">
        <f t="shared" si="9"/>
        <v>0</v>
      </c>
      <c r="BL138" s="14" t="s">
        <v>123</v>
      </c>
      <c r="BM138" s="166" t="s">
        <v>139</v>
      </c>
    </row>
    <row r="139" spans="1:65" s="2" customFormat="1" ht="24" customHeight="1">
      <c r="A139" s="29"/>
      <c r="B139" s="154"/>
      <c r="C139" s="155" t="s">
        <v>140</v>
      </c>
      <c r="D139" s="155" t="s">
        <v>119</v>
      </c>
      <c r="E139" s="156" t="s">
        <v>141</v>
      </c>
      <c r="F139" s="157" t="s">
        <v>142</v>
      </c>
      <c r="G139" s="158" t="s">
        <v>122</v>
      </c>
      <c r="H139" s="159">
        <v>344.13200000000001</v>
      </c>
      <c r="I139" s="160"/>
      <c r="J139" s="159">
        <f t="shared" si="0"/>
        <v>0</v>
      </c>
      <c r="K139" s="161"/>
      <c r="L139" s="30"/>
      <c r="M139" s="162" t="s">
        <v>1</v>
      </c>
      <c r="N139" s="163" t="s">
        <v>37</v>
      </c>
      <c r="O139" s="55"/>
      <c r="P139" s="164">
        <f t="shared" si="1"/>
        <v>0</v>
      </c>
      <c r="Q139" s="164">
        <v>0</v>
      </c>
      <c r="R139" s="164">
        <f t="shared" si="2"/>
        <v>0</v>
      </c>
      <c r="S139" s="164">
        <v>0</v>
      </c>
      <c r="T139" s="165">
        <f t="shared" si="3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66" t="s">
        <v>123</v>
      </c>
      <c r="AT139" s="166" t="s">
        <v>119</v>
      </c>
      <c r="AU139" s="166" t="s">
        <v>124</v>
      </c>
      <c r="AY139" s="14" t="s">
        <v>116</v>
      </c>
      <c r="BE139" s="167">
        <f t="shared" si="4"/>
        <v>0</v>
      </c>
      <c r="BF139" s="167">
        <f t="shared" si="5"/>
        <v>0</v>
      </c>
      <c r="BG139" s="167">
        <f t="shared" si="6"/>
        <v>0</v>
      </c>
      <c r="BH139" s="167">
        <f t="shared" si="7"/>
        <v>0</v>
      </c>
      <c r="BI139" s="167">
        <f t="shared" si="8"/>
        <v>0</v>
      </c>
      <c r="BJ139" s="14" t="s">
        <v>124</v>
      </c>
      <c r="BK139" s="168">
        <f t="shared" si="9"/>
        <v>0</v>
      </c>
      <c r="BL139" s="14" t="s">
        <v>123</v>
      </c>
      <c r="BM139" s="166" t="s">
        <v>143</v>
      </c>
    </row>
    <row r="140" spans="1:65" s="2" customFormat="1" ht="24" customHeight="1">
      <c r="A140" s="29"/>
      <c r="B140" s="154"/>
      <c r="C140" s="155" t="s">
        <v>132</v>
      </c>
      <c r="D140" s="155" t="s">
        <v>119</v>
      </c>
      <c r="E140" s="156" t="s">
        <v>144</v>
      </c>
      <c r="F140" s="157" t="s">
        <v>145</v>
      </c>
      <c r="G140" s="158" t="s">
        <v>122</v>
      </c>
      <c r="H140" s="159">
        <v>226.14</v>
      </c>
      <c r="I140" s="160"/>
      <c r="J140" s="159">
        <f t="shared" si="0"/>
        <v>0</v>
      </c>
      <c r="K140" s="161"/>
      <c r="L140" s="30"/>
      <c r="M140" s="162" t="s">
        <v>1</v>
      </c>
      <c r="N140" s="163" t="s">
        <v>37</v>
      </c>
      <c r="O140" s="55"/>
      <c r="P140" s="164">
        <f t="shared" si="1"/>
        <v>0</v>
      </c>
      <c r="Q140" s="164">
        <v>0</v>
      </c>
      <c r="R140" s="164">
        <f t="shared" si="2"/>
        <v>0</v>
      </c>
      <c r="S140" s="164">
        <v>0</v>
      </c>
      <c r="T140" s="165">
        <f t="shared" si="3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66" t="s">
        <v>123</v>
      </c>
      <c r="AT140" s="166" t="s">
        <v>119</v>
      </c>
      <c r="AU140" s="166" t="s">
        <v>124</v>
      </c>
      <c r="AY140" s="14" t="s">
        <v>116</v>
      </c>
      <c r="BE140" s="167">
        <f t="shared" si="4"/>
        <v>0</v>
      </c>
      <c r="BF140" s="167">
        <f t="shared" si="5"/>
        <v>0</v>
      </c>
      <c r="BG140" s="167">
        <f t="shared" si="6"/>
        <v>0</v>
      </c>
      <c r="BH140" s="167">
        <f t="shared" si="7"/>
        <v>0</v>
      </c>
      <c r="BI140" s="167">
        <f t="shared" si="8"/>
        <v>0</v>
      </c>
      <c r="BJ140" s="14" t="s">
        <v>124</v>
      </c>
      <c r="BK140" s="168">
        <f t="shared" si="9"/>
        <v>0</v>
      </c>
      <c r="BL140" s="14" t="s">
        <v>123</v>
      </c>
      <c r="BM140" s="166" t="s">
        <v>146</v>
      </c>
    </row>
    <row r="141" spans="1:65" s="2" customFormat="1" ht="24" customHeight="1">
      <c r="A141" s="29"/>
      <c r="B141" s="154"/>
      <c r="C141" s="155" t="s">
        <v>147</v>
      </c>
      <c r="D141" s="155" t="s">
        <v>119</v>
      </c>
      <c r="E141" s="156" t="s">
        <v>148</v>
      </c>
      <c r="F141" s="157" t="s">
        <v>149</v>
      </c>
      <c r="G141" s="158" t="s">
        <v>122</v>
      </c>
      <c r="H141" s="159">
        <v>71.290000000000006</v>
      </c>
      <c r="I141" s="160"/>
      <c r="J141" s="159">
        <f t="shared" si="0"/>
        <v>0</v>
      </c>
      <c r="K141" s="161"/>
      <c r="L141" s="30"/>
      <c r="M141" s="162" t="s">
        <v>1</v>
      </c>
      <c r="N141" s="163" t="s">
        <v>37</v>
      </c>
      <c r="O141" s="55"/>
      <c r="P141" s="164">
        <f t="shared" si="1"/>
        <v>0</v>
      </c>
      <c r="Q141" s="164">
        <v>0</v>
      </c>
      <c r="R141" s="164">
        <f t="shared" si="2"/>
        <v>0</v>
      </c>
      <c r="S141" s="164">
        <v>0</v>
      </c>
      <c r="T141" s="165">
        <f t="shared" si="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66" t="s">
        <v>123</v>
      </c>
      <c r="AT141" s="166" t="s">
        <v>119</v>
      </c>
      <c r="AU141" s="166" t="s">
        <v>124</v>
      </c>
      <c r="AY141" s="14" t="s">
        <v>116</v>
      </c>
      <c r="BE141" s="167">
        <f t="shared" si="4"/>
        <v>0</v>
      </c>
      <c r="BF141" s="167">
        <f t="shared" si="5"/>
        <v>0</v>
      </c>
      <c r="BG141" s="167">
        <f t="shared" si="6"/>
        <v>0</v>
      </c>
      <c r="BH141" s="167">
        <f t="shared" si="7"/>
        <v>0</v>
      </c>
      <c r="BI141" s="167">
        <f t="shared" si="8"/>
        <v>0</v>
      </c>
      <c r="BJ141" s="14" t="s">
        <v>124</v>
      </c>
      <c r="BK141" s="168">
        <f t="shared" si="9"/>
        <v>0</v>
      </c>
      <c r="BL141" s="14" t="s">
        <v>123</v>
      </c>
      <c r="BM141" s="166" t="s">
        <v>150</v>
      </c>
    </row>
    <row r="142" spans="1:65" s="12" customFormat="1" ht="22.9" customHeight="1">
      <c r="B142" s="141"/>
      <c r="D142" s="142" t="s">
        <v>70</v>
      </c>
      <c r="E142" s="152" t="s">
        <v>147</v>
      </c>
      <c r="F142" s="152" t="s">
        <v>151</v>
      </c>
      <c r="I142" s="144"/>
      <c r="J142" s="153">
        <f>BK142</f>
        <v>0</v>
      </c>
      <c r="L142" s="141"/>
      <c r="M142" s="146"/>
      <c r="N142" s="147"/>
      <c r="O142" s="147"/>
      <c r="P142" s="148">
        <f>SUM(P143:P160)</f>
        <v>0</v>
      </c>
      <c r="Q142" s="147"/>
      <c r="R142" s="148">
        <f>SUM(R143:R160)</f>
        <v>0</v>
      </c>
      <c r="S142" s="147"/>
      <c r="T142" s="149">
        <f>SUM(T143:T160)</f>
        <v>0</v>
      </c>
      <c r="AR142" s="142" t="s">
        <v>76</v>
      </c>
      <c r="AT142" s="150" t="s">
        <v>70</v>
      </c>
      <c r="AU142" s="150" t="s">
        <v>76</v>
      </c>
      <c r="AY142" s="142" t="s">
        <v>116</v>
      </c>
      <c r="BK142" s="151">
        <f>SUM(BK143:BK160)</f>
        <v>0</v>
      </c>
    </row>
    <row r="143" spans="1:65" s="2" customFormat="1" ht="24" customHeight="1">
      <c r="A143" s="29"/>
      <c r="B143" s="154"/>
      <c r="C143" s="155" t="s">
        <v>136</v>
      </c>
      <c r="D143" s="155" t="s">
        <v>119</v>
      </c>
      <c r="E143" s="156" t="s">
        <v>152</v>
      </c>
      <c r="F143" s="157" t="s">
        <v>153</v>
      </c>
      <c r="G143" s="158" t="s">
        <v>122</v>
      </c>
      <c r="H143" s="159">
        <v>71.290000000000006</v>
      </c>
      <c r="I143" s="160"/>
      <c r="J143" s="159">
        <f t="shared" ref="J143:J160" si="10">ROUND(I143*H143,3)</f>
        <v>0</v>
      </c>
      <c r="K143" s="161"/>
      <c r="L143" s="30"/>
      <c r="M143" s="162" t="s">
        <v>1</v>
      </c>
      <c r="N143" s="163" t="s">
        <v>37</v>
      </c>
      <c r="O143" s="55"/>
      <c r="P143" s="164">
        <f t="shared" ref="P143:P160" si="11">O143*H143</f>
        <v>0</v>
      </c>
      <c r="Q143" s="164">
        <v>0</v>
      </c>
      <c r="R143" s="164">
        <f t="shared" ref="R143:R160" si="12">Q143*H143</f>
        <v>0</v>
      </c>
      <c r="S143" s="164">
        <v>0</v>
      </c>
      <c r="T143" s="165">
        <f t="shared" ref="T143:T160" si="13">S143*H143</f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66" t="s">
        <v>123</v>
      </c>
      <c r="AT143" s="166" t="s">
        <v>119</v>
      </c>
      <c r="AU143" s="166" t="s">
        <v>124</v>
      </c>
      <c r="AY143" s="14" t="s">
        <v>116</v>
      </c>
      <c r="BE143" s="167">
        <f t="shared" ref="BE143:BE160" si="14">IF(N143="základná",J143,0)</f>
        <v>0</v>
      </c>
      <c r="BF143" s="167">
        <f t="shared" ref="BF143:BF160" si="15">IF(N143="znížená",J143,0)</f>
        <v>0</v>
      </c>
      <c r="BG143" s="167">
        <f t="shared" ref="BG143:BG160" si="16">IF(N143="zákl. prenesená",J143,0)</f>
        <v>0</v>
      </c>
      <c r="BH143" s="167">
        <f t="shared" ref="BH143:BH160" si="17">IF(N143="zníž. prenesená",J143,0)</f>
        <v>0</v>
      </c>
      <c r="BI143" s="167">
        <f t="shared" ref="BI143:BI160" si="18">IF(N143="nulová",J143,0)</f>
        <v>0</v>
      </c>
      <c r="BJ143" s="14" t="s">
        <v>124</v>
      </c>
      <c r="BK143" s="168">
        <f t="shared" ref="BK143:BK160" si="19">ROUND(I143*H143,3)</f>
        <v>0</v>
      </c>
      <c r="BL143" s="14" t="s">
        <v>123</v>
      </c>
      <c r="BM143" s="166" t="s">
        <v>7</v>
      </c>
    </row>
    <row r="144" spans="1:65" s="2" customFormat="1" ht="16.5" customHeight="1">
      <c r="A144" s="29"/>
      <c r="B144" s="154"/>
      <c r="C144" s="155" t="s">
        <v>154</v>
      </c>
      <c r="D144" s="155" t="s">
        <v>119</v>
      </c>
      <c r="E144" s="156" t="s">
        <v>155</v>
      </c>
      <c r="F144" s="157" t="s">
        <v>156</v>
      </c>
      <c r="G144" s="158" t="s">
        <v>122</v>
      </c>
      <c r="H144" s="159">
        <v>91.77</v>
      </c>
      <c r="I144" s="160"/>
      <c r="J144" s="159">
        <f t="shared" si="10"/>
        <v>0</v>
      </c>
      <c r="K144" s="161"/>
      <c r="L144" s="30"/>
      <c r="M144" s="162" t="s">
        <v>1</v>
      </c>
      <c r="N144" s="163" t="s">
        <v>37</v>
      </c>
      <c r="O144" s="55"/>
      <c r="P144" s="164">
        <f t="shared" si="11"/>
        <v>0</v>
      </c>
      <c r="Q144" s="164">
        <v>0</v>
      </c>
      <c r="R144" s="164">
        <f t="shared" si="12"/>
        <v>0</v>
      </c>
      <c r="S144" s="164">
        <v>0</v>
      </c>
      <c r="T144" s="165">
        <f t="shared" si="13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66" t="s">
        <v>123</v>
      </c>
      <c r="AT144" s="166" t="s">
        <v>119</v>
      </c>
      <c r="AU144" s="166" t="s">
        <v>124</v>
      </c>
      <c r="AY144" s="14" t="s">
        <v>116</v>
      </c>
      <c r="BE144" s="167">
        <f t="shared" si="14"/>
        <v>0</v>
      </c>
      <c r="BF144" s="167">
        <f t="shared" si="15"/>
        <v>0</v>
      </c>
      <c r="BG144" s="167">
        <f t="shared" si="16"/>
        <v>0</v>
      </c>
      <c r="BH144" s="167">
        <f t="shared" si="17"/>
        <v>0</v>
      </c>
      <c r="BI144" s="167">
        <f t="shared" si="18"/>
        <v>0</v>
      </c>
      <c r="BJ144" s="14" t="s">
        <v>124</v>
      </c>
      <c r="BK144" s="168">
        <f t="shared" si="19"/>
        <v>0</v>
      </c>
      <c r="BL144" s="14" t="s">
        <v>123</v>
      </c>
      <c r="BM144" s="166" t="s">
        <v>157</v>
      </c>
    </row>
    <row r="145" spans="1:65" s="2" customFormat="1" ht="36" customHeight="1">
      <c r="A145" s="29"/>
      <c r="B145" s="154"/>
      <c r="C145" s="155" t="s">
        <v>139</v>
      </c>
      <c r="D145" s="155" t="s">
        <v>119</v>
      </c>
      <c r="E145" s="156" t="s">
        <v>158</v>
      </c>
      <c r="F145" s="157" t="s">
        <v>159</v>
      </c>
      <c r="G145" s="158" t="s">
        <v>122</v>
      </c>
      <c r="H145" s="159">
        <v>9.0280000000000005</v>
      </c>
      <c r="I145" s="160"/>
      <c r="J145" s="159">
        <f t="shared" si="10"/>
        <v>0</v>
      </c>
      <c r="K145" s="161"/>
      <c r="L145" s="30"/>
      <c r="M145" s="162" t="s">
        <v>1</v>
      </c>
      <c r="N145" s="163" t="s">
        <v>37</v>
      </c>
      <c r="O145" s="55"/>
      <c r="P145" s="164">
        <f t="shared" si="11"/>
        <v>0</v>
      </c>
      <c r="Q145" s="164">
        <v>0</v>
      </c>
      <c r="R145" s="164">
        <f t="shared" si="12"/>
        <v>0</v>
      </c>
      <c r="S145" s="164">
        <v>0</v>
      </c>
      <c r="T145" s="165">
        <f t="shared" si="13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66" t="s">
        <v>123</v>
      </c>
      <c r="AT145" s="166" t="s">
        <v>119</v>
      </c>
      <c r="AU145" s="166" t="s">
        <v>124</v>
      </c>
      <c r="AY145" s="14" t="s">
        <v>116</v>
      </c>
      <c r="BE145" s="167">
        <f t="shared" si="14"/>
        <v>0</v>
      </c>
      <c r="BF145" s="167">
        <f t="shared" si="15"/>
        <v>0</v>
      </c>
      <c r="BG145" s="167">
        <f t="shared" si="16"/>
        <v>0</v>
      </c>
      <c r="BH145" s="167">
        <f t="shared" si="17"/>
        <v>0</v>
      </c>
      <c r="BI145" s="167">
        <f t="shared" si="18"/>
        <v>0</v>
      </c>
      <c r="BJ145" s="14" t="s">
        <v>124</v>
      </c>
      <c r="BK145" s="168">
        <f t="shared" si="19"/>
        <v>0</v>
      </c>
      <c r="BL145" s="14" t="s">
        <v>123</v>
      </c>
      <c r="BM145" s="166" t="s">
        <v>160</v>
      </c>
    </row>
    <row r="146" spans="1:65" s="2" customFormat="1" ht="36" customHeight="1">
      <c r="A146" s="29"/>
      <c r="B146" s="154"/>
      <c r="C146" s="155" t="s">
        <v>161</v>
      </c>
      <c r="D146" s="155" t="s">
        <v>119</v>
      </c>
      <c r="E146" s="156" t="s">
        <v>162</v>
      </c>
      <c r="F146" s="157" t="s">
        <v>163</v>
      </c>
      <c r="G146" s="158" t="s">
        <v>164</v>
      </c>
      <c r="H146" s="159">
        <v>4.3999999999999997E-2</v>
      </c>
      <c r="I146" s="160"/>
      <c r="J146" s="159">
        <f t="shared" si="10"/>
        <v>0</v>
      </c>
      <c r="K146" s="161"/>
      <c r="L146" s="30"/>
      <c r="M146" s="162" t="s">
        <v>1</v>
      </c>
      <c r="N146" s="163" t="s">
        <v>37</v>
      </c>
      <c r="O146" s="55"/>
      <c r="P146" s="164">
        <f t="shared" si="11"/>
        <v>0</v>
      </c>
      <c r="Q146" s="164">
        <v>0</v>
      </c>
      <c r="R146" s="164">
        <f t="shared" si="12"/>
        <v>0</v>
      </c>
      <c r="S146" s="164">
        <v>0</v>
      </c>
      <c r="T146" s="165">
        <f t="shared" si="13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66" t="s">
        <v>123</v>
      </c>
      <c r="AT146" s="166" t="s">
        <v>119</v>
      </c>
      <c r="AU146" s="166" t="s">
        <v>124</v>
      </c>
      <c r="AY146" s="14" t="s">
        <v>116</v>
      </c>
      <c r="BE146" s="167">
        <f t="shared" si="14"/>
        <v>0</v>
      </c>
      <c r="BF146" s="167">
        <f t="shared" si="15"/>
        <v>0</v>
      </c>
      <c r="BG146" s="167">
        <f t="shared" si="16"/>
        <v>0</v>
      </c>
      <c r="BH146" s="167">
        <f t="shared" si="17"/>
        <v>0</v>
      </c>
      <c r="BI146" s="167">
        <f t="shared" si="18"/>
        <v>0</v>
      </c>
      <c r="BJ146" s="14" t="s">
        <v>124</v>
      </c>
      <c r="BK146" s="168">
        <f t="shared" si="19"/>
        <v>0</v>
      </c>
      <c r="BL146" s="14" t="s">
        <v>123</v>
      </c>
      <c r="BM146" s="166" t="s">
        <v>165</v>
      </c>
    </row>
    <row r="147" spans="1:65" s="2" customFormat="1" ht="36" customHeight="1">
      <c r="A147" s="29"/>
      <c r="B147" s="154"/>
      <c r="C147" s="155" t="s">
        <v>143</v>
      </c>
      <c r="D147" s="155" t="s">
        <v>119</v>
      </c>
      <c r="E147" s="156" t="s">
        <v>166</v>
      </c>
      <c r="F147" s="157" t="s">
        <v>167</v>
      </c>
      <c r="G147" s="158" t="s">
        <v>122</v>
      </c>
      <c r="H147" s="159">
        <v>71.290000000000006</v>
      </c>
      <c r="I147" s="160"/>
      <c r="J147" s="159">
        <f t="shared" si="10"/>
        <v>0</v>
      </c>
      <c r="K147" s="161"/>
      <c r="L147" s="30"/>
      <c r="M147" s="162" t="s">
        <v>1</v>
      </c>
      <c r="N147" s="163" t="s">
        <v>37</v>
      </c>
      <c r="O147" s="55"/>
      <c r="P147" s="164">
        <f t="shared" si="11"/>
        <v>0</v>
      </c>
      <c r="Q147" s="164">
        <v>0</v>
      </c>
      <c r="R147" s="164">
        <f t="shared" si="12"/>
        <v>0</v>
      </c>
      <c r="S147" s="164">
        <v>0</v>
      </c>
      <c r="T147" s="165">
        <f t="shared" si="13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66" t="s">
        <v>123</v>
      </c>
      <c r="AT147" s="166" t="s">
        <v>119</v>
      </c>
      <c r="AU147" s="166" t="s">
        <v>124</v>
      </c>
      <c r="AY147" s="14" t="s">
        <v>116</v>
      </c>
      <c r="BE147" s="167">
        <f t="shared" si="14"/>
        <v>0</v>
      </c>
      <c r="BF147" s="167">
        <f t="shared" si="15"/>
        <v>0</v>
      </c>
      <c r="BG147" s="167">
        <f t="shared" si="16"/>
        <v>0</v>
      </c>
      <c r="BH147" s="167">
        <f t="shared" si="17"/>
        <v>0</v>
      </c>
      <c r="BI147" s="167">
        <f t="shared" si="18"/>
        <v>0</v>
      </c>
      <c r="BJ147" s="14" t="s">
        <v>124</v>
      </c>
      <c r="BK147" s="168">
        <f t="shared" si="19"/>
        <v>0</v>
      </c>
      <c r="BL147" s="14" t="s">
        <v>123</v>
      </c>
      <c r="BM147" s="166" t="s">
        <v>168</v>
      </c>
    </row>
    <row r="148" spans="1:65" s="2" customFormat="1" ht="24" customHeight="1">
      <c r="A148" s="29"/>
      <c r="B148" s="154"/>
      <c r="C148" s="155" t="s">
        <v>169</v>
      </c>
      <c r="D148" s="155" t="s">
        <v>119</v>
      </c>
      <c r="E148" s="156" t="s">
        <v>170</v>
      </c>
      <c r="F148" s="157" t="s">
        <v>171</v>
      </c>
      <c r="G148" s="158" t="s">
        <v>122</v>
      </c>
      <c r="H148" s="159">
        <v>14.52</v>
      </c>
      <c r="I148" s="160"/>
      <c r="J148" s="159">
        <f t="shared" si="10"/>
        <v>0</v>
      </c>
      <c r="K148" s="161"/>
      <c r="L148" s="30"/>
      <c r="M148" s="162" t="s">
        <v>1</v>
      </c>
      <c r="N148" s="163" t="s">
        <v>37</v>
      </c>
      <c r="O148" s="55"/>
      <c r="P148" s="164">
        <f t="shared" si="11"/>
        <v>0</v>
      </c>
      <c r="Q148" s="164">
        <v>0</v>
      </c>
      <c r="R148" s="164">
        <f t="shared" si="12"/>
        <v>0</v>
      </c>
      <c r="S148" s="164">
        <v>0</v>
      </c>
      <c r="T148" s="165">
        <f t="shared" si="13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66" t="s">
        <v>123</v>
      </c>
      <c r="AT148" s="166" t="s">
        <v>119</v>
      </c>
      <c r="AU148" s="166" t="s">
        <v>124</v>
      </c>
      <c r="AY148" s="14" t="s">
        <v>116</v>
      </c>
      <c r="BE148" s="167">
        <f t="shared" si="14"/>
        <v>0</v>
      </c>
      <c r="BF148" s="167">
        <f t="shared" si="15"/>
        <v>0</v>
      </c>
      <c r="BG148" s="167">
        <f t="shared" si="16"/>
        <v>0</v>
      </c>
      <c r="BH148" s="167">
        <f t="shared" si="17"/>
        <v>0</v>
      </c>
      <c r="BI148" s="167">
        <f t="shared" si="18"/>
        <v>0</v>
      </c>
      <c r="BJ148" s="14" t="s">
        <v>124</v>
      </c>
      <c r="BK148" s="168">
        <f t="shared" si="19"/>
        <v>0</v>
      </c>
      <c r="BL148" s="14" t="s">
        <v>123</v>
      </c>
      <c r="BM148" s="166" t="s">
        <v>172</v>
      </c>
    </row>
    <row r="149" spans="1:65" s="2" customFormat="1" ht="24" customHeight="1">
      <c r="A149" s="29"/>
      <c r="B149" s="154"/>
      <c r="C149" s="155" t="s">
        <v>146</v>
      </c>
      <c r="D149" s="155" t="s">
        <v>119</v>
      </c>
      <c r="E149" s="156" t="s">
        <v>173</v>
      </c>
      <c r="F149" s="157" t="s">
        <v>174</v>
      </c>
      <c r="G149" s="158" t="s">
        <v>175</v>
      </c>
      <c r="H149" s="159">
        <v>20</v>
      </c>
      <c r="I149" s="160"/>
      <c r="J149" s="159">
        <f t="shared" si="10"/>
        <v>0</v>
      </c>
      <c r="K149" s="161"/>
      <c r="L149" s="30"/>
      <c r="M149" s="162" t="s">
        <v>1</v>
      </c>
      <c r="N149" s="163" t="s">
        <v>37</v>
      </c>
      <c r="O149" s="55"/>
      <c r="P149" s="164">
        <f t="shared" si="11"/>
        <v>0</v>
      </c>
      <c r="Q149" s="164">
        <v>0</v>
      </c>
      <c r="R149" s="164">
        <f t="shared" si="12"/>
        <v>0</v>
      </c>
      <c r="S149" s="164">
        <v>0</v>
      </c>
      <c r="T149" s="165">
        <f t="shared" si="13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66" t="s">
        <v>123</v>
      </c>
      <c r="AT149" s="166" t="s">
        <v>119</v>
      </c>
      <c r="AU149" s="166" t="s">
        <v>124</v>
      </c>
      <c r="AY149" s="14" t="s">
        <v>116</v>
      </c>
      <c r="BE149" s="167">
        <f t="shared" si="14"/>
        <v>0</v>
      </c>
      <c r="BF149" s="167">
        <f t="shared" si="15"/>
        <v>0</v>
      </c>
      <c r="BG149" s="167">
        <f t="shared" si="16"/>
        <v>0</v>
      </c>
      <c r="BH149" s="167">
        <f t="shared" si="17"/>
        <v>0</v>
      </c>
      <c r="BI149" s="167">
        <f t="shared" si="18"/>
        <v>0</v>
      </c>
      <c r="BJ149" s="14" t="s">
        <v>124</v>
      </c>
      <c r="BK149" s="168">
        <f t="shared" si="19"/>
        <v>0</v>
      </c>
      <c r="BL149" s="14" t="s">
        <v>123</v>
      </c>
      <c r="BM149" s="166" t="s">
        <v>176</v>
      </c>
    </row>
    <row r="150" spans="1:65" s="2" customFormat="1" ht="24" customHeight="1">
      <c r="A150" s="29"/>
      <c r="B150" s="154"/>
      <c r="C150" s="155" t="s">
        <v>177</v>
      </c>
      <c r="D150" s="155" t="s">
        <v>119</v>
      </c>
      <c r="E150" s="156" t="s">
        <v>178</v>
      </c>
      <c r="F150" s="157" t="s">
        <v>179</v>
      </c>
      <c r="G150" s="158" t="s">
        <v>122</v>
      </c>
      <c r="H150" s="159">
        <v>27.58</v>
      </c>
      <c r="I150" s="160"/>
      <c r="J150" s="159">
        <f t="shared" si="10"/>
        <v>0</v>
      </c>
      <c r="K150" s="161"/>
      <c r="L150" s="30"/>
      <c r="M150" s="162" t="s">
        <v>1</v>
      </c>
      <c r="N150" s="163" t="s">
        <v>37</v>
      </c>
      <c r="O150" s="55"/>
      <c r="P150" s="164">
        <f t="shared" si="11"/>
        <v>0</v>
      </c>
      <c r="Q150" s="164">
        <v>0</v>
      </c>
      <c r="R150" s="164">
        <f t="shared" si="12"/>
        <v>0</v>
      </c>
      <c r="S150" s="164">
        <v>0</v>
      </c>
      <c r="T150" s="165">
        <f t="shared" si="13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66" t="s">
        <v>123</v>
      </c>
      <c r="AT150" s="166" t="s">
        <v>119</v>
      </c>
      <c r="AU150" s="166" t="s">
        <v>124</v>
      </c>
      <c r="AY150" s="14" t="s">
        <v>116</v>
      </c>
      <c r="BE150" s="167">
        <f t="shared" si="14"/>
        <v>0</v>
      </c>
      <c r="BF150" s="167">
        <f t="shared" si="15"/>
        <v>0</v>
      </c>
      <c r="BG150" s="167">
        <f t="shared" si="16"/>
        <v>0</v>
      </c>
      <c r="BH150" s="167">
        <f t="shared" si="17"/>
        <v>0</v>
      </c>
      <c r="BI150" s="167">
        <f t="shared" si="18"/>
        <v>0</v>
      </c>
      <c r="BJ150" s="14" t="s">
        <v>124</v>
      </c>
      <c r="BK150" s="168">
        <f t="shared" si="19"/>
        <v>0</v>
      </c>
      <c r="BL150" s="14" t="s">
        <v>123</v>
      </c>
      <c r="BM150" s="166" t="s">
        <v>180</v>
      </c>
    </row>
    <row r="151" spans="1:65" s="2" customFormat="1" ht="24" customHeight="1">
      <c r="A151" s="29"/>
      <c r="B151" s="154"/>
      <c r="C151" s="155" t="s">
        <v>150</v>
      </c>
      <c r="D151" s="155" t="s">
        <v>119</v>
      </c>
      <c r="E151" s="156" t="s">
        <v>181</v>
      </c>
      <c r="F151" s="157" t="s">
        <v>182</v>
      </c>
      <c r="G151" s="158" t="s">
        <v>183</v>
      </c>
      <c r="H151" s="159">
        <v>4.3730000000000002</v>
      </c>
      <c r="I151" s="160"/>
      <c r="J151" s="159">
        <f t="shared" si="10"/>
        <v>0</v>
      </c>
      <c r="K151" s="161"/>
      <c r="L151" s="30"/>
      <c r="M151" s="162" t="s">
        <v>1</v>
      </c>
      <c r="N151" s="163" t="s">
        <v>37</v>
      </c>
      <c r="O151" s="55"/>
      <c r="P151" s="164">
        <f t="shared" si="11"/>
        <v>0</v>
      </c>
      <c r="Q151" s="164">
        <v>0</v>
      </c>
      <c r="R151" s="164">
        <f t="shared" si="12"/>
        <v>0</v>
      </c>
      <c r="S151" s="164">
        <v>0</v>
      </c>
      <c r="T151" s="165">
        <f t="shared" si="1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66" t="s">
        <v>123</v>
      </c>
      <c r="AT151" s="166" t="s">
        <v>119</v>
      </c>
      <c r="AU151" s="166" t="s">
        <v>124</v>
      </c>
      <c r="AY151" s="14" t="s">
        <v>116</v>
      </c>
      <c r="BE151" s="167">
        <f t="shared" si="14"/>
        <v>0</v>
      </c>
      <c r="BF151" s="167">
        <f t="shared" si="15"/>
        <v>0</v>
      </c>
      <c r="BG151" s="167">
        <f t="shared" si="16"/>
        <v>0</v>
      </c>
      <c r="BH151" s="167">
        <f t="shared" si="17"/>
        <v>0</v>
      </c>
      <c r="BI151" s="167">
        <f t="shared" si="18"/>
        <v>0</v>
      </c>
      <c r="BJ151" s="14" t="s">
        <v>124</v>
      </c>
      <c r="BK151" s="168">
        <f t="shared" si="19"/>
        <v>0</v>
      </c>
      <c r="BL151" s="14" t="s">
        <v>123</v>
      </c>
      <c r="BM151" s="166" t="s">
        <v>184</v>
      </c>
    </row>
    <row r="152" spans="1:65" s="2" customFormat="1" ht="24" customHeight="1">
      <c r="A152" s="29"/>
      <c r="B152" s="154"/>
      <c r="C152" s="155" t="s">
        <v>185</v>
      </c>
      <c r="D152" s="155" t="s">
        <v>119</v>
      </c>
      <c r="E152" s="156" t="s">
        <v>186</v>
      </c>
      <c r="F152" s="157" t="s">
        <v>187</v>
      </c>
      <c r="G152" s="158" t="s">
        <v>122</v>
      </c>
      <c r="H152" s="159">
        <v>70.930000000000007</v>
      </c>
      <c r="I152" s="160"/>
      <c r="J152" s="159">
        <f t="shared" si="10"/>
        <v>0</v>
      </c>
      <c r="K152" s="161"/>
      <c r="L152" s="30"/>
      <c r="M152" s="162" t="s">
        <v>1</v>
      </c>
      <c r="N152" s="163" t="s">
        <v>37</v>
      </c>
      <c r="O152" s="55"/>
      <c r="P152" s="164">
        <f t="shared" si="11"/>
        <v>0</v>
      </c>
      <c r="Q152" s="164">
        <v>0</v>
      </c>
      <c r="R152" s="164">
        <f t="shared" si="12"/>
        <v>0</v>
      </c>
      <c r="S152" s="164">
        <v>0</v>
      </c>
      <c r="T152" s="165">
        <f t="shared" si="13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66" t="s">
        <v>123</v>
      </c>
      <c r="AT152" s="166" t="s">
        <v>119</v>
      </c>
      <c r="AU152" s="166" t="s">
        <v>124</v>
      </c>
      <c r="AY152" s="14" t="s">
        <v>116</v>
      </c>
      <c r="BE152" s="167">
        <f t="shared" si="14"/>
        <v>0</v>
      </c>
      <c r="BF152" s="167">
        <f t="shared" si="15"/>
        <v>0</v>
      </c>
      <c r="BG152" s="167">
        <f t="shared" si="16"/>
        <v>0</v>
      </c>
      <c r="BH152" s="167">
        <f t="shared" si="17"/>
        <v>0</v>
      </c>
      <c r="BI152" s="167">
        <f t="shared" si="18"/>
        <v>0</v>
      </c>
      <c r="BJ152" s="14" t="s">
        <v>124</v>
      </c>
      <c r="BK152" s="168">
        <f t="shared" si="19"/>
        <v>0</v>
      </c>
      <c r="BL152" s="14" t="s">
        <v>123</v>
      </c>
      <c r="BM152" s="166" t="s">
        <v>188</v>
      </c>
    </row>
    <row r="153" spans="1:65" s="2" customFormat="1" ht="24" customHeight="1">
      <c r="A153" s="29"/>
      <c r="B153" s="154"/>
      <c r="C153" s="155" t="s">
        <v>7</v>
      </c>
      <c r="D153" s="155" t="s">
        <v>119</v>
      </c>
      <c r="E153" s="156" t="s">
        <v>189</v>
      </c>
      <c r="F153" s="157" t="s">
        <v>190</v>
      </c>
      <c r="G153" s="158" t="s">
        <v>122</v>
      </c>
      <c r="H153" s="159">
        <v>117.992</v>
      </c>
      <c r="I153" s="160"/>
      <c r="J153" s="159">
        <f t="shared" si="10"/>
        <v>0</v>
      </c>
      <c r="K153" s="161"/>
      <c r="L153" s="30"/>
      <c r="M153" s="162" t="s">
        <v>1</v>
      </c>
      <c r="N153" s="163" t="s">
        <v>37</v>
      </c>
      <c r="O153" s="55"/>
      <c r="P153" s="164">
        <f t="shared" si="11"/>
        <v>0</v>
      </c>
      <c r="Q153" s="164">
        <v>0</v>
      </c>
      <c r="R153" s="164">
        <f t="shared" si="12"/>
        <v>0</v>
      </c>
      <c r="S153" s="164">
        <v>0</v>
      </c>
      <c r="T153" s="165">
        <f t="shared" si="13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66" t="s">
        <v>123</v>
      </c>
      <c r="AT153" s="166" t="s">
        <v>119</v>
      </c>
      <c r="AU153" s="166" t="s">
        <v>124</v>
      </c>
      <c r="AY153" s="14" t="s">
        <v>116</v>
      </c>
      <c r="BE153" s="167">
        <f t="shared" si="14"/>
        <v>0</v>
      </c>
      <c r="BF153" s="167">
        <f t="shared" si="15"/>
        <v>0</v>
      </c>
      <c r="BG153" s="167">
        <f t="shared" si="16"/>
        <v>0</v>
      </c>
      <c r="BH153" s="167">
        <f t="shared" si="17"/>
        <v>0</v>
      </c>
      <c r="BI153" s="167">
        <f t="shared" si="18"/>
        <v>0</v>
      </c>
      <c r="BJ153" s="14" t="s">
        <v>124</v>
      </c>
      <c r="BK153" s="168">
        <f t="shared" si="19"/>
        <v>0</v>
      </c>
      <c r="BL153" s="14" t="s">
        <v>123</v>
      </c>
      <c r="BM153" s="166" t="s">
        <v>191</v>
      </c>
    </row>
    <row r="154" spans="1:65" s="2" customFormat="1" ht="36" customHeight="1">
      <c r="A154" s="29"/>
      <c r="B154" s="154"/>
      <c r="C154" s="155" t="s">
        <v>192</v>
      </c>
      <c r="D154" s="155" t="s">
        <v>119</v>
      </c>
      <c r="E154" s="156" t="s">
        <v>193</v>
      </c>
      <c r="F154" s="157" t="s">
        <v>194</v>
      </c>
      <c r="G154" s="158" t="s">
        <v>122</v>
      </c>
      <c r="H154" s="159">
        <v>135.48500000000001</v>
      </c>
      <c r="I154" s="160"/>
      <c r="J154" s="159">
        <f t="shared" si="10"/>
        <v>0</v>
      </c>
      <c r="K154" s="161"/>
      <c r="L154" s="30"/>
      <c r="M154" s="162" t="s">
        <v>1</v>
      </c>
      <c r="N154" s="163" t="s">
        <v>37</v>
      </c>
      <c r="O154" s="55"/>
      <c r="P154" s="164">
        <f t="shared" si="11"/>
        <v>0</v>
      </c>
      <c r="Q154" s="164">
        <v>0</v>
      </c>
      <c r="R154" s="164">
        <f t="shared" si="12"/>
        <v>0</v>
      </c>
      <c r="S154" s="164">
        <v>0</v>
      </c>
      <c r="T154" s="165">
        <f t="shared" si="13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66" t="s">
        <v>123</v>
      </c>
      <c r="AT154" s="166" t="s">
        <v>119</v>
      </c>
      <c r="AU154" s="166" t="s">
        <v>124</v>
      </c>
      <c r="AY154" s="14" t="s">
        <v>116</v>
      </c>
      <c r="BE154" s="167">
        <f t="shared" si="14"/>
        <v>0</v>
      </c>
      <c r="BF154" s="167">
        <f t="shared" si="15"/>
        <v>0</v>
      </c>
      <c r="BG154" s="167">
        <f t="shared" si="16"/>
        <v>0</v>
      </c>
      <c r="BH154" s="167">
        <f t="shared" si="17"/>
        <v>0</v>
      </c>
      <c r="BI154" s="167">
        <f t="shared" si="18"/>
        <v>0</v>
      </c>
      <c r="BJ154" s="14" t="s">
        <v>124</v>
      </c>
      <c r="BK154" s="168">
        <f t="shared" si="19"/>
        <v>0</v>
      </c>
      <c r="BL154" s="14" t="s">
        <v>123</v>
      </c>
      <c r="BM154" s="166" t="s">
        <v>195</v>
      </c>
    </row>
    <row r="155" spans="1:65" s="2" customFormat="1" ht="24" customHeight="1">
      <c r="A155" s="29"/>
      <c r="B155" s="154"/>
      <c r="C155" s="155" t="s">
        <v>157</v>
      </c>
      <c r="D155" s="155" t="s">
        <v>119</v>
      </c>
      <c r="E155" s="156" t="s">
        <v>196</v>
      </c>
      <c r="F155" s="157" t="s">
        <v>197</v>
      </c>
      <c r="G155" s="158" t="s">
        <v>198</v>
      </c>
      <c r="H155" s="159">
        <v>19.786999999999999</v>
      </c>
      <c r="I155" s="160"/>
      <c r="J155" s="159">
        <f t="shared" si="10"/>
        <v>0</v>
      </c>
      <c r="K155" s="161"/>
      <c r="L155" s="30"/>
      <c r="M155" s="162" t="s">
        <v>1</v>
      </c>
      <c r="N155" s="163" t="s">
        <v>37</v>
      </c>
      <c r="O155" s="55"/>
      <c r="P155" s="164">
        <f t="shared" si="11"/>
        <v>0</v>
      </c>
      <c r="Q155" s="164">
        <v>0</v>
      </c>
      <c r="R155" s="164">
        <f t="shared" si="12"/>
        <v>0</v>
      </c>
      <c r="S155" s="164">
        <v>0</v>
      </c>
      <c r="T155" s="165">
        <f t="shared" si="13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66" t="s">
        <v>123</v>
      </c>
      <c r="AT155" s="166" t="s">
        <v>119</v>
      </c>
      <c r="AU155" s="166" t="s">
        <v>124</v>
      </c>
      <c r="AY155" s="14" t="s">
        <v>116</v>
      </c>
      <c r="BE155" s="167">
        <f t="shared" si="14"/>
        <v>0</v>
      </c>
      <c r="BF155" s="167">
        <f t="shared" si="15"/>
        <v>0</v>
      </c>
      <c r="BG155" s="167">
        <f t="shared" si="16"/>
        <v>0</v>
      </c>
      <c r="BH155" s="167">
        <f t="shared" si="17"/>
        <v>0</v>
      </c>
      <c r="BI155" s="167">
        <f t="shared" si="18"/>
        <v>0</v>
      </c>
      <c r="BJ155" s="14" t="s">
        <v>124</v>
      </c>
      <c r="BK155" s="168">
        <f t="shared" si="19"/>
        <v>0</v>
      </c>
      <c r="BL155" s="14" t="s">
        <v>123</v>
      </c>
      <c r="BM155" s="166" t="s">
        <v>199</v>
      </c>
    </row>
    <row r="156" spans="1:65" s="2" customFormat="1" ht="16.5" customHeight="1">
      <c r="A156" s="29"/>
      <c r="B156" s="154"/>
      <c r="C156" s="155" t="s">
        <v>200</v>
      </c>
      <c r="D156" s="155" t="s">
        <v>119</v>
      </c>
      <c r="E156" s="156" t="s">
        <v>201</v>
      </c>
      <c r="F156" s="157" t="s">
        <v>202</v>
      </c>
      <c r="G156" s="158" t="s">
        <v>198</v>
      </c>
      <c r="H156" s="159">
        <v>19.786999999999999</v>
      </c>
      <c r="I156" s="160"/>
      <c r="J156" s="159">
        <f t="shared" si="10"/>
        <v>0</v>
      </c>
      <c r="K156" s="161"/>
      <c r="L156" s="30"/>
      <c r="M156" s="162" t="s">
        <v>1</v>
      </c>
      <c r="N156" s="163" t="s">
        <v>37</v>
      </c>
      <c r="O156" s="55"/>
      <c r="P156" s="164">
        <f t="shared" si="11"/>
        <v>0</v>
      </c>
      <c r="Q156" s="164">
        <v>0</v>
      </c>
      <c r="R156" s="164">
        <f t="shared" si="12"/>
        <v>0</v>
      </c>
      <c r="S156" s="164">
        <v>0</v>
      </c>
      <c r="T156" s="165">
        <f t="shared" si="13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66" t="s">
        <v>123</v>
      </c>
      <c r="AT156" s="166" t="s">
        <v>119</v>
      </c>
      <c r="AU156" s="166" t="s">
        <v>124</v>
      </c>
      <c r="AY156" s="14" t="s">
        <v>116</v>
      </c>
      <c r="BE156" s="167">
        <f t="shared" si="14"/>
        <v>0</v>
      </c>
      <c r="BF156" s="167">
        <f t="shared" si="15"/>
        <v>0</v>
      </c>
      <c r="BG156" s="167">
        <f t="shared" si="16"/>
        <v>0</v>
      </c>
      <c r="BH156" s="167">
        <f t="shared" si="17"/>
        <v>0</v>
      </c>
      <c r="BI156" s="167">
        <f t="shared" si="18"/>
        <v>0</v>
      </c>
      <c r="BJ156" s="14" t="s">
        <v>124</v>
      </c>
      <c r="BK156" s="168">
        <f t="shared" si="19"/>
        <v>0</v>
      </c>
      <c r="BL156" s="14" t="s">
        <v>123</v>
      </c>
      <c r="BM156" s="166" t="s">
        <v>203</v>
      </c>
    </row>
    <row r="157" spans="1:65" s="2" customFormat="1" ht="36" customHeight="1">
      <c r="A157" s="29"/>
      <c r="B157" s="154"/>
      <c r="C157" s="155" t="s">
        <v>160</v>
      </c>
      <c r="D157" s="155" t="s">
        <v>119</v>
      </c>
      <c r="E157" s="156" t="s">
        <v>204</v>
      </c>
      <c r="F157" s="157" t="s">
        <v>205</v>
      </c>
      <c r="G157" s="158" t="s">
        <v>198</v>
      </c>
      <c r="H157" s="159">
        <v>277.01799999999997</v>
      </c>
      <c r="I157" s="160"/>
      <c r="J157" s="159">
        <f t="shared" si="10"/>
        <v>0</v>
      </c>
      <c r="K157" s="161"/>
      <c r="L157" s="30"/>
      <c r="M157" s="162" t="s">
        <v>1</v>
      </c>
      <c r="N157" s="163" t="s">
        <v>37</v>
      </c>
      <c r="O157" s="55"/>
      <c r="P157" s="164">
        <f t="shared" si="11"/>
        <v>0</v>
      </c>
      <c r="Q157" s="164">
        <v>0</v>
      </c>
      <c r="R157" s="164">
        <f t="shared" si="12"/>
        <v>0</v>
      </c>
      <c r="S157" s="164">
        <v>0</v>
      </c>
      <c r="T157" s="165">
        <f t="shared" si="13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66" t="s">
        <v>123</v>
      </c>
      <c r="AT157" s="166" t="s">
        <v>119</v>
      </c>
      <c r="AU157" s="166" t="s">
        <v>124</v>
      </c>
      <c r="AY157" s="14" t="s">
        <v>116</v>
      </c>
      <c r="BE157" s="167">
        <f t="shared" si="14"/>
        <v>0</v>
      </c>
      <c r="BF157" s="167">
        <f t="shared" si="15"/>
        <v>0</v>
      </c>
      <c r="BG157" s="167">
        <f t="shared" si="16"/>
        <v>0</v>
      </c>
      <c r="BH157" s="167">
        <f t="shared" si="17"/>
        <v>0</v>
      </c>
      <c r="BI157" s="167">
        <f t="shared" si="18"/>
        <v>0</v>
      </c>
      <c r="BJ157" s="14" t="s">
        <v>124</v>
      </c>
      <c r="BK157" s="168">
        <f t="shared" si="19"/>
        <v>0</v>
      </c>
      <c r="BL157" s="14" t="s">
        <v>123</v>
      </c>
      <c r="BM157" s="166" t="s">
        <v>206</v>
      </c>
    </row>
    <row r="158" spans="1:65" s="2" customFormat="1" ht="24" customHeight="1">
      <c r="A158" s="29"/>
      <c r="B158" s="154"/>
      <c r="C158" s="155" t="s">
        <v>207</v>
      </c>
      <c r="D158" s="155" t="s">
        <v>119</v>
      </c>
      <c r="E158" s="156" t="s">
        <v>208</v>
      </c>
      <c r="F158" s="157" t="s">
        <v>209</v>
      </c>
      <c r="G158" s="158" t="s">
        <v>198</v>
      </c>
      <c r="H158" s="159">
        <v>19.786999999999999</v>
      </c>
      <c r="I158" s="160"/>
      <c r="J158" s="159">
        <f t="shared" si="10"/>
        <v>0</v>
      </c>
      <c r="K158" s="161"/>
      <c r="L158" s="30"/>
      <c r="M158" s="162" t="s">
        <v>1</v>
      </c>
      <c r="N158" s="163" t="s">
        <v>37</v>
      </c>
      <c r="O158" s="55"/>
      <c r="P158" s="164">
        <f t="shared" si="11"/>
        <v>0</v>
      </c>
      <c r="Q158" s="164">
        <v>0</v>
      </c>
      <c r="R158" s="164">
        <f t="shared" si="12"/>
        <v>0</v>
      </c>
      <c r="S158" s="164">
        <v>0</v>
      </c>
      <c r="T158" s="165">
        <f t="shared" si="13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66" t="s">
        <v>123</v>
      </c>
      <c r="AT158" s="166" t="s">
        <v>119</v>
      </c>
      <c r="AU158" s="166" t="s">
        <v>124</v>
      </c>
      <c r="AY158" s="14" t="s">
        <v>116</v>
      </c>
      <c r="BE158" s="167">
        <f t="shared" si="14"/>
        <v>0</v>
      </c>
      <c r="BF158" s="167">
        <f t="shared" si="15"/>
        <v>0</v>
      </c>
      <c r="BG158" s="167">
        <f t="shared" si="16"/>
        <v>0</v>
      </c>
      <c r="BH158" s="167">
        <f t="shared" si="17"/>
        <v>0</v>
      </c>
      <c r="BI158" s="167">
        <f t="shared" si="18"/>
        <v>0</v>
      </c>
      <c r="BJ158" s="14" t="s">
        <v>124</v>
      </c>
      <c r="BK158" s="168">
        <f t="shared" si="19"/>
        <v>0</v>
      </c>
      <c r="BL158" s="14" t="s">
        <v>123</v>
      </c>
      <c r="BM158" s="166" t="s">
        <v>210</v>
      </c>
    </row>
    <row r="159" spans="1:65" s="2" customFormat="1" ht="24" customHeight="1">
      <c r="A159" s="29"/>
      <c r="B159" s="154"/>
      <c r="C159" s="155" t="s">
        <v>165</v>
      </c>
      <c r="D159" s="155" t="s">
        <v>119</v>
      </c>
      <c r="E159" s="156" t="s">
        <v>211</v>
      </c>
      <c r="F159" s="157" t="s">
        <v>212</v>
      </c>
      <c r="G159" s="158" t="s">
        <v>198</v>
      </c>
      <c r="H159" s="159">
        <v>79.147999999999996</v>
      </c>
      <c r="I159" s="160"/>
      <c r="J159" s="159">
        <f t="shared" si="10"/>
        <v>0</v>
      </c>
      <c r="K159" s="161"/>
      <c r="L159" s="30"/>
      <c r="M159" s="162" t="s">
        <v>1</v>
      </c>
      <c r="N159" s="163" t="s">
        <v>37</v>
      </c>
      <c r="O159" s="55"/>
      <c r="P159" s="164">
        <f t="shared" si="11"/>
        <v>0</v>
      </c>
      <c r="Q159" s="164">
        <v>0</v>
      </c>
      <c r="R159" s="164">
        <f t="shared" si="12"/>
        <v>0</v>
      </c>
      <c r="S159" s="164">
        <v>0</v>
      </c>
      <c r="T159" s="165">
        <f t="shared" si="13"/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66" t="s">
        <v>123</v>
      </c>
      <c r="AT159" s="166" t="s">
        <v>119</v>
      </c>
      <c r="AU159" s="166" t="s">
        <v>124</v>
      </c>
      <c r="AY159" s="14" t="s">
        <v>116</v>
      </c>
      <c r="BE159" s="167">
        <f t="shared" si="14"/>
        <v>0</v>
      </c>
      <c r="BF159" s="167">
        <f t="shared" si="15"/>
        <v>0</v>
      </c>
      <c r="BG159" s="167">
        <f t="shared" si="16"/>
        <v>0</v>
      </c>
      <c r="BH159" s="167">
        <f t="shared" si="17"/>
        <v>0</v>
      </c>
      <c r="BI159" s="167">
        <f t="shared" si="18"/>
        <v>0</v>
      </c>
      <c r="BJ159" s="14" t="s">
        <v>124</v>
      </c>
      <c r="BK159" s="168">
        <f t="shared" si="19"/>
        <v>0</v>
      </c>
      <c r="BL159" s="14" t="s">
        <v>123</v>
      </c>
      <c r="BM159" s="166" t="s">
        <v>213</v>
      </c>
    </row>
    <row r="160" spans="1:65" s="2" customFormat="1" ht="24" customHeight="1">
      <c r="A160" s="29"/>
      <c r="B160" s="154"/>
      <c r="C160" s="155" t="s">
        <v>214</v>
      </c>
      <c r="D160" s="155" t="s">
        <v>119</v>
      </c>
      <c r="E160" s="156" t="s">
        <v>215</v>
      </c>
      <c r="F160" s="157" t="s">
        <v>216</v>
      </c>
      <c r="G160" s="158" t="s">
        <v>198</v>
      </c>
      <c r="H160" s="159">
        <v>19.786999999999999</v>
      </c>
      <c r="I160" s="160"/>
      <c r="J160" s="159">
        <f t="shared" si="10"/>
        <v>0</v>
      </c>
      <c r="K160" s="161"/>
      <c r="L160" s="30"/>
      <c r="M160" s="162" t="s">
        <v>1</v>
      </c>
      <c r="N160" s="163" t="s">
        <v>37</v>
      </c>
      <c r="O160" s="55"/>
      <c r="P160" s="164">
        <f t="shared" si="11"/>
        <v>0</v>
      </c>
      <c r="Q160" s="164">
        <v>0</v>
      </c>
      <c r="R160" s="164">
        <f t="shared" si="12"/>
        <v>0</v>
      </c>
      <c r="S160" s="164">
        <v>0</v>
      </c>
      <c r="T160" s="165">
        <f t="shared" si="13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66" t="s">
        <v>123</v>
      </c>
      <c r="AT160" s="166" t="s">
        <v>119</v>
      </c>
      <c r="AU160" s="166" t="s">
        <v>124</v>
      </c>
      <c r="AY160" s="14" t="s">
        <v>116</v>
      </c>
      <c r="BE160" s="167">
        <f t="shared" si="14"/>
        <v>0</v>
      </c>
      <c r="BF160" s="167">
        <f t="shared" si="15"/>
        <v>0</v>
      </c>
      <c r="BG160" s="167">
        <f t="shared" si="16"/>
        <v>0</v>
      </c>
      <c r="BH160" s="167">
        <f t="shared" si="17"/>
        <v>0</v>
      </c>
      <c r="BI160" s="167">
        <f t="shared" si="18"/>
        <v>0</v>
      </c>
      <c r="BJ160" s="14" t="s">
        <v>124</v>
      </c>
      <c r="BK160" s="168">
        <f t="shared" si="19"/>
        <v>0</v>
      </c>
      <c r="BL160" s="14" t="s">
        <v>123</v>
      </c>
      <c r="BM160" s="166" t="s">
        <v>217</v>
      </c>
    </row>
    <row r="161" spans="1:65" s="12" customFormat="1" ht="22.9" customHeight="1">
      <c r="B161" s="141"/>
      <c r="D161" s="142" t="s">
        <v>70</v>
      </c>
      <c r="E161" s="152" t="s">
        <v>218</v>
      </c>
      <c r="F161" s="152" t="s">
        <v>219</v>
      </c>
      <c r="I161" s="144"/>
      <c r="J161" s="153">
        <f>BK161</f>
        <v>0</v>
      </c>
      <c r="L161" s="141"/>
      <c r="M161" s="146"/>
      <c r="N161" s="147"/>
      <c r="O161" s="147"/>
      <c r="P161" s="148">
        <f>P162</f>
        <v>0</v>
      </c>
      <c r="Q161" s="147"/>
      <c r="R161" s="148">
        <f>R162</f>
        <v>0</v>
      </c>
      <c r="S161" s="147"/>
      <c r="T161" s="149">
        <f>T162</f>
        <v>0</v>
      </c>
      <c r="AR161" s="142" t="s">
        <v>76</v>
      </c>
      <c r="AT161" s="150" t="s">
        <v>70</v>
      </c>
      <c r="AU161" s="150" t="s">
        <v>76</v>
      </c>
      <c r="AY161" s="142" t="s">
        <v>116</v>
      </c>
      <c r="BK161" s="151">
        <f>BK162</f>
        <v>0</v>
      </c>
    </row>
    <row r="162" spans="1:65" s="2" customFormat="1" ht="24" customHeight="1">
      <c r="A162" s="29"/>
      <c r="B162" s="154"/>
      <c r="C162" s="155" t="s">
        <v>168</v>
      </c>
      <c r="D162" s="155" t="s">
        <v>119</v>
      </c>
      <c r="E162" s="156" t="s">
        <v>220</v>
      </c>
      <c r="F162" s="157" t="s">
        <v>221</v>
      </c>
      <c r="G162" s="158" t="s">
        <v>198</v>
      </c>
      <c r="H162" s="159">
        <v>5.4480000000000004</v>
      </c>
      <c r="I162" s="160"/>
      <c r="J162" s="159">
        <f>ROUND(I162*H162,3)</f>
        <v>0</v>
      </c>
      <c r="K162" s="161"/>
      <c r="L162" s="30"/>
      <c r="M162" s="162" t="s">
        <v>1</v>
      </c>
      <c r="N162" s="163" t="s">
        <v>37</v>
      </c>
      <c r="O162" s="55"/>
      <c r="P162" s="164">
        <f>O162*H162</f>
        <v>0</v>
      </c>
      <c r="Q162" s="164">
        <v>0</v>
      </c>
      <c r="R162" s="164">
        <f>Q162*H162</f>
        <v>0</v>
      </c>
      <c r="S162" s="164">
        <v>0</v>
      </c>
      <c r="T162" s="165">
        <f>S162*H162</f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66" t="s">
        <v>123</v>
      </c>
      <c r="AT162" s="166" t="s">
        <v>119</v>
      </c>
      <c r="AU162" s="166" t="s">
        <v>124</v>
      </c>
      <c r="AY162" s="14" t="s">
        <v>116</v>
      </c>
      <c r="BE162" s="167">
        <f>IF(N162="základná",J162,0)</f>
        <v>0</v>
      </c>
      <c r="BF162" s="167">
        <f>IF(N162="znížená",J162,0)</f>
        <v>0</v>
      </c>
      <c r="BG162" s="167">
        <f>IF(N162="zákl. prenesená",J162,0)</f>
        <v>0</v>
      </c>
      <c r="BH162" s="167">
        <f>IF(N162="zníž. prenesená",J162,0)</f>
        <v>0</v>
      </c>
      <c r="BI162" s="167">
        <f>IF(N162="nulová",J162,0)</f>
        <v>0</v>
      </c>
      <c r="BJ162" s="14" t="s">
        <v>124</v>
      </c>
      <c r="BK162" s="168">
        <f>ROUND(I162*H162,3)</f>
        <v>0</v>
      </c>
      <c r="BL162" s="14" t="s">
        <v>123</v>
      </c>
      <c r="BM162" s="166" t="s">
        <v>222</v>
      </c>
    </row>
    <row r="163" spans="1:65" s="12" customFormat="1" ht="25.9" customHeight="1">
      <c r="B163" s="141"/>
      <c r="D163" s="142" t="s">
        <v>70</v>
      </c>
      <c r="E163" s="143" t="s">
        <v>223</v>
      </c>
      <c r="F163" s="143" t="s">
        <v>224</v>
      </c>
      <c r="I163" s="144"/>
      <c r="J163" s="145">
        <f>BK163</f>
        <v>0</v>
      </c>
      <c r="L163" s="141"/>
      <c r="M163" s="146"/>
      <c r="N163" s="147"/>
      <c r="O163" s="147"/>
      <c r="P163" s="148">
        <f>P164+P168+P175+P182+P186+P190</f>
        <v>0</v>
      </c>
      <c r="Q163" s="147"/>
      <c r="R163" s="148">
        <f>R164+R168+R175+R182+R186+R190</f>
        <v>0</v>
      </c>
      <c r="S163" s="147"/>
      <c r="T163" s="149">
        <f>T164+T168+T175+T182+T186+T190</f>
        <v>0</v>
      </c>
      <c r="AR163" s="142" t="s">
        <v>124</v>
      </c>
      <c r="AT163" s="150" t="s">
        <v>70</v>
      </c>
      <c r="AU163" s="150" t="s">
        <v>71</v>
      </c>
      <c r="AY163" s="142" t="s">
        <v>116</v>
      </c>
      <c r="BK163" s="151">
        <f>BK164+BK168+BK175+BK182+BK186+BK190</f>
        <v>0</v>
      </c>
    </row>
    <row r="164" spans="1:65" s="12" customFormat="1" ht="22.9" customHeight="1">
      <c r="B164" s="141"/>
      <c r="D164" s="142" t="s">
        <v>70</v>
      </c>
      <c r="E164" s="152" t="s">
        <v>225</v>
      </c>
      <c r="F164" s="152" t="s">
        <v>226</v>
      </c>
      <c r="I164" s="144"/>
      <c r="J164" s="153">
        <f>BK164</f>
        <v>0</v>
      </c>
      <c r="L164" s="141"/>
      <c r="M164" s="146"/>
      <c r="N164" s="147"/>
      <c r="O164" s="147"/>
      <c r="P164" s="148">
        <f>SUM(P165:P167)</f>
        <v>0</v>
      </c>
      <c r="Q164" s="147"/>
      <c r="R164" s="148">
        <f>SUM(R165:R167)</f>
        <v>0</v>
      </c>
      <c r="S164" s="147"/>
      <c r="T164" s="149">
        <f>SUM(T165:T167)</f>
        <v>0</v>
      </c>
      <c r="AR164" s="142" t="s">
        <v>124</v>
      </c>
      <c r="AT164" s="150" t="s">
        <v>70</v>
      </c>
      <c r="AU164" s="150" t="s">
        <v>76</v>
      </c>
      <c r="AY164" s="142" t="s">
        <v>116</v>
      </c>
      <c r="BK164" s="151">
        <f>SUM(BK165:BK167)</f>
        <v>0</v>
      </c>
    </row>
    <row r="165" spans="1:65" s="2" customFormat="1" ht="24" customHeight="1">
      <c r="A165" s="29"/>
      <c r="B165" s="154"/>
      <c r="C165" s="155" t="s">
        <v>227</v>
      </c>
      <c r="D165" s="155" t="s">
        <v>119</v>
      </c>
      <c r="E165" s="156" t="s">
        <v>228</v>
      </c>
      <c r="F165" s="157" t="s">
        <v>229</v>
      </c>
      <c r="G165" s="158" t="s">
        <v>122</v>
      </c>
      <c r="H165" s="159">
        <v>71.290000000000006</v>
      </c>
      <c r="I165" s="160"/>
      <c r="J165" s="159">
        <f>ROUND(I165*H165,3)</f>
        <v>0</v>
      </c>
      <c r="K165" s="161"/>
      <c r="L165" s="30"/>
      <c r="M165" s="162" t="s">
        <v>1</v>
      </c>
      <c r="N165" s="163" t="s">
        <v>37</v>
      </c>
      <c r="O165" s="55"/>
      <c r="P165" s="164">
        <f>O165*H165</f>
        <v>0</v>
      </c>
      <c r="Q165" s="164">
        <v>0</v>
      </c>
      <c r="R165" s="164">
        <f>Q165*H165</f>
        <v>0</v>
      </c>
      <c r="S165" s="164">
        <v>0</v>
      </c>
      <c r="T165" s="165">
        <f>S165*H165</f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66" t="s">
        <v>146</v>
      </c>
      <c r="AT165" s="166" t="s">
        <v>119</v>
      </c>
      <c r="AU165" s="166" t="s">
        <v>124</v>
      </c>
      <c r="AY165" s="14" t="s">
        <v>116</v>
      </c>
      <c r="BE165" s="167">
        <f>IF(N165="základná",J165,0)</f>
        <v>0</v>
      </c>
      <c r="BF165" s="167">
        <f>IF(N165="znížená",J165,0)</f>
        <v>0</v>
      </c>
      <c r="BG165" s="167">
        <f>IF(N165="zákl. prenesená",J165,0)</f>
        <v>0</v>
      </c>
      <c r="BH165" s="167">
        <f>IF(N165="zníž. prenesená",J165,0)</f>
        <v>0</v>
      </c>
      <c r="BI165" s="167">
        <f>IF(N165="nulová",J165,0)</f>
        <v>0</v>
      </c>
      <c r="BJ165" s="14" t="s">
        <v>124</v>
      </c>
      <c r="BK165" s="168">
        <f>ROUND(I165*H165,3)</f>
        <v>0</v>
      </c>
      <c r="BL165" s="14" t="s">
        <v>146</v>
      </c>
      <c r="BM165" s="166" t="s">
        <v>230</v>
      </c>
    </row>
    <row r="166" spans="1:65" s="2" customFormat="1" ht="24" customHeight="1">
      <c r="A166" s="29"/>
      <c r="B166" s="154"/>
      <c r="C166" s="155" t="s">
        <v>172</v>
      </c>
      <c r="D166" s="155" t="s">
        <v>119</v>
      </c>
      <c r="E166" s="156" t="s">
        <v>231</v>
      </c>
      <c r="F166" s="157" t="s">
        <v>232</v>
      </c>
      <c r="G166" s="158" t="s">
        <v>122</v>
      </c>
      <c r="H166" s="159">
        <v>82.481999999999999</v>
      </c>
      <c r="I166" s="160"/>
      <c r="J166" s="159">
        <f>ROUND(I166*H166,3)</f>
        <v>0</v>
      </c>
      <c r="K166" s="161"/>
      <c r="L166" s="30"/>
      <c r="M166" s="162" t="s">
        <v>1</v>
      </c>
      <c r="N166" s="163" t="s">
        <v>37</v>
      </c>
      <c r="O166" s="55"/>
      <c r="P166" s="164">
        <f>O166*H166</f>
        <v>0</v>
      </c>
      <c r="Q166" s="164">
        <v>0</v>
      </c>
      <c r="R166" s="164">
        <f>Q166*H166</f>
        <v>0</v>
      </c>
      <c r="S166" s="164">
        <v>0</v>
      </c>
      <c r="T166" s="165">
        <f>S166*H166</f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66" t="s">
        <v>146</v>
      </c>
      <c r="AT166" s="166" t="s">
        <v>119</v>
      </c>
      <c r="AU166" s="166" t="s">
        <v>124</v>
      </c>
      <c r="AY166" s="14" t="s">
        <v>116</v>
      </c>
      <c r="BE166" s="167">
        <f>IF(N166="základná",J166,0)</f>
        <v>0</v>
      </c>
      <c r="BF166" s="167">
        <f>IF(N166="znížená",J166,0)</f>
        <v>0</v>
      </c>
      <c r="BG166" s="167">
        <f>IF(N166="zákl. prenesená",J166,0)</f>
        <v>0</v>
      </c>
      <c r="BH166" s="167">
        <f>IF(N166="zníž. prenesená",J166,0)</f>
        <v>0</v>
      </c>
      <c r="BI166" s="167">
        <f>IF(N166="nulová",J166,0)</f>
        <v>0</v>
      </c>
      <c r="BJ166" s="14" t="s">
        <v>124</v>
      </c>
      <c r="BK166" s="168">
        <f>ROUND(I166*H166,3)</f>
        <v>0</v>
      </c>
      <c r="BL166" s="14" t="s">
        <v>146</v>
      </c>
      <c r="BM166" s="166" t="s">
        <v>233</v>
      </c>
    </row>
    <row r="167" spans="1:65" s="2" customFormat="1" ht="24" customHeight="1">
      <c r="A167" s="29"/>
      <c r="B167" s="154"/>
      <c r="C167" s="155" t="s">
        <v>234</v>
      </c>
      <c r="D167" s="155" t="s">
        <v>119</v>
      </c>
      <c r="E167" s="156" t="s">
        <v>235</v>
      </c>
      <c r="F167" s="157" t="s">
        <v>236</v>
      </c>
      <c r="G167" s="158" t="s">
        <v>237</v>
      </c>
      <c r="H167" s="160"/>
      <c r="I167" s="160"/>
      <c r="J167" s="159">
        <f>ROUND(I167*H167,3)</f>
        <v>0</v>
      </c>
      <c r="K167" s="161"/>
      <c r="L167" s="30"/>
      <c r="M167" s="162" t="s">
        <v>1</v>
      </c>
      <c r="N167" s="163" t="s">
        <v>37</v>
      </c>
      <c r="O167" s="55"/>
      <c r="P167" s="164">
        <f>O167*H167</f>
        <v>0</v>
      </c>
      <c r="Q167" s="164">
        <v>0</v>
      </c>
      <c r="R167" s="164">
        <f>Q167*H167</f>
        <v>0</v>
      </c>
      <c r="S167" s="164">
        <v>0</v>
      </c>
      <c r="T167" s="165">
        <f>S167*H167</f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66" t="s">
        <v>146</v>
      </c>
      <c r="AT167" s="166" t="s">
        <v>119</v>
      </c>
      <c r="AU167" s="166" t="s">
        <v>124</v>
      </c>
      <c r="AY167" s="14" t="s">
        <v>116</v>
      </c>
      <c r="BE167" s="167">
        <f>IF(N167="základná",J167,0)</f>
        <v>0</v>
      </c>
      <c r="BF167" s="167">
        <f>IF(N167="znížená",J167,0)</f>
        <v>0</v>
      </c>
      <c r="BG167" s="167">
        <f>IF(N167="zákl. prenesená",J167,0)</f>
        <v>0</v>
      </c>
      <c r="BH167" s="167">
        <f>IF(N167="zníž. prenesená",J167,0)</f>
        <v>0</v>
      </c>
      <c r="BI167" s="167">
        <f>IF(N167="nulová",J167,0)</f>
        <v>0</v>
      </c>
      <c r="BJ167" s="14" t="s">
        <v>124</v>
      </c>
      <c r="BK167" s="168">
        <f>ROUND(I167*H167,3)</f>
        <v>0</v>
      </c>
      <c r="BL167" s="14" t="s">
        <v>146</v>
      </c>
      <c r="BM167" s="166" t="s">
        <v>238</v>
      </c>
    </row>
    <row r="168" spans="1:65" s="12" customFormat="1" ht="22.9" customHeight="1">
      <c r="B168" s="141"/>
      <c r="D168" s="142" t="s">
        <v>70</v>
      </c>
      <c r="E168" s="152" t="s">
        <v>239</v>
      </c>
      <c r="F168" s="152" t="s">
        <v>240</v>
      </c>
      <c r="I168" s="144"/>
      <c r="J168" s="153">
        <f>BK168</f>
        <v>0</v>
      </c>
      <c r="L168" s="141"/>
      <c r="M168" s="146"/>
      <c r="N168" s="147"/>
      <c r="O168" s="147"/>
      <c r="P168" s="148">
        <f>SUM(P169:P174)</f>
        <v>0</v>
      </c>
      <c r="Q168" s="147"/>
      <c r="R168" s="148">
        <f>SUM(R169:R174)</f>
        <v>0</v>
      </c>
      <c r="S168" s="147"/>
      <c r="T168" s="149">
        <f>SUM(T169:T174)</f>
        <v>0</v>
      </c>
      <c r="AR168" s="142" t="s">
        <v>124</v>
      </c>
      <c r="AT168" s="150" t="s">
        <v>70</v>
      </c>
      <c r="AU168" s="150" t="s">
        <v>76</v>
      </c>
      <c r="AY168" s="142" t="s">
        <v>116</v>
      </c>
      <c r="BK168" s="151">
        <f>SUM(BK169:BK174)</f>
        <v>0</v>
      </c>
    </row>
    <row r="169" spans="1:65" s="2" customFormat="1" ht="36" customHeight="1">
      <c r="A169" s="29"/>
      <c r="B169" s="154"/>
      <c r="C169" s="155" t="s">
        <v>176</v>
      </c>
      <c r="D169" s="155" t="s">
        <v>119</v>
      </c>
      <c r="E169" s="156" t="s">
        <v>241</v>
      </c>
      <c r="F169" s="157" t="s">
        <v>242</v>
      </c>
      <c r="G169" s="158" t="s">
        <v>122</v>
      </c>
      <c r="H169" s="159">
        <v>11.634</v>
      </c>
      <c r="I169" s="160"/>
      <c r="J169" s="159">
        <f t="shared" ref="J169:J174" si="20">ROUND(I169*H169,3)</f>
        <v>0</v>
      </c>
      <c r="K169" s="161"/>
      <c r="L169" s="30"/>
      <c r="M169" s="162" t="s">
        <v>1</v>
      </c>
      <c r="N169" s="163" t="s">
        <v>37</v>
      </c>
      <c r="O169" s="55"/>
      <c r="P169" s="164">
        <f t="shared" ref="P169:P174" si="21">O169*H169</f>
        <v>0</v>
      </c>
      <c r="Q169" s="164">
        <v>0</v>
      </c>
      <c r="R169" s="164">
        <f t="shared" ref="R169:R174" si="22">Q169*H169</f>
        <v>0</v>
      </c>
      <c r="S169" s="164">
        <v>0</v>
      </c>
      <c r="T169" s="165">
        <f t="shared" ref="T169:T174" si="23">S169*H169</f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66" t="s">
        <v>146</v>
      </c>
      <c r="AT169" s="166" t="s">
        <v>119</v>
      </c>
      <c r="AU169" s="166" t="s">
        <v>124</v>
      </c>
      <c r="AY169" s="14" t="s">
        <v>116</v>
      </c>
      <c r="BE169" s="167">
        <f t="shared" ref="BE169:BE174" si="24">IF(N169="základná",J169,0)</f>
        <v>0</v>
      </c>
      <c r="BF169" s="167">
        <f t="shared" ref="BF169:BF174" si="25">IF(N169="znížená",J169,0)</f>
        <v>0</v>
      </c>
      <c r="BG169" s="167">
        <f t="shared" ref="BG169:BG174" si="26">IF(N169="zákl. prenesená",J169,0)</f>
        <v>0</v>
      </c>
      <c r="BH169" s="167">
        <f t="shared" ref="BH169:BH174" si="27">IF(N169="zníž. prenesená",J169,0)</f>
        <v>0</v>
      </c>
      <c r="BI169" s="167">
        <f t="shared" ref="BI169:BI174" si="28">IF(N169="nulová",J169,0)</f>
        <v>0</v>
      </c>
      <c r="BJ169" s="14" t="s">
        <v>124</v>
      </c>
      <c r="BK169" s="168">
        <f t="shared" ref="BK169:BK174" si="29">ROUND(I169*H169,3)</f>
        <v>0</v>
      </c>
      <c r="BL169" s="14" t="s">
        <v>146</v>
      </c>
      <c r="BM169" s="166" t="s">
        <v>243</v>
      </c>
    </row>
    <row r="170" spans="1:65" s="2" customFormat="1" ht="36" customHeight="1">
      <c r="A170" s="29"/>
      <c r="B170" s="154"/>
      <c r="C170" s="155" t="s">
        <v>244</v>
      </c>
      <c r="D170" s="155" t="s">
        <v>119</v>
      </c>
      <c r="E170" s="156" t="s">
        <v>245</v>
      </c>
      <c r="F170" s="157" t="s">
        <v>246</v>
      </c>
      <c r="G170" s="158" t="s">
        <v>122</v>
      </c>
      <c r="H170" s="159">
        <v>16.283999999999999</v>
      </c>
      <c r="I170" s="160"/>
      <c r="J170" s="159">
        <f t="shared" si="20"/>
        <v>0</v>
      </c>
      <c r="K170" s="161"/>
      <c r="L170" s="30"/>
      <c r="M170" s="162" t="s">
        <v>1</v>
      </c>
      <c r="N170" s="163" t="s">
        <v>37</v>
      </c>
      <c r="O170" s="55"/>
      <c r="P170" s="164">
        <f t="shared" si="21"/>
        <v>0</v>
      </c>
      <c r="Q170" s="164">
        <v>0</v>
      </c>
      <c r="R170" s="164">
        <f t="shared" si="22"/>
        <v>0</v>
      </c>
      <c r="S170" s="164">
        <v>0</v>
      </c>
      <c r="T170" s="165">
        <f t="shared" si="23"/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66" t="s">
        <v>146</v>
      </c>
      <c r="AT170" s="166" t="s">
        <v>119</v>
      </c>
      <c r="AU170" s="166" t="s">
        <v>124</v>
      </c>
      <c r="AY170" s="14" t="s">
        <v>116</v>
      </c>
      <c r="BE170" s="167">
        <f t="shared" si="24"/>
        <v>0</v>
      </c>
      <c r="BF170" s="167">
        <f t="shared" si="25"/>
        <v>0</v>
      </c>
      <c r="BG170" s="167">
        <f t="shared" si="26"/>
        <v>0</v>
      </c>
      <c r="BH170" s="167">
        <f t="shared" si="27"/>
        <v>0</v>
      </c>
      <c r="BI170" s="167">
        <f t="shared" si="28"/>
        <v>0</v>
      </c>
      <c r="BJ170" s="14" t="s">
        <v>124</v>
      </c>
      <c r="BK170" s="168">
        <f t="shared" si="29"/>
        <v>0</v>
      </c>
      <c r="BL170" s="14" t="s">
        <v>146</v>
      </c>
      <c r="BM170" s="166" t="s">
        <v>247</v>
      </c>
    </row>
    <row r="171" spans="1:65" s="2" customFormat="1" ht="36" customHeight="1">
      <c r="A171" s="29"/>
      <c r="B171" s="154"/>
      <c r="C171" s="155" t="s">
        <v>180</v>
      </c>
      <c r="D171" s="155" t="s">
        <v>119</v>
      </c>
      <c r="E171" s="156" t="s">
        <v>248</v>
      </c>
      <c r="F171" s="157" t="s">
        <v>249</v>
      </c>
      <c r="G171" s="158" t="s">
        <v>122</v>
      </c>
      <c r="H171" s="159">
        <v>2.11</v>
      </c>
      <c r="I171" s="160"/>
      <c r="J171" s="159">
        <f t="shared" si="20"/>
        <v>0</v>
      </c>
      <c r="K171" s="161"/>
      <c r="L171" s="30"/>
      <c r="M171" s="162" t="s">
        <v>1</v>
      </c>
      <c r="N171" s="163" t="s">
        <v>37</v>
      </c>
      <c r="O171" s="55"/>
      <c r="P171" s="164">
        <f t="shared" si="21"/>
        <v>0</v>
      </c>
      <c r="Q171" s="164">
        <v>0</v>
      </c>
      <c r="R171" s="164">
        <f t="shared" si="22"/>
        <v>0</v>
      </c>
      <c r="S171" s="164">
        <v>0</v>
      </c>
      <c r="T171" s="165">
        <f t="shared" si="23"/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66" t="s">
        <v>146</v>
      </c>
      <c r="AT171" s="166" t="s">
        <v>119</v>
      </c>
      <c r="AU171" s="166" t="s">
        <v>124</v>
      </c>
      <c r="AY171" s="14" t="s">
        <v>116</v>
      </c>
      <c r="BE171" s="167">
        <f t="shared" si="24"/>
        <v>0</v>
      </c>
      <c r="BF171" s="167">
        <f t="shared" si="25"/>
        <v>0</v>
      </c>
      <c r="BG171" s="167">
        <f t="shared" si="26"/>
        <v>0</v>
      </c>
      <c r="BH171" s="167">
        <f t="shared" si="27"/>
        <v>0</v>
      </c>
      <c r="BI171" s="167">
        <f t="shared" si="28"/>
        <v>0</v>
      </c>
      <c r="BJ171" s="14" t="s">
        <v>124</v>
      </c>
      <c r="BK171" s="168">
        <f t="shared" si="29"/>
        <v>0</v>
      </c>
      <c r="BL171" s="14" t="s">
        <v>146</v>
      </c>
      <c r="BM171" s="166" t="s">
        <v>250</v>
      </c>
    </row>
    <row r="172" spans="1:65" s="2" customFormat="1" ht="24" customHeight="1">
      <c r="A172" s="29"/>
      <c r="B172" s="154"/>
      <c r="C172" s="155" t="s">
        <v>251</v>
      </c>
      <c r="D172" s="155" t="s">
        <v>119</v>
      </c>
      <c r="E172" s="156" t="s">
        <v>252</v>
      </c>
      <c r="F172" s="157" t="s">
        <v>253</v>
      </c>
      <c r="G172" s="158" t="s">
        <v>175</v>
      </c>
      <c r="H172" s="159">
        <v>3</v>
      </c>
      <c r="I172" s="160"/>
      <c r="J172" s="159">
        <f t="shared" si="20"/>
        <v>0</v>
      </c>
      <c r="K172" s="161"/>
      <c r="L172" s="30"/>
      <c r="M172" s="162" t="s">
        <v>1</v>
      </c>
      <c r="N172" s="163" t="s">
        <v>37</v>
      </c>
      <c r="O172" s="55"/>
      <c r="P172" s="164">
        <f t="shared" si="21"/>
        <v>0</v>
      </c>
      <c r="Q172" s="164">
        <v>0</v>
      </c>
      <c r="R172" s="164">
        <f t="shared" si="22"/>
        <v>0</v>
      </c>
      <c r="S172" s="164">
        <v>0</v>
      </c>
      <c r="T172" s="165">
        <f t="shared" si="23"/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66" t="s">
        <v>146</v>
      </c>
      <c r="AT172" s="166" t="s">
        <v>119</v>
      </c>
      <c r="AU172" s="166" t="s">
        <v>124</v>
      </c>
      <c r="AY172" s="14" t="s">
        <v>116</v>
      </c>
      <c r="BE172" s="167">
        <f t="shared" si="24"/>
        <v>0</v>
      </c>
      <c r="BF172" s="167">
        <f t="shared" si="25"/>
        <v>0</v>
      </c>
      <c r="BG172" s="167">
        <f t="shared" si="26"/>
        <v>0</v>
      </c>
      <c r="BH172" s="167">
        <f t="shared" si="27"/>
        <v>0</v>
      </c>
      <c r="BI172" s="167">
        <f t="shared" si="28"/>
        <v>0</v>
      </c>
      <c r="BJ172" s="14" t="s">
        <v>124</v>
      </c>
      <c r="BK172" s="168">
        <f t="shared" si="29"/>
        <v>0</v>
      </c>
      <c r="BL172" s="14" t="s">
        <v>146</v>
      </c>
      <c r="BM172" s="166" t="s">
        <v>254</v>
      </c>
    </row>
    <row r="173" spans="1:65" s="2" customFormat="1" ht="16.5" customHeight="1">
      <c r="A173" s="29"/>
      <c r="B173" s="154"/>
      <c r="C173" s="169" t="s">
        <v>184</v>
      </c>
      <c r="D173" s="169" t="s">
        <v>255</v>
      </c>
      <c r="E173" s="170" t="s">
        <v>256</v>
      </c>
      <c r="F173" s="171" t="s">
        <v>257</v>
      </c>
      <c r="G173" s="172" t="s">
        <v>175</v>
      </c>
      <c r="H173" s="173">
        <v>3</v>
      </c>
      <c r="I173" s="174"/>
      <c r="J173" s="173">
        <f t="shared" si="20"/>
        <v>0</v>
      </c>
      <c r="K173" s="175"/>
      <c r="L173" s="176"/>
      <c r="M173" s="177" t="s">
        <v>1</v>
      </c>
      <c r="N173" s="178" t="s">
        <v>37</v>
      </c>
      <c r="O173" s="55"/>
      <c r="P173" s="164">
        <f t="shared" si="21"/>
        <v>0</v>
      </c>
      <c r="Q173" s="164">
        <v>0</v>
      </c>
      <c r="R173" s="164">
        <f t="shared" si="22"/>
        <v>0</v>
      </c>
      <c r="S173" s="164">
        <v>0</v>
      </c>
      <c r="T173" s="165">
        <f t="shared" si="23"/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66" t="s">
        <v>176</v>
      </c>
      <c r="AT173" s="166" t="s">
        <v>255</v>
      </c>
      <c r="AU173" s="166" t="s">
        <v>124</v>
      </c>
      <c r="AY173" s="14" t="s">
        <v>116</v>
      </c>
      <c r="BE173" s="167">
        <f t="shared" si="24"/>
        <v>0</v>
      </c>
      <c r="BF173" s="167">
        <f t="shared" si="25"/>
        <v>0</v>
      </c>
      <c r="BG173" s="167">
        <f t="shared" si="26"/>
        <v>0</v>
      </c>
      <c r="BH173" s="167">
        <f t="shared" si="27"/>
        <v>0</v>
      </c>
      <c r="BI173" s="167">
        <f t="shared" si="28"/>
        <v>0</v>
      </c>
      <c r="BJ173" s="14" t="s">
        <v>124</v>
      </c>
      <c r="BK173" s="168">
        <f t="shared" si="29"/>
        <v>0</v>
      </c>
      <c r="BL173" s="14" t="s">
        <v>146</v>
      </c>
      <c r="BM173" s="166" t="s">
        <v>258</v>
      </c>
    </row>
    <row r="174" spans="1:65" s="2" customFormat="1" ht="24" customHeight="1">
      <c r="A174" s="29"/>
      <c r="B174" s="154"/>
      <c r="C174" s="155" t="s">
        <v>259</v>
      </c>
      <c r="D174" s="155" t="s">
        <v>119</v>
      </c>
      <c r="E174" s="156" t="s">
        <v>260</v>
      </c>
      <c r="F174" s="157" t="s">
        <v>261</v>
      </c>
      <c r="G174" s="158" t="s">
        <v>237</v>
      </c>
      <c r="H174" s="160"/>
      <c r="I174" s="160"/>
      <c r="J174" s="159">
        <f t="shared" si="20"/>
        <v>0</v>
      </c>
      <c r="K174" s="161"/>
      <c r="L174" s="30"/>
      <c r="M174" s="162" t="s">
        <v>1</v>
      </c>
      <c r="N174" s="163" t="s">
        <v>37</v>
      </c>
      <c r="O174" s="55"/>
      <c r="P174" s="164">
        <f t="shared" si="21"/>
        <v>0</v>
      </c>
      <c r="Q174" s="164">
        <v>0</v>
      </c>
      <c r="R174" s="164">
        <f t="shared" si="22"/>
        <v>0</v>
      </c>
      <c r="S174" s="164">
        <v>0</v>
      </c>
      <c r="T174" s="165">
        <f t="shared" si="23"/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66" t="s">
        <v>146</v>
      </c>
      <c r="AT174" s="166" t="s">
        <v>119</v>
      </c>
      <c r="AU174" s="166" t="s">
        <v>124</v>
      </c>
      <c r="AY174" s="14" t="s">
        <v>116</v>
      </c>
      <c r="BE174" s="167">
        <f t="shared" si="24"/>
        <v>0</v>
      </c>
      <c r="BF174" s="167">
        <f t="shared" si="25"/>
        <v>0</v>
      </c>
      <c r="BG174" s="167">
        <f t="shared" si="26"/>
        <v>0</v>
      </c>
      <c r="BH174" s="167">
        <f t="shared" si="27"/>
        <v>0</v>
      </c>
      <c r="BI174" s="167">
        <f t="shared" si="28"/>
        <v>0</v>
      </c>
      <c r="BJ174" s="14" t="s">
        <v>124</v>
      </c>
      <c r="BK174" s="168">
        <f t="shared" si="29"/>
        <v>0</v>
      </c>
      <c r="BL174" s="14" t="s">
        <v>146</v>
      </c>
      <c r="BM174" s="166" t="s">
        <v>262</v>
      </c>
    </row>
    <row r="175" spans="1:65" s="12" customFormat="1" ht="22.9" customHeight="1">
      <c r="B175" s="141"/>
      <c r="D175" s="142" t="s">
        <v>70</v>
      </c>
      <c r="E175" s="152" t="s">
        <v>263</v>
      </c>
      <c r="F175" s="152" t="s">
        <v>264</v>
      </c>
      <c r="I175" s="144"/>
      <c r="J175" s="153">
        <f>BK175</f>
        <v>0</v>
      </c>
      <c r="L175" s="141"/>
      <c r="M175" s="146"/>
      <c r="N175" s="147"/>
      <c r="O175" s="147"/>
      <c r="P175" s="148">
        <f>SUM(P176:P181)</f>
        <v>0</v>
      </c>
      <c r="Q175" s="147"/>
      <c r="R175" s="148">
        <f>SUM(R176:R181)</f>
        <v>0</v>
      </c>
      <c r="S175" s="147"/>
      <c r="T175" s="149">
        <f>SUM(T176:T181)</f>
        <v>0</v>
      </c>
      <c r="AR175" s="142" t="s">
        <v>124</v>
      </c>
      <c r="AT175" s="150" t="s">
        <v>70</v>
      </c>
      <c r="AU175" s="150" t="s">
        <v>76</v>
      </c>
      <c r="AY175" s="142" t="s">
        <v>116</v>
      </c>
      <c r="BK175" s="151">
        <f>SUM(BK176:BK181)</f>
        <v>0</v>
      </c>
    </row>
    <row r="176" spans="1:65" s="2" customFormat="1" ht="16.5" customHeight="1">
      <c r="A176" s="29"/>
      <c r="B176" s="154"/>
      <c r="C176" s="155" t="s">
        <v>188</v>
      </c>
      <c r="D176" s="155" t="s">
        <v>119</v>
      </c>
      <c r="E176" s="156" t="s">
        <v>265</v>
      </c>
      <c r="F176" s="157" t="s">
        <v>266</v>
      </c>
      <c r="G176" s="158" t="s">
        <v>122</v>
      </c>
      <c r="H176" s="159">
        <v>5.9</v>
      </c>
      <c r="I176" s="160"/>
      <c r="J176" s="159">
        <f t="shared" ref="J176:J181" si="30">ROUND(I176*H176,3)</f>
        <v>0</v>
      </c>
      <c r="K176" s="161"/>
      <c r="L176" s="30"/>
      <c r="M176" s="162" t="s">
        <v>1</v>
      </c>
      <c r="N176" s="163" t="s">
        <v>37</v>
      </c>
      <c r="O176" s="55"/>
      <c r="P176" s="164">
        <f t="shared" ref="P176:P181" si="31">O176*H176</f>
        <v>0</v>
      </c>
      <c r="Q176" s="164">
        <v>0</v>
      </c>
      <c r="R176" s="164">
        <f t="shared" ref="R176:R181" si="32">Q176*H176</f>
        <v>0</v>
      </c>
      <c r="S176" s="164">
        <v>0</v>
      </c>
      <c r="T176" s="165">
        <f t="shared" ref="T176:T181" si="33">S176*H176</f>
        <v>0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66" t="s">
        <v>146</v>
      </c>
      <c r="AT176" s="166" t="s">
        <v>119</v>
      </c>
      <c r="AU176" s="166" t="s">
        <v>124</v>
      </c>
      <c r="AY176" s="14" t="s">
        <v>116</v>
      </c>
      <c r="BE176" s="167">
        <f t="shared" ref="BE176:BE181" si="34">IF(N176="základná",J176,0)</f>
        <v>0</v>
      </c>
      <c r="BF176" s="167">
        <f t="shared" ref="BF176:BF181" si="35">IF(N176="znížená",J176,0)</f>
        <v>0</v>
      </c>
      <c r="BG176" s="167">
        <f t="shared" ref="BG176:BG181" si="36">IF(N176="zákl. prenesená",J176,0)</f>
        <v>0</v>
      </c>
      <c r="BH176" s="167">
        <f t="shared" ref="BH176:BH181" si="37">IF(N176="zníž. prenesená",J176,0)</f>
        <v>0</v>
      </c>
      <c r="BI176" s="167">
        <f t="shared" ref="BI176:BI181" si="38">IF(N176="nulová",J176,0)</f>
        <v>0</v>
      </c>
      <c r="BJ176" s="14" t="s">
        <v>124</v>
      </c>
      <c r="BK176" s="168">
        <f t="shared" ref="BK176:BK181" si="39">ROUND(I176*H176,3)</f>
        <v>0</v>
      </c>
      <c r="BL176" s="14" t="s">
        <v>146</v>
      </c>
      <c r="BM176" s="166" t="s">
        <v>267</v>
      </c>
    </row>
    <row r="177" spans="1:65" s="2" customFormat="1" ht="60" customHeight="1">
      <c r="A177" s="29"/>
      <c r="B177" s="154"/>
      <c r="C177" s="155" t="s">
        <v>268</v>
      </c>
      <c r="D177" s="155" t="s">
        <v>119</v>
      </c>
      <c r="E177" s="156" t="s">
        <v>269</v>
      </c>
      <c r="F177" s="157" t="s">
        <v>270</v>
      </c>
      <c r="G177" s="158" t="s">
        <v>175</v>
      </c>
      <c r="H177" s="159">
        <v>6</v>
      </c>
      <c r="I177" s="160"/>
      <c r="J177" s="159">
        <f t="shared" si="30"/>
        <v>0</v>
      </c>
      <c r="K177" s="161"/>
      <c r="L177" s="30"/>
      <c r="M177" s="162" t="s">
        <v>1</v>
      </c>
      <c r="N177" s="163" t="s">
        <v>37</v>
      </c>
      <c r="O177" s="55"/>
      <c r="P177" s="164">
        <f t="shared" si="31"/>
        <v>0</v>
      </c>
      <c r="Q177" s="164">
        <v>0</v>
      </c>
      <c r="R177" s="164">
        <f t="shared" si="32"/>
        <v>0</v>
      </c>
      <c r="S177" s="164">
        <v>0</v>
      </c>
      <c r="T177" s="165">
        <f t="shared" si="33"/>
        <v>0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166" t="s">
        <v>146</v>
      </c>
      <c r="AT177" s="166" t="s">
        <v>119</v>
      </c>
      <c r="AU177" s="166" t="s">
        <v>124</v>
      </c>
      <c r="AY177" s="14" t="s">
        <v>116</v>
      </c>
      <c r="BE177" s="167">
        <f t="shared" si="34"/>
        <v>0</v>
      </c>
      <c r="BF177" s="167">
        <f t="shared" si="35"/>
        <v>0</v>
      </c>
      <c r="BG177" s="167">
        <f t="shared" si="36"/>
        <v>0</v>
      </c>
      <c r="BH177" s="167">
        <f t="shared" si="37"/>
        <v>0</v>
      </c>
      <c r="BI177" s="167">
        <f t="shared" si="38"/>
        <v>0</v>
      </c>
      <c r="BJ177" s="14" t="s">
        <v>124</v>
      </c>
      <c r="BK177" s="168">
        <f t="shared" si="39"/>
        <v>0</v>
      </c>
      <c r="BL177" s="14" t="s">
        <v>146</v>
      </c>
      <c r="BM177" s="166" t="s">
        <v>271</v>
      </c>
    </row>
    <row r="178" spans="1:65" s="2" customFormat="1" ht="60" customHeight="1">
      <c r="A178" s="29"/>
      <c r="B178" s="154"/>
      <c r="C178" s="155" t="s">
        <v>191</v>
      </c>
      <c r="D178" s="155" t="s">
        <v>119</v>
      </c>
      <c r="E178" s="156" t="s">
        <v>272</v>
      </c>
      <c r="F178" s="157" t="s">
        <v>273</v>
      </c>
      <c r="G178" s="158" t="s">
        <v>175</v>
      </c>
      <c r="H178" s="159">
        <v>4</v>
      </c>
      <c r="I178" s="160"/>
      <c r="J178" s="159">
        <f t="shared" si="30"/>
        <v>0</v>
      </c>
      <c r="K178" s="161"/>
      <c r="L178" s="30"/>
      <c r="M178" s="162" t="s">
        <v>1</v>
      </c>
      <c r="N178" s="163" t="s">
        <v>37</v>
      </c>
      <c r="O178" s="55"/>
      <c r="P178" s="164">
        <f t="shared" si="31"/>
        <v>0</v>
      </c>
      <c r="Q178" s="164">
        <v>0</v>
      </c>
      <c r="R178" s="164">
        <f t="shared" si="32"/>
        <v>0</v>
      </c>
      <c r="S178" s="164">
        <v>0</v>
      </c>
      <c r="T178" s="165">
        <f t="shared" si="33"/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66" t="s">
        <v>146</v>
      </c>
      <c r="AT178" s="166" t="s">
        <v>119</v>
      </c>
      <c r="AU178" s="166" t="s">
        <v>124</v>
      </c>
      <c r="AY178" s="14" t="s">
        <v>116</v>
      </c>
      <c r="BE178" s="167">
        <f t="shared" si="34"/>
        <v>0</v>
      </c>
      <c r="BF178" s="167">
        <f t="shared" si="35"/>
        <v>0</v>
      </c>
      <c r="BG178" s="167">
        <f t="shared" si="36"/>
        <v>0</v>
      </c>
      <c r="BH178" s="167">
        <f t="shared" si="37"/>
        <v>0</v>
      </c>
      <c r="BI178" s="167">
        <f t="shared" si="38"/>
        <v>0</v>
      </c>
      <c r="BJ178" s="14" t="s">
        <v>124</v>
      </c>
      <c r="BK178" s="168">
        <f t="shared" si="39"/>
        <v>0</v>
      </c>
      <c r="BL178" s="14" t="s">
        <v>146</v>
      </c>
      <c r="BM178" s="166" t="s">
        <v>274</v>
      </c>
    </row>
    <row r="179" spans="1:65" s="2" customFormat="1" ht="60" customHeight="1">
      <c r="A179" s="29"/>
      <c r="B179" s="154"/>
      <c r="C179" s="155" t="s">
        <v>275</v>
      </c>
      <c r="D179" s="155" t="s">
        <v>119</v>
      </c>
      <c r="E179" s="156" t="s">
        <v>276</v>
      </c>
      <c r="F179" s="157" t="s">
        <v>277</v>
      </c>
      <c r="G179" s="158" t="s">
        <v>175</v>
      </c>
      <c r="H179" s="159">
        <v>4</v>
      </c>
      <c r="I179" s="160"/>
      <c r="J179" s="159">
        <f t="shared" si="30"/>
        <v>0</v>
      </c>
      <c r="K179" s="161"/>
      <c r="L179" s="30"/>
      <c r="M179" s="162" t="s">
        <v>1</v>
      </c>
      <c r="N179" s="163" t="s">
        <v>37</v>
      </c>
      <c r="O179" s="55"/>
      <c r="P179" s="164">
        <f t="shared" si="31"/>
        <v>0</v>
      </c>
      <c r="Q179" s="164">
        <v>0</v>
      </c>
      <c r="R179" s="164">
        <f t="shared" si="32"/>
        <v>0</v>
      </c>
      <c r="S179" s="164">
        <v>0</v>
      </c>
      <c r="T179" s="165">
        <f t="shared" si="33"/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66" t="s">
        <v>146</v>
      </c>
      <c r="AT179" s="166" t="s">
        <v>119</v>
      </c>
      <c r="AU179" s="166" t="s">
        <v>124</v>
      </c>
      <c r="AY179" s="14" t="s">
        <v>116</v>
      </c>
      <c r="BE179" s="167">
        <f t="shared" si="34"/>
        <v>0</v>
      </c>
      <c r="BF179" s="167">
        <f t="shared" si="35"/>
        <v>0</v>
      </c>
      <c r="BG179" s="167">
        <f t="shared" si="36"/>
        <v>0</v>
      </c>
      <c r="BH179" s="167">
        <f t="shared" si="37"/>
        <v>0</v>
      </c>
      <c r="BI179" s="167">
        <f t="shared" si="38"/>
        <v>0</v>
      </c>
      <c r="BJ179" s="14" t="s">
        <v>124</v>
      </c>
      <c r="BK179" s="168">
        <f t="shared" si="39"/>
        <v>0</v>
      </c>
      <c r="BL179" s="14" t="s">
        <v>146</v>
      </c>
      <c r="BM179" s="166" t="s">
        <v>278</v>
      </c>
    </row>
    <row r="180" spans="1:65" s="2" customFormat="1" ht="60" customHeight="1">
      <c r="A180" s="29"/>
      <c r="B180" s="154"/>
      <c r="C180" s="155" t="s">
        <v>195</v>
      </c>
      <c r="D180" s="155" t="s">
        <v>119</v>
      </c>
      <c r="E180" s="156" t="s">
        <v>279</v>
      </c>
      <c r="F180" s="157" t="s">
        <v>280</v>
      </c>
      <c r="G180" s="158" t="s">
        <v>175</v>
      </c>
      <c r="H180" s="159">
        <v>6</v>
      </c>
      <c r="I180" s="160"/>
      <c r="J180" s="159">
        <f t="shared" si="30"/>
        <v>0</v>
      </c>
      <c r="K180" s="161"/>
      <c r="L180" s="30"/>
      <c r="M180" s="162" t="s">
        <v>1</v>
      </c>
      <c r="N180" s="163" t="s">
        <v>37</v>
      </c>
      <c r="O180" s="55"/>
      <c r="P180" s="164">
        <f t="shared" si="31"/>
        <v>0</v>
      </c>
      <c r="Q180" s="164">
        <v>0</v>
      </c>
      <c r="R180" s="164">
        <f t="shared" si="32"/>
        <v>0</v>
      </c>
      <c r="S180" s="164">
        <v>0</v>
      </c>
      <c r="T180" s="165">
        <f t="shared" si="33"/>
        <v>0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66" t="s">
        <v>146</v>
      </c>
      <c r="AT180" s="166" t="s">
        <v>119</v>
      </c>
      <c r="AU180" s="166" t="s">
        <v>124</v>
      </c>
      <c r="AY180" s="14" t="s">
        <v>116</v>
      </c>
      <c r="BE180" s="167">
        <f t="shared" si="34"/>
        <v>0</v>
      </c>
      <c r="BF180" s="167">
        <f t="shared" si="35"/>
        <v>0</v>
      </c>
      <c r="BG180" s="167">
        <f t="shared" si="36"/>
        <v>0</v>
      </c>
      <c r="BH180" s="167">
        <f t="shared" si="37"/>
        <v>0</v>
      </c>
      <c r="BI180" s="167">
        <f t="shared" si="38"/>
        <v>0</v>
      </c>
      <c r="BJ180" s="14" t="s">
        <v>124</v>
      </c>
      <c r="BK180" s="168">
        <f t="shared" si="39"/>
        <v>0</v>
      </c>
      <c r="BL180" s="14" t="s">
        <v>146</v>
      </c>
      <c r="BM180" s="166" t="s">
        <v>281</v>
      </c>
    </row>
    <row r="181" spans="1:65" s="2" customFormat="1" ht="24" customHeight="1">
      <c r="A181" s="29"/>
      <c r="B181" s="154"/>
      <c r="C181" s="155" t="s">
        <v>282</v>
      </c>
      <c r="D181" s="155" t="s">
        <v>119</v>
      </c>
      <c r="E181" s="156" t="s">
        <v>283</v>
      </c>
      <c r="F181" s="157" t="s">
        <v>284</v>
      </c>
      <c r="G181" s="158" t="s">
        <v>237</v>
      </c>
      <c r="H181" s="160"/>
      <c r="I181" s="160"/>
      <c r="J181" s="159">
        <f t="shared" si="30"/>
        <v>0</v>
      </c>
      <c r="K181" s="161"/>
      <c r="L181" s="30"/>
      <c r="M181" s="162" t="s">
        <v>1</v>
      </c>
      <c r="N181" s="163" t="s">
        <v>37</v>
      </c>
      <c r="O181" s="55"/>
      <c r="P181" s="164">
        <f t="shared" si="31"/>
        <v>0</v>
      </c>
      <c r="Q181" s="164">
        <v>0</v>
      </c>
      <c r="R181" s="164">
        <f t="shared" si="32"/>
        <v>0</v>
      </c>
      <c r="S181" s="164">
        <v>0</v>
      </c>
      <c r="T181" s="165">
        <f t="shared" si="33"/>
        <v>0</v>
      </c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R181" s="166" t="s">
        <v>146</v>
      </c>
      <c r="AT181" s="166" t="s">
        <v>119</v>
      </c>
      <c r="AU181" s="166" t="s">
        <v>124</v>
      </c>
      <c r="AY181" s="14" t="s">
        <v>116</v>
      </c>
      <c r="BE181" s="167">
        <f t="shared" si="34"/>
        <v>0</v>
      </c>
      <c r="BF181" s="167">
        <f t="shared" si="35"/>
        <v>0</v>
      </c>
      <c r="BG181" s="167">
        <f t="shared" si="36"/>
        <v>0</v>
      </c>
      <c r="BH181" s="167">
        <f t="shared" si="37"/>
        <v>0</v>
      </c>
      <c r="BI181" s="167">
        <f t="shared" si="38"/>
        <v>0</v>
      </c>
      <c r="BJ181" s="14" t="s">
        <v>124</v>
      </c>
      <c r="BK181" s="168">
        <f t="shared" si="39"/>
        <v>0</v>
      </c>
      <c r="BL181" s="14" t="s">
        <v>146</v>
      </c>
      <c r="BM181" s="166" t="s">
        <v>285</v>
      </c>
    </row>
    <row r="182" spans="1:65" s="12" customFormat="1" ht="22.9" customHeight="1">
      <c r="B182" s="141"/>
      <c r="D182" s="142" t="s">
        <v>70</v>
      </c>
      <c r="E182" s="152" t="s">
        <v>286</v>
      </c>
      <c r="F182" s="152" t="s">
        <v>287</v>
      </c>
      <c r="I182" s="144"/>
      <c r="J182" s="153">
        <f>BK182</f>
        <v>0</v>
      </c>
      <c r="L182" s="141"/>
      <c r="M182" s="146"/>
      <c r="N182" s="147"/>
      <c r="O182" s="147"/>
      <c r="P182" s="148">
        <f>SUM(P183:P185)</f>
        <v>0</v>
      </c>
      <c r="Q182" s="147"/>
      <c r="R182" s="148">
        <f>SUM(R183:R185)</f>
        <v>0</v>
      </c>
      <c r="S182" s="147"/>
      <c r="T182" s="149">
        <f>SUM(T183:T185)</f>
        <v>0</v>
      </c>
      <c r="AR182" s="142" t="s">
        <v>124</v>
      </c>
      <c r="AT182" s="150" t="s">
        <v>70</v>
      </c>
      <c r="AU182" s="150" t="s">
        <v>76</v>
      </c>
      <c r="AY182" s="142" t="s">
        <v>116</v>
      </c>
      <c r="BK182" s="151">
        <f>SUM(BK183:BK185)</f>
        <v>0</v>
      </c>
    </row>
    <row r="183" spans="1:65" s="2" customFormat="1" ht="24" customHeight="1">
      <c r="A183" s="29"/>
      <c r="B183" s="154"/>
      <c r="C183" s="155" t="s">
        <v>199</v>
      </c>
      <c r="D183" s="155" t="s">
        <v>119</v>
      </c>
      <c r="E183" s="156" t="s">
        <v>288</v>
      </c>
      <c r="F183" s="157" t="s">
        <v>289</v>
      </c>
      <c r="G183" s="158" t="s">
        <v>122</v>
      </c>
      <c r="H183" s="159">
        <v>71.290000000000006</v>
      </c>
      <c r="I183" s="160"/>
      <c r="J183" s="159">
        <f>ROUND(I183*H183,3)</f>
        <v>0</v>
      </c>
      <c r="K183" s="161"/>
      <c r="L183" s="30"/>
      <c r="M183" s="162" t="s">
        <v>1</v>
      </c>
      <c r="N183" s="163" t="s">
        <v>37</v>
      </c>
      <c r="O183" s="55"/>
      <c r="P183" s="164">
        <f>O183*H183</f>
        <v>0</v>
      </c>
      <c r="Q183" s="164">
        <v>0</v>
      </c>
      <c r="R183" s="164">
        <f>Q183*H183</f>
        <v>0</v>
      </c>
      <c r="S183" s="164">
        <v>0</v>
      </c>
      <c r="T183" s="165">
        <f>S183*H183</f>
        <v>0</v>
      </c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R183" s="166" t="s">
        <v>146</v>
      </c>
      <c r="AT183" s="166" t="s">
        <v>119</v>
      </c>
      <c r="AU183" s="166" t="s">
        <v>124</v>
      </c>
      <c r="AY183" s="14" t="s">
        <v>116</v>
      </c>
      <c r="BE183" s="167">
        <f>IF(N183="základná",J183,0)</f>
        <v>0</v>
      </c>
      <c r="BF183" s="167">
        <f>IF(N183="znížená",J183,0)</f>
        <v>0</v>
      </c>
      <c r="BG183" s="167">
        <f>IF(N183="zákl. prenesená",J183,0)</f>
        <v>0</v>
      </c>
      <c r="BH183" s="167">
        <f>IF(N183="zníž. prenesená",J183,0)</f>
        <v>0</v>
      </c>
      <c r="BI183" s="167">
        <f>IF(N183="nulová",J183,0)</f>
        <v>0</v>
      </c>
      <c r="BJ183" s="14" t="s">
        <v>124</v>
      </c>
      <c r="BK183" s="168">
        <f>ROUND(I183*H183,3)</f>
        <v>0</v>
      </c>
      <c r="BL183" s="14" t="s">
        <v>146</v>
      </c>
      <c r="BM183" s="166" t="s">
        <v>290</v>
      </c>
    </row>
    <row r="184" spans="1:65" s="2" customFormat="1" ht="16.5" customHeight="1">
      <c r="A184" s="29"/>
      <c r="B184" s="154"/>
      <c r="C184" s="169" t="s">
        <v>291</v>
      </c>
      <c r="D184" s="169" t="s">
        <v>255</v>
      </c>
      <c r="E184" s="170" t="s">
        <v>292</v>
      </c>
      <c r="F184" s="171" t="s">
        <v>293</v>
      </c>
      <c r="G184" s="172" t="s">
        <v>122</v>
      </c>
      <c r="H184" s="173">
        <v>72.715999999999994</v>
      </c>
      <c r="I184" s="174"/>
      <c r="J184" s="173">
        <f>ROUND(I184*H184,3)</f>
        <v>0</v>
      </c>
      <c r="K184" s="175"/>
      <c r="L184" s="176"/>
      <c r="M184" s="177" t="s">
        <v>1</v>
      </c>
      <c r="N184" s="178" t="s">
        <v>37</v>
      </c>
      <c r="O184" s="55"/>
      <c r="P184" s="164">
        <f>O184*H184</f>
        <v>0</v>
      </c>
      <c r="Q184" s="164">
        <v>0</v>
      </c>
      <c r="R184" s="164">
        <f>Q184*H184</f>
        <v>0</v>
      </c>
      <c r="S184" s="164">
        <v>0</v>
      </c>
      <c r="T184" s="165">
        <f>S184*H184</f>
        <v>0</v>
      </c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66" t="s">
        <v>176</v>
      </c>
      <c r="AT184" s="166" t="s">
        <v>255</v>
      </c>
      <c r="AU184" s="166" t="s">
        <v>124</v>
      </c>
      <c r="AY184" s="14" t="s">
        <v>116</v>
      </c>
      <c r="BE184" s="167">
        <f>IF(N184="základná",J184,0)</f>
        <v>0</v>
      </c>
      <c r="BF184" s="167">
        <f>IF(N184="znížená",J184,0)</f>
        <v>0</v>
      </c>
      <c r="BG184" s="167">
        <f>IF(N184="zákl. prenesená",J184,0)</f>
        <v>0</v>
      </c>
      <c r="BH184" s="167">
        <f>IF(N184="zníž. prenesená",J184,0)</f>
        <v>0</v>
      </c>
      <c r="BI184" s="167">
        <f>IF(N184="nulová",J184,0)</f>
        <v>0</v>
      </c>
      <c r="BJ184" s="14" t="s">
        <v>124</v>
      </c>
      <c r="BK184" s="168">
        <f>ROUND(I184*H184,3)</f>
        <v>0</v>
      </c>
      <c r="BL184" s="14" t="s">
        <v>146</v>
      </c>
      <c r="BM184" s="166" t="s">
        <v>294</v>
      </c>
    </row>
    <row r="185" spans="1:65" s="2" customFormat="1" ht="24" customHeight="1">
      <c r="A185" s="29"/>
      <c r="B185" s="154"/>
      <c r="C185" s="155" t="s">
        <v>203</v>
      </c>
      <c r="D185" s="155" t="s">
        <v>119</v>
      </c>
      <c r="E185" s="156" t="s">
        <v>295</v>
      </c>
      <c r="F185" s="157" t="s">
        <v>296</v>
      </c>
      <c r="G185" s="158" t="s">
        <v>237</v>
      </c>
      <c r="H185" s="160"/>
      <c r="I185" s="160"/>
      <c r="J185" s="159">
        <f>ROUND(I185*H185,3)</f>
        <v>0</v>
      </c>
      <c r="K185" s="161"/>
      <c r="L185" s="30"/>
      <c r="M185" s="162" t="s">
        <v>1</v>
      </c>
      <c r="N185" s="163" t="s">
        <v>37</v>
      </c>
      <c r="O185" s="55"/>
      <c r="P185" s="164">
        <f>O185*H185</f>
        <v>0</v>
      </c>
      <c r="Q185" s="164">
        <v>0</v>
      </c>
      <c r="R185" s="164">
        <f>Q185*H185</f>
        <v>0</v>
      </c>
      <c r="S185" s="164">
        <v>0</v>
      </c>
      <c r="T185" s="165">
        <f>S185*H185</f>
        <v>0</v>
      </c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R185" s="166" t="s">
        <v>146</v>
      </c>
      <c r="AT185" s="166" t="s">
        <v>119</v>
      </c>
      <c r="AU185" s="166" t="s">
        <v>124</v>
      </c>
      <c r="AY185" s="14" t="s">
        <v>116</v>
      </c>
      <c r="BE185" s="167">
        <f>IF(N185="základná",J185,0)</f>
        <v>0</v>
      </c>
      <c r="BF185" s="167">
        <f>IF(N185="znížená",J185,0)</f>
        <v>0</v>
      </c>
      <c r="BG185" s="167">
        <f>IF(N185="zákl. prenesená",J185,0)</f>
        <v>0</v>
      </c>
      <c r="BH185" s="167">
        <f>IF(N185="zníž. prenesená",J185,0)</f>
        <v>0</v>
      </c>
      <c r="BI185" s="167">
        <f>IF(N185="nulová",J185,0)</f>
        <v>0</v>
      </c>
      <c r="BJ185" s="14" t="s">
        <v>124</v>
      </c>
      <c r="BK185" s="168">
        <f>ROUND(I185*H185,3)</f>
        <v>0</v>
      </c>
      <c r="BL185" s="14" t="s">
        <v>146</v>
      </c>
      <c r="BM185" s="166" t="s">
        <v>297</v>
      </c>
    </row>
    <row r="186" spans="1:65" s="12" customFormat="1" ht="22.9" customHeight="1">
      <c r="B186" s="141"/>
      <c r="D186" s="142" t="s">
        <v>70</v>
      </c>
      <c r="E186" s="152" t="s">
        <v>298</v>
      </c>
      <c r="F186" s="152" t="s">
        <v>299</v>
      </c>
      <c r="I186" s="144"/>
      <c r="J186" s="153">
        <f>BK186</f>
        <v>0</v>
      </c>
      <c r="L186" s="141"/>
      <c r="M186" s="146"/>
      <c r="N186" s="147"/>
      <c r="O186" s="147"/>
      <c r="P186" s="148">
        <f>SUM(P187:P189)</f>
        <v>0</v>
      </c>
      <c r="Q186" s="147"/>
      <c r="R186" s="148">
        <f>SUM(R187:R189)</f>
        <v>0</v>
      </c>
      <c r="S186" s="147"/>
      <c r="T186" s="149">
        <f>SUM(T187:T189)</f>
        <v>0</v>
      </c>
      <c r="AR186" s="142" t="s">
        <v>124</v>
      </c>
      <c r="AT186" s="150" t="s">
        <v>70</v>
      </c>
      <c r="AU186" s="150" t="s">
        <v>76</v>
      </c>
      <c r="AY186" s="142" t="s">
        <v>116</v>
      </c>
      <c r="BK186" s="151">
        <f>SUM(BK187:BK189)</f>
        <v>0</v>
      </c>
    </row>
    <row r="187" spans="1:65" s="2" customFormat="1" ht="24" customHeight="1">
      <c r="A187" s="29"/>
      <c r="B187" s="154"/>
      <c r="C187" s="155" t="s">
        <v>300</v>
      </c>
      <c r="D187" s="155" t="s">
        <v>119</v>
      </c>
      <c r="E187" s="156" t="s">
        <v>301</v>
      </c>
      <c r="F187" s="157" t="s">
        <v>302</v>
      </c>
      <c r="G187" s="158" t="s">
        <v>122</v>
      </c>
      <c r="H187" s="159">
        <v>248.53800000000001</v>
      </c>
      <c r="I187" s="160"/>
      <c r="J187" s="159">
        <f>ROUND(I187*H187,3)</f>
        <v>0</v>
      </c>
      <c r="K187" s="161"/>
      <c r="L187" s="30"/>
      <c r="M187" s="162" t="s">
        <v>1</v>
      </c>
      <c r="N187" s="163" t="s">
        <v>37</v>
      </c>
      <c r="O187" s="55"/>
      <c r="P187" s="164">
        <f>O187*H187</f>
        <v>0</v>
      </c>
      <c r="Q187" s="164">
        <v>0</v>
      </c>
      <c r="R187" s="164">
        <f>Q187*H187</f>
        <v>0</v>
      </c>
      <c r="S187" s="164">
        <v>0</v>
      </c>
      <c r="T187" s="165">
        <f>S187*H187</f>
        <v>0</v>
      </c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R187" s="166" t="s">
        <v>146</v>
      </c>
      <c r="AT187" s="166" t="s">
        <v>119</v>
      </c>
      <c r="AU187" s="166" t="s">
        <v>124</v>
      </c>
      <c r="AY187" s="14" t="s">
        <v>116</v>
      </c>
      <c r="BE187" s="167">
        <f>IF(N187="základná",J187,0)</f>
        <v>0</v>
      </c>
      <c r="BF187" s="167">
        <f>IF(N187="znížená",J187,0)</f>
        <v>0</v>
      </c>
      <c r="BG187" s="167">
        <f>IF(N187="zákl. prenesená",J187,0)</f>
        <v>0</v>
      </c>
      <c r="BH187" s="167">
        <f>IF(N187="zníž. prenesená",J187,0)</f>
        <v>0</v>
      </c>
      <c r="BI187" s="167">
        <f>IF(N187="nulová",J187,0)</f>
        <v>0</v>
      </c>
      <c r="BJ187" s="14" t="s">
        <v>124</v>
      </c>
      <c r="BK187" s="168">
        <f>ROUND(I187*H187,3)</f>
        <v>0</v>
      </c>
      <c r="BL187" s="14" t="s">
        <v>146</v>
      </c>
      <c r="BM187" s="166" t="s">
        <v>303</v>
      </c>
    </row>
    <row r="188" spans="1:65" s="2" customFormat="1" ht="16.5" customHeight="1">
      <c r="A188" s="29"/>
      <c r="B188" s="154"/>
      <c r="C188" s="169" t="s">
        <v>206</v>
      </c>
      <c r="D188" s="169" t="s">
        <v>255</v>
      </c>
      <c r="E188" s="170" t="s">
        <v>304</v>
      </c>
      <c r="F188" s="171" t="s">
        <v>305</v>
      </c>
      <c r="G188" s="172" t="s">
        <v>122</v>
      </c>
      <c r="H188" s="173">
        <v>255.994</v>
      </c>
      <c r="I188" s="174"/>
      <c r="J188" s="173">
        <f>ROUND(I188*H188,3)</f>
        <v>0</v>
      </c>
      <c r="K188" s="175"/>
      <c r="L188" s="176"/>
      <c r="M188" s="177" t="s">
        <v>1</v>
      </c>
      <c r="N188" s="178" t="s">
        <v>37</v>
      </c>
      <c r="O188" s="55"/>
      <c r="P188" s="164">
        <f>O188*H188</f>
        <v>0</v>
      </c>
      <c r="Q188" s="164">
        <v>0</v>
      </c>
      <c r="R188" s="164">
        <f>Q188*H188</f>
        <v>0</v>
      </c>
      <c r="S188" s="164">
        <v>0</v>
      </c>
      <c r="T188" s="165">
        <f>S188*H188</f>
        <v>0</v>
      </c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R188" s="166" t="s">
        <v>176</v>
      </c>
      <c r="AT188" s="166" t="s">
        <v>255</v>
      </c>
      <c r="AU188" s="166" t="s">
        <v>124</v>
      </c>
      <c r="AY188" s="14" t="s">
        <v>116</v>
      </c>
      <c r="BE188" s="167">
        <f>IF(N188="základná",J188,0)</f>
        <v>0</v>
      </c>
      <c r="BF188" s="167">
        <f>IF(N188="znížená",J188,0)</f>
        <v>0</v>
      </c>
      <c r="BG188" s="167">
        <f>IF(N188="zákl. prenesená",J188,0)</f>
        <v>0</v>
      </c>
      <c r="BH188" s="167">
        <f>IF(N188="zníž. prenesená",J188,0)</f>
        <v>0</v>
      </c>
      <c r="BI188" s="167">
        <f>IF(N188="nulová",J188,0)</f>
        <v>0</v>
      </c>
      <c r="BJ188" s="14" t="s">
        <v>124</v>
      </c>
      <c r="BK188" s="168">
        <f>ROUND(I188*H188,3)</f>
        <v>0</v>
      </c>
      <c r="BL188" s="14" t="s">
        <v>146</v>
      </c>
      <c r="BM188" s="166" t="s">
        <v>306</v>
      </c>
    </row>
    <row r="189" spans="1:65" s="2" customFormat="1" ht="24" customHeight="1">
      <c r="A189" s="29"/>
      <c r="B189" s="154"/>
      <c r="C189" s="155" t="s">
        <v>307</v>
      </c>
      <c r="D189" s="155" t="s">
        <v>119</v>
      </c>
      <c r="E189" s="156" t="s">
        <v>308</v>
      </c>
      <c r="F189" s="157" t="s">
        <v>309</v>
      </c>
      <c r="G189" s="158" t="s">
        <v>237</v>
      </c>
      <c r="H189" s="160"/>
      <c r="I189" s="160"/>
      <c r="J189" s="159">
        <f>ROUND(I189*H189,3)</f>
        <v>0</v>
      </c>
      <c r="K189" s="161"/>
      <c r="L189" s="30"/>
      <c r="M189" s="162" t="s">
        <v>1</v>
      </c>
      <c r="N189" s="163" t="s">
        <v>37</v>
      </c>
      <c r="O189" s="55"/>
      <c r="P189" s="164">
        <f>O189*H189</f>
        <v>0</v>
      </c>
      <c r="Q189" s="164">
        <v>0</v>
      </c>
      <c r="R189" s="164">
        <f>Q189*H189</f>
        <v>0</v>
      </c>
      <c r="S189" s="164">
        <v>0</v>
      </c>
      <c r="T189" s="165">
        <f>S189*H189</f>
        <v>0</v>
      </c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R189" s="166" t="s">
        <v>146</v>
      </c>
      <c r="AT189" s="166" t="s">
        <v>119</v>
      </c>
      <c r="AU189" s="166" t="s">
        <v>124</v>
      </c>
      <c r="AY189" s="14" t="s">
        <v>116</v>
      </c>
      <c r="BE189" s="167">
        <f>IF(N189="základná",J189,0)</f>
        <v>0</v>
      </c>
      <c r="BF189" s="167">
        <f>IF(N189="znížená",J189,0)</f>
        <v>0</v>
      </c>
      <c r="BG189" s="167">
        <f>IF(N189="zákl. prenesená",J189,0)</f>
        <v>0</v>
      </c>
      <c r="BH189" s="167">
        <f>IF(N189="zníž. prenesená",J189,0)</f>
        <v>0</v>
      </c>
      <c r="BI189" s="167">
        <f>IF(N189="nulová",J189,0)</f>
        <v>0</v>
      </c>
      <c r="BJ189" s="14" t="s">
        <v>124</v>
      </c>
      <c r="BK189" s="168">
        <f>ROUND(I189*H189,3)</f>
        <v>0</v>
      </c>
      <c r="BL189" s="14" t="s">
        <v>146</v>
      </c>
      <c r="BM189" s="166" t="s">
        <v>310</v>
      </c>
    </row>
    <row r="190" spans="1:65" s="12" customFormat="1" ht="22.9" customHeight="1">
      <c r="B190" s="141"/>
      <c r="D190" s="142" t="s">
        <v>70</v>
      </c>
      <c r="E190" s="152" t="s">
        <v>311</v>
      </c>
      <c r="F190" s="152" t="s">
        <v>312</v>
      </c>
      <c r="I190" s="144"/>
      <c r="J190" s="153">
        <f>BK190</f>
        <v>0</v>
      </c>
      <c r="L190" s="141"/>
      <c r="M190" s="146"/>
      <c r="N190" s="147"/>
      <c r="O190" s="147"/>
      <c r="P190" s="148">
        <f>SUM(P191:P193)</f>
        <v>0</v>
      </c>
      <c r="Q190" s="147"/>
      <c r="R190" s="148">
        <f>SUM(R191:R193)</f>
        <v>0</v>
      </c>
      <c r="S190" s="147"/>
      <c r="T190" s="149">
        <f>SUM(T191:T193)</f>
        <v>0</v>
      </c>
      <c r="AR190" s="142" t="s">
        <v>124</v>
      </c>
      <c r="AT190" s="150" t="s">
        <v>70</v>
      </c>
      <c r="AU190" s="150" t="s">
        <v>76</v>
      </c>
      <c r="AY190" s="142" t="s">
        <v>116</v>
      </c>
      <c r="BK190" s="151">
        <f>SUM(BK191:BK193)</f>
        <v>0</v>
      </c>
    </row>
    <row r="191" spans="1:65" s="2" customFormat="1" ht="24" customHeight="1">
      <c r="A191" s="29"/>
      <c r="B191" s="154"/>
      <c r="C191" s="155" t="s">
        <v>210</v>
      </c>
      <c r="D191" s="155" t="s">
        <v>119</v>
      </c>
      <c r="E191" s="156" t="s">
        <v>313</v>
      </c>
      <c r="F191" s="157" t="s">
        <v>314</v>
      </c>
      <c r="G191" s="158" t="s">
        <v>122</v>
      </c>
      <c r="H191" s="159">
        <v>195.72399999999999</v>
      </c>
      <c r="I191" s="160"/>
      <c r="J191" s="159">
        <f>ROUND(I191*H191,3)</f>
        <v>0</v>
      </c>
      <c r="K191" s="161"/>
      <c r="L191" s="30"/>
      <c r="M191" s="162" t="s">
        <v>1</v>
      </c>
      <c r="N191" s="163" t="s">
        <v>37</v>
      </c>
      <c r="O191" s="55"/>
      <c r="P191" s="164">
        <f>O191*H191</f>
        <v>0</v>
      </c>
      <c r="Q191" s="164">
        <v>0</v>
      </c>
      <c r="R191" s="164">
        <f>Q191*H191</f>
        <v>0</v>
      </c>
      <c r="S191" s="164">
        <v>0</v>
      </c>
      <c r="T191" s="165">
        <f>S191*H191</f>
        <v>0</v>
      </c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R191" s="166" t="s">
        <v>146</v>
      </c>
      <c r="AT191" s="166" t="s">
        <v>119</v>
      </c>
      <c r="AU191" s="166" t="s">
        <v>124</v>
      </c>
      <c r="AY191" s="14" t="s">
        <v>116</v>
      </c>
      <c r="BE191" s="167">
        <f>IF(N191="základná",J191,0)</f>
        <v>0</v>
      </c>
      <c r="BF191" s="167">
        <f>IF(N191="znížená",J191,0)</f>
        <v>0</v>
      </c>
      <c r="BG191" s="167">
        <f>IF(N191="zákl. prenesená",J191,0)</f>
        <v>0</v>
      </c>
      <c r="BH191" s="167">
        <f>IF(N191="zníž. prenesená",J191,0)</f>
        <v>0</v>
      </c>
      <c r="BI191" s="167">
        <f>IF(N191="nulová",J191,0)</f>
        <v>0</v>
      </c>
      <c r="BJ191" s="14" t="s">
        <v>124</v>
      </c>
      <c r="BK191" s="168">
        <f>ROUND(I191*H191,3)</f>
        <v>0</v>
      </c>
      <c r="BL191" s="14" t="s">
        <v>146</v>
      </c>
      <c r="BM191" s="166" t="s">
        <v>315</v>
      </c>
    </row>
    <row r="192" spans="1:65" s="2" customFormat="1" ht="36" customHeight="1">
      <c r="A192" s="29"/>
      <c r="B192" s="154"/>
      <c r="C192" s="155" t="s">
        <v>316</v>
      </c>
      <c r="D192" s="155" t="s">
        <v>119</v>
      </c>
      <c r="E192" s="156" t="s">
        <v>317</v>
      </c>
      <c r="F192" s="157" t="s">
        <v>318</v>
      </c>
      <c r="G192" s="158" t="s">
        <v>122</v>
      </c>
      <c r="H192" s="159">
        <v>195.72399999999999</v>
      </c>
      <c r="I192" s="160"/>
      <c r="J192" s="159">
        <f>ROUND(I192*H192,3)</f>
        <v>0</v>
      </c>
      <c r="K192" s="161"/>
      <c r="L192" s="30"/>
      <c r="M192" s="162" t="s">
        <v>1</v>
      </c>
      <c r="N192" s="163" t="s">
        <v>37</v>
      </c>
      <c r="O192" s="55"/>
      <c r="P192" s="164">
        <f>O192*H192</f>
        <v>0</v>
      </c>
      <c r="Q192" s="164">
        <v>0</v>
      </c>
      <c r="R192" s="164">
        <f>Q192*H192</f>
        <v>0</v>
      </c>
      <c r="S192" s="164">
        <v>0</v>
      </c>
      <c r="T192" s="165">
        <f>S192*H192</f>
        <v>0</v>
      </c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R192" s="166" t="s">
        <v>146</v>
      </c>
      <c r="AT192" s="166" t="s">
        <v>119</v>
      </c>
      <c r="AU192" s="166" t="s">
        <v>124</v>
      </c>
      <c r="AY192" s="14" t="s">
        <v>116</v>
      </c>
      <c r="BE192" s="167">
        <f>IF(N192="základná",J192,0)</f>
        <v>0</v>
      </c>
      <c r="BF192" s="167">
        <f>IF(N192="znížená",J192,0)</f>
        <v>0</v>
      </c>
      <c r="BG192" s="167">
        <f>IF(N192="zákl. prenesená",J192,0)</f>
        <v>0</v>
      </c>
      <c r="BH192" s="167">
        <f>IF(N192="zníž. prenesená",J192,0)</f>
        <v>0</v>
      </c>
      <c r="BI192" s="167">
        <f>IF(N192="nulová",J192,0)</f>
        <v>0</v>
      </c>
      <c r="BJ192" s="14" t="s">
        <v>124</v>
      </c>
      <c r="BK192" s="168">
        <f>ROUND(I192*H192,3)</f>
        <v>0</v>
      </c>
      <c r="BL192" s="14" t="s">
        <v>146</v>
      </c>
      <c r="BM192" s="166" t="s">
        <v>319</v>
      </c>
    </row>
    <row r="193" spans="1:65" s="2" customFormat="1" ht="24" customHeight="1">
      <c r="A193" s="29"/>
      <c r="B193" s="154"/>
      <c r="C193" s="155" t="s">
        <v>213</v>
      </c>
      <c r="D193" s="155" t="s">
        <v>119</v>
      </c>
      <c r="E193" s="156" t="s">
        <v>320</v>
      </c>
      <c r="F193" s="157" t="s">
        <v>321</v>
      </c>
      <c r="G193" s="158" t="s">
        <v>122</v>
      </c>
      <c r="H193" s="159">
        <v>4.08</v>
      </c>
      <c r="I193" s="160"/>
      <c r="J193" s="159">
        <f>ROUND(I193*H193,3)</f>
        <v>0</v>
      </c>
      <c r="K193" s="161"/>
      <c r="L193" s="30"/>
      <c r="M193" s="162" t="s">
        <v>1</v>
      </c>
      <c r="N193" s="163" t="s">
        <v>37</v>
      </c>
      <c r="O193" s="55"/>
      <c r="P193" s="164">
        <f>O193*H193</f>
        <v>0</v>
      </c>
      <c r="Q193" s="164">
        <v>0</v>
      </c>
      <c r="R193" s="164">
        <f>Q193*H193</f>
        <v>0</v>
      </c>
      <c r="S193" s="164">
        <v>0</v>
      </c>
      <c r="T193" s="165">
        <f>S193*H193</f>
        <v>0</v>
      </c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R193" s="166" t="s">
        <v>146</v>
      </c>
      <c r="AT193" s="166" t="s">
        <v>119</v>
      </c>
      <c r="AU193" s="166" t="s">
        <v>124</v>
      </c>
      <c r="AY193" s="14" t="s">
        <v>116</v>
      </c>
      <c r="BE193" s="167">
        <f>IF(N193="základná",J193,0)</f>
        <v>0</v>
      </c>
      <c r="BF193" s="167">
        <f>IF(N193="znížená",J193,0)</f>
        <v>0</v>
      </c>
      <c r="BG193" s="167">
        <f>IF(N193="zákl. prenesená",J193,0)</f>
        <v>0</v>
      </c>
      <c r="BH193" s="167">
        <f>IF(N193="zníž. prenesená",J193,0)</f>
        <v>0</v>
      </c>
      <c r="BI193" s="167">
        <f>IF(N193="nulová",J193,0)</f>
        <v>0</v>
      </c>
      <c r="BJ193" s="14" t="s">
        <v>124</v>
      </c>
      <c r="BK193" s="168">
        <f>ROUND(I193*H193,3)</f>
        <v>0</v>
      </c>
      <c r="BL193" s="14" t="s">
        <v>146</v>
      </c>
      <c r="BM193" s="166" t="s">
        <v>322</v>
      </c>
    </row>
    <row r="194" spans="1:65" s="12" customFormat="1" ht="25.9" customHeight="1">
      <c r="B194" s="141"/>
      <c r="D194" s="142" t="s">
        <v>70</v>
      </c>
      <c r="E194" s="143" t="s">
        <v>323</v>
      </c>
      <c r="F194" s="143" t="s">
        <v>324</v>
      </c>
      <c r="I194" s="144"/>
      <c r="J194" s="145">
        <f>BK194</f>
        <v>0</v>
      </c>
      <c r="L194" s="141"/>
      <c r="M194" s="146"/>
      <c r="N194" s="147"/>
      <c r="O194" s="147"/>
      <c r="P194" s="148">
        <f>SUM(P195:P286)</f>
        <v>0</v>
      </c>
      <c r="Q194" s="147"/>
      <c r="R194" s="148">
        <f>SUM(R195:R286)</f>
        <v>0</v>
      </c>
      <c r="S194" s="147"/>
      <c r="T194" s="149">
        <f>SUM(T195:T286)</f>
        <v>0</v>
      </c>
      <c r="AR194" s="142" t="s">
        <v>123</v>
      </c>
      <c r="AT194" s="150" t="s">
        <v>70</v>
      </c>
      <c r="AU194" s="150" t="s">
        <v>71</v>
      </c>
      <c r="AY194" s="142" t="s">
        <v>116</v>
      </c>
      <c r="BK194" s="151">
        <f>SUM(BK195:BK286)</f>
        <v>0</v>
      </c>
    </row>
    <row r="195" spans="1:65" s="2" customFormat="1" ht="24" customHeight="1">
      <c r="A195" s="29"/>
      <c r="B195" s="154"/>
      <c r="C195" s="155" t="s">
        <v>325</v>
      </c>
      <c r="D195" s="155" t="s">
        <v>119</v>
      </c>
      <c r="E195" s="156" t="s">
        <v>326</v>
      </c>
      <c r="F195" s="157" t="s">
        <v>327</v>
      </c>
      <c r="G195" s="158" t="s">
        <v>122</v>
      </c>
      <c r="H195" s="159">
        <v>0.85</v>
      </c>
      <c r="I195" s="160"/>
      <c r="J195" s="159">
        <f t="shared" ref="J195:J226" si="40">ROUND(I195*H195,3)</f>
        <v>0</v>
      </c>
      <c r="K195" s="161"/>
      <c r="L195" s="30"/>
      <c r="M195" s="162" t="s">
        <v>1</v>
      </c>
      <c r="N195" s="163" t="s">
        <v>37</v>
      </c>
      <c r="O195" s="55"/>
      <c r="P195" s="164">
        <f t="shared" ref="P195:P226" si="41">O195*H195</f>
        <v>0</v>
      </c>
      <c r="Q195" s="164">
        <v>0</v>
      </c>
      <c r="R195" s="164">
        <f t="shared" ref="R195:R226" si="42">Q195*H195</f>
        <v>0</v>
      </c>
      <c r="S195" s="164">
        <v>0</v>
      </c>
      <c r="T195" s="165">
        <f t="shared" ref="T195:T226" si="43">S195*H195</f>
        <v>0</v>
      </c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R195" s="166" t="s">
        <v>328</v>
      </c>
      <c r="AT195" s="166" t="s">
        <v>119</v>
      </c>
      <c r="AU195" s="166" t="s">
        <v>76</v>
      </c>
      <c r="AY195" s="14" t="s">
        <v>116</v>
      </c>
      <c r="BE195" s="167">
        <f t="shared" ref="BE195:BE226" si="44">IF(N195="základná",J195,0)</f>
        <v>0</v>
      </c>
      <c r="BF195" s="167">
        <f t="shared" ref="BF195:BF226" si="45">IF(N195="znížená",J195,0)</f>
        <v>0</v>
      </c>
      <c r="BG195" s="167">
        <f t="shared" ref="BG195:BG226" si="46">IF(N195="zákl. prenesená",J195,0)</f>
        <v>0</v>
      </c>
      <c r="BH195" s="167">
        <f t="shared" ref="BH195:BH226" si="47">IF(N195="zníž. prenesená",J195,0)</f>
        <v>0</v>
      </c>
      <c r="BI195" s="167">
        <f t="shared" ref="BI195:BI226" si="48">IF(N195="nulová",J195,0)</f>
        <v>0</v>
      </c>
      <c r="BJ195" s="14" t="s">
        <v>124</v>
      </c>
      <c r="BK195" s="168">
        <f t="shared" ref="BK195:BK226" si="49">ROUND(I195*H195,3)</f>
        <v>0</v>
      </c>
      <c r="BL195" s="14" t="s">
        <v>328</v>
      </c>
      <c r="BM195" s="166" t="s">
        <v>329</v>
      </c>
    </row>
    <row r="196" spans="1:65" s="2" customFormat="1" ht="24" customHeight="1">
      <c r="A196" s="29"/>
      <c r="B196" s="154"/>
      <c r="C196" s="155" t="s">
        <v>217</v>
      </c>
      <c r="D196" s="155" t="s">
        <v>119</v>
      </c>
      <c r="E196" s="156" t="s">
        <v>330</v>
      </c>
      <c r="F196" s="157" t="s">
        <v>331</v>
      </c>
      <c r="G196" s="158" t="s">
        <v>175</v>
      </c>
      <c r="H196" s="159">
        <v>2</v>
      </c>
      <c r="I196" s="160"/>
      <c r="J196" s="159">
        <f t="shared" si="40"/>
        <v>0</v>
      </c>
      <c r="K196" s="161"/>
      <c r="L196" s="30"/>
      <c r="M196" s="162" t="s">
        <v>1</v>
      </c>
      <c r="N196" s="163" t="s">
        <v>37</v>
      </c>
      <c r="O196" s="55"/>
      <c r="P196" s="164">
        <f t="shared" si="41"/>
        <v>0</v>
      </c>
      <c r="Q196" s="164">
        <v>0</v>
      </c>
      <c r="R196" s="164">
        <f t="shared" si="42"/>
        <v>0</v>
      </c>
      <c r="S196" s="164">
        <v>0</v>
      </c>
      <c r="T196" s="165">
        <f t="shared" si="43"/>
        <v>0</v>
      </c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R196" s="166" t="s">
        <v>328</v>
      </c>
      <c r="AT196" s="166" t="s">
        <v>119</v>
      </c>
      <c r="AU196" s="166" t="s">
        <v>76</v>
      </c>
      <c r="AY196" s="14" t="s">
        <v>116</v>
      </c>
      <c r="BE196" s="167">
        <f t="shared" si="44"/>
        <v>0</v>
      </c>
      <c r="BF196" s="167">
        <f t="shared" si="45"/>
        <v>0</v>
      </c>
      <c r="BG196" s="167">
        <f t="shared" si="46"/>
        <v>0</v>
      </c>
      <c r="BH196" s="167">
        <f t="shared" si="47"/>
        <v>0</v>
      </c>
      <c r="BI196" s="167">
        <f t="shared" si="48"/>
        <v>0</v>
      </c>
      <c r="BJ196" s="14" t="s">
        <v>124</v>
      </c>
      <c r="BK196" s="168">
        <f t="shared" si="49"/>
        <v>0</v>
      </c>
      <c r="BL196" s="14" t="s">
        <v>328</v>
      </c>
      <c r="BM196" s="166" t="s">
        <v>332</v>
      </c>
    </row>
    <row r="197" spans="1:65" s="2" customFormat="1" ht="16.5" customHeight="1">
      <c r="A197" s="29"/>
      <c r="B197" s="154"/>
      <c r="C197" s="155" t="s">
        <v>333</v>
      </c>
      <c r="D197" s="155" t="s">
        <v>119</v>
      </c>
      <c r="E197" s="156" t="s">
        <v>334</v>
      </c>
      <c r="F197" s="157" t="s">
        <v>335</v>
      </c>
      <c r="G197" s="158" t="s">
        <v>183</v>
      </c>
      <c r="H197" s="159">
        <v>62</v>
      </c>
      <c r="I197" s="160"/>
      <c r="J197" s="159">
        <f t="shared" si="40"/>
        <v>0</v>
      </c>
      <c r="K197" s="161"/>
      <c r="L197" s="30"/>
      <c r="M197" s="162" t="s">
        <v>1</v>
      </c>
      <c r="N197" s="163" t="s">
        <v>37</v>
      </c>
      <c r="O197" s="55"/>
      <c r="P197" s="164">
        <f t="shared" si="41"/>
        <v>0</v>
      </c>
      <c r="Q197" s="164">
        <v>0</v>
      </c>
      <c r="R197" s="164">
        <f t="shared" si="42"/>
        <v>0</v>
      </c>
      <c r="S197" s="164">
        <v>0</v>
      </c>
      <c r="T197" s="165">
        <f t="shared" si="43"/>
        <v>0</v>
      </c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R197" s="166" t="s">
        <v>328</v>
      </c>
      <c r="AT197" s="166" t="s">
        <v>119</v>
      </c>
      <c r="AU197" s="166" t="s">
        <v>76</v>
      </c>
      <c r="AY197" s="14" t="s">
        <v>116</v>
      </c>
      <c r="BE197" s="167">
        <f t="shared" si="44"/>
        <v>0</v>
      </c>
      <c r="BF197" s="167">
        <f t="shared" si="45"/>
        <v>0</v>
      </c>
      <c r="BG197" s="167">
        <f t="shared" si="46"/>
        <v>0</v>
      </c>
      <c r="BH197" s="167">
        <f t="shared" si="47"/>
        <v>0</v>
      </c>
      <c r="BI197" s="167">
        <f t="shared" si="48"/>
        <v>0</v>
      </c>
      <c r="BJ197" s="14" t="s">
        <v>124</v>
      </c>
      <c r="BK197" s="168">
        <f t="shared" si="49"/>
        <v>0</v>
      </c>
      <c r="BL197" s="14" t="s">
        <v>328</v>
      </c>
      <c r="BM197" s="166" t="s">
        <v>336</v>
      </c>
    </row>
    <row r="198" spans="1:65" s="2" customFormat="1" ht="24" customHeight="1">
      <c r="A198" s="29"/>
      <c r="B198" s="154"/>
      <c r="C198" s="155" t="s">
        <v>222</v>
      </c>
      <c r="D198" s="155" t="s">
        <v>119</v>
      </c>
      <c r="E198" s="156" t="s">
        <v>337</v>
      </c>
      <c r="F198" s="157" t="s">
        <v>338</v>
      </c>
      <c r="G198" s="158" t="s">
        <v>183</v>
      </c>
      <c r="H198" s="159">
        <v>32</v>
      </c>
      <c r="I198" s="160"/>
      <c r="J198" s="159">
        <f t="shared" si="40"/>
        <v>0</v>
      </c>
      <c r="K198" s="161"/>
      <c r="L198" s="30"/>
      <c r="M198" s="162" t="s">
        <v>1</v>
      </c>
      <c r="N198" s="163" t="s">
        <v>37</v>
      </c>
      <c r="O198" s="55"/>
      <c r="P198" s="164">
        <f t="shared" si="41"/>
        <v>0</v>
      </c>
      <c r="Q198" s="164">
        <v>0</v>
      </c>
      <c r="R198" s="164">
        <f t="shared" si="42"/>
        <v>0</v>
      </c>
      <c r="S198" s="164">
        <v>0</v>
      </c>
      <c r="T198" s="165">
        <f t="shared" si="43"/>
        <v>0</v>
      </c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R198" s="166" t="s">
        <v>328</v>
      </c>
      <c r="AT198" s="166" t="s">
        <v>119</v>
      </c>
      <c r="AU198" s="166" t="s">
        <v>76</v>
      </c>
      <c r="AY198" s="14" t="s">
        <v>116</v>
      </c>
      <c r="BE198" s="167">
        <f t="shared" si="44"/>
        <v>0</v>
      </c>
      <c r="BF198" s="167">
        <f t="shared" si="45"/>
        <v>0</v>
      </c>
      <c r="BG198" s="167">
        <f t="shared" si="46"/>
        <v>0</v>
      </c>
      <c r="BH198" s="167">
        <f t="shared" si="47"/>
        <v>0</v>
      </c>
      <c r="BI198" s="167">
        <f t="shared" si="48"/>
        <v>0</v>
      </c>
      <c r="BJ198" s="14" t="s">
        <v>124</v>
      </c>
      <c r="BK198" s="168">
        <f t="shared" si="49"/>
        <v>0</v>
      </c>
      <c r="BL198" s="14" t="s">
        <v>328</v>
      </c>
      <c r="BM198" s="166" t="s">
        <v>339</v>
      </c>
    </row>
    <row r="199" spans="1:65" s="2" customFormat="1" ht="24" customHeight="1">
      <c r="A199" s="29"/>
      <c r="B199" s="154"/>
      <c r="C199" s="169" t="s">
        <v>340</v>
      </c>
      <c r="D199" s="169" t="s">
        <v>255</v>
      </c>
      <c r="E199" s="170" t="s">
        <v>341</v>
      </c>
      <c r="F199" s="171" t="s">
        <v>342</v>
      </c>
      <c r="G199" s="172" t="s">
        <v>183</v>
      </c>
      <c r="H199" s="173">
        <v>32.64</v>
      </c>
      <c r="I199" s="174"/>
      <c r="J199" s="173">
        <f t="shared" si="40"/>
        <v>0</v>
      </c>
      <c r="K199" s="175"/>
      <c r="L199" s="176"/>
      <c r="M199" s="177" t="s">
        <v>1</v>
      </c>
      <c r="N199" s="178" t="s">
        <v>37</v>
      </c>
      <c r="O199" s="55"/>
      <c r="P199" s="164">
        <f t="shared" si="41"/>
        <v>0</v>
      </c>
      <c r="Q199" s="164">
        <v>0</v>
      </c>
      <c r="R199" s="164">
        <f t="shared" si="42"/>
        <v>0</v>
      </c>
      <c r="S199" s="164">
        <v>0</v>
      </c>
      <c r="T199" s="165">
        <f t="shared" si="43"/>
        <v>0</v>
      </c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R199" s="166" t="s">
        <v>328</v>
      </c>
      <c r="AT199" s="166" t="s">
        <v>255</v>
      </c>
      <c r="AU199" s="166" t="s">
        <v>76</v>
      </c>
      <c r="AY199" s="14" t="s">
        <v>116</v>
      </c>
      <c r="BE199" s="167">
        <f t="shared" si="44"/>
        <v>0</v>
      </c>
      <c r="BF199" s="167">
        <f t="shared" si="45"/>
        <v>0</v>
      </c>
      <c r="BG199" s="167">
        <f t="shared" si="46"/>
        <v>0</v>
      </c>
      <c r="BH199" s="167">
        <f t="shared" si="47"/>
        <v>0</v>
      </c>
      <c r="BI199" s="167">
        <f t="shared" si="48"/>
        <v>0</v>
      </c>
      <c r="BJ199" s="14" t="s">
        <v>124</v>
      </c>
      <c r="BK199" s="168">
        <f t="shared" si="49"/>
        <v>0</v>
      </c>
      <c r="BL199" s="14" t="s">
        <v>328</v>
      </c>
      <c r="BM199" s="166" t="s">
        <v>343</v>
      </c>
    </row>
    <row r="200" spans="1:65" s="2" customFormat="1" ht="24" customHeight="1">
      <c r="A200" s="29"/>
      <c r="B200" s="154"/>
      <c r="C200" s="155" t="s">
        <v>230</v>
      </c>
      <c r="D200" s="155" t="s">
        <v>119</v>
      </c>
      <c r="E200" s="156" t="s">
        <v>344</v>
      </c>
      <c r="F200" s="157" t="s">
        <v>345</v>
      </c>
      <c r="G200" s="158" t="s">
        <v>183</v>
      </c>
      <c r="H200" s="159">
        <v>7</v>
      </c>
      <c r="I200" s="160"/>
      <c r="J200" s="159">
        <f t="shared" si="40"/>
        <v>0</v>
      </c>
      <c r="K200" s="161"/>
      <c r="L200" s="30"/>
      <c r="M200" s="162" t="s">
        <v>1</v>
      </c>
      <c r="N200" s="163" t="s">
        <v>37</v>
      </c>
      <c r="O200" s="55"/>
      <c r="P200" s="164">
        <f t="shared" si="41"/>
        <v>0</v>
      </c>
      <c r="Q200" s="164">
        <v>0</v>
      </c>
      <c r="R200" s="164">
        <f t="shared" si="42"/>
        <v>0</v>
      </c>
      <c r="S200" s="164">
        <v>0</v>
      </c>
      <c r="T200" s="165">
        <f t="shared" si="43"/>
        <v>0</v>
      </c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R200" s="166" t="s">
        <v>328</v>
      </c>
      <c r="AT200" s="166" t="s">
        <v>119</v>
      </c>
      <c r="AU200" s="166" t="s">
        <v>76</v>
      </c>
      <c r="AY200" s="14" t="s">
        <v>116</v>
      </c>
      <c r="BE200" s="167">
        <f t="shared" si="44"/>
        <v>0</v>
      </c>
      <c r="BF200" s="167">
        <f t="shared" si="45"/>
        <v>0</v>
      </c>
      <c r="BG200" s="167">
        <f t="shared" si="46"/>
        <v>0</v>
      </c>
      <c r="BH200" s="167">
        <f t="shared" si="47"/>
        <v>0</v>
      </c>
      <c r="BI200" s="167">
        <f t="shared" si="48"/>
        <v>0</v>
      </c>
      <c r="BJ200" s="14" t="s">
        <v>124</v>
      </c>
      <c r="BK200" s="168">
        <f t="shared" si="49"/>
        <v>0</v>
      </c>
      <c r="BL200" s="14" t="s">
        <v>328</v>
      </c>
      <c r="BM200" s="166" t="s">
        <v>346</v>
      </c>
    </row>
    <row r="201" spans="1:65" s="2" customFormat="1" ht="24" customHeight="1">
      <c r="A201" s="29"/>
      <c r="B201" s="154"/>
      <c r="C201" s="169" t="s">
        <v>347</v>
      </c>
      <c r="D201" s="169" t="s">
        <v>255</v>
      </c>
      <c r="E201" s="170" t="s">
        <v>348</v>
      </c>
      <c r="F201" s="171" t="s">
        <v>349</v>
      </c>
      <c r="G201" s="172" t="s">
        <v>183</v>
      </c>
      <c r="H201" s="173">
        <v>7.14</v>
      </c>
      <c r="I201" s="174"/>
      <c r="J201" s="173">
        <f t="shared" si="40"/>
        <v>0</v>
      </c>
      <c r="K201" s="175"/>
      <c r="L201" s="176"/>
      <c r="M201" s="177" t="s">
        <v>1</v>
      </c>
      <c r="N201" s="178" t="s">
        <v>37</v>
      </c>
      <c r="O201" s="55"/>
      <c r="P201" s="164">
        <f t="shared" si="41"/>
        <v>0</v>
      </c>
      <c r="Q201" s="164">
        <v>0</v>
      </c>
      <c r="R201" s="164">
        <f t="shared" si="42"/>
        <v>0</v>
      </c>
      <c r="S201" s="164">
        <v>0</v>
      </c>
      <c r="T201" s="165">
        <f t="shared" si="43"/>
        <v>0</v>
      </c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R201" s="166" t="s">
        <v>328</v>
      </c>
      <c r="AT201" s="166" t="s">
        <v>255</v>
      </c>
      <c r="AU201" s="166" t="s">
        <v>76</v>
      </c>
      <c r="AY201" s="14" t="s">
        <v>116</v>
      </c>
      <c r="BE201" s="167">
        <f t="shared" si="44"/>
        <v>0</v>
      </c>
      <c r="BF201" s="167">
        <f t="shared" si="45"/>
        <v>0</v>
      </c>
      <c r="BG201" s="167">
        <f t="shared" si="46"/>
        <v>0</v>
      </c>
      <c r="BH201" s="167">
        <f t="shared" si="47"/>
        <v>0</v>
      </c>
      <c r="BI201" s="167">
        <f t="shared" si="48"/>
        <v>0</v>
      </c>
      <c r="BJ201" s="14" t="s">
        <v>124</v>
      </c>
      <c r="BK201" s="168">
        <f t="shared" si="49"/>
        <v>0</v>
      </c>
      <c r="BL201" s="14" t="s">
        <v>328</v>
      </c>
      <c r="BM201" s="166" t="s">
        <v>350</v>
      </c>
    </row>
    <row r="202" spans="1:65" s="2" customFormat="1" ht="16.5" customHeight="1">
      <c r="A202" s="29"/>
      <c r="B202" s="154"/>
      <c r="C202" s="155" t="s">
        <v>233</v>
      </c>
      <c r="D202" s="155" t="s">
        <v>119</v>
      </c>
      <c r="E202" s="156" t="s">
        <v>351</v>
      </c>
      <c r="F202" s="157" t="s">
        <v>352</v>
      </c>
      <c r="G202" s="158" t="s">
        <v>183</v>
      </c>
      <c r="H202" s="159">
        <v>4</v>
      </c>
      <c r="I202" s="160"/>
      <c r="J202" s="159">
        <f t="shared" si="40"/>
        <v>0</v>
      </c>
      <c r="K202" s="161"/>
      <c r="L202" s="30"/>
      <c r="M202" s="162" t="s">
        <v>1</v>
      </c>
      <c r="N202" s="163" t="s">
        <v>37</v>
      </c>
      <c r="O202" s="55"/>
      <c r="P202" s="164">
        <f t="shared" si="41"/>
        <v>0</v>
      </c>
      <c r="Q202" s="164">
        <v>0</v>
      </c>
      <c r="R202" s="164">
        <f t="shared" si="42"/>
        <v>0</v>
      </c>
      <c r="S202" s="164">
        <v>0</v>
      </c>
      <c r="T202" s="165">
        <f t="shared" si="43"/>
        <v>0</v>
      </c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R202" s="166" t="s">
        <v>328</v>
      </c>
      <c r="AT202" s="166" t="s">
        <v>119</v>
      </c>
      <c r="AU202" s="166" t="s">
        <v>76</v>
      </c>
      <c r="AY202" s="14" t="s">
        <v>116</v>
      </c>
      <c r="BE202" s="167">
        <f t="shared" si="44"/>
        <v>0</v>
      </c>
      <c r="BF202" s="167">
        <f t="shared" si="45"/>
        <v>0</v>
      </c>
      <c r="BG202" s="167">
        <f t="shared" si="46"/>
        <v>0</v>
      </c>
      <c r="BH202" s="167">
        <f t="shared" si="47"/>
        <v>0</v>
      </c>
      <c r="BI202" s="167">
        <f t="shared" si="48"/>
        <v>0</v>
      </c>
      <c r="BJ202" s="14" t="s">
        <v>124</v>
      </c>
      <c r="BK202" s="168">
        <f t="shared" si="49"/>
        <v>0</v>
      </c>
      <c r="BL202" s="14" t="s">
        <v>328</v>
      </c>
      <c r="BM202" s="166" t="s">
        <v>353</v>
      </c>
    </row>
    <row r="203" spans="1:65" s="2" customFormat="1" ht="16.5" customHeight="1">
      <c r="A203" s="29"/>
      <c r="B203" s="154"/>
      <c r="C203" s="155" t="s">
        <v>354</v>
      </c>
      <c r="D203" s="155" t="s">
        <v>119</v>
      </c>
      <c r="E203" s="156" t="s">
        <v>355</v>
      </c>
      <c r="F203" s="157" t="s">
        <v>356</v>
      </c>
      <c r="G203" s="158" t="s">
        <v>183</v>
      </c>
      <c r="H203" s="159">
        <v>5</v>
      </c>
      <c r="I203" s="160"/>
      <c r="J203" s="159">
        <f t="shared" si="40"/>
        <v>0</v>
      </c>
      <c r="K203" s="161"/>
      <c r="L203" s="30"/>
      <c r="M203" s="162" t="s">
        <v>1</v>
      </c>
      <c r="N203" s="163" t="s">
        <v>37</v>
      </c>
      <c r="O203" s="55"/>
      <c r="P203" s="164">
        <f t="shared" si="41"/>
        <v>0</v>
      </c>
      <c r="Q203" s="164">
        <v>0</v>
      </c>
      <c r="R203" s="164">
        <f t="shared" si="42"/>
        <v>0</v>
      </c>
      <c r="S203" s="164">
        <v>0</v>
      </c>
      <c r="T203" s="165">
        <f t="shared" si="43"/>
        <v>0</v>
      </c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R203" s="166" t="s">
        <v>328</v>
      </c>
      <c r="AT203" s="166" t="s">
        <v>119</v>
      </c>
      <c r="AU203" s="166" t="s">
        <v>76</v>
      </c>
      <c r="AY203" s="14" t="s">
        <v>116</v>
      </c>
      <c r="BE203" s="167">
        <f t="shared" si="44"/>
        <v>0</v>
      </c>
      <c r="BF203" s="167">
        <f t="shared" si="45"/>
        <v>0</v>
      </c>
      <c r="BG203" s="167">
        <f t="shared" si="46"/>
        <v>0</v>
      </c>
      <c r="BH203" s="167">
        <f t="shared" si="47"/>
        <v>0</v>
      </c>
      <c r="BI203" s="167">
        <f t="shared" si="48"/>
        <v>0</v>
      </c>
      <c r="BJ203" s="14" t="s">
        <v>124</v>
      </c>
      <c r="BK203" s="168">
        <f t="shared" si="49"/>
        <v>0</v>
      </c>
      <c r="BL203" s="14" t="s">
        <v>328</v>
      </c>
      <c r="BM203" s="166" t="s">
        <v>357</v>
      </c>
    </row>
    <row r="204" spans="1:65" s="2" customFormat="1" ht="24" customHeight="1">
      <c r="A204" s="29"/>
      <c r="B204" s="154"/>
      <c r="C204" s="169" t="s">
        <v>238</v>
      </c>
      <c r="D204" s="169" t="s">
        <v>255</v>
      </c>
      <c r="E204" s="170" t="s">
        <v>358</v>
      </c>
      <c r="F204" s="171" t="s">
        <v>359</v>
      </c>
      <c r="G204" s="172" t="s">
        <v>175</v>
      </c>
      <c r="H204" s="173">
        <v>9</v>
      </c>
      <c r="I204" s="174"/>
      <c r="J204" s="173">
        <f t="shared" si="40"/>
        <v>0</v>
      </c>
      <c r="K204" s="175"/>
      <c r="L204" s="176"/>
      <c r="M204" s="177" t="s">
        <v>1</v>
      </c>
      <c r="N204" s="178" t="s">
        <v>37</v>
      </c>
      <c r="O204" s="55"/>
      <c r="P204" s="164">
        <f t="shared" si="41"/>
        <v>0</v>
      </c>
      <c r="Q204" s="164">
        <v>0</v>
      </c>
      <c r="R204" s="164">
        <f t="shared" si="42"/>
        <v>0</v>
      </c>
      <c r="S204" s="164">
        <v>0</v>
      </c>
      <c r="T204" s="165">
        <f t="shared" si="43"/>
        <v>0</v>
      </c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R204" s="166" t="s">
        <v>328</v>
      </c>
      <c r="AT204" s="166" t="s">
        <v>255</v>
      </c>
      <c r="AU204" s="166" t="s">
        <v>76</v>
      </c>
      <c r="AY204" s="14" t="s">
        <v>116</v>
      </c>
      <c r="BE204" s="167">
        <f t="shared" si="44"/>
        <v>0</v>
      </c>
      <c r="BF204" s="167">
        <f t="shared" si="45"/>
        <v>0</v>
      </c>
      <c r="BG204" s="167">
        <f t="shared" si="46"/>
        <v>0</v>
      </c>
      <c r="BH204" s="167">
        <f t="shared" si="47"/>
        <v>0</v>
      </c>
      <c r="BI204" s="167">
        <f t="shared" si="48"/>
        <v>0</v>
      </c>
      <c r="BJ204" s="14" t="s">
        <v>124</v>
      </c>
      <c r="BK204" s="168">
        <f t="shared" si="49"/>
        <v>0</v>
      </c>
      <c r="BL204" s="14" t="s">
        <v>328</v>
      </c>
      <c r="BM204" s="166" t="s">
        <v>360</v>
      </c>
    </row>
    <row r="205" spans="1:65" s="2" customFormat="1" ht="16.5" customHeight="1">
      <c r="A205" s="29"/>
      <c r="B205" s="154"/>
      <c r="C205" s="155" t="s">
        <v>361</v>
      </c>
      <c r="D205" s="155" t="s">
        <v>119</v>
      </c>
      <c r="E205" s="156" t="s">
        <v>362</v>
      </c>
      <c r="F205" s="157" t="s">
        <v>363</v>
      </c>
      <c r="G205" s="158" t="s">
        <v>183</v>
      </c>
      <c r="H205" s="159">
        <v>5</v>
      </c>
      <c r="I205" s="160"/>
      <c r="J205" s="159">
        <f t="shared" si="40"/>
        <v>0</v>
      </c>
      <c r="K205" s="161"/>
      <c r="L205" s="30"/>
      <c r="M205" s="162" t="s">
        <v>1</v>
      </c>
      <c r="N205" s="163" t="s">
        <v>37</v>
      </c>
      <c r="O205" s="55"/>
      <c r="P205" s="164">
        <f t="shared" si="41"/>
        <v>0</v>
      </c>
      <c r="Q205" s="164">
        <v>0</v>
      </c>
      <c r="R205" s="164">
        <f t="shared" si="42"/>
        <v>0</v>
      </c>
      <c r="S205" s="164">
        <v>0</v>
      </c>
      <c r="T205" s="165">
        <f t="shared" si="43"/>
        <v>0</v>
      </c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R205" s="166" t="s">
        <v>328</v>
      </c>
      <c r="AT205" s="166" t="s">
        <v>119</v>
      </c>
      <c r="AU205" s="166" t="s">
        <v>76</v>
      </c>
      <c r="AY205" s="14" t="s">
        <v>116</v>
      </c>
      <c r="BE205" s="167">
        <f t="shared" si="44"/>
        <v>0</v>
      </c>
      <c r="BF205" s="167">
        <f t="shared" si="45"/>
        <v>0</v>
      </c>
      <c r="BG205" s="167">
        <f t="shared" si="46"/>
        <v>0</v>
      </c>
      <c r="BH205" s="167">
        <f t="shared" si="47"/>
        <v>0</v>
      </c>
      <c r="BI205" s="167">
        <f t="shared" si="48"/>
        <v>0</v>
      </c>
      <c r="BJ205" s="14" t="s">
        <v>124</v>
      </c>
      <c r="BK205" s="168">
        <f t="shared" si="49"/>
        <v>0</v>
      </c>
      <c r="BL205" s="14" t="s">
        <v>328</v>
      </c>
      <c r="BM205" s="166" t="s">
        <v>364</v>
      </c>
    </row>
    <row r="206" spans="1:65" s="2" customFormat="1" ht="16.5" customHeight="1">
      <c r="A206" s="29"/>
      <c r="B206" s="154"/>
      <c r="C206" s="155" t="s">
        <v>243</v>
      </c>
      <c r="D206" s="155" t="s">
        <v>119</v>
      </c>
      <c r="E206" s="156" t="s">
        <v>365</v>
      </c>
      <c r="F206" s="157" t="s">
        <v>366</v>
      </c>
      <c r="G206" s="158" t="s">
        <v>183</v>
      </c>
      <c r="H206" s="159">
        <v>5</v>
      </c>
      <c r="I206" s="160"/>
      <c r="J206" s="159">
        <f t="shared" si="40"/>
        <v>0</v>
      </c>
      <c r="K206" s="161"/>
      <c r="L206" s="30"/>
      <c r="M206" s="162" t="s">
        <v>1</v>
      </c>
      <c r="N206" s="163" t="s">
        <v>37</v>
      </c>
      <c r="O206" s="55"/>
      <c r="P206" s="164">
        <f t="shared" si="41"/>
        <v>0</v>
      </c>
      <c r="Q206" s="164">
        <v>0</v>
      </c>
      <c r="R206" s="164">
        <f t="shared" si="42"/>
        <v>0</v>
      </c>
      <c r="S206" s="164">
        <v>0</v>
      </c>
      <c r="T206" s="165">
        <f t="shared" si="43"/>
        <v>0</v>
      </c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R206" s="166" t="s">
        <v>328</v>
      </c>
      <c r="AT206" s="166" t="s">
        <v>119</v>
      </c>
      <c r="AU206" s="166" t="s">
        <v>76</v>
      </c>
      <c r="AY206" s="14" t="s">
        <v>116</v>
      </c>
      <c r="BE206" s="167">
        <f t="shared" si="44"/>
        <v>0</v>
      </c>
      <c r="BF206" s="167">
        <f t="shared" si="45"/>
        <v>0</v>
      </c>
      <c r="BG206" s="167">
        <f t="shared" si="46"/>
        <v>0</v>
      </c>
      <c r="BH206" s="167">
        <f t="shared" si="47"/>
        <v>0</v>
      </c>
      <c r="BI206" s="167">
        <f t="shared" si="48"/>
        <v>0</v>
      </c>
      <c r="BJ206" s="14" t="s">
        <v>124</v>
      </c>
      <c r="BK206" s="168">
        <f t="shared" si="49"/>
        <v>0</v>
      </c>
      <c r="BL206" s="14" t="s">
        <v>328</v>
      </c>
      <c r="BM206" s="166" t="s">
        <v>367</v>
      </c>
    </row>
    <row r="207" spans="1:65" s="2" customFormat="1" ht="24" customHeight="1">
      <c r="A207" s="29"/>
      <c r="B207" s="154"/>
      <c r="C207" s="169" t="s">
        <v>368</v>
      </c>
      <c r="D207" s="169" t="s">
        <v>255</v>
      </c>
      <c r="E207" s="170" t="s">
        <v>369</v>
      </c>
      <c r="F207" s="171" t="s">
        <v>370</v>
      </c>
      <c r="G207" s="172" t="s">
        <v>175</v>
      </c>
      <c r="H207" s="173">
        <v>10</v>
      </c>
      <c r="I207" s="174"/>
      <c r="J207" s="173">
        <f t="shared" si="40"/>
        <v>0</v>
      </c>
      <c r="K207" s="175"/>
      <c r="L207" s="176"/>
      <c r="M207" s="177" t="s">
        <v>1</v>
      </c>
      <c r="N207" s="178" t="s">
        <v>37</v>
      </c>
      <c r="O207" s="55"/>
      <c r="P207" s="164">
        <f t="shared" si="41"/>
        <v>0</v>
      </c>
      <c r="Q207" s="164">
        <v>0</v>
      </c>
      <c r="R207" s="164">
        <f t="shared" si="42"/>
        <v>0</v>
      </c>
      <c r="S207" s="164">
        <v>0</v>
      </c>
      <c r="T207" s="165">
        <f t="shared" si="43"/>
        <v>0</v>
      </c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R207" s="166" t="s">
        <v>328</v>
      </c>
      <c r="AT207" s="166" t="s">
        <v>255</v>
      </c>
      <c r="AU207" s="166" t="s">
        <v>76</v>
      </c>
      <c r="AY207" s="14" t="s">
        <v>116</v>
      </c>
      <c r="BE207" s="167">
        <f t="shared" si="44"/>
        <v>0</v>
      </c>
      <c r="BF207" s="167">
        <f t="shared" si="45"/>
        <v>0</v>
      </c>
      <c r="BG207" s="167">
        <f t="shared" si="46"/>
        <v>0</v>
      </c>
      <c r="BH207" s="167">
        <f t="shared" si="47"/>
        <v>0</v>
      </c>
      <c r="BI207" s="167">
        <f t="shared" si="48"/>
        <v>0</v>
      </c>
      <c r="BJ207" s="14" t="s">
        <v>124</v>
      </c>
      <c r="BK207" s="168">
        <f t="shared" si="49"/>
        <v>0</v>
      </c>
      <c r="BL207" s="14" t="s">
        <v>328</v>
      </c>
      <c r="BM207" s="166" t="s">
        <v>371</v>
      </c>
    </row>
    <row r="208" spans="1:65" s="2" customFormat="1" ht="16.5" customHeight="1">
      <c r="A208" s="29"/>
      <c r="B208" s="154"/>
      <c r="C208" s="155" t="s">
        <v>247</v>
      </c>
      <c r="D208" s="155" t="s">
        <v>119</v>
      </c>
      <c r="E208" s="156" t="s">
        <v>372</v>
      </c>
      <c r="F208" s="157" t="s">
        <v>373</v>
      </c>
      <c r="G208" s="158" t="s">
        <v>183</v>
      </c>
      <c r="H208" s="159">
        <v>4</v>
      </c>
      <c r="I208" s="160"/>
      <c r="J208" s="159">
        <f t="shared" si="40"/>
        <v>0</v>
      </c>
      <c r="K208" s="161"/>
      <c r="L208" s="30"/>
      <c r="M208" s="162" t="s">
        <v>1</v>
      </c>
      <c r="N208" s="163" t="s">
        <v>37</v>
      </c>
      <c r="O208" s="55"/>
      <c r="P208" s="164">
        <f t="shared" si="41"/>
        <v>0</v>
      </c>
      <c r="Q208" s="164">
        <v>0</v>
      </c>
      <c r="R208" s="164">
        <f t="shared" si="42"/>
        <v>0</v>
      </c>
      <c r="S208" s="164">
        <v>0</v>
      </c>
      <c r="T208" s="165">
        <f t="shared" si="43"/>
        <v>0</v>
      </c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R208" s="166" t="s">
        <v>328</v>
      </c>
      <c r="AT208" s="166" t="s">
        <v>119</v>
      </c>
      <c r="AU208" s="166" t="s">
        <v>76</v>
      </c>
      <c r="AY208" s="14" t="s">
        <v>116</v>
      </c>
      <c r="BE208" s="167">
        <f t="shared" si="44"/>
        <v>0</v>
      </c>
      <c r="BF208" s="167">
        <f t="shared" si="45"/>
        <v>0</v>
      </c>
      <c r="BG208" s="167">
        <f t="shared" si="46"/>
        <v>0</v>
      </c>
      <c r="BH208" s="167">
        <f t="shared" si="47"/>
        <v>0</v>
      </c>
      <c r="BI208" s="167">
        <f t="shared" si="48"/>
        <v>0</v>
      </c>
      <c r="BJ208" s="14" t="s">
        <v>124</v>
      </c>
      <c r="BK208" s="168">
        <f t="shared" si="49"/>
        <v>0</v>
      </c>
      <c r="BL208" s="14" t="s">
        <v>328</v>
      </c>
      <c r="BM208" s="166" t="s">
        <v>374</v>
      </c>
    </row>
    <row r="209" spans="1:65" s="2" customFormat="1" ht="24" customHeight="1">
      <c r="A209" s="29"/>
      <c r="B209" s="154"/>
      <c r="C209" s="169" t="s">
        <v>375</v>
      </c>
      <c r="D209" s="169" t="s">
        <v>255</v>
      </c>
      <c r="E209" s="170" t="s">
        <v>376</v>
      </c>
      <c r="F209" s="171" t="s">
        <v>377</v>
      </c>
      <c r="G209" s="172" t="s">
        <v>175</v>
      </c>
      <c r="H209" s="173">
        <v>4</v>
      </c>
      <c r="I209" s="174"/>
      <c r="J209" s="173">
        <f t="shared" si="40"/>
        <v>0</v>
      </c>
      <c r="K209" s="175"/>
      <c r="L209" s="176"/>
      <c r="M209" s="177" t="s">
        <v>1</v>
      </c>
      <c r="N209" s="178" t="s">
        <v>37</v>
      </c>
      <c r="O209" s="55"/>
      <c r="P209" s="164">
        <f t="shared" si="41"/>
        <v>0</v>
      </c>
      <c r="Q209" s="164">
        <v>0</v>
      </c>
      <c r="R209" s="164">
        <f t="shared" si="42"/>
        <v>0</v>
      </c>
      <c r="S209" s="164">
        <v>0</v>
      </c>
      <c r="T209" s="165">
        <f t="shared" si="43"/>
        <v>0</v>
      </c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R209" s="166" t="s">
        <v>328</v>
      </c>
      <c r="AT209" s="166" t="s">
        <v>255</v>
      </c>
      <c r="AU209" s="166" t="s">
        <v>76</v>
      </c>
      <c r="AY209" s="14" t="s">
        <v>116</v>
      </c>
      <c r="BE209" s="167">
        <f t="shared" si="44"/>
        <v>0</v>
      </c>
      <c r="BF209" s="167">
        <f t="shared" si="45"/>
        <v>0</v>
      </c>
      <c r="BG209" s="167">
        <f t="shared" si="46"/>
        <v>0</v>
      </c>
      <c r="BH209" s="167">
        <f t="shared" si="47"/>
        <v>0</v>
      </c>
      <c r="BI209" s="167">
        <f t="shared" si="48"/>
        <v>0</v>
      </c>
      <c r="BJ209" s="14" t="s">
        <v>124</v>
      </c>
      <c r="BK209" s="168">
        <f t="shared" si="49"/>
        <v>0</v>
      </c>
      <c r="BL209" s="14" t="s">
        <v>328</v>
      </c>
      <c r="BM209" s="166" t="s">
        <v>378</v>
      </c>
    </row>
    <row r="210" spans="1:65" s="2" customFormat="1" ht="16.5" customHeight="1">
      <c r="A210" s="29"/>
      <c r="B210" s="154"/>
      <c r="C210" s="155" t="s">
        <v>250</v>
      </c>
      <c r="D210" s="155" t="s">
        <v>119</v>
      </c>
      <c r="E210" s="156" t="s">
        <v>379</v>
      </c>
      <c r="F210" s="157" t="s">
        <v>380</v>
      </c>
      <c r="G210" s="158" t="s">
        <v>183</v>
      </c>
      <c r="H210" s="159">
        <v>11</v>
      </c>
      <c r="I210" s="160"/>
      <c r="J210" s="159">
        <f t="shared" si="40"/>
        <v>0</v>
      </c>
      <c r="K210" s="161"/>
      <c r="L210" s="30"/>
      <c r="M210" s="162" t="s">
        <v>1</v>
      </c>
      <c r="N210" s="163" t="s">
        <v>37</v>
      </c>
      <c r="O210" s="55"/>
      <c r="P210" s="164">
        <f t="shared" si="41"/>
        <v>0</v>
      </c>
      <c r="Q210" s="164">
        <v>0</v>
      </c>
      <c r="R210" s="164">
        <f t="shared" si="42"/>
        <v>0</v>
      </c>
      <c r="S210" s="164">
        <v>0</v>
      </c>
      <c r="T210" s="165">
        <f t="shared" si="43"/>
        <v>0</v>
      </c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R210" s="166" t="s">
        <v>328</v>
      </c>
      <c r="AT210" s="166" t="s">
        <v>119</v>
      </c>
      <c r="AU210" s="166" t="s">
        <v>76</v>
      </c>
      <c r="AY210" s="14" t="s">
        <v>116</v>
      </c>
      <c r="BE210" s="167">
        <f t="shared" si="44"/>
        <v>0</v>
      </c>
      <c r="BF210" s="167">
        <f t="shared" si="45"/>
        <v>0</v>
      </c>
      <c r="BG210" s="167">
        <f t="shared" si="46"/>
        <v>0</v>
      </c>
      <c r="BH210" s="167">
        <f t="shared" si="47"/>
        <v>0</v>
      </c>
      <c r="BI210" s="167">
        <f t="shared" si="48"/>
        <v>0</v>
      </c>
      <c r="BJ210" s="14" t="s">
        <v>124</v>
      </c>
      <c r="BK210" s="168">
        <f t="shared" si="49"/>
        <v>0</v>
      </c>
      <c r="BL210" s="14" t="s">
        <v>328</v>
      </c>
      <c r="BM210" s="166" t="s">
        <v>381</v>
      </c>
    </row>
    <row r="211" spans="1:65" s="2" customFormat="1" ht="16.5" customHeight="1">
      <c r="A211" s="29"/>
      <c r="B211" s="154"/>
      <c r="C211" s="155" t="s">
        <v>382</v>
      </c>
      <c r="D211" s="155" t="s">
        <v>119</v>
      </c>
      <c r="E211" s="156" t="s">
        <v>383</v>
      </c>
      <c r="F211" s="157" t="s">
        <v>384</v>
      </c>
      <c r="G211" s="158" t="s">
        <v>183</v>
      </c>
      <c r="H211" s="159">
        <v>33</v>
      </c>
      <c r="I211" s="160"/>
      <c r="J211" s="159">
        <f t="shared" si="40"/>
        <v>0</v>
      </c>
      <c r="K211" s="161"/>
      <c r="L211" s="30"/>
      <c r="M211" s="162" t="s">
        <v>1</v>
      </c>
      <c r="N211" s="163" t="s">
        <v>37</v>
      </c>
      <c r="O211" s="55"/>
      <c r="P211" s="164">
        <f t="shared" si="41"/>
        <v>0</v>
      </c>
      <c r="Q211" s="164">
        <v>0</v>
      </c>
      <c r="R211" s="164">
        <f t="shared" si="42"/>
        <v>0</v>
      </c>
      <c r="S211" s="164">
        <v>0</v>
      </c>
      <c r="T211" s="165">
        <f t="shared" si="43"/>
        <v>0</v>
      </c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R211" s="166" t="s">
        <v>328</v>
      </c>
      <c r="AT211" s="166" t="s">
        <v>119</v>
      </c>
      <c r="AU211" s="166" t="s">
        <v>76</v>
      </c>
      <c r="AY211" s="14" t="s">
        <v>116</v>
      </c>
      <c r="BE211" s="167">
        <f t="shared" si="44"/>
        <v>0</v>
      </c>
      <c r="BF211" s="167">
        <f t="shared" si="45"/>
        <v>0</v>
      </c>
      <c r="BG211" s="167">
        <f t="shared" si="46"/>
        <v>0</v>
      </c>
      <c r="BH211" s="167">
        <f t="shared" si="47"/>
        <v>0</v>
      </c>
      <c r="BI211" s="167">
        <f t="shared" si="48"/>
        <v>0</v>
      </c>
      <c r="BJ211" s="14" t="s">
        <v>124</v>
      </c>
      <c r="BK211" s="168">
        <f t="shared" si="49"/>
        <v>0</v>
      </c>
      <c r="BL211" s="14" t="s">
        <v>328</v>
      </c>
      <c r="BM211" s="166" t="s">
        <v>385</v>
      </c>
    </row>
    <row r="212" spans="1:65" s="2" customFormat="1" ht="24" customHeight="1">
      <c r="A212" s="29"/>
      <c r="B212" s="154"/>
      <c r="C212" s="169" t="s">
        <v>254</v>
      </c>
      <c r="D212" s="169" t="s">
        <v>255</v>
      </c>
      <c r="E212" s="170" t="s">
        <v>386</v>
      </c>
      <c r="F212" s="171" t="s">
        <v>387</v>
      </c>
      <c r="G212" s="172" t="s">
        <v>175</v>
      </c>
      <c r="H212" s="173">
        <v>44</v>
      </c>
      <c r="I212" s="174"/>
      <c r="J212" s="173">
        <f t="shared" si="40"/>
        <v>0</v>
      </c>
      <c r="K212" s="175"/>
      <c r="L212" s="176"/>
      <c r="M212" s="177" t="s">
        <v>1</v>
      </c>
      <c r="N212" s="178" t="s">
        <v>37</v>
      </c>
      <c r="O212" s="55"/>
      <c r="P212" s="164">
        <f t="shared" si="41"/>
        <v>0</v>
      </c>
      <c r="Q212" s="164">
        <v>0</v>
      </c>
      <c r="R212" s="164">
        <f t="shared" si="42"/>
        <v>0</v>
      </c>
      <c r="S212" s="164">
        <v>0</v>
      </c>
      <c r="T212" s="165">
        <f t="shared" si="43"/>
        <v>0</v>
      </c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R212" s="166" t="s">
        <v>328</v>
      </c>
      <c r="AT212" s="166" t="s">
        <v>255</v>
      </c>
      <c r="AU212" s="166" t="s">
        <v>76</v>
      </c>
      <c r="AY212" s="14" t="s">
        <v>116</v>
      </c>
      <c r="BE212" s="167">
        <f t="shared" si="44"/>
        <v>0</v>
      </c>
      <c r="BF212" s="167">
        <f t="shared" si="45"/>
        <v>0</v>
      </c>
      <c r="BG212" s="167">
        <f t="shared" si="46"/>
        <v>0</v>
      </c>
      <c r="BH212" s="167">
        <f t="shared" si="47"/>
        <v>0</v>
      </c>
      <c r="BI212" s="167">
        <f t="shared" si="48"/>
        <v>0</v>
      </c>
      <c r="BJ212" s="14" t="s">
        <v>124</v>
      </c>
      <c r="BK212" s="168">
        <f t="shared" si="49"/>
        <v>0</v>
      </c>
      <c r="BL212" s="14" t="s">
        <v>328</v>
      </c>
      <c r="BM212" s="166" t="s">
        <v>388</v>
      </c>
    </row>
    <row r="213" spans="1:65" s="2" customFormat="1" ht="16.5" customHeight="1">
      <c r="A213" s="29"/>
      <c r="B213" s="154"/>
      <c r="C213" s="155" t="s">
        <v>389</v>
      </c>
      <c r="D213" s="155" t="s">
        <v>119</v>
      </c>
      <c r="E213" s="156" t="s">
        <v>390</v>
      </c>
      <c r="F213" s="157" t="s">
        <v>391</v>
      </c>
      <c r="G213" s="158" t="s">
        <v>175</v>
      </c>
      <c r="H213" s="159">
        <v>11</v>
      </c>
      <c r="I213" s="160"/>
      <c r="J213" s="159">
        <f t="shared" si="40"/>
        <v>0</v>
      </c>
      <c r="K213" s="161"/>
      <c r="L213" s="30"/>
      <c r="M213" s="162" t="s">
        <v>1</v>
      </c>
      <c r="N213" s="163" t="s">
        <v>37</v>
      </c>
      <c r="O213" s="55"/>
      <c r="P213" s="164">
        <f t="shared" si="41"/>
        <v>0</v>
      </c>
      <c r="Q213" s="164">
        <v>0</v>
      </c>
      <c r="R213" s="164">
        <f t="shared" si="42"/>
        <v>0</v>
      </c>
      <c r="S213" s="164">
        <v>0</v>
      </c>
      <c r="T213" s="165">
        <f t="shared" si="43"/>
        <v>0</v>
      </c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R213" s="166" t="s">
        <v>328</v>
      </c>
      <c r="AT213" s="166" t="s">
        <v>119</v>
      </c>
      <c r="AU213" s="166" t="s">
        <v>76</v>
      </c>
      <c r="AY213" s="14" t="s">
        <v>116</v>
      </c>
      <c r="BE213" s="167">
        <f t="shared" si="44"/>
        <v>0</v>
      </c>
      <c r="BF213" s="167">
        <f t="shared" si="45"/>
        <v>0</v>
      </c>
      <c r="BG213" s="167">
        <f t="shared" si="46"/>
        <v>0</v>
      </c>
      <c r="BH213" s="167">
        <f t="shared" si="47"/>
        <v>0</v>
      </c>
      <c r="BI213" s="167">
        <f t="shared" si="48"/>
        <v>0</v>
      </c>
      <c r="BJ213" s="14" t="s">
        <v>124</v>
      </c>
      <c r="BK213" s="168">
        <f t="shared" si="49"/>
        <v>0</v>
      </c>
      <c r="BL213" s="14" t="s">
        <v>328</v>
      </c>
      <c r="BM213" s="166" t="s">
        <v>392</v>
      </c>
    </row>
    <row r="214" spans="1:65" s="2" customFormat="1" ht="24" customHeight="1">
      <c r="A214" s="29"/>
      <c r="B214" s="154"/>
      <c r="C214" s="169" t="s">
        <v>258</v>
      </c>
      <c r="D214" s="169" t="s">
        <v>255</v>
      </c>
      <c r="E214" s="170" t="s">
        <v>393</v>
      </c>
      <c r="F214" s="171" t="s">
        <v>394</v>
      </c>
      <c r="G214" s="172" t="s">
        <v>175</v>
      </c>
      <c r="H214" s="173">
        <v>11</v>
      </c>
      <c r="I214" s="174"/>
      <c r="J214" s="173">
        <f t="shared" si="40"/>
        <v>0</v>
      </c>
      <c r="K214" s="175"/>
      <c r="L214" s="176"/>
      <c r="M214" s="177" t="s">
        <v>1</v>
      </c>
      <c r="N214" s="178" t="s">
        <v>37</v>
      </c>
      <c r="O214" s="55"/>
      <c r="P214" s="164">
        <f t="shared" si="41"/>
        <v>0</v>
      </c>
      <c r="Q214" s="164">
        <v>0</v>
      </c>
      <c r="R214" s="164">
        <f t="shared" si="42"/>
        <v>0</v>
      </c>
      <c r="S214" s="164">
        <v>0</v>
      </c>
      <c r="T214" s="165">
        <f t="shared" si="43"/>
        <v>0</v>
      </c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R214" s="166" t="s">
        <v>328</v>
      </c>
      <c r="AT214" s="166" t="s">
        <v>255</v>
      </c>
      <c r="AU214" s="166" t="s">
        <v>76</v>
      </c>
      <c r="AY214" s="14" t="s">
        <v>116</v>
      </c>
      <c r="BE214" s="167">
        <f t="shared" si="44"/>
        <v>0</v>
      </c>
      <c r="BF214" s="167">
        <f t="shared" si="45"/>
        <v>0</v>
      </c>
      <c r="BG214" s="167">
        <f t="shared" si="46"/>
        <v>0</v>
      </c>
      <c r="BH214" s="167">
        <f t="shared" si="47"/>
        <v>0</v>
      </c>
      <c r="BI214" s="167">
        <f t="shared" si="48"/>
        <v>0</v>
      </c>
      <c r="BJ214" s="14" t="s">
        <v>124</v>
      </c>
      <c r="BK214" s="168">
        <f t="shared" si="49"/>
        <v>0</v>
      </c>
      <c r="BL214" s="14" t="s">
        <v>328</v>
      </c>
      <c r="BM214" s="166" t="s">
        <v>395</v>
      </c>
    </row>
    <row r="215" spans="1:65" s="2" customFormat="1" ht="16.5" customHeight="1">
      <c r="A215" s="29"/>
      <c r="B215" s="154"/>
      <c r="C215" s="155" t="s">
        <v>396</v>
      </c>
      <c r="D215" s="155" t="s">
        <v>119</v>
      </c>
      <c r="E215" s="156" t="s">
        <v>397</v>
      </c>
      <c r="F215" s="157" t="s">
        <v>398</v>
      </c>
      <c r="G215" s="158" t="s">
        <v>175</v>
      </c>
      <c r="H215" s="159">
        <v>16</v>
      </c>
      <c r="I215" s="160"/>
      <c r="J215" s="159">
        <f t="shared" si="40"/>
        <v>0</v>
      </c>
      <c r="K215" s="161"/>
      <c r="L215" s="30"/>
      <c r="M215" s="162" t="s">
        <v>1</v>
      </c>
      <c r="N215" s="163" t="s">
        <v>37</v>
      </c>
      <c r="O215" s="55"/>
      <c r="P215" s="164">
        <f t="shared" si="41"/>
        <v>0</v>
      </c>
      <c r="Q215" s="164">
        <v>0</v>
      </c>
      <c r="R215" s="164">
        <f t="shared" si="42"/>
        <v>0</v>
      </c>
      <c r="S215" s="164">
        <v>0</v>
      </c>
      <c r="T215" s="165">
        <f t="shared" si="43"/>
        <v>0</v>
      </c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R215" s="166" t="s">
        <v>328</v>
      </c>
      <c r="AT215" s="166" t="s">
        <v>119</v>
      </c>
      <c r="AU215" s="166" t="s">
        <v>76</v>
      </c>
      <c r="AY215" s="14" t="s">
        <v>116</v>
      </c>
      <c r="BE215" s="167">
        <f t="shared" si="44"/>
        <v>0</v>
      </c>
      <c r="BF215" s="167">
        <f t="shared" si="45"/>
        <v>0</v>
      </c>
      <c r="BG215" s="167">
        <f t="shared" si="46"/>
        <v>0</v>
      </c>
      <c r="BH215" s="167">
        <f t="shared" si="47"/>
        <v>0</v>
      </c>
      <c r="BI215" s="167">
        <f t="shared" si="48"/>
        <v>0</v>
      </c>
      <c r="BJ215" s="14" t="s">
        <v>124</v>
      </c>
      <c r="BK215" s="168">
        <f t="shared" si="49"/>
        <v>0</v>
      </c>
      <c r="BL215" s="14" t="s">
        <v>328</v>
      </c>
      <c r="BM215" s="166" t="s">
        <v>399</v>
      </c>
    </row>
    <row r="216" spans="1:65" s="2" customFormat="1" ht="24" customHeight="1">
      <c r="A216" s="29"/>
      <c r="B216" s="154"/>
      <c r="C216" s="169" t="s">
        <v>262</v>
      </c>
      <c r="D216" s="169" t="s">
        <v>255</v>
      </c>
      <c r="E216" s="170" t="s">
        <v>400</v>
      </c>
      <c r="F216" s="171" t="s">
        <v>401</v>
      </c>
      <c r="G216" s="172" t="s">
        <v>175</v>
      </c>
      <c r="H216" s="173">
        <v>16</v>
      </c>
      <c r="I216" s="174"/>
      <c r="J216" s="173">
        <f t="shared" si="40"/>
        <v>0</v>
      </c>
      <c r="K216" s="175"/>
      <c r="L216" s="176"/>
      <c r="M216" s="177" t="s">
        <v>1</v>
      </c>
      <c r="N216" s="178" t="s">
        <v>37</v>
      </c>
      <c r="O216" s="55"/>
      <c r="P216" s="164">
        <f t="shared" si="41"/>
        <v>0</v>
      </c>
      <c r="Q216" s="164">
        <v>0</v>
      </c>
      <c r="R216" s="164">
        <f t="shared" si="42"/>
        <v>0</v>
      </c>
      <c r="S216" s="164">
        <v>0</v>
      </c>
      <c r="T216" s="165">
        <f t="shared" si="43"/>
        <v>0</v>
      </c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R216" s="166" t="s">
        <v>328</v>
      </c>
      <c r="AT216" s="166" t="s">
        <v>255</v>
      </c>
      <c r="AU216" s="166" t="s">
        <v>76</v>
      </c>
      <c r="AY216" s="14" t="s">
        <v>116</v>
      </c>
      <c r="BE216" s="167">
        <f t="shared" si="44"/>
        <v>0</v>
      </c>
      <c r="BF216" s="167">
        <f t="shared" si="45"/>
        <v>0</v>
      </c>
      <c r="BG216" s="167">
        <f t="shared" si="46"/>
        <v>0</v>
      </c>
      <c r="BH216" s="167">
        <f t="shared" si="47"/>
        <v>0</v>
      </c>
      <c r="BI216" s="167">
        <f t="shared" si="48"/>
        <v>0</v>
      </c>
      <c r="BJ216" s="14" t="s">
        <v>124</v>
      </c>
      <c r="BK216" s="168">
        <f t="shared" si="49"/>
        <v>0</v>
      </c>
      <c r="BL216" s="14" t="s">
        <v>328</v>
      </c>
      <c r="BM216" s="166" t="s">
        <v>402</v>
      </c>
    </row>
    <row r="217" spans="1:65" s="2" customFormat="1" ht="16.5" customHeight="1">
      <c r="A217" s="29"/>
      <c r="B217" s="154"/>
      <c r="C217" s="155" t="s">
        <v>403</v>
      </c>
      <c r="D217" s="155" t="s">
        <v>119</v>
      </c>
      <c r="E217" s="156" t="s">
        <v>404</v>
      </c>
      <c r="F217" s="157" t="s">
        <v>405</v>
      </c>
      <c r="G217" s="158" t="s">
        <v>175</v>
      </c>
      <c r="H217" s="159">
        <v>1</v>
      </c>
      <c r="I217" s="160"/>
      <c r="J217" s="159">
        <f t="shared" si="40"/>
        <v>0</v>
      </c>
      <c r="K217" s="161"/>
      <c r="L217" s="30"/>
      <c r="M217" s="162" t="s">
        <v>1</v>
      </c>
      <c r="N217" s="163" t="s">
        <v>37</v>
      </c>
      <c r="O217" s="55"/>
      <c r="P217" s="164">
        <f t="shared" si="41"/>
        <v>0</v>
      </c>
      <c r="Q217" s="164">
        <v>0</v>
      </c>
      <c r="R217" s="164">
        <f t="shared" si="42"/>
        <v>0</v>
      </c>
      <c r="S217" s="164">
        <v>0</v>
      </c>
      <c r="T217" s="165">
        <f t="shared" si="43"/>
        <v>0</v>
      </c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R217" s="166" t="s">
        <v>328</v>
      </c>
      <c r="AT217" s="166" t="s">
        <v>119</v>
      </c>
      <c r="AU217" s="166" t="s">
        <v>76</v>
      </c>
      <c r="AY217" s="14" t="s">
        <v>116</v>
      </c>
      <c r="BE217" s="167">
        <f t="shared" si="44"/>
        <v>0</v>
      </c>
      <c r="BF217" s="167">
        <f t="shared" si="45"/>
        <v>0</v>
      </c>
      <c r="BG217" s="167">
        <f t="shared" si="46"/>
        <v>0</v>
      </c>
      <c r="BH217" s="167">
        <f t="shared" si="47"/>
        <v>0</v>
      </c>
      <c r="BI217" s="167">
        <f t="shared" si="48"/>
        <v>0</v>
      </c>
      <c r="BJ217" s="14" t="s">
        <v>124</v>
      </c>
      <c r="BK217" s="168">
        <f t="shared" si="49"/>
        <v>0</v>
      </c>
      <c r="BL217" s="14" t="s">
        <v>328</v>
      </c>
      <c r="BM217" s="166" t="s">
        <v>406</v>
      </c>
    </row>
    <row r="218" spans="1:65" s="2" customFormat="1" ht="24" customHeight="1">
      <c r="A218" s="29"/>
      <c r="B218" s="154"/>
      <c r="C218" s="169" t="s">
        <v>267</v>
      </c>
      <c r="D218" s="169" t="s">
        <v>255</v>
      </c>
      <c r="E218" s="170" t="s">
        <v>407</v>
      </c>
      <c r="F218" s="171" t="s">
        <v>408</v>
      </c>
      <c r="G218" s="172" t="s">
        <v>175</v>
      </c>
      <c r="H218" s="173">
        <v>1</v>
      </c>
      <c r="I218" s="174"/>
      <c r="J218" s="173">
        <f t="shared" si="40"/>
        <v>0</v>
      </c>
      <c r="K218" s="175"/>
      <c r="L218" s="176"/>
      <c r="M218" s="177" t="s">
        <v>1</v>
      </c>
      <c r="N218" s="178" t="s">
        <v>37</v>
      </c>
      <c r="O218" s="55"/>
      <c r="P218" s="164">
        <f t="shared" si="41"/>
        <v>0</v>
      </c>
      <c r="Q218" s="164">
        <v>0</v>
      </c>
      <c r="R218" s="164">
        <f t="shared" si="42"/>
        <v>0</v>
      </c>
      <c r="S218" s="164">
        <v>0</v>
      </c>
      <c r="T218" s="165">
        <f t="shared" si="43"/>
        <v>0</v>
      </c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R218" s="166" t="s">
        <v>328</v>
      </c>
      <c r="AT218" s="166" t="s">
        <v>255</v>
      </c>
      <c r="AU218" s="166" t="s">
        <v>76</v>
      </c>
      <c r="AY218" s="14" t="s">
        <v>116</v>
      </c>
      <c r="BE218" s="167">
        <f t="shared" si="44"/>
        <v>0</v>
      </c>
      <c r="BF218" s="167">
        <f t="shared" si="45"/>
        <v>0</v>
      </c>
      <c r="BG218" s="167">
        <f t="shared" si="46"/>
        <v>0</v>
      </c>
      <c r="BH218" s="167">
        <f t="shared" si="47"/>
        <v>0</v>
      </c>
      <c r="BI218" s="167">
        <f t="shared" si="48"/>
        <v>0</v>
      </c>
      <c r="BJ218" s="14" t="s">
        <v>124</v>
      </c>
      <c r="BK218" s="168">
        <f t="shared" si="49"/>
        <v>0</v>
      </c>
      <c r="BL218" s="14" t="s">
        <v>328</v>
      </c>
      <c r="BM218" s="166" t="s">
        <v>409</v>
      </c>
    </row>
    <row r="219" spans="1:65" s="2" customFormat="1" ht="16.5" customHeight="1">
      <c r="A219" s="29"/>
      <c r="B219" s="154"/>
      <c r="C219" s="155" t="s">
        <v>410</v>
      </c>
      <c r="D219" s="155" t="s">
        <v>119</v>
      </c>
      <c r="E219" s="156" t="s">
        <v>411</v>
      </c>
      <c r="F219" s="157" t="s">
        <v>412</v>
      </c>
      <c r="G219" s="158" t="s">
        <v>175</v>
      </c>
      <c r="H219" s="159">
        <v>39</v>
      </c>
      <c r="I219" s="160"/>
      <c r="J219" s="159">
        <f t="shared" si="40"/>
        <v>0</v>
      </c>
      <c r="K219" s="161"/>
      <c r="L219" s="30"/>
      <c r="M219" s="162" t="s">
        <v>1</v>
      </c>
      <c r="N219" s="163" t="s">
        <v>37</v>
      </c>
      <c r="O219" s="55"/>
      <c r="P219" s="164">
        <f t="shared" si="41"/>
        <v>0</v>
      </c>
      <c r="Q219" s="164">
        <v>0</v>
      </c>
      <c r="R219" s="164">
        <f t="shared" si="42"/>
        <v>0</v>
      </c>
      <c r="S219" s="164">
        <v>0</v>
      </c>
      <c r="T219" s="165">
        <f t="shared" si="43"/>
        <v>0</v>
      </c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R219" s="166" t="s">
        <v>328</v>
      </c>
      <c r="AT219" s="166" t="s">
        <v>119</v>
      </c>
      <c r="AU219" s="166" t="s">
        <v>76</v>
      </c>
      <c r="AY219" s="14" t="s">
        <v>116</v>
      </c>
      <c r="BE219" s="167">
        <f t="shared" si="44"/>
        <v>0</v>
      </c>
      <c r="BF219" s="167">
        <f t="shared" si="45"/>
        <v>0</v>
      </c>
      <c r="BG219" s="167">
        <f t="shared" si="46"/>
        <v>0</v>
      </c>
      <c r="BH219" s="167">
        <f t="shared" si="47"/>
        <v>0</v>
      </c>
      <c r="BI219" s="167">
        <f t="shared" si="48"/>
        <v>0</v>
      </c>
      <c r="BJ219" s="14" t="s">
        <v>124</v>
      </c>
      <c r="BK219" s="168">
        <f t="shared" si="49"/>
        <v>0</v>
      </c>
      <c r="BL219" s="14" t="s">
        <v>328</v>
      </c>
      <c r="BM219" s="166" t="s">
        <v>413</v>
      </c>
    </row>
    <row r="220" spans="1:65" s="2" customFormat="1" ht="24" customHeight="1">
      <c r="A220" s="29"/>
      <c r="B220" s="154"/>
      <c r="C220" s="169" t="s">
        <v>271</v>
      </c>
      <c r="D220" s="169" t="s">
        <v>255</v>
      </c>
      <c r="E220" s="170" t="s">
        <v>414</v>
      </c>
      <c r="F220" s="171" t="s">
        <v>415</v>
      </c>
      <c r="G220" s="172" t="s">
        <v>175</v>
      </c>
      <c r="H220" s="173">
        <v>37</v>
      </c>
      <c r="I220" s="174"/>
      <c r="J220" s="173">
        <f t="shared" si="40"/>
        <v>0</v>
      </c>
      <c r="K220" s="175"/>
      <c r="L220" s="176"/>
      <c r="M220" s="177" t="s">
        <v>1</v>
      </c>
      <c r="N220" s="178" t="s">
        <v>37</v>
      </c>
      <c r="O220" s="55"/>
      <c r="P220" s="164">
        <f t="shared" si="41"/>
        <v>0</v>
      </c>
      <c r="Q220" s="164">
        <v>0</v>
      </c>
      <c r="R220" s="164">
        <f t="shared" si="42"/>
        <v>0</v>
      </c>
      <c r="S220" s="164">
        <v>0</v>
      </c>
      <c r="T220" s="165">
        <f t="shared" si="43"/>
        <v>0</v>
      </c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R220" s="166" t="s">
        <v>328</v>
      </c>
      <c r="AT220" s="166" t="s">
        <v>255</v>
      </c>
      <c r="AU220" s="166" t="s">
        <v>76</v>
      </c>
      <c r="AY220" s="14" t="s">
        <v>116</v>
      </c>
      <c r="BE220" s="167">
        <f t="shared" si="44"/>
        <v>0</v>
      </c>
      <c r="BF220" s="167">
        <f t="shared" si="45"/>
        <v>0</v>
      </c>
      <c r="BG220" s="167">
        <f t="shared" si="46"/>
        <v>0</v>
      </c>
      <c r="BH220" s="167">
        <f t="shared" si="47"/>
        <v>0</v>
      </c>
      <c r="BI220" s="167">
        <f t="shared" si="48"/>
        <v>0</v>
      </c>
      <c r="BJ220" s="14" t="s">
        <v>124</v>
      </c>
      <c r="BK220" s="168">
        <f t="shared" si="49"/>
        <v>0</v>
      </c>
      <c r="BL220" s="14" t="s">
        <v>328</v>
      </c>
      <c r="BM220" s="166" t="s">
        <v>416</v>
      </c>
    </row>
    <row r="221" spans="1:65" s="2" customFormat="1" ht="24" customHeight="1">
      <c r="A221" s="29"/>
      <c r="B221" s="154"/>
      <c r="C221" s="169" t="s">
        <v>417</v>
      </c>
      <c r="D221" s="169" t="s">
        <v>255</v>
      </c>
      <c r="E221" s="170" t="s">
        <v>418</v>
      </c>
      <c r="F221" s="171" t="s">
        <v>419</v>
      </c>
      <c r="G221" s="172" t="s">
        <v>175</v>
      </c>
      <c r="H221" s="173">
        <v>2</v>
      </c>
      <c r="I221" s="174"/>
      <c r="J221" s="173">
        <f t="shared" si="40"/>
        <v>0</v>
      </c>
      <c r="K221" s="175"/>
      <c r="L221" s="176"/>
      <c r="M221" s="177" t="s">
        <v>1</v>
      </c>
      <c r="N221" s="178" t="s">
        <v>37</v>
      </c>
      <c r="O221" s="55"/>
      <c r="P221" s="164">
        <f t="shared" si="41"/>
        <v>0</v>
      </c>
      <c r="Q221" s="164">
        <v>0</v>
      </c>
      <c r="R221" s="164">
        <f t="shared" si="42"/>
        <v>0</v>
      </c>
      <c r="S221" s="164">
        <v>0</v>
      </c>
      <c r="T221" s="165">
        <f t="shared" si="43"/>
        <v>0</v>
      </c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R221" s="166" t="s">
        <v>328</v>
      </c>
      <c r="AT221" s="166" t="s">
        <v>255</v>
      </c>
      <c r="AU221" s="166" t="s">
        <v>76</v>
      </c>
      <c r="AY221" s="14" t="s">
        <v>116</v>
      </c>
      <c r="BE221" s="167">
        <f t="shared" si="44"/>
        <v>0</v>
      </c>
      <c r="BF221" s="167">
        <f t="shared" si="45"/>
        <v>0</v>
      </c>
      <c r="BG221" s="167">
        <f t="shared" si="46"/>
        <v>0</v>
      </c>
      <c r="BH221" s="167">
        <f t="shared" si="47"/>
        <v>0</v>
      </c>
      <c r="BI221" s="167">
        <f t="shared" si="48"/>
        <v>0</v>
      </c>
      <c r="BJ221" s="14" t="s">
        <v>124</v>
      </c>
      <c r="BK221" s="168">
        <f t="shared" si="49"/>
        <v>0</v>
      </c>
      <c r="BL221" s="14" t="s">
        <v>328</v>
      </c>
      <c r="BM221" s="166" t="s">
        <v>420</v>
      </c>
    </row>
    <row r="222" spans="1:65" s="2" customFormat="1" ht="16.5" customHeight="1">
      <c r="A222" s="29"/>
      <c r="B222" s="154"/>
      <c r="C222" s="155" t="s">
        <v>274</v>
      </c>
      <c r="D222" s="155" t="s">
        <v>119</v>
      </c>
      <c r="E222" s="156" t="s">
        <v>421</v>
      </c>
      <c r="F222" s="157" t="s">
        <v>422</v>
      </c>
      <c r="G222" s="158" t="s">
        <v>175</v>
      </c>
      <c r="H222" s="159">
        <v>3</v>
      </c>
      <c r="I222" s="160"/>
      <c r="J222" s="159">
        <f t="shared" si="40"/>
        <v>0</v>
      </c>
      <c r="K222" s="161"/>
      <c r="L222" s="30"/>
      <c r="M222" s="162" t="s">
        <v>1</v>
      </c>
      <c r="N222" s="163" t="s">
        <v>37</v>
      </c>
      <c r="O222" s="55"/>
      <c r="P222" s="164">
        <f t="shared" si="41"/>
        <v>0</v>
      </c>
      <c r="Q222" s="164">
        <v>0</v>
      </c>
      <c r="R222" s="164">
        <f t="shared" si="42"/>
        <v>0</v>
      </c>
      <c r="S222" s="164">
        <v>0</v>
      </c>
      <c r="T222" s="165">
        <f t="shared" si="43"/>
        <v>0</v>
      </c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R222" s="166" t="s">
        <v>328</v>
      </c>
      <c r="AT222" s="166" t="s">
        <v>119</v>
      </c>
      <c r="AU222" s="166" t="s">
        <v>76</v>
      </c>
      <c r="AY222" s="14" t="s">
        <v>116</v>
      </c>
      <c r="BE222" s="167">
        <f t="shared" si="44"/>
        <v>0</v>
      </c>
      <c r="BF222" s="167">
        <f t="shared" si="45"/>
        <v>0</v>
      </c>
      <c r="BG222" s="167">
        <f t="shared" si="46"/>
        <v>0</v>
      </c>
      <c r="BH222" s="167">
        <f t="shared" si="47"/>
        <v>0</v>
      </c>
      <c r="BI222" s="167">
        <f t="shared" si="48"/>
        <v>0</v>
      </c>
      <c r="BJ222" s="14" t="s">
        <v>124</v>
      </c>
      <c r="BK222" s="168">
        <f t="shared" si="49"/>
        <v>0</v>
      </c>
      <c r="BL222" s="14" t="s">
        <v>328</v>
      </c>
      <c r="BM222" s="166" t="s">
        <v>423</v>
      </c>
    </row>
    <row r="223" spans="1:65" s="2" customFormat="1" ht="24" customHeight="1">
      <c r="A223" s="29"/>
      <c r="B223" s="154"/>
      <c r="C223" s="169" t="s">
        <v>424</v>
      </c>
      <c r="D223" s="169" t="s">
        <v>255</v>
      </c>
      <c r="E223" s="170" t="s">
        <v>425</v>
      </c>
      <c r="F223" s="171" t="s">
        <v>426</v>
      </c>
      <c r="G223" s="172" t="s">
        <v>175</v>
      </c>
      <c r="H223" s="173">
        <v>3</v>
      </c>
      <c r="I223" s="174"/>
      <c r="J223" s="173">
        <f t="shared" si="40"/>
        <v>0</v>
      </c>
      <c r="K223" s="175"/>
      <c r="L223" s="176"/>
      <c r="M223" s="177" t="s">
        <v>1</v>
      </c>
      <c r="N223" s="178" t="s">
        <v>37</v>
      </c>
      <c r="O223" s="55"/>
      <c r="P223" s="164">
        <f t="shared" si="41"/>
        <v>0</v>
      </c>
      <c r="Q223" s="164">
        <v>0</v>
      </c>
      <c r="R223" s="164">
        <f t="shared" si="42"/>
        <v>0</v>
      </c>
      <c r="S223" s="164">
        <v>0</v>
      </c>
      <c r="T223" s="165">
        <f t="shared" si="43"/>
        <v>0</v>
      </c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R223" s="166" t="s">
        <v>328</v>
      </c>
      <c r="AT223" s="166" t="s">
        <v>255</v>
      </c>
      <c r="AU223" s="166" t="s">
        <v>76</v>
      </c>
      <c r="AY223" s="14" t="s">
        <v>116</v>
      </c>
      <c r="BE223" s="167">
        <f t="shared" si="44"/>
        <v>0</v>
      </c>
      <c r="BF223" s="167">
        <f t="shared" si="45"/>
        <v>0</v>
      </c>
      <c r="BG223" s="167">
        <f t="shared" si="46"/>
        <v>0</v>
      </c>
      <c r="BH223" s="167">
        <f t="shared" si="47"/>
        <v>0</v>
      </c>
      <c r="BI223" s="167">
        <f t="shared" si="48"/>
        <v>0</v>
      </c>
      <c r="BJ223" s="14" t="s">
        <v>124</v>
      </c>
      <c r="BK223" s="168">
        <f t="shared" si="49"/>
        <v>0</v>
      </c>
      <c r="BL223" s="14" t="s">
        <v>328</v>
      </c>
      <c r="BM223" s="166" t="s">
        <v>427</v>
      </c>
    </row>
    <row r="224" spans="1:65" s="2" customFormat="1" ht="16.5" customHeight="1">
      <c r="A224" s="29"/>
      <c r="B224" s="154"/>
      <c r="C224" s="155" t="s">
        <v>278</v>
      </c>
      <c r="D224" s="155" t="s">
        <v>119</v>
      </c>
      <c r="E224" s="156" t="s">
        <v>428</v>
      </c>
      <c r="F224" s="157" t="s">
        <v>429</v>
      </c>
      <c r="G224" s="158" t="s">
        <v>175</v>
      </c>
      <c r="H224" s="159">
        <v>6</v>
      </c>
      <c r="I224" s="160"/>
      <c r="J224" s="159">
        <f t="shared" si="40"/>
        <v>0</v>
      </c>
      <c r="K224" s="161"/>
      <c r="L224" s="30"/>
      <c r="M224" s="162" t="s">
        <v>1</v>
      </c>
      <c r="N224" s="163" t="s">
        <v>37</v>
      </c>
      <c r="O224" s="55"/>
      <c r="P224" s="164">
        <f t="shared" si="41"/>
        <v>0</v>
      </c>
      <c r="Q224" s="164">
        <v>0</v>
      </c>
      <c r="R224" s="164">
        <f t="shared" si="42"/>
        <v>0</v>
      </c>
      <c r="S224" s="164">
        <v>0</v>
      </c>
      <c r="T224" s="165">
        <f t="shared" si="43"/>
        <v>0</v>
      </c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R224" s="166" t="s">
        <v>328</v>
      </c>
      <c r="AT224" s="166" t="s">
        <v>119</v>
      </c>
      <c r="AU224" s="166" t="s">
        <v>76</v>
      </c>
      <c r="AY224" s="14" t="s">
        <v>116</v>
      </c>
      <c r="BE224" s="167">
        <f t="shared" si="44"/>
        <v>0</v>
      </c>
      <c r="BF224" s="167">
        <f t="shared" si="45"/>
        <v>0</v>
      </c>
      <c r="BG224" s="167">
        <f t="shared" si="46"/>
        <v>0</v>
      </c>
      <c r="BH224" s="167">
        <f t="shared" si="47"/>
        <v>0</v>
      </c>
      <c r="BI224" s="167">
        <f t="shared" si="48"/>
        <v>0</v>
      </c>
      <c r="BJ224" s="14" t="s">
        <v>124</v>
      </c>
      <c r="BK224" s="168">
        <f t="shared" si="49"/>
        <v>0</v>
      </c>
      <c r="BL224" s="14" t="s">
        <v>328</v>
      </c>
      <c r="BM224" s="166" t="s">
        <v>430</v>
      </c>
    </row>
    <row r="225" spans="1:65" s="2" customFormat="1" ht="24" customHeight="1">
      <c r="A225" s="29"/>
      <c r="B225" s="154"/>
      <c r="C225" s="169" t="s">
        <v>431</v>
      </c>
      <c r="D225" s="169" t="s">
        <v>255</v>
      </c>
      <c r="E225" s="170" t="s">
        <v>432</v>
      </c>
      <c r="F225" s="171" t="s">
        <v>433</v>
      </c>
      <c r="G225" s="172" t="s">
        <v>175</v>
      </c>
      <c r="H225" s="173">
        <v>3</v>
      </c>
      <c r="I225" s="174"/>
      <c r="J225" s="173">
        <f t="shared" si="40"/>
        <v>0</v>
      </c>
      <c r="K225" s="175"/>
      <c r="L225" s="176"/>
      <c r="M225" s="177" t="s">
        <v>1</v>
      </c>
      <c r="N225" s="178" t="s">
        <v>37</v>
      </c>
      <c r="O225" s="55"/>
      <c r="P225" s="164">
        <f t="shared" si="41"/>
        <v>0</v>
      </c>
      <c r="Q225" s="164">
        <v>0</v>
      </c>
      <c r="R225" s="164">
        <f t="shared" si="42"/>
        <v>0</v>
      </c>
      <c r="S225" s="164">
        <v>0</v>
      </c>
      <c r="T225" s="165">
        <f t="shared" si="43"/>
        <v>0</v>
      </c>
      <c r="U225" s="29"/>
      <c r="V225" s="29"/>
      <c r="W225" s="29"/>
      <c r="X225" s="29"/>
      <c r="Y225" s="29"/>
      <c r="Z225" s="29"/>
      <c r="AA225" s="29"/>
      <c r="AB225" s="29"/>
      <c r="AC225" s="29"/>
      <c r="AD225" s="29"/>
      <c r="AE225" s="29"/>
      <c r="AR225" s="166" t="s">
        <v>328</v>
      </c>
      <c r="AT225" s="166" t="s">
        <v>255</v>
      </c>
      <c r="AU225" s="166" t="s">
        <v>76</v>
      </c>
      <c r="AY225" s="14" t="s">
        <v>116</v>
      </c>
      <c r="BE225" s="167">
        <f t="shared" si="44"/>
        <v>0</v>
      </c>
      <c r="BF225" s="167">
        <f t="shared" si="45"/>
        <v>0</v>
      </c>
      <c r="BG225" s="167">
        <f t="shared" si="46"/>
        <v>0</v>
      </c>
      <c r="BH225" s="167">
        <f t="shared" si="47"/>
        <v>0</v>
      </c>
      <c r="BI225" s="167">
        <f t="shared" si="48"/>
        <v>0</v>
      </c>
      <c r="BJ225" s="14" t="s">
        <v>124</v>
      </c>
      <c r="BK225" s="168">
        <f t="shared" si="49"/>
        <v>0</v>
      </c>
      <c r="BL225" s="14" t="s">
        <v>328</v>
      </c>
      <c r="BM225" s="166" t="s">
        <v>434</v>
      </c>
    </row>
    <row r="226" spans="1:65" s="2" customFormat="1" ht="24" customHeight="1">
      <c r="A226" s="29"/>
      <c r="B226" s="154"/>
      <c r="C226" s="169" t="s">
        <v>281</v>
      </c>
      <c r="D226" s="169" t="s">
        <v>255</v>
      </c>
      <c r="E226" s="170" t="s">
        <v>435</v>
      </c>
      <c r="F226" s="171" t="s">
        <v>436</v>
      </c>
      <c r="G226" s="172" t="s">
        <v>175</v>
      </c>
      <c r="H226" s="173">
        <v>3</v>
      </c>
      <c r="I226" s="174"/>
      <c r="J226" s="173">
        <f t="shared" si="40"/>
        <v>0</v>
      </c>
      <c r="K226" s="175"/>
      <c r="L226" s="176"/>
      <c r="M226" s="177" t="s">
        <v>1</v>
      </c>
      <c r="N226" s="178" t="s">
        <v>37</v>
      </c>
      <c r="O226" s="55"/>
      <c r="P226" s="164">
        <f t="shared" si="41"/>
        <v>0</v>
      </c>
      <c r="Q226" s="164">
        <v>0</v>
      </c>
      <c r="R226" s="164">
        <f t="shared" si="42"/>
        <v>0</v>
      </c>
      <c r="S226" s="164">
        <v>0</v>
      </c>
      <c r="T226" s="165">
        <f t="shared" si="43"/>
        <v>0</v>
      </c>
      <c r="U226" s="29"/>
      <c r="V226" s="29"/>
      <c r="W226" s="29"/>
      <c r="X226" s="29"/>
      <c r="Y226" s="29"/>
      <c r="Z226" s="29"/>
      <c r="AA226" s="29"/>
      <c r="AB226" s="29"/>
      <c r="AC226" s="29"/>
      <c r="AD226" s="29"/>
      <c r="AE226" s="29"/>
      <c r="AR226" s="166" t="s">
        <v>328</v>
      </c>
      <c r="AT226" s="166" t="s">
        <v>255</v>
      </c>
      <c r="AU226" s="166" t="s">
        <v>76</v>
      </c>
      <c r="AY226" s="14" t="s">
        <v>116</v>
      </c>
      <c r="BE226" s="167">
        <f t="shared" si="44"/>
        <v>0</v>
      </c>
      <c r="BF226" s="167">
        <f t="shared" si="45"/>
        <v>0</v>
      </c>
      <c r="BG226" s="167">
        <f t="shared" si="46"/>
        <v>0</v>
      </c>
      <c r="BH226" s="167">
        <f t="shared" si="47"/>
        <v>0</v>
      </c>
      <c r="BI226" s="167">
        <f t="shared" si="48"/>
        <v>0</v>
      </c>
      <c r="BJ226" s="14" t="s">
        <v>124</v>
      </c>
      <c r="BK226" s="168">
        <f t="shared" si="49"/>
        <v>0</v>
      </c>
      <c r="BL226" s="14" t="s">
        <v>328</v>
      </c>
      <c r="BM226" s="166" t="s">
        <v>437</v>
      </c>
    </row>
    <row r="227" spans="1:65" s="2" customFormat="1" ht="16.5" customHeight="1">
      <c r="A227" s="29"/>
      <c r="B227" s="154"/>
      <c r="C227" s="155" t="s">
        <v>438</v>
      </c>
      <c r="D227" s="155" t="s">
        <v>119</v>
      </c>
      <c r="E227" s="156" t="s">
        <v>439</v>
      </c>
      <c r="F227" s="157" t="s">
        <v>440</v>
      </c>
      <c r="G227" s="158" t="s">
        <v>175</v>
      </c>
      <c r="H227" s="159">
        <v>14</v>
      </c>
      <c r="I227" s="160"/>
      <c r="J227" s="159">
        <f t="shared" ref="J227:J258" si="50">ROUND(I227*H227,3)</f>
        <v>0</v>
      </c>
      <c r="K227" s="161"/>
      <c r="L227" s="30"/>
      <c r="M227" s="162" t="s">
        <v>1</v>
      </c>
      <c r="N227" s="163" t="s">
        <v>37</v>
      </c>
      <c r="O227" s="55"/>
      <c r="P227" s="164">
        <f t="shared" ref="P227:P258" si="51">O227*H227</f>
        <v>0</v>
      </c>
      <c r="Q227" s="164">
        <v>0</v>
      </c>
      <c r="R227" s="164">
        <f t="shared" ref="R227:R258" si="52">Q227*H227</f>
        <v>0</v>
      </c>
      <c r="S227" s="164">
        <v>0</v>
      </c>
      <c r="T227" s="165">
        <f t="shared" ref="T227:T258" si="53">S227*H227</f>
        <v>0</v>
      </c>
      <c r="U227" s="29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R227" s="166" t="s">
        <v>328</v>
      </c>
      <c r="AT227" s="166" t="s">
        <v>119</v>
      </c>
      <c r="AU227" s="166" t="s">
        <v>76</v>
      </c>
      <c r="AY227" s="14" t="s">
        <v>116</v>
      </c>
      <c r="BE227" s="167">
        <f t="shared" ref="BE227:BE258" si="54">IF(N227="základná",J227,0)</f>
        <v>0</v>
      </c>
      <c r="BF227" s="167">
        <f t="shared" ref="BF227:BF258" si="55">IF(N227="znížená",J227,0)</f>
        <v>0</v>
      </c>
      <c r="BG227" s="167">
        <f t="shared" ref="BG227:BG258" si="56">IF(N227="zákl. prenesená",J227,0)</f>
        <v>0</v>
      </c>
      <c r="BH227" s="167">
        <f t="shared" ref="BH227:BH258" si="57">IF(N227="zníž. prenesená",J227,0)</f>
        <v>0</v>
      </c>
      <c r="BI227" s="167">
        <f t="shared" ref="BI227:BI258" si="58">IF(N227="nulová",J227,0)</f>
        <v>0</v>
      </c>
      <c r="BJ227" s="14" t="s">
        <v>124</v>
      </c>
      <c r="BK227" s="168">
        <f t="shared" ref="BK227:BK258" si="59">ROUND(I227*H227,3)</f>
        <v>0</v>
      </c>
      <c r="BL227" s="14" t="s">
        <v>328</v>
      </c>
      <c r="BM227" s="166" t="s">
        <v>441</v>
      </c>
    </row>
    <row r="228" spans="1:65" s="2" customFormat="1" ht="24" customHeight="1">
      <c r="A228" s="29"/>
      <c r="B228" s="154"/>
      <c r="C228" s="169" t="s">
        <v>285</v>
      </c>
      <c r="D228" s="169" t="s">
        <v>255</v>
      </c>
      <c r="E228" s="170" t="s">
        <v>442</v>
      </c>
      <c r="F228" s="171" t="s">
        <v>443</v>
      </c>
      <c r="G228" s="172" t="s">
        <v>175</v>
      </c>
      <c r="H228" s="173">
        <v>1</v>
      </c>
      <c r="I228" s="174"/>
      <c r="J228" s="173">
        <f t="shared" si="50"/>
        <v>0</v>
      </c>
      <c r="K228" s="175"/>
      <c r="L228" s="176"/>
      <c r="M228" s="177" t="s">
        <v>1</v>
      </c>
      <c r="N228" s="178" t="s">
        <v>37</v>
      </c>
      <c r="O228" s="55"/>
      <c r="P228" s="164">
        <f t="shared" si="51"/>
        <v>0</v>
      </c>
      <c r="Q228" s="164">
        <v>0</v>
      </c>
      <c r="R228" s="164">
        <f t="shared" si="52"/>
        <v>0</v>
      </c>
      <c r="S228" s="164">
        <v>0</v>
      </c>
      <c r="T228" s="165">
        <f t="shared" si="53"/>
        <v>0</v>
      </c>
      <c r="U228" s="29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R228" s="166" t="s">
        <v>328</v>
      </c>
      <c r="AT228" s="166" t="s">
        <v>255</v>
      </c>
      <c r="AU228" s="166" t="s">
        <v>76</v>
      </c>
      <c r="AY228" s="14" t="s">
        <v>116</v>
      </c>
      <c r="BE228" s="167">
        <f t="shared" si="54"/>
        <v>0</v>
      </c>
      <c r="BF228" s="167">
        <f t="shared" si="55"/>
        <v>0</v>
      </c>
      <c r="BG228" s="167">
        <f t="shared" si="56"/>
        <v>0</v>
      </c>
      <c r="BH228" s="167">
        <f t="shared" si="57"/>
        <v>0</v>
      </c>
      <c r="BI228" s="167">
        <f t="shared" si="58"/>
        <v>0</v>
      </c>
      <c r="BJ228" s="14" t="s">
        <v>124</v>
      </c>
      <c r="BK228" s="168">
        <f t="shared" si="59"/>
        <v>0</v>
      </c>
      <c r="BL228" s="14" t="s">
        <v>328</v>
      </c>
      <c r="BM228" s="166" t="s">
        <v>444</v>
      </c>
    </row>
    <row r="229" spans="1:65" s="2" customFormat="1" ht="24" customHeight="1">
      <c r="A229" s="29"/>
      <c r="B229" s="154"/>
      <c r="C229" s="169" t="s">
        <v>445</v>
      </c>
      <c r="D229" s="169" t="s">
        <v>255</v>
      </c>
      <c r="E229" s="170" t="s">
        <v>446</v>
      </c>
      <c r="F229" s="171" t="s">
        <v>447</v>
      </c>
      <c r="G229" s="172" t="s">
        <v>175</v>
      </c>
      <c r="H229" s="173">
        <v>5</v>
      </c>
      <c r="I229" s="174"/>
      <c r="J229" s="173">
        <f t="shared" si="50"/>
        <v>0</v>
      </c>
      <c r="K229" s="175"/>
      <c r="L229" s="176"/>
      <c r="M229" s="177" t="s">
        <v>1</v>
      </c>
      <c r="N229" s="178" t="s">
        <v>37</v>
      </c>
      <c r="O229" s="55"/>
      <c r="P229" s="164">
        <f t="shared" si="51"/>
        <v>0</v>
      </c>
      <c r="Q229" s="164">
        <v>0</v>
      </c>
      <c r="R229" s="164">
        <f t="shared" si="52"/>
        <v>0</v>
      </c>
      <c r="S229" s="164">
        <v>0</v>
      </c>
      <c r="T229" s="165">
        <f t="shared" si="53"/>
        <v>0</v>
      </c>
      <c r="U229" s="29"/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R229" s="166" t="s">
        <v>328</v>
      </c>
      <c r="AT229" s="166" t="s">
        <v>255</v>
      </c>
      <c r="AU229" s="166" t="s">
        <v>76</v>
      </c>
      <c r="AY229" s="14" t="s">
        <v>116</v>
      </c>
      <c r="BE229" s="167">
        <f t="shared" si="54"/>
        <v>0</v>
      </c>
      <c r="BF229" s="167">
        <f t="shared" si="55"/>
        <v>0</v>
      </c>
      <c r="BG229" s="167">
        <f t="shared" si="56"/>
        <v>0</v>
      </c>
      <c r="BH229" s="167">
        <f t="shared" si="57"/>
        <v>0</v>
      </c>
      <c r="BI229" s="167">
        <f t="shared" si="58"/>
        <v>0</v>
      </c>
      <c r="BJ229" s="14" t="s">
        <v>124</v>
      </c>
      <c r="BK229" s="168">
        <f t="shared" si="59"/>
        <v>0</v>
      </c>
      <c r="BL229" s="14" t="s">
        <v>328</v>
      </c>
      <c r="BM229" s="166" t="s">
        <v>448</v>
      </c>
    </row>
    <row r="230" spans="1:65" s="2" customFormat="1" ht="24" customHeight="1">
      <c r="A230" s="29"/>
      <c r="B230" s="154"/>
      <c r="C230" s="169" t="s">
        <v>290</v>
      </c>
      <c r="D230" s="169" t="s">
        <v>255</v>
      </c>
      <c r="E230" s="170" t="s">
        <v>449</v>
      </c>
      <c r="F230" s="171" t="s">
        <v>450</v>
      </c>
      <c r="G230" s="172" t="s">
        <v>175</v>
      </c>
      <c r="H230" s="173">
        <v>4</v>
      </c>
      <c r="I230" s="174"/>
      <c r="J230" s="173">
        <f t="shared" si="50"/>
        <v>0</v>
      </c>
      <c r="K230" s="175"/>
      <c r="L230" s="176"/>
      <c r="M230" s="177" t="s">
        <v>1</v>
      </c>
      <c r="N230" s="178" t="s">
        <v>37</v>
      </c>
      <c r="O230" s="55"/>
      <c r="P230" s="164">
        <f t="shared" si="51"/>
        <v>0</v>
      </c>
      <c r="Q230" s="164">
        <v>0</v>
      </c>
      <c r="R230" s="164">
        <f t="shared" si="52"/>
        <v>0</v>
      </c>
      <c r="S230" s="164">
        <v>0</v>
      </c>
      <c r="T230" s="165">
        <f t="shared" si="53"/>
        <v>0</v>
      </c>
      <c r="U230" s="29"/>
      <c r="V230" s="29"/>
      <c r="W230" s="29"/>
      <c r="X230" s="29"/>
      <c r="Y230" s="29"/>
      <c r="Z230" s="29"/>
      <c r="AA230" s="29"/>
      <c r="AB230" s="29"/>
      <c r="AC230" s="29"/>
      <c r="AD230" s="29"/>
      <c r="AE230" s="29"/>
      <c r="AR230" s="166" t="s">
        <v>328</v>
      </c>
      <c r="AT230" s="166" t="s">
        <v>255</v>
      </c>
      <c r="AU230" s="166" t="s">
        <v>76</v>
      </c>
      <c r="AY230" s="14" t="s">
        <v>116</v>
      </c>
      <c r="BE230" s="167">
        <f t="shared" si="54"/>
        <v>0</v>
      </c>
      <c r="BF230" s="167">
        <f t="shared" si="55"/>
        <v>0</v>
      </c>
      <c r="BG230" s="167">
        <f t="shared" si="56"/>
        <v>0</v>
      </c>
      <c r="BH230" s="167">
        <f t="shared" si="57"/>
        <v>0</v>
      </c>
      <c r="BI230" s="167">
        <f t="shared" si="58"/>
        <v>0</v>
      </c>
      <c r="BJ230" s="14" t="s">
        <v>124</v>
      </c>
      <c r="BK230" s="168">
        <f t="shared" si="59"/>
        <v>0</v>
      </c>
      <c r="BL230" s="14" t="s">
        <v>328</v>
      </c>
      <c r="BM230" s="166" t="s">
        <v>451</v>
      </c>
    </row>
    <row r="231" spans="1:65" s="2" customFormat="1" ht="24" customHeight="1">
      <c r="A231" s="29"/>
      <c r="B231" s="154"/>
      <c r="C231" s="169" t="s">
        <v>452</v>
      </c>
      <c r="D231" s="169" t="s">
        <v>255</v>
      </c>
      <c r="E231" s="170" t="s">
        <v>453</v>
      </c>
      <c r="F231" s="171" t="s">
        <v>454</v>
      </c>
      <c r="G231" s="172" t="s">
        <v>175</v>
      </c>
      <c r="H231" s="173">
        <v>1</v>
      </c>
      <c r="I231" s="174"/>
      <c r="J231" s="173">
        <f t="shared" si="50"/>
        <v>0</v>
      </c>
      <c r="K231" s="175"/>
      <c r="L231" s="176"/>
      <c r="M231" s="177" t="s">
        <v>1</v>
      </c>
      <c r="N231" s="178" t="s">
        <v>37</v>
      </c>
      <c r="O231" s="55"/>
      <c r="P231" s="164">
        <f t="shared" si="51"/>
        <v>0</v>
      </c>
      <c r="Q231" s="164">
        <v>0</v>
      </c>
      <c r="R231" s="164">
        <f t="shared" si="52"/>
        <v>0</v>
      </c>
      <c r="S231" s="164">
        <v>0</v>
      </c>
      <c r="T231" s="165">
        <f t="shared" si="53"/>
        <v>0</v>
      </c>
      <c r="U231" s="29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R231" s="166" t="s">
        <v>328</v>
      </c>
      <c r="AT231" s="166" t="s">
        <v>255</v>
      </c>
      <c r="AU231" s="166" t="s">
        <v>76</v>
      </c>
      <c r="AY231" s="14" t="s">
        <v>116</v>
      </c>
      <c r="BE231" s="167">
        <f t="shared" si="54"/>
        <v>0</v>
      </c>
      <c r="BF231" s="167">
        <f t="shared" si="55"/>
        <v>0</v>
      </c>
      <c r="BG231" s="167">
        <f t="shared" si="56"/>
        <v>0</v>
      </c>
      <c r="BH231" s="167">
        <f t="shared" si="57"/>
        <v>0</v>
      </c>
      <c r="BI231" s="167">
        <f t="shared" si="58"/>
        <v>0</v>
      </c>
      <c r="BJ231" s="14" t="s">
        <v>124</v>
      </c>
      <c r="BK231" s="168">
        <f t="shared" si="59"/>
        <v>0</v>
      </c>
      <c r="BL231" s="14" t="s">
        <v>328</v>
      </c>
      <c r="BM231" s="166" t="s">
        <v>455</v>
      </c>
    </row>
    <row r="232" spans="1:65" s="2" customFormat="1" ht="24" customHeight="1">
      <c r="A232" s="29"/>
      <c r="B232" s="154"/>
      <c r="C232" s="169" t="s">
        <v>294</v>
      </c>
      <c r="D232" s="169" t="s">
        <v>255</v>
      </c>
      <c r="E232" s="170" t="s">
        <v>456</v>
      </c>
      <c r="F232" s="171" t="s">
        <v>457</v>
      </c>
      <c r="G232" s="172" t="s">
        <v>175</v>
      </c>
      <c r="H232" s="173">
        <v>3</v>
      </c>
      <c r="I232" s="174"/>
      <c r="J232" s="173">
        <f t="shared" si="50"/>
        <v>0</v>
      </c>
      <c r="K232" s="175"/>
      <c r="L232" s="176"/>
      <c r="M232" s="177" t="s">
        <v>1</v>
      </c>
      <c r="N232" s="178" t="s">
        <v>37</v>
      </c>
      <c r="O232" s="55"/>
      <c r="P232" s="164">
        <f t="shared" si="51"/>
        <v>0</v>
      </c>
      <c r="Q232" s="164">
        <v>0</v>
      </c>
      <c r="R232" s="164">
        <f t="shared" si="52"/>
        <v>0</v>
      </c>
      <c r="S232" s="164">
        <v>0</v>
      </c>
      <c r="T232" s="165">
        <f t="shared" si="53"/>
        <v>0</v>
      </c>
      <c r="U232" s="29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R232" s="166" t="s">
        <v>328</v>
      </c>
      <c r="AT232" s="166" t="s">
        <v>255</v>
      </c>
      <c r="AU232" s="166" t="s">
        <v>76</v>
      </c>
      <c r="AY232" s="14" t="s">
        <v>116</v>
      </c>
      <c r="BE232" s="167">
        <f t="shared" si="54"/>
        <v>0</v>
      </c>
      <c r="BF232" s="167">
        <f t="shared" si="55"/>
        <v>0</v>
      </c>
      <c r="BG232" s="167">
        <f t="shared" si="56"/>
        <v>0</v>
      </c>
      <c r="BH232" s="167">
        <f t="shared" si="57"/>
        <v>0</v>
      </c>
      <c r="BI232" s="167">
        <f t="shared" si="58"/>
        <v>0</v>
      </c>
      <c r="BJ232" s="14" t="s">
        <v>124</v>
      </c>
      <c r="BK232" s="168">
        <f t="shared" si="59"/>
        <v>0</v>
      </c>
      <c r="BL232" s="14" t="s">
        <v>328</v>
      </c>
      <c r="BM232" s="166" t="s">
        <v>458</v>
      </c>
    </row>
    <row r="233" spans="1:65" s="2" customFormat="1" ht="16.5" customHeight="1">
      <c r="A233" s="29"/>
      <c r="B233" s="154"/>
      <c r="C233" s="155" t="s">
        <v>459</v>
      </c>
      <c r="D233" s="155" t="s">
        <v>119</v>
      </c>
      <c r="E233" s="156" t="s">
        <v>460</v>
      </c>
      <c r="F233" s="157" t="s">
        <v>461</v>
      </c>
      <c r="G233" s="158" t="s">
        <v>175</v>
      </c>
      <c r="H233" s="159">
        <v>3</v>
      </c>
      <c r="I233" s="160"/>
      <c r="J233" s="159">
        <f t="shared" si="50"/>
        <v>0</v>
      </c>
      <c r="K233" s="161"/>
      <c r="L233" s="30"/>
      <c r="M233" s="162" t="s">
        <v>1</v>
      </c>
      <c r="N233" s="163" t="s">
        <v>37</v>
      </c>
      <c r="O233" s="55"/>
      <c r="P233" s="164">
        <f t="shared" si="51"/>
        <v>0</v>
      </c>
      <c r="Q233" s="164">
        <v>0</v>
      </c>
      <c r="R233" s="164">
        <f t="shared" si="52"/>
        <v>0</v>
      </c>
      <c r="S233" s="164">
        <v>0</v>
      </c>
      <c r="T233" s="165">
        <f t="shared" si="53"/>
        <v>0</v>
      </c>
      <c r="U233" s="29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R233" s="166" t="s">
        <v>328</v>
      </c>
      <c r="AT233" s="166" t="s">
        <v>119</v>
      </c>
      <c r="AU233" s="166" t="s">
        <v>76</v>
      </c>
      <c r="AY233" s="14" t="s">
        <v>116</v>
      </c>
      <c r="BE233" s="167">
        <f t="shared" si="54"/>
        <v>0</v>
      </c>
      <c r="BF233" s="167">
        <f t="shared" si="55"/>
        <v>0</v>
      </c>
      <c r="BG233" s="167">
        <f t="shared" si="56"/>
        <v>0</v>
      </c>
      <c r="BH233" s="167">
        <f t="shared" si="57"/>
        <v>0</v>
      </c>
      <c r="BI233" s="167">
        <f t="shared" si="58"/>
        <v>0</v>
      </c>
      <c r="BJ233" s="14" t="s">
        <v>124</v>
      </c>
      <c r="BK233" s="168">
        <f t="shared" si="59"/>
        <v>0</v>
      </c>
      <c r="BL233" s="14" t="s">
        <v>328</v>
      </c>
      <c r="BM233" s="166" t="s">
        <v>462</v>
      </c>
    </row>
    <row r="234" spans="1:65" s="2" customFormat="1" ht="24" customHeight="1">
      <c r="A234" s="29"/>
      <c r="B234" s="154"/>
      <c r="C234" s="169" t="s">
        <v>297</v>
      </c>
      <c r="D234" s="169" t="s">
        <v>255</v>
      </c>
      <c r="E234" s="170" t="s">
        <v>463</v>
      </c>
      <c r="F234" s="171" t="s">
        <v>464</v>
      </c>
      <c r="G234" s="172" t="s">
        <v>175</v>
      </c>
      <c r="H234" s="173">
        <v>3</v>
      </c>
      <c r="I234" s="174"/>
      <c r="J234" s="173">
        <f t="shared" si="50"/>
        <v>0</v>
      </c>
      <c r="K234" s="175"/>
      <c r="L234" s="176"/>
      <c r="M234" s="177" t="s">
        <v>1</v>
      </c>
      <c r="N234" s="178" t="s">
        <v>37</v>
      </c>
      <c r="O234" s="55"/>
      <c r="P234" s="164">
        <f t="shared" si="51"/>
        <v>0</v>
      </c>
      <c r="Q234" s="164">
        <v>0</v>
      </c>
      <c r="R234" s="164">
        <f t="shared" si="52"/>
        <v>0</v>
      </c>
      <c r="S234" s="164">
        <v>0</v>
      </c>
      <c r="T234" s="165">
        <f t="shared" si="53"/>
        <v>0</v>
      </c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R234" s="166" t="s">
        <v>328</v>
      </c>
      <c r="AT234" s="166" t="s">
        <v>255</v>
      </c>
      <c r="AU234" s="166" t="s">
        <v>76</v>
      </c>
      <c r="AY234" s="14" t="s">
        <v>116</v>
      </c>
      <c r="BE234" s="167">
        <f t="shared" si="54"/>
        <v>0</v>
      </c>
      <c r="BF234" s="167">
        <f t="shared" si="55"/>
        <v>0</v>
      </c>
      <c r="BG234" s="167">
        <f t="shared" si="56"/>
        <v>0</v>
      </c>
      <c r="BH234" s="167">
        <f t="shared" si="57"/>
        <v>0</v>
      </c>
      <c r="BI234" s="167">
        <f t="shared" si="58"/>
        <v>0</v>
      </c>
      <c r="BJ234" s="14" t="s">
        <v>124</v>
      </c>
      <c r="BK234" s="168">
        <f t="shared" si="59"/>
        <v>0</v>
      </c>
      <c r="BL234" s="14" t="s">
        <v>328</v>
      </c>
      <c r="BM234" s="166" t="s">
        <v>465</v>
      </c>
    </row>
    <row r="235" spans="1:65" s="2" customFormat="1" ht="16.5" customHeight="1">
      <c r="A235" s="29"/>
      <c r="B235" s="154"/>
      <c r="C235" s="155" t="s">
        <v>466</v>
      </c>
      <c r="D235" s="155" t="s">
        <v>119</v>
      </c>
      <c r="E235" s="156" t="s">
        <v>467</v>
      </c>
      <c r="F235" s="157" t="s">
        <v>468</v>
      </c>
      <c r="G235" s="158" t="s">
        <v>175</v>
      </c>
      <c r="H235" s="159">
        <v>3</v>
      </c>
      <c r="I235" s="160"/>
      <c r="J235" s="159">
        <f t="shared" si="50"/>
        <v>0</v>
      </c>
      <c r="K235" s="161"/>
      <c r="L235" s="30"/>
      <c r="M235" s="162" t="s">
        <v>1</v>
      </c>
      <c r="N235" s="163" t="s">
        <v>37</v>
      </c>
      <c r="O235" s="55"/>
      <c r="P235" s="164">
        <f t="shared" si="51"/>
        <v>0</v>
      </c>
      <c r="Q235" s="164">
        <v>0</v>
      </c>
      <c r="R235" s="164">
        <f t="shared" si="52"/>
        <v>0</v>
      </c>
      <c r="S235" s="164">
        <v>0</v>
      </c>
      <c r="T235" s="165">
        <f t="shared" si="53"/>
        <v>0</v>
      </c>
      <c r="U235" s="29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R235" s="166" t="s">
        <v>328</v>
      </c>
      <c r="AT235" s="166" t="s">
        <v>119</v>
      </c>
      <c r="AU235" s="166" t="s">
        <v>76</v>
      </c>
      <c r="AY235" s="14" t="s">
        <v>116</v>
      </c>
      <c r="BE235" s="167">
        <f t="shared" si="54"/>
        <v>0</v>
      </c>
      <c r="BF235" s="167">
        <f t="shared" si="55"/>
        <v>0</v>
      </c>
      <c r="BG235" s="167">
        <f t="shared" si="56"/>
        <v>0</v>
      </c>
      <c r="BH235" s="167">
        <f t="shared" si="57"/>
        <v>0</v>
      </c>
      <c r="BI235" s="167">
        <f t="shared" si="58"/>
        <v>0</v>
      </c>
      <c r="BJ235" s="14" t="s">
        <v>124</v>
      </c>
      <c r="BK235" s="168">
        <f t="shared" si="59"/>
        <v>0</v>
      </c>
      <c r="BL235" s="14" t="s">
        <v>328</v>
      </c>
      <c r="BM235" s="166" t="s">
        <v>469</v>
      </c>
    </row>
    <row r="236" spans="1:65" s="2" customFormat="1" ht="24" customHeight="1">
      <c r="A236" s="29"/>
      <c r="B236" s="154"/>
      <c r="C236" s="169" t="s">
        <v>303</v>
      </c>
      <c r="D236" s="169" t="s">
        <v>255</v>
      </c>
      <c r="E236" s="170" t="s">
        <v>470</v>
      </c>
      <c r="F236" s="171" t="s">
        <v>471</v>
      </c>
      <c r="G236" s="172" t="s">
        <v>175</v>
      </c>
      <c r="H236" s="173">
        <v>2</v>
      </c>
      <c r="I236" s="174"/>
      <c r="J236" s="173">
        <f t="shared" si="50"/>
        <v>0</v>
      </c>
      <c r="K236" s="175"/>
      <c r="L236" s="176"/>
      <c r="M236" s="177" t="s">
        <v>1</v>
      </c>
      <c r="N236" s="178" t="s">
        <v>37</v>
      </c>
      <c r="O236" s="55"/>
      <c r="P236" s="164">
        <f t="shared" si="51"/>
        <v>0</v>
      </c>
      <c r="Q236" s="164">
        <v>0</v>
      </c>
      <c r="R236" s="164">
        <f t="shared" si="52"/>
        <v>0</v>
      </c>
      <c r="S236" s="164">
        <v>0</v>
      </c>
      <c r="T236" s="165">
        <f t="shared" si="53"/>
        <v>0</v>
      </c>
      <c r="U236" s="29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  <c r="AR236" s="166" t="s">
        <v>328</v>
      </c>
      <c r="AT236" s="166" t="s">
        <v>255</v>
      </c>
      <c r="AU236" s="166" t="s">
        <v>76</v>
      </c>
      <c r="AY236" s="14" t="s">
        <v>116</v>
      </c>
      <c r="BE236" s="167">
        <f t="shared" si="54"/>
        <v>0</v>
      </c>
      <c r="BF236" s="167">
        <f t="shared" si="55"/>
        <v>0</v>
      </c>
      <c r="BG236" s="167">
        <f t="shared" si="56"/>
        <v>0</v>
      </c>
      <c r="BH236" s="167">
        <f t="shared" si="57"/>
        <v>0</v>
      </c>
      <c r="BI236" s="167">
        <f t="shared" si="58"/>
        <v>0</v>
      </c>
      <c r="BJ236" s="14" t="s">
        <v>124</v>
      </c>
      <c r="BK236" s="168">
        <f t="shared" si="59"/>
        <v>0</v>
      </c>
      <c r="BL236" s="14" t="s">
        <v>328</v>
      </c>
      <c r="BM236" s="166" t="s">
        <v>472</v>
      </c>
    </row>
    <row r="237" spans="1:65" s="2" customFormat="1" ht="24" customHeight="1">
      <c r="A237" s="29"/>
      <c r="B237" s="154"/>
      <c r="C237" s="169" t="s">
        <v>473</v>
      </c>
      <c r="D237" s="169" t="s">
        <v>255</v>
      </c>
      <c r="E237" s="170" t="s">
        <v>474</v>
      </c>
      <c r="F237" s="171" t="s">
        <v>475</v>
      </c>
      <c r="G237" s="172" t="s">
        <v>175</v>
      </c>
      <c r="H237" s="173">
        <v>1</v>
      </c>
      <c r="I237" s="174"/>
      <c r="J237" s="173">
        <f t="shared" si="50"/>
        <v>0</v>
      </c>
      <c r="K237" s="175"/>
      <c r="L237" s="176"/>
      <c r="M237" s="177" t="s">
        <v>1</v>
      </c>
      <c r="N237" s="178" t="s">
        <v>37</v>
      </c>
      <c r="O237" s="55"/>
      <c r="P237" s="164">
        <f t="shared" si="51"/>
        <v>0</v>
      </c>
      <c r="Q237" s="164">
        <v>0</v>
      </c>
      <c r="R237" s="164">
        <f t="shared" si="52"/>
        <v>0</v>
      </c>
      <c r="S237" s="164">
        <v>0</v>
      </c>
      <c r="T237" s="165">
        <f t="shared" si="53"/>
        <v>0</v>
      </c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R237" s="166" t="s">
        <v>328</v>
      </c>
      <c r="AT237" s="166" t="s">
        <v>255</v>
      </c>
      <c r="AU237" s="166" t="s">
        <v>76</v>
      </c>
      <c r="AY237" s="14" t="s">
        <v>116</v>
      </c>
      <c r="BE237" s="167">
        <f t="shared" si="54"/>
        <v>0</v>
      </c>
      <c r="BF237" s="167">
        <f t="shared" si="55"/>
        <v>0</v>
      </c>
      <c r="BG237" s="167">
        <f t="shared" si="56"/>
        <v>0</v>
      </c>
      <c r="BH237" s="167">
        <f t="shared" si="57"/>
        <v>0</v>
      </c>
      <c r="BI237" s="167">
        <f t="shared" si="58"/>
        <v>0</v>
      </c>
      <c r="BJ237" s="14" t="s">
        <v>124</v>
      </c>
      <c r="BK237" s="168">
        <f t="shared" si="59"/>
        <v>0</v>
      </c>
      <c r="BL237" s="14" t="s">
        <v>328</v>
      </c>
      <c r="BM237" s="166" t="s">
        <v>476</v>
      </c>
    </row>
    <row r="238" spans="1:65" s="2" customFormat="1" ht="16.5" customHeight="1">
      <c r="A238" s="29"/>
      <c r="B238" s="154"/>
      <c r="C238" s="155" t="s">
        <v>306</v>
      </c>
      <c r="D238" s="155" t="s">
        <v>119</v>
      </c>
      <c r="E238" s="156" t="s">
        <v>477</v>
      </c>
      <c r="F238" s="157" t="s">
        <v>478</v>
      </c>
      <c r="G238" s="158" t="s">
        <v>175</v>
      </c>
      <c r="H238" s="159">
        <v>2</v>
      </c>
      <c r="I238" s="160"/>
      <c r="J238" s="159">
        <f t="shared" si="50"/>
        <v>0</v>
      </c>
      <c r="K238" s="161"/>
      <c r="L238" s="30"/>
      <c r="M238" s="162" t="s">
        <v>1</v>
      </c>
      <c r="N238" s="163" t="s">
        <v>37</v>
      </c>
      <c r="O238" s="55"/>
      <c r="P238" s="164">
        <f t="shared" si="51"/>
        <v>0</v>
      </c>
      <c r="Q238" s="164">
        <v>0</v>
      </c>
      <c r="R238" s="164">
        <f t="shared" si="52"/>
        <v>0</v>
      </c>
      <c r="S238" s="164">
        <v>0</v>
      </c>
      <c r="T238" s="165">
        <f t="shared" si="53"/>
        <v>0</v>
      </c>
      <c r="U238" s="29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R238" s="166" t="s">
        <v>328</v>
      </c>
      <c r="AT238" s="166" t="s">
        <v>119</v>
      </c>
      <c r="AU238" s="166" t="s">
        <v>76</v>
      </c>
      <c r="AY238" s="14" t="s">
        <v>116</v>
      </c>
      <c r="BE238" s="167">
        <f t="shared" si="54"/>
        <v>0</v>
      </c>
      <c r="BF238" s="167">
        <f t="shared" si="55"/>
        <v>0</v>
      </c>
      <c r="BG238" s="167">
        <f t="shared" si="56"/>
        <v>0</v>
      </c>
      <c r="BH238" s="167">
        <f t="shared" si="57"/>
        <v>0</v>
      </c>
      <c r="BI238" s="167">
        <f t="shared" si="58"/>
        <v>0</v>
      </c>
      <c r="BJ238" s="14" t="s">
        <v>124</v>
      </c>
      <c r="BK238" s="168">
        <f t="shared" si="59"/>
        <v>0</v>
      </c>
      <c r="BL238" s="14" t="s">
        <v>328</v>
      </c>
      <c r="BM238" s="166" t="s">
        <v>479</v>
      </c>
    </row>
    <row r="239" spans="1:65" s="2" customFormat="1" ht="24" customHeight="1">
      <c r="A239" s="29"/>
      <c r="B239" s="154"/>
      <c r="C239" s="169" t="s">
        <v>480</v>
      </c>
      <c r="D239" s="169" t="s">
        <v>255</v>
      </c>
      <c r="E239" s="170" t="s">
        <v>481</v>
      </c>
      <c r="F239" s="171" t="s">
        <v>482</v>
      </c>
      <c r="G239" s="172" t="s">
        <v>175</v>
      </c>
      <c r="H239" s="173">
        <v>2</v>
      </c>
      <c r="I239" s="174"/>
      <c r="J239" s="173">
        <f t="shared" si="50"/>
        <v>0</v>
      </c>
      <c r="K239" s="175"/>
      <c r="L239" s="176"/>
      <c r="M239" s="177" t="s">
        <v>1</v>
      </c>
      <c r="N239" s="178" t="s">
        <v>37</v>
      </c>
      <c r="O239" s="55"/>
      <c r="P239" s="164">
        <f t="shared" si="51"/>
        <v>0</v>
      </c>
      <c r="Q239" s="164">
        <v>0</v>
      </c>
      <c r="R239" s="164">
        <f t="shared" si="52"/>
        <v>0</v>
      </c>
      <c r="S239" s="164">
        <v>0</v>
      </c>
      <c r="T239" s="165">
        <f t="shared" si="53"/>
        <v>0</v>
      </c>
      <c r="U239" s="29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R239" s="166" t="s">
        <v>328</v>
      </c>
      <c r="AT239" s="166" t="s">
        <v>255</v>
      </c>
      <c r="AU239" s="166" t="s">
        <v>76</v>
      </c>
      <c r="AY239" s="14" t="s">
        <v>116</v>
      </c>
      <c r="BE239" s="167">
        <f t="shared" si="54"/>
        <v>0</v>
      </c>
      <c r="BF239" s="167">
        <f t="shared" si="55"/>
        <v>0</v>
      </c>
      <c r="BG239" s="167">
        <f t="shared" si="56"/>
        <v>0</v>
      </c>
      <c r="BH239" s="167">
        <f t="shared" si="57"/>
        <v>0</v>
      </c>
      <c r="BI239" s="167">
        <f t="shared" si="58"/>
        <v>0</v>
      </c>
      <c r="BJ239" s="14" t="s">
        <v>124</v>
      </c>
      <c r="BK239" s="168">
        <f t="shared" si="59"/>
        <v>0</v>
      </c>
      <c r="BL239" s="14" t="s">
        <v>328</v>
      </c>
      <c r="BM239" s="166" t="s">
        <v>483</v>
      </c>
    </row>
    <row r="240" spans="1:65" s="2" customFormat="1" ht="16.5" customHeight="1">
      <c r="A240" s="29"/>
      <c r="B240" s="154"/>
      <c r="C240" s="155" t="s">
        <v>310</v>
      </c>
      <c r="D240" s="155" t="s">
        <v>119</v>
      </c>
      <c r="E240" s="156" t="s">
        <v>484</v>
      </c>
      <c r="F240" s="157" t="s">
        <v>485</v>
      </c>
      <c r="G240" s="158" t="s">
        <v>175</v>
      </c>
      <c r="H240" s="159">
        <v>9</v>
      </c>
      <c r="I240" s="160"/>
      <c r="J240" s="159">
        <f t="shared" si="50"/>
        <v>0</v>
      </c>
      <c r="K240" s="161"/>
      <c r="L240" s="30"/>
      <c r="M240" s="162" t="s">
        <v>1</v>
      </c>
      <c r="N240" s="163" t="s">
        <v>37</v>
      </c>
      <c r="O240" s="55"/>
      <c r="P240" s="164">
        <f t="shared" si="51"/>
        <v>0</v>
      </c>
      <c r="Q240" s="164">
        <v>0</v>
      </c>
      <c r="R240" s="164">
        <f t="shared" si="52"/>
        <v>0</v>
      </c>
      <c r="S240" s="164">
        <v>0</v>
      </c>
      <c r="T240" s="165">
        <f t="shared" si="53"/>
        <v>0</v>
      </c>
      <c r="U240" s="29"/>
      <c r="V240" s="29"/>
      <c r="W240" s="29"/>
      <c r="X240" s="29"/>
      <c r="Y240" s="29"/>
      <c r="Z240" s="29"/>
      <c r="AA240" s="29"/>
      <c r="AB240" s="29"/>
      <c r="AC240" s="29"/>
      <c r="AD240" s="29"/>
      <c r="AE240" s="29"/>
      <c r="AR240" s="166" t="s">
        <v>328</v>
      </c>
      <c r="AT240" s="166" t="s">
        <v>119</v>
      </c>
      <c r="AU240" s="166" t="s">
        <v>76</v>
      </c>
      <c r="AY240" s="14" t="s">
        <v>116</v>
      </c>
      <c r="BE240" s="167">
        <f t="shared" si="54"/>
        <v>0</v>
      </c>
      <c r="BF240" s="167">
        <f t="shared" si="55"/>
        <v>0</v>
      </c>
      <c r="BG240" s="167">
        <f t="shared" si="56"/>
        <v>0</v>
      </c>
      <c r="BH240" s="167">
        <f t="shared" si="57"/>
        <v>0</v>
      </c>
      <c r="BI240" s="167">
        <f t="shared" si="58"/>
        <v>0</v>
      </c>
      <c r="BJ240" s="14" t="s">
        <v>124</v>
      </c>
      <c r="BK240" s="168">
        <f t="shared" si="59"/>
        <v>0</v>
      </c>
      <c r="BL240" s="14" t="s">
        <v>328</v>
      </c>
      <c r="BM240" s="166" t="s">
        <v>486</v>
      </c>
    </row>
    <row r="241" spans="1:65" s="2" customFormat="1" ht="36" customHeight="1">
      <c r="A241" s="29"/>
      <c r="B241" s="154"/>
      <c r="C241" s="169" t="s">
        <v>218</v>
      </c>
      <c r="D241" s="169" t="s">
        <v>255</v>
      </c>
      <c r="E241" s="170" t="s">
        <v>487</v>
      </c>
      <c r="F241" s="171" t="s">
        <v>488</v>
      </c>
      <c r="G241" s="172" t="s">
        <v>175</v>
      </c>
      <c r="H241" s="173">
        <v>9</v>
      </c>
      <c r="I241" s="174"/>
      <c r="J241" s="173">
        <f t="shared" si="50"/>
        <v>0</v>
      </c>
      <c r="K241" s="175"/>
      <c r="L241" s="176"/>
      <c r="M241" s="177" t="s">
        <v>1</v>
      </c>
      <c r="N241" s="178" t="s">
        <v>37</v>
      </c>
      <c r="O241" s="55"/>
      <c r="P241" s="164">
        <f t="shared" si="51"/>
        <v>0</v>
      </c>
      <c r="Q241" s="164">
        <v>0</v>
      </c>
      <c r="R241" s="164">
        <f t="shared" si="52"/>
        <v>0</v>
      </c>
      <c r="S241" s="164">
        <v>0</v>
      </c>
      <c r="T241" s="165">
        <f t="shared" si="53"/>
        <v>0</v>
      </c>
      <c r="U241" s="29"/>
      <c r="V241" s="29"/>
      <c r="W241" s="29"/>
      <c r="X241" s="29"/>
      <c r="Y241" s="29"/>
      <c r="Z241" s="29"/>
      <c r="AA241" s="29"/>
      <c r="AB241" s="29"/>
      <c r="AC241" s="29"/>
      <c r="AD241" s="29"/>
      <c r="AE241" s="29"/>
      <c r="AR241" s="166" t="s">
        <v>328</v>
      </c>
      <c r="AT241" s="166" t="s">
        <v>255</v>
      </c>
      <c r="AU241" s="166" t="s">
        <v>76</v>
      </c>
      <c r="AY241" s="14" t="s">
        <v>116</v>
      </c>
      <c r="BE241" s="167">
        <f t="shared" si="54"/>
        <v>0</v>
      </c>
      <c r="BF241" s="167">
        <f t="shared" si="55"/>
        <v>0</v>
      </c>
      <c r="BG241" s="167">
        <f t="shared" si="56"/>
        <v>0</v>
      </c>
      <c r="BH241" s="167">
        <f t="shared" si="57"/>
        <v>0</v>
      </c>
      <c r="BI241" s="167">
        <f t="shared" si="58"/>
        <v>0</v>
      </c>
      <c r="BJ241" s="14" t="s">
        <v>124</v>
      </c>
      <c r="BK241" s="168">
        <f t="shared" si="59"/>
        <v>0</v>
      </c>
      <c r="BL241" s="14" t="s">
        <v>328</v>
      </c>
      <c r="BM241" s="166" t="s">
        <v>489</v>
      </c>
    </row>
    <row r="242" spans="1:65" s="2" customFormat="1" ht="16.5" customHeight="1">
      <c r="A242" s="29"/>
      <c r="B242" s="154"/>
      <c r="C242" s="155" t="s">
        <v>315</v>
      </c>
      <c r="D242" s="155" t="s">
        <v>119</v>
      </c>
      <c r="E242" s="156" t="s">
        <v>490</v>
      </c>
      <c r="F242" s="157" t="s">
        <v>491</v>
      </c>
      <c r="G242" s="158" t="s">
        <v>175</v>
      </c>
      <c r="H242" s="159">
        <v>8</v>
      </c>
      <c r="I242" s="160"/>
      <c r="J242" s="159">
        <f t="shared" si="50"/>
        <v>0</v>
      </c>
      <c r="K242" s="161"/>
      <c r="L242" s="30"/>
      <c r="M242" s="162" t="s">
        <v>1</v>
      </c>
      <c r="N242" s="163" t="s">
        <v>37</v>
      </c>
      <c r="O242" s="55"/>
      <c r="P242" s="164">
        <f t="shared" si="51"/>
        <v>0</v>
      </c>
      <c r="Q242" s="164">
        <v>0</v>
      </c>
      <c r="R242" s="164">
        <f t="shared" si="52"/>
        <v>0</v>
      </c>
      <c r="S242" s="164">
        <v>0</v>
      </c>
      <c r="T242" s="165">
        <f t="shared" si="53"/>
        <v>0</v>
      </c>
      <c r="U242" s="29"/>
      <c r="V242" s="29"/>
      <c r="W242" s="29"/>
      <c r="X242" s="29"/>
      <c r="Y242" s="29"/>
      <c r="Z242" s="29"/>
      <c r="AA242" s="29"/>
      <c r="AB242" s="29"/>
      <c r="AC242" s="29"/>
      <c r="AD242" s="29"/>
      <c r="AE242" s="29"/>
      <c r="AR242" s="166" t="s">
        <v>328</v>
      </c>
      <c r="AT242" s="166" t="s">
        <v>119</v>
      </c>
      <c r="AU242" s="166" t="s">
        <v>76</v>
      </c>
      <c r="AY242" s="14" t="s">
        <v>116</v>
      </c>
      <c r="BE242" s="167">
        <f t="shared" si="54"/>
        <v>0</v>
      </c>
      <c r="BF242" s="167">
        <f t="shared" si="55"/>
        <v>0</v>
      </c>
      <c r="BG242" s="167">
        <f t="shared" si="56"/>
        <v>0</v>
      </c>
      <c r="BH242" s="167">
        <f t="shared" si="57"/>
        <v>0</v>
      </c>
      <c r="BI242" s="167">
        <f t="shared" si="58"/>
        <v>0</v>
      </c>
      <c r="BJ242" s="14" t="s">
        <v>124</v>
      </c>
      <c r="BK242" s="168">
        <f t="shared" si="59"/>
        <v>0</v>
      </c>
      <c r="BL242" s="14" t="s">
        <v>328</v>
      </c>
      <c r="BM242" s="166" t="s">
        <v>492</v>
      </c>
    </row>
    <row r="243" spans="1:65" s="2" customFormat="1" ht="24" customHeight="1">
      <c r="A243" s="29"/>
      <c r="B243" s="154"/>
      <c r="C243" s="169" t="s">
        <v>493</v>
      </c>
      <c r="D243" s="169" t="s">
        <v>255</v>
      </c>
      <c r="E243" s="170" t="s">
        <v>494</v>
      </c>
      <c r="F243" s="171" t="s">
        <v>495</v>
      </c>
      <c r="G243" s="172" t="s">
        <v>175</v>
      </c>
      <c r="H243" s="173">
        <v>8</v>
      </c>
      <c r="I243" s="174"/>
      <c r="J243" s="173">
        <f t="shared" si="50"/>
        <v>0</v>
      </c>
      <c r="K243" s="175"/>
      <c r="L243" s="176"/>
      <c r="M243" s="177" t="s">
        <v>1</v>
      </c>
      <c r="N243" s="178" t="s">
        <v>37</v>
      </c>
      <c r="O243" s="55"/>
      <c r="P243" s="164">
        <f t="shared" si="51"/>
        <v>0</v>
      </c>
      <c r="Q243" s="164">
        <v>0</v>
      </c>
      <c r="R243" s="164">
        <f t="shared" si="52"/>
        <v>0</v>
      </c>
      <c r="S243" s="164">
        <v>0</v>
      </c>
      <c r="T243" s="165">
        <f t="shared" si="53"/>
        <v>0</v>
      </c>
      <c r="U243" s="29"/>
      <c r="V243" s="29"/>
      <c r="W243" s="29"/>
      <c r="X243" s="29"/>
      <c r="Y243" s="29"/>
      <c r="Z243" s="29"/>
      <c r="AA243" s="29"/>
      <c r="AB243" s="29"/>
      <c r="AC243" s="29"/>
      <c r="AD243" s="29"/>
      <c r="AE243" s="29"/>
      <c r="AR243" s="166" t="s">
        <v>328</v>
      </c>
      <c r="AT243" s="166" t="s">
        <v>255</v>
      </c>
      <c r="AU243" s="166" t="s">
        <v>76</v>
      </c>
      <c r="AY243" s="14" t="s">
        <v>116</v>
      </c>
      <c r="BE243" s="167">
        <f t="shared" si="54"/>
        <v>0</v>
      </c>
      <c r="BF243" s="167">
        <f t="shared" si="55"/>
        <v>0</v>
      </c>
      <c r="BG243" s="167">
        <f t="shared" si="56"/>
        <v>0</v>
      </c>
      <c r="BH243" s="167">
        <f t="shared" si="57"/>
        <v>0</v>
      </c>
      <c r="BI243" s="167">
        <f t="shared" si="58"/>
        <v>0</v>
      </c>
      <c r="BJ243" s="14" t="s">
        <v>124</v>
      </c>
      <c r="BK243" s="168">
        <f t="shared" si="59"/>
        <v>0</v>
      </c>
      <c r="BL243" s="14" t="s">
        <v>328</v>
      </c>
      <c r="BM243" s="166" t="s">
        <v>496</v>
      </c>
    </row>
    <row r="244" spans="1:65" s="2" customFormat="1" ht="16.5" customHeight="1">
      <c r="A244" s="29"/>
      <c r="B244" s="154"/>
      <c r="C244" s="155" t="s">
        <v>319</v>
      </c>
      <c r="D244" s="155" t="s">
        <v>119</v>
      </c>
      <c r="E244" s="156" t="s">
        <v>497</v>
      </c>
      <c r="F244" s="157" t="s">
        <v>498</v>
      </c>
      <c r="G244" s="158" t="s">
        <v>175</v>
      </c>
      <c r="H244" s="159">
        <v>1</v>
      </c>
      <c r="I244" s="160"/>
      <c r="J244" s="159">
        <f t="shared" si="50"/>
        <v>0</v>
      </c>
      <c r="K244" s="161"/>
      <c r="L244" s="30"/>
      <c r="M244" s="162" t="s">
        <v>1</v>
      </c>
      <c r="N244" s="163" t="s">
        <v>37</v>
      </c>
      <c r="O244" s="55"/>
      <c r="P244" s="164">
        <f t="shared" si="51"/>
        <v>0</v>
      </c>
      <c r="Q244" s="164">
        <v>0</v>
      </c>
      <c r="R244" s="164">
        <f t="shared" si="52"/>
        <v>0</v>
      </c>
      <c r="S244" s="164">
        <v>0</v>
      </c>
      <c r="T244" s="165">
        <f t="shared" si="53"/>
        <v>0</v>
      </c>
      <c r="U244" s="29"/>
      <c r="V244" s="29"/>
      <c r="W244" s="29"/>
      <c r="X244" s="29"/>
      <c r="Y244" s="29"/>
      <c r="Z244" s="29"/>
      <c r="AA244" s="29"/>
      <c r="AB244" s="29"/>
      <c r="AC244" s="29"/>
      <c r="AD244" s="29"/>
      <c r="AE244" s="29"/>
      <c r="AR244" s="166" t="s">
        <v>328</v>
      </c>
      <c r="AT244" s="166" t="s">
        <v>119</v>
      </c>
      <c r="AU244" s="166" t="s">
        <v>76</v>
      </c>
      <c r="AY244" s="14" t="s">
        <v>116</v>
      </c>
      <c r="BE244" s="167">
        <f t="shared" si="54"/>
        <v>0</v>
      </c>
      <c r="BF244" s="167">
        <f t="shared" si="55"/>
        <v>0</v>
      </c>
      <c r="BG244" s="167">
        <f t="shared" si="56"/>
        <v>0</v>
      </c>
      <c r="BH244" s="167">
        <f t="shared" si="57"/>
        <v>0</v>
      </c>
      <c r="BI244" s="167">
        <f t="shared" si="58"/>
        <v>0</v>
      </c>
      <c r="BJ244" s="14" t="s">
        <v>124</v>
      </c>
      <c r="BK244" s="168">
        <f t="shared" si="59"/>
        <v>0</v>
      </c>
      <c r="BL244" s="14" t="s">
        <v>328</v>
      </c>
      <c r="BM244" s="166" t="s">
        <v>499</v>
      </c>
    </row>
    <row r="245" spans="1:65" s="2" customFormat="1" ht="24" customHeight="1">
      <c r="A245" s="29"/>
      <c r="B245" s="154"/>
      <c r="C245" s="169" t="s">
        <v>500</v>
      </c>
      <c r="D245" s="169" t="s">
        <v>255</v>
      </c>
      <c r="E245" s="170" t="s">
        <v>501</v>
      </c>
      <c r="F245" s="171" t="s">
        <v>502</v>
      </c>
      <c r="G245" s="172" t="s">
        <v>175</v>
      </c>
      <c r="H245" s="173">
        <v>1</v>
      </c>
      <c r="I245" s="174"/>
      <c r="J245" s="173">
        <f t="shared" si="50"/>
        <v>0</v>
      </c>
      <c r="K245" s="175"/>
      <c r="L245" s="176"/>
      <c r="M245" s="177" t="s">
        <v>1</v>
      </c>
      <c r="N245" s="178" t="s">
        <v>37</v>
      </c>
      <c r="O245" s="55"/>
      <c r="P245" s="164">
        <f t="shared" si="51"/>
        <v>0</v>
      </c>
      <c r="Q245" s="164">
        <v>0</v>
      </c>
      <c r="R245" s="164">
        <f t="shared" si="52"/>
        <v>0</v>
      </c>
      <c r="S245" s="164">
        <v>0</v>
      </c>
      <c r="T245" s="165">
        <f t="shared" si="53"/>
        <v>0</v>
      </c>
      <c r="U245" s="29"/>
      <c r="V245" s="29"/>
      <c r="W245" s="29"/>
      <c r="X245" s="29"/>
      <c r="Y245" s="29"/>
      <c r="Z245" s="29"/>
      <c r="AA245" s="29"/>
      <c r="AB245" s="29"/>
      <c r="AC245" s="29"/>
      <c r="AD245" s="29"/>
      <c r="AE245" s="29"/>
      <c r="AR245" s="166" t="s">
        <v>328</v>
      </c>
      <c r="AT245" s="166" t="s">
        <v>255</v>
      </c>
      <c r="AU245" s="166" t="s">
        <v>76</v>
      </c>
      <c r="AY245" s="14" t="s">
        <v>116</v>
      </c>
      <c r="BE245" s="167">
        <f t="shared" si="54"/>
        <v>0</v>
      </c>
      <c r="BF245" s="167">
        <f t="shared" si="55"/>
        <v>0</v>
      </c>
      <c r="BG245" s="167">
        <f t="shared" si="56"/>
        <v>0</v>
      </c>
      <c r="BH245" s="167">
        <f t="shared" si="57"/>
        <v>0</v>
      </c>
      <c r="BI245" s="167">
        <f t="shared" si="58"/>
        <v>0</v>
      </c>
      <c r="BJ245" s="14" t="s">
        <v>124</v>
      </c>
      <c r="BK245" s="168">
        <f t="shared" si="59"/>
        <v>0</v>
      </c>
      <c r="BL245" s="14" t="s">
        <v>328</v>
      </c>
      <c r="BM245" s="166" t="s">
        <v>503</v>
      </c>
    </row>
    <row r="246" spans="1:65" s="2" customFormat="1" ht="24" customHeight="1">
      <c r="A246" s="29"/>
      <c r="B246" s="154"/>
      <c r="C246" s="155" t="s">
        <v>322</v>
      </c>
      <c r="D246" s="155" t="s">
        <v>119</v>
      </c>
      <c r="E246" s="156" t="s">
        <v>504</v>
      </c>
      <c r="F246" s="157" t="s">
        <v>505</v>
      </c>
      <c r="G246" s="158" t="s">
        <v>175</v>
      </c>
      <c r="H246" s="159">
        <v>9</v>
      </c>
      <c r="I246" s="160"/>
      <c r="J246" s="159">
        <f t="shared" si="50"/>
        <v>0</v>
      </c>
      <c r="K246" s="161"/>
      <c r="L246" s="30"/>
      <c r="M246" s="162" t="s">
        <v>1</v>
      </c>
      <c r="N246" s="163" t="s">
        <v>37</v>
      </c>
      <c r="O246" s="55"/>
      <c r="P246" s="164">
        <f t="shared" si="51"/>
        <v>0</v>
      </c>
      <c r="Q246" s="164">
        <v>0</v>
      </c>
      <c r="R246" s="164">
        <f t="shared" si="52"/>
        <v>0</v>
      </c>
      <c r="S246" s="164">
        <v>0</v>
      </c>
      <c r="T246" s="165">
        <f t="shared" si="53"/>
        <v>0</v>
      </c>
      <c r="U246" s="29"/>
      <c r="V246" s="29"/>
      <c r="W246" s="29"/>
      <c r="X246" s="29"/>
      <c r="Y246" s="29"/>
      <c r="Z246" s="29"/>
      <c r="AA246" s="29"/>
      <c r="AB246" s="29"/>
      <c r="AC246" s="29"/>
      <c r="AD246" s="29"/>
      <c r="AE246" s="29"/>
      <c r="AR246" s="166" t="s">
        <v>328</v>
      </c>
      <c r="AT246" s="166" t="s">
        <v>119</v>
      </c>
      <c r="AU246" s="166" t="s">
        <v>76</v>
      </c>
      <c r="AY246" s="14" t="s">
        <v>116</v>
      </c>
      <c r="BE246" s="167">
        <f t="shared" si="54"/>
        <v>0</v>
      </c>
      <c r="BF246" s="167">
        <f t="shared" si="55"/>
        <v>0</v>
      </c>
      <c r="BG246" s="167">
        <f t="shared" si="56"/>
        <v>0</v>
      </c>
      <c r="BH246" s="167">
        <f t="shared" si="57"/>
        <v>0</v>
      </c>
      <c r="BI246" s="167">
        <f t="shared" si="58"/>
        <v>0</v>
      </c>
      <c r="BJ246" s="14" t="s">
        <v>124</v>
      </c>
      <c r="BK246" s="168">
        <f t="shared" si="59"/>
        <v>0</v>
      </c>
      <c r="BL246" s="14" t="s">
        <v>328</v>
      </c>
      <c r="BM246" s="166" t="s">
        <v>506</v>
      </c>
    </row>
    <row r="247" spans="1:65" s="2" customFormat="1" ht="24" customHeight="1">
      <c r="A247" s="29"/>
      <c r="B247" s="154"/>
      <c r="C247" s="155" t="s">
        <v>507</v>
      </c>
      <c r="D247" s="155" t="s">
        <v>119</v>
      </c>
      <c r="E247" s="156" t="s">
        <v>508</v>
      </c>
      <c r="F247" s="157" t="s">
        <v>509</v>
      </c>
      <c r="G247" s="158" t="s">
        <v>175</v>
      </c>
      <c r="H247" s="159">
        <v>5</v>
      </c>
      <c r="I247" s="160"/>
      <c r="J247" s="159">
        <f t="shared" si="50"/>
        <v>0</v>
      </c>
      <c r="K247" s="161"/>
      <c r="L247" s="30"/>
      <c r="M247" s="162" t="s">
        <v>1</v>
      </c>
      <c r="N247" s="163" t="s">
        <v>37</v>
      </c>
      <c r="O247" s="55"/>
      <c r="P247" s="164">
        <f t="shared" si="51"/>
        <v>0</v>
      </c>
      <c r="Q247" s="164">
        <v>0</v>
      </c>
      <c r="R247" s="164">
        <f t="shared" si="52"/>
        <v>0</v>
      </c>
      <c r="S247" s="164">
        <v>0</v>
      </c>
      <c r="T247" s="165">
        <f t="shared" si="53"/>
        <v>0</v>
      </c>
      <c r="U247" s="29"/>
      <c r="V247" s="29"/>
      <c r="W247" s="29"/>
      <c r="X247" s="29"/>
      <c r="Y247" s="29"/>
      <c r="Z247" s="29"/>
      <c r="AA247" s="29"/>
      <c r="AB247" s="29"/>
      <c r="AC247" s="29"/>
      <c r="AD247" s="29"/>
      <c r="AE247" s="29"/>
      <c r="AR247" s="166" t="s">
        <v>328</v>
      </c>
      <c r="AT247" s="166" t="s">
        <v>119</v>
      </c>
      <c r="AU247" s="166" t="s">
        <v>76</v>
      </c>
      <c r="AY247" s="14" t="s">
        <v>116</v>
      </c>
      <c r="BE247" s="167">
        <f t="shared" si="54"/>
        <v>0</v>
      </c>
      <c r="BF247" s="167">
        <f t="shared" si="55"/>
        <v>0</v>
      </c>
      <c r="BG247" s="167">
        <f t="shared" si="56"/>
        <v>0</v>
      </c>
      <c r="BH247" s="167">
        <f t="shared" si="57"/>
        <v>0</v>
      </c>
      <c r="BI247" s="167">
        <f t="shared" si="58"/>
        <v>0</v>
      </c>
      <c r="BJ247" s="14" t="s">
        <v>124</v>
      </c>
      <c r="BK247" s="168">
        <f t="shared" si="59"/>
        <v>0</v>
      </c>
      <c r="BL247" s="14" t="s">
        <v>328</v>
      </c>
      <c r="BM247" s="166" t="s">
        <v>510</v>
      </c>
    </row>
    <row r="248" spans="1:65" s="2" customFormat="1" ht="24" customHeight="1">
      <c r="A248" s="29"/>
      <c r="B248" s="154"/>
      <c r="C248" s="155" t="s">
        <v>329</v>
      </c>
      <c r="D248" s="155" t="s">
        <v>119</v>
      </c>
      <c r="E248" s="156" t="s">
        <v>511</v>
      </c>
      <c r="F248" s="157" t="s">
        <v>512</v>
      </c>
      <c r="G248" s="158" t="s">
        <v>175</v>
      </c>
      <c r="H248" s="159">
        <v>12</v>
      </c>
      <c r="I248" s="160"/>
      <c r="J248" s="159">
        <f t="shared" si="50"/>
        <v>0</v>
      </c>
      <c r="K248" s="161"/>
      <c r="L248" s="30"/>
      <c r="M248" s="162" t="s">
        <v>1</v>
      </c>
      <c r="N248" s="163" t="s">
        <v>37</v>
      </c>
      <c r="O248" s="55"/>
      <c r="P248" s="164">
        <f t="shared" si="51"/>
        <v>0</v>
      </c>
      <c r="Q248" s="164">
        <v>0</v>
      </c>
      <c r="R248" s="164">
        <f t="shared" si="52"/>
        <v>0</v>
      </c>
      <c r="S248" s="164">
        <v>0</v>
      </c>
      <c r="T248" s="165">
        <f t="shared" si="53"/>
        <v>0</v>
      </c>
      <c r="U248" s="29"/>
      <c r="V248" s="29"/>
      <c r="W248" s="29"/>
      <c r="X248" s="29"/>
      <c r="Y248" s="29"/>
      <c r="Z248" s="29"/>
      <c r="AA248" s="29"/>
      <c r="AB248" s="29"/>
      <c r="AC248" s="29"/>
      <c r="AD248" s="29"/>
      <c r="AE248" s="29"/>
      <c r="AR248" s="166" t="s">
        <v>328</v>
      </c>
      <c r="AT248" s="166" t="s">
        <v>119</v>
      </c>
      <c r="AU248" s="166" t="s">
        <v>76</v>
      </c>
      <c r="AY248" s="14" t="s">
        <v>116</v>
      </c>
      <c r="BE248" s="167">
        <f t="shared" si="54"/>
        <v>0</v>
      </c>
      <c r="BF248" s="167">
        <f t="shared" si="55"/>
        <v>0</v>
      </c>
      <c r="BG248" s="167">
        <f t="shared" si="56"/>
        <v>0</v>
      </c>
      <c r="BH248" s="167">
        <f t="shared" si="57"/>
        <v>0</v>
      </c>
      <c r="BI248" s="167">
        <f t="shared" si="58"/>
        <v>0</v>
      </c>
      <c r="BJ248" s="14" t="s">
        <v>124</v>
      </c>
      <c r="BK248" s="168">
        <f t="shared" si="59"/>
        <v>0</v>
      </c>
      <c r="BL248" s="14" t="s">
        <v>328</v>
      </c>
      <c r="BM248" s="166" t="s">
        <v>513</v>
      </c>
    </row>
    <row r="249" spans="1:65" s="2" customFormat="1" ht="16.5" customHeight="1">
      <c r="A249" s="29"/>
      <c r="B249" s="154"/>
      <c r="C249" s="155" t="s">
        <v>514</v>
      </c>
      <c r="D249" s="155" t="s">
        <v>119</v>
      </c>
      <c r="E249" s="156" t="s">
        <v>515</v>
      </c>
      <c r="F249" s="157" t="s">
        <v>516</v>
      </c>
      <c r="G249" s="158" t="s">
        <v>175</v>
      </c>
      <c r="H249" s="159">
        <v>2</v>
      </c>
      <c r="I249" s="160"/>
      <c r="J249" s="159">
        <f t="shared" si="50"/>
        <v>0</v>
      </c>
      <c r="K249" s="161"/>
      <c r="L249" s="30"/>
      <c r="M249" s="162" t="s">
        <v>1</v>
      </c>
      <c r="N249" s="163" t="s">
        <v>37</v>
      </c>
      <c r="O249" s="55"/>
      <c r="P249" s="164">
        <f t="shared" si="51"/>
        <v>0</v>
      </c>
      <c r="Q249" s="164">
        <v>0</v>
      </c>
      <c r="R249" s="164">
        <f t="shared" si="52"/>
        <v>0</v>
      </c>
      <c r="S249" s="164">
        <v>0</v>
      </c>
      <c r="T249" s="165">
        <f t="shared" si="53"/>
        <v>0</v>
      </c>
      <c r="U249" s="29"/>
      <c r="V249" s="29"/>
      <c r="W249" s="29"/>
      <c r="X249" s="29"/>
      <c r="Y249" s="29"/>
      <c r="Z249" s="29"/>
      <c r="AA249" s="29"/>
      <c r="AB249" s="29"/>
      <c r="AC249" s="29"/>
      <c r="AD249" s="29"/>
      <c r="AE249" s="29"/>
      <c r="AR249" s="166" t="s">
        <v>328</v>
      </c>
      <c r="AT249" s="166" t="s">
        <v>119</v>
      </c>
      <c r="AU249" s="166" t="s">
        <v>76</v>
      </c>
      <c r="AY249" s="14" t="s">
        <v>116</v>
      </c>
      <c r="BE249" s="167">
        <f t="shared" si="54"/>
        <v>0</v>
      </c>
      <c r="BF249" s="167">
        <f t="shared" si="55"/>
        <v>0</v>
      </c>
      <c r="BG249" s="167">
        <f t="shared" si="56"/>
        <v>0</v>
      </c>
      <c r="BH249" s="167">
        <f t="shared" si="57"/>
        <v>0</v>
      </c>
      <c r="BI249" s="167">
        <f t="shared" si="58"/>
        <v>0</v>
      </c>
      <c r="BJ249" s="14" t="s">
        <v>124</v>
      </c>
      <c r="BK249" s="168">
        <f t="shared" si="59"/>
        <v>0</v>
      </c>
      <c r="BL249" s="14" t="s">
        <v>328</v>
      </c>
      <c r="BM249" s="166" t="s">
        <v>517</v>
      </c>
    </row>
    <row r="250" spans="1:65" s="2" customFormat="1" ht="36" customHeight="1">
      <c r="A250" s="29"/>
      <c r="B250" s="154"/>
      <c r="C250" s="169" t="s">
        <v>332</v>
      </c>
      <c r="D250" s="169" t="s">
        <v>255</v>
      </c>
      <c r="E250" s="170" t="s">
        <v>518</v>
      </c>
      <c r="F250" s="171" t="s">
        <v>519</v>
      </c>
      <c r="G250" s="172" t="s">
        <v>175</v>
      </c>
      <c r="H250" s="173">
        <v>2</v>
      </c>
      <c r="I250" s="174"/>
      <c r="J250" s="173">
        <f t="shared" si="50"/>
        <v>0</v>
      </c>
      <c r="K250" s="175"/>
      <c r="L250" s="176"/>
      <c r="M250" s="177" t="s">
        <v>1</v>
      </c>
      <c r="N250" s="178" t="s">
        <v>37</v>
      </c>
      <c r="O250" s="55"/>
      <c r="P250" s="164">
        <f t="shared" si="51"/>
        <v>0</v>
      </c>
      <c r="Q250" s="164">
        <v>0</v>
      </c>
      <c r="R250" s="164">
        <f t="shared" si="52"/>
        <v>0</v>
      </c>
      <c r="S250" s="164">
        <v>0</v>
      </c>
      <c r="T250" s="165">
        <f t="shared" si="53"/>
        <v>0</v>
      </c>
      <c r="U250" s="29"/>
      <c r="V250" s="29"/>
      <c r="W250" s="29"/>
      <c r="X250" s="29"/>
      <c r="Y250" s="29"/>
      <c r="Z250" s="29"/>
      <c r="AA250" s="29"/>
      <c r="AB250" s="29"/>
      <c r="AC250" s="29"/>
      <c r="AD250" s="29"/>
      <c r="AE250" s="29"/>
      <c r="AR250" s="166" t="s">
        <v>328</v>
      </c>
      <c r="AT250" s="166" t="s">
        <v>255</v>
      </c>
      <c r="AU250" s="166" t="s">
        <v>76</v>
      </c>
      <c r="AY250" s="14" t="s">
        <v>116</v>
      </c>
      <c r="BE250" s="167">
        <f t="shared" si="54"/>
        <v>0</v>
      </c>
      <c r="BF250" s="167">
        <f t="shared" si="55"/>
        <v>0</v>
      </c>
      <c r="BG250" s="167">
        <f t="shared" si="56"/>
        <v>0</v>
      </c>
      <c r="BH250" s="167">
        <f t="shared" si="57"/>
        <v>0</v>
      </c>
      <c r="BI250" s="167">
        <f t="shared" si="58"/>
        <v>0</v>
      </c>
      <c r="BJ250" s="14" t="s">
        <v>124</v>
      </c>
      <c r="BK250" s="168">
        <f t="shared" si="59"/>
        <v>0</v>
      </c>
      <c r="BL250" s="14" t="s">
        <v>328</v>
      </c>
      <c r="BM250" s="166" t="s">
        <v>520</v>
      </c>
    </row>
    <row r="251" spans="1:65" s="2" customFormat="1" ht="24" customHeight="1">
      <c r="A251" s="29"/>
      <c r="B251" s="154"/>
      <c r="C251" s="155" t="s">
        <v>521</v>
      </c>
      <c r="D251" s="155" t="s">
        <v>119</v>
      </c>
      <c r="E251" s="156" t="s">
        <v>522</v>
      </c>
      <c r="F251" s="157" t="s">
        <v>523</v>
      </c>
      <c r="G251" s="158" t="s">
        <v>183</v>
      </c>
      <c r="H251" s="159">
        <v>67</v>
      </c>
      <c r="I251" s="160"/>
      <c r="J251" s="159">
        <f t="shared" si="50"/>
        <v>0</v>
      </c>
      <c r="K251" s="161"/>
      <c r="L251" s="30"/>
      <c r="M251" s="162" t="s">
        <v>1</v>
      </c>
      <c r="N251" s="163" t="s">
        <v>37</v>
      </c>
      <c r="O251" s="55"/>
      <c r="P251" s="164">
        <f t="shared" si="51"/>
        <v>0</v>
      </c>
      <c r="Q251" s="164">
        <v>0</v>
      </c>
      <c r="R251" s="164">
        <f t="shared" si="52"/>
        <v>0</v>
      </c>
      <c r="S251" s="164">
        <v>0</v>
      </c>
      <c r="T251" s="165">
        <f t="shared" si="53"/>
        <v>0</v>
      </c>
      <c r="U251" s="29"/>
      <c r="V251" s="29"/>
      <c r="W251" s="29"/>
      <c r="X251" s="29"/>
      <c r="Y251" s="29"/>
      <c r="Z251" s="29"/>
      <c r="AA251" s="29"/>
      <c r="AB251" s="29"/>
      <c r="AC251" s="29"/>
      <c r="AD251" s="29"/>
      <c r="AE251" s="29"/>
      <c r="AR251" s="166" t="s">
        <v>328</v>
      </c>
      <c r="AT251" s="166" t="s">
        <v>119</v>
      </c>
      <c r="AU251" s="166" t="s">
        <v>76</v>
      </c>
      <c r="AY251" s="14" t="s">
        <v>116</v>
      </c>
      <c r="BE251" s="167">
        <f t="shared" si="54"/>
        <v>0</v>
      </c>
      <c r="BF251" s="167">
        <f t="shared" si="55"/>
        <v>0</v>
      </c>
      <c r="BG251" s="167">
        <f t="shared" si="56"/>
        <v>0</v>
      </c>
      <c r="BH251" s="167">
        <f t="shared" si="57"/>
        <v>0</v>
      </c>
      <c r="BI251" s="167">
        <f t="shared" si="58"/>
        <v>0</v>
      </c>
      <c r="BJ251" s="14" t="s">
        <v>124</v>
      </c>
      <c r="BK251" s="168">
        <f t="shared" si="59"/>
        <v>0</v>
      </c>
      <c r="BL251" s="14" t="s">
        <v>328</v>
      </c>
      <c r="BM251" s="166" t="s">
        <v>524</v>
      </c>
    </row>
    <row r="252" spans="1:65" s="2" customFormat="1" ht="24" customHeight="1">
      <c r="A252" s="29"/>
      <c r="B252" s="154"/>
      <c r="C252" s="155" t="s">
        <v>336</v>
      </c>
      <c r="D252" s="155" t="s">
        <v>119</v>
      </c>
      <c r="E252" s="156" t="s">
        <v>525</v>
      </c>
      <c r="F252" s="157" t="s">
        <v>526</v>
      </c>
      <c r="G252" s="158" t="s">
        <v>237</v>
      </c>
      <c r="H252" s="160"/>
      <c r="I252" s="160"/>
      <c r="J252" s="159">
        <f t="shared" si="50"/>
        <v>0</v>
      </c>
      <c r="K252" s="161"/>
      <c r="L252" s="30"/>
      <c r="M252" s="162" t="s">
        <v>1</v>
      </c>
      <c r="N252" s="163" t="s">
        <v>37</v>
      </c>
      <c r="O252" s="55"/>
      <c r="P252" s="164">
        <f t="shared" si="51"/>
        <v>0</v>
      </c>
      <c r="Q252" s="164">
        <v>0</v>
      </c>
      <c r="R252" s="164">
        <f t="shared" si="52"/>
        <v>0</v>
      </c>
      <c r="S252" s="164">
        <v>0</v>
      </c>
      <c r="T252" s="165">
        <f t="shared" si="53"/>
        <v>0</v>
      </c>
      <c r="U252" s="29"/>
      <c r="V252" s="29"/>
      <c r="W252" s="29"/>
      <c r="X252" s="29"/>
      <c r="Y252" s="29"/>
      <c r="Z252" s="29"/>
      <c r="AA252" s="29"/>
      <c r="AB252" s="29"/>
      <c r="AC252" s="29"/>
      <c r="AD252" s="29"/>
      <c r="AE252" s="29"/>
      <c r="AR252" s="166" t="s">
        <v>328</v>
      </c>
      <c r="AT252" s="166" t="s">
        <v>119</v>
      </c>
      <c r="AU252" s="166" t="s">
        <v>76</v>
      </c>
      <c r="AY252" s="14" t="s">
        <v>116</v>
      </c>
      <c r="BE252" s="167">
        <f t="shared" si="54"/>
        <v>0</v>
      </c>
      <c r="BF252" s="167">
        <f t="shared" si="55"/>
        <v>0</v>
      </c>
      <c r="BG252" s="167">
        <f t="shared" si="56"/>
        <v>0</v>
      </c>
      <c r="BH252" s="167">
        <f t="shared" si="57"/>
        <v>0</v>
      </c>
      <c r="BI252" s="167">
        <f t="shared" si="58"/>
        <v>0</v>
      </c>
      <c r="BJ252" s="14" t="s">
        <v>124</v>
      </c>
      <c r="BK252" s="168">
        <f t="shared" si="59"/>
        <v>0</v>
      </c>
      <c r="BL252" s="14" t="s">
        <v>328</v>
      </c>
      <c r="BM252" s="166" t="s">
        <v>527</v>
      </c>
    </row>
    <row r="253" spans="1:65" s="2" customFormat="1" ht="24" customHeight="1">
      <c r="A253" s="29"/>
      <c r="B253" s="154"/>
      <c r="C253" s="155" t="s">
        <v>528</v>
      </c>
      <c r="D253" s="155" t="s">
        <v>119</v>
      </c>
      <c r="E253" s="156" t="s">
        <v>529</v>
      </c>
      <c r="F253" s="157" t="s">
        <v>530</v>
      </c>
      <c r="G253" s="158" t="s">
        <v>183</v>
      </c>
      <c r="H253" s="159">
        <v>39</v>
      </c>
      <c r="I253" s="160"/>
      <c r="J253" s="159">
        <f t="shared" si="50"/>
        <v>0</v>
      </c>
      <c r="K253" s="161"/>
      <c r="L253" s="30"/>
      <c r="M253" s="162" t="s">
        <v>1</v>
      </c>
      <c r="N253" s="163" t="s">
        <v>37</v>
      </c>
      <c r="O253" s="55"/>
      <c r="P253" s="164">
        <f t="shared" si="51"/>
        <v>0</v>
      </c>
      <c r="Q253" s="164">
        <v>0</v>
      </c>
      <c r="R253" s="164">
        <f t="shared" si="52"/>
        <v>0</v>
      </c>
      <c r="S253" s="164">
        <v>0</v>
      </c>
      <c r="T253" s="165">
        <f t="shared" si="53"/>
        <v>0</v>
      </c>
      <c r="U253" s="29"/>
      <c r="V253" s="29"/>
      <c r="W253" s="29"/>
      <c r="X253" s="29"/>
      <c r="Y253" s="29"/>
      <c r="Z253" s="29"/>
      <c r="AA253" s="29"/>
      <c r="AB253" s="29"/>
      <c r="AC253" s="29"/>
      <c r="AD253" s="29"/>
      <c r="AE253" s="29"/>
      <c r="AR253" s="166" t="s">
        <v>328</v>
      </c>
      <c r="AT253" s="166" t="s">
        <v>119</v>
      </c>
      <c r="AU253" s="166" t="s">
        <v>76</v>
      </c>
      <c r="AY253" s="14" t="s">
        <v>116</v>
      </c>
      <c r="BE253" s="167">
        <f t="shared" si="54"/>
        <v>0</v>
      </c>
      <c r="BF253" s="167">
        <f t="shared" si="55"/>
        <v>0</v>
      </c>
      <c r="BG253" s="167">
        <f t="shared" si="56"/>
        <v>0</v>
      </c>
      <c r="BH253" s="167">
        <f t="shared" si="57"/>
        <v>0</v>
      </c>
      <c r="BI253" s="167">
        <f t="shared" si="58"/>
        <v>0</v>
      </c>
      <c r="BJ253" s="14" t="s">
        <v>124</v>
      </c>
      <c r="BK253" s="168">
        <f t="shared" si="59"/>
        <v>0</v>
      </c>
      <c r="BL253" s="14" t="s">
        <v>328</v>
      </c>
      <c r="BM253" s="166" t="s">
        <v>531</v>
      </c>
    </row>
    <row r="254" spans="1:65" s="2" customFormat="1" ht="16.5" customHeight="1">
      <c r="A254" s="29"/>
      <c r="B254" s="154"/>
      <c r="C254" s="155" t="s">
        <v>339</v>
      </c>
      <c r="D254" s="155" t="s">
        <v>119</v>
      </c>
      <c r="E254" s="156" t="s">
        <v>532</v>
      </c>
      <c r="F254" s="157" t="s">
        <v>533</v>
      </c>
      <c r="G254" s="158" t="s">
        <v>175</v>
      </c>
      <c r="H254" s="159">
        <v>2</v>
      </c>
      <c r="I254" s="160"/>
      <c r="J254" s="159">
        <f t="shared" si="50"/>
        <v>0</v>
      </c>
      <c r="K254" s="161"/>
      <c r="L254" s="30"/>
      <c r="M254" s="162" t="s">
        <v>1</v>
      </c>
      <c r="N254" s="163" t="s">
        <v>37</v>
      </c>
      <c r="O254" s="55"/>
      <c r="P254" s="164">
        <f t="shared" si="51"/>
        <v>0</v>
      </c>
      <c r="Q254" s="164">
        <v>0</v>
      </c>
      <c r="R254" s="164">
        <f t="shared" si="52"/>
        <v>0</v>
      </c>
      <c r="S254" s="164">
        <v>0</v>
      </c>
      <c r="T254" s="165">
        <f t="shared" si="53"/>
        <v>0</v>
      </c>
      <c r="U254" s="29"/>
      <c r="V254" s="29"/>
      <c r="W254" s="29"/>
      <c r="X254" s="29"/>
      <c r="Y254" s="29"/>
      <c r="Z254" s="29"/>
      <c r="AA254" s="29"/>
      <c r="AB254" s="29"/>
      <c r="AC254" s="29"/>
      <c r="AD254" s="29"/>
      <c r="AE254" s="29"/>
      <c r="AR254" s="166" t="s">
        <v>328</v>
      </c>
      <c r="AT254" s="166" t="s">
        <v>119</v>
      </c>
      <c r="AU254" s="166" t="s">
        <v>76</v>
      </c>
      <c r="AY254" s="14" t="s">
        <v>116</v>
      </c>
      <c r="BE254" s="167">
        <f t="shared" si="54"/>
        <v>0</v>
      </c>
      <c r="BF254" s="167">
        <f t="shared" si="55"/>
        <v>0</v>
      </c>
      <c r="BG254" s="167">
        <f t="shared" si="56"/>
        <v>0</v>
      </c>
      <c r="BH254" s="167">
        <f t="shared" si="57"/>
        <v>0</v>
      </c>
      <c r="BI254" s="167">
        <f t="shared" si="58"/>
        <v>0</v>
      </c>
      <c r="BJ254" s="14" t="s">
        <v>124</v>
      </c>
      <c r="BK254" s="168">
        <f t="shared" si="59"/>
        <v>0</v>
      </c>
      <c r="BL254" s="14" t="s">
        <v>328</v>
      </c>
      <c r="BM254" s="166" t="s">
        <v>534</v>
      </c>
    </row>
    <row r="255" spans="1:65" s="2" customFormat="1" ht="24" customHeight="1">
      <c r="A255" s="29"/>
      <c r="B255" s="154"/>
      <c r="C255" s="155" t="s">
        <v>535</v>
      </c>
      <c r="D255" s="155" t="s">
        <v>119</v>
      </c>
      <c r="E255" s="156" t="s">
        <v>536</v>
      </c>
      <c r="F255" s="157" t="s">
        <v>537</v>
      </c>
      <c r="G255" s="158" t="s">
        <v>175</v>
      </c>
      <c r="H255" s="159">
        <v>33</v>
      </c>
      <c r="I255" s="160"/>
      <c r="J255" s="159">
        <f t="shared" si="50"/>
        <v>0</v>
      </c>
      <c r="K255" s="161"/>
      <c r="L255" s="30"/>
      <c r="M255" s="162" t="s">
        <v>1</v>
      </c>
      <c r="N255" s="163" t="s">
        <v>37</v>
      </c>
      <c r="O255" s="55"/>
      <c r="P255" s="164">
        <f t="shared" si="51"/>
        <v>0</v>
      </c>
      <c r="Q255" s="164">
        <v>0</v>
      </c>
      <c r="R255" s="164">
        <f t="shared" si="52"/>
        <v>0</v>
      </c>
      <c r="S255" s="164">
        <v>0</v>
      </c>
      <c r="T255" s="165">
        <f t="shared" si="53"/>
        <v>0</v>
      </c>
      <c r="U255" s="29"/>
      <c r="V255" s="29"/>
      <c r="W255" s="29"/>
      <c r="X255" s="29"/>
      <c r="Y255" s="29"/>
      <c r="Z255" s="29"/>
      <c r="AA255" s="29"/>
      <c r="AB255" s="29"/>
      <c r="AC255" s="29"/>
      <c r="AD255" s="29"/>
      <c r="AE255" s="29"/>
      <c r="AR255" s="166" t="s">
        <v>328</v>
      </c>
      <c r="AT255" s="166" t="s">
        <v>119</v>
      </c>
      <c r="AU255" s="166" t="s">
        <v>76</v>
      </c>
      <c r="AY255" s="14" t="s">
        <v>116</v>
      </c>
      <c r="BE255" s="167">
        <f t="shared" si="54"/>
        <v>0</v>
      </c>
      <c r="BF255" s="167">
        <f t="shared" si="55"/>
        <v>0</v>
      </c>
      <c r="BG255" s="167">
        <f t="shared" si="56"/>
        <v>0</v>
      </c>
      <c r="BH255" s="167">
        <f t="shared" si="57"/>
        <v>0</v>
      </c>
      <c r="BI255" s="167">
        <f t="shared" si="58"/>
        <v>0</v>
      </c>
      <c r="BJ255" s="14" t="s">
        <v>124</v>
      </c>
      <c r="BK255" s="168">
        <f t="shared" si="59"/>
        <v>0</v>
      </c>
      <c r="BL255" s="14" t="s">
        <v>328</v>
      </c>
      <c r="BM255" s="166" t="s">
        <v>538</v>
      </c>
    </row>
    <row r="256" spans="1:65" s="2" customFormat="1" ht="16.5" customHeight="1">
      <c r="A256" s="29"/>
      <c r="B256" s="154"/>
      <c r="C256" s="169" t="s">
        <v>343</v>
      </c>
      <c r="D256" s="169" t="s">
        <v>255</v>
      </c>
      <c r="E256" s="170" t="s">
        <v>539</v>
      </c>
      <c r="F256" s="171" t="s">
        <v>540</v>
      </c>
      <c r="G256" s="172" t="s">
        <v>175</v>
      </c>
      <c r="H256" s="173">
        <v>33</v>
      </c>
      <c r="I256" s="174"/>
      <c r="J256" s="173">
        <f t="shared" si="50"/>
        <v>0</v>
      </c>
      <c r="K256" s="175"/>
      <c r="L256" s="176"/>
      <c r="M256" s="177" t="s">
        <v>1</v>
      </c>
      <c r="N256" s="178" t="s">
        <v>37</v>
      </c>
      <c r="O256" s="55"/>
      <c r="P256" s="164">
        <f t="shared" si="51"/>
        <v>0</v>
      </c>
      <c r="Q256" s="164">
        <v>0</v>
      </c>
      <c r="R256" s="164">
        <f t="shared" si="52"/>
        <v>0</v>
      </c>
      <c r="S256" s="164">
        <v>0</v>
      </c>
      <c r="T256" s="165">
        <f t="shared" si="53"/>
        <v>0</v>
      </c>
      <c r="U256" s="29"/>
      <c r="V256" s="29"/>
      <c r="W256" s="29"/>
      <c r="X256" s="29"/>
      <c r="Y256" s="29"/>
      <c r="Z256" s="29"/>
      <c r="AA256" s="29"/>
      <c r="AB256" s="29"/>
      <c r="AC256" s="29"/>
      <c r="AD256" s="29"/>
      <c r="AE256" s="29"/>
      <c r="AR256" s="166" t="s">
        <v>328</v>
      </c>
      <c r="AT256" s="166" t="s">
        <v>255</v>
      </c>
      <c r="AU256" s="166" t="s">
        <v>76</v>
      </c>
      <c r="AY256" s="14" t="s">
        <v>116</v>
      </c>
      <c r="BE256" s="167">
        <f t="shared" si="54"/>
        <v>0</v>
      </c>
      <c r="BF256" s="167">
        <f t="shared" si="55"/>
        <v>0</v>
      </c>
      <c r="BG256" s="167">
        <f t="shared" si="56"/>
        <v>0</v>
      </c>
      <c r="BH256" s="167">
        <f t="shared" si="57"/>
        <v>0</v>
      </c>
      <c r="BI256" s="167">
        <f t="shared" si="58"/>
        <v>0</v>
      </c>
      <c r="BJ256" s="14" t="s">
        <v>124</v>
      </c>
      <c r="BK256" s="168">
        <f t="shared" si="59"/>
        <v>0</v>
      </c>
      <c r="BL256" s="14" t="s">
        <v>328</v>
      </c>
      <c r="BM256" s="166" t="s">
        <v>541</v>
      </c>
    </row>
    <row r="257" spans="1:65" s="2" customFormat="1" ht="24" customHeight="1">
      <c r="A257" s="29"/>
      <c r="B257" s="154"/>
      <c r="C257" s="155" t="s">
        <v>542</v>
      </c>
      <c r="D257" s="155" t="s">
        <v>119</v>
      </c>
      <c r="E257" s="156" t="s">
        <v>543</v>
      </c>
      <c r="F257" s="157" t="s">
        <v>544</v>
      </c>
      <c r="G257" s="158" t="s">
        <v>183</v>
      </c>
      <c r="H257" s="159">
        <v>39</v>
      </c>
      <c r="I257" s="160"/>
      <c r="J257" s="159">
        <f t="shared" si="50"/>
        <v>0</v>
      </c>
      <c r="K257" s="161"/>
      <c r="L257" s="30"/>
      <c r="M257" s="162" t="s">
        <v>1</v>
      </c>
      <c r="N257" s="163" t="s">
        <v>37</v>
      </c>
      <c r="O257" s="55"/>
      <c r="P257" s="164">
        <f t="shared" si="51"/>
        <v>0</v>
      </c>
      <c r="Q257" s="164">
        <v>0</v>
      </c>
      <c r="R257" s="164">
        <f t="shared" si="52"/>
        <v>0</v>
      </c>
      <c r="S257" s="164">
        <v>0</v>
      </c>
      <c r="T257" s="165">
        <f t="shared" si="53"/>
        <v>0</v>
      </c>
      <c r="U257" s="29"/>
      <c r="V257" s="29"/>
      <c r="W257" s="29"/>
      <c r="X257" s="29"/>
      <c r="Y257" s="29"/>
      <c r="Z257" s="29"/>
      <c r="AA257" s="29"/>
      <c r="AB257" s="29"/>
      <c r="AC257" s="29"/>
      <c r="AD257" s="29"/>
      <c r="AE257" s="29"/>
      <c r="AR257" s="166" t="s">
        <v>328</v>
      </c>
      <c r="AT257" s="166" t="s">
        <v>119</v>
      </c>
      <c r="AU257" s="166" t="s">
        <v>76</v>
      </c>
      <c r="AY257" s="14" t="s">
        <v>116</v>
      </c>
      <c r="BE257" s="167">
        <f t="shared" si="54"/>
        <v>0</v>
      </c>
      <c r="BF257" s="167">
        <f t="shared" si="55"/>
        <v>0</v>
      </c>
      <c r="BG257" s="167">
        <f t="shared" si="56"/>
        <v>0</v>
      </c>
      <c r="BH257" s="167">
        <f t="shared" si="57"/>
        <v>0</v>
      </c>
      <c r="BI257" s="167">
        <f t="shared" si="58"/>
        <v>0</v>
      </c>
      <c r="BJ257" s="14" t="s">
        <v>124</v>
      </c>
      <c r="BK257" s="168">
        <f t="shared" si="59"/>
        <v>0</v>
      </c>
      <c r="BL257" s="14" t="s">
        <v>328</v>
      </c>
      <c r="BM257" s="166" t="s">
        <v>545</v>
      </c>
    </row>
    <row r="258" spans="1:65" s="2" customFormat="1" ht="24" customHeight="1">
      <c r="A258" s="29"/>
      <c r="B258" s="154"/>
      <c r="C258" s="155" t="s">
        <v>346</v>
      </c>
      <c r="D258" s="155" t="s">
        <v>119</v>
      </c>
      <c r="E258" s="156" t="s">
        <v>546</v>
      </c>
      <c r="F258" s="157" t="s">
        <v>547</v>
      </c>
      <c r="G258" s="158" t="s">
        <v>183</v>
      </c>
      <c r="H258" s="159">
        <v>39</v>
      </c>
      <c r="I258" s="160"/>
      <c r="J258" s="159">
        <f t="shared" si="50"/>
        <v>0</v>
      </c>
      <c r="K258" s="161"/>
      <c r="L258" s="30"/>
      <c r="M258" s="162" t="s">
        <v>1</v>
      </c>
      <c r="N258" s="163" t="s">
        <v>37</v>
      </c>
      <c r="O258" s="55"/>
      <c r="P258" s="164">
        <f t="shared" si="51"/>
        <v>0</v>
      </c>
      <c r="Q258" s="164">
        <v>0</v>
      </c>
      <c r="R258" s="164">
        <f t="shared" si="52"/>
        <v>0</v>
      </c>
      <c r="S258" s="164">
        <v>0</v>
      </c>
      <c r="T258" s="165">
        <f t="shared" si="53"/>
        <v>0</v>
      </c>
      <c r="U258" s="29"/>
      <c r="V258" s="29"/>
      <c r="W258" s="29"/>
      <c r="X258" s="29"/>
      <c r="Y258" s="29"/>
      <c r="Z258" s="29"/>
      <c r="AA258" s="29"/>
      <c r="AB258" s="29"/>
      <c r="AC258" s="29"/>
      <c r="AD258" s="29"/>
      <c r="AE258" s="29"/>
      <c r="AR258" s="166" t="s">
        <v>328</v>
      </c>
      <c r="AT258" s="166" t="s">
        <v>119</v>
      </c>
      <c r="AU258" s="166" t="s">
        <v>76</v>
      </c>
      <c r="AY258" s="14" t="s">
        <v>116</v>
      </c>
      <c r="BE258" s="167">
        <f t="shared" si="54"/>
        <v>0</v>
      </c>
      <c r="BF258" s="167">
        <f t="shared" si="55"/>
        <v>0</v>
      </c>
      <c r="BG258" s="167">
        <f t="shared" si="56"/>
        <v>0</v>
      </c>
      <c r="BH258" s="167">
        <f t="shared" si="57"/>
        <v>0</v>
      </c>
      <c r="BI258" s="167">
        <f t="shared" si="58"/>
        <v>0</v>
      </c>
      <c r="BJ258" s="14" t="s">
        <v>124</v>
      </c>
      <c r="BK258" s="168">
        <f t="shared" si="59"/>
        <v>0</v>
      </c>
      <c r="BL258" s="14" t="s">
        <v>328</v>
      </c>
      <c r="BM258" s="166" t="s">
        <v>548</v>
      </c>
    </row>
    <row r="259" spans="1:65" s="2" customFormat="1" ht="24" customHeight="1">
      <c r="A259" s="29"/>
      <c r="B259" s="154"/>
      <c r="C259" s="155" t="s">
        <v>549</v>
      </c>
      <c r="D259" s="155" t="s">
        <v>119</v>
      </c>
      <c r="E259" s="156" t="s">
        <v>550</v>
      </c>
      <c r="F259" s="157" t="s">
        <v>551</v>
      </c>
      <c r="G259" s="158" t="s">
        <v>237</v>
      </c>
      <c r="H259" s="160"/>
      <c r="I259" s="160"/>
      <c r="J259" s="159">
        <f t="shared" ref="J259:J286" si="60">ROUND(I259*H259,3)</f>
        <v>0</v>
      </c>
      <c r="K259" s="161"/>
      <c r="L259" s="30"/>
      <c r="M259" s="162" t="s">
        <v>1</v>
      </c>
      <c r="N259" s="163" t="s">
        <v>37</v>
      </c>
      <c r="O259" s="55"/>
      <c r="P259" s="164">
        <f t="shared" ref="P259:P286" si="61">O259*H259</f>
        <v>0</v>
      </c>
      <c r="Q259" s="164">
        <v>0</v>
      </c>
      <c r="R259" s="164">
        <f t="shared" ref="R259:R286" si="62">Q259*H259</f>
        <v>0</v>
      </c>
      <c r="S259" s="164">
        <v>0</v>
      </c>
      <c r="T259" s="165">
        <f t="shared" ref="T259:T286" si="63">S259*H259</f>
        <v>0</v>
      </c>
      <c r="U259" s="29"/>
      <c r="V259" s="29"/>
      <c r="W259" s="29"/>
      <c r="X259" s="29"/>
      <c r="Y259" s="29"/>
      <c r="Z259" s="29"/>
      <c r="AA259" s="29"/>
      <c r="AB259" s="29"/>
      <c r="AC259" s="29"/>
      <c r="AD259" s="29"/>
      <c r="AE259" s="29"/>
      <c r="AR259" s="166" t="s">
        <v>328</v>
      </c>
      <c r="AT259" s="166" t="s">
        <v>119</v>
      </c>
      <c r="AU259" s="166" t="s">
        <v>76</v>
      </c>
      <c r="AY259" s="14" t="s">
        <v>116</v>
      </c>
      <c r="BE259" s="167">
        <f t="shared" ref="BE259:BE286" si="64">IF(N259="základná",J259,0)</f>
        <v>0</v>
      </c>
      <c r="BF259" s="167">
        <f t="shared" ref="BF259:BF286" si="65">IF(N259="znížená",J259,0)</f>
        <v>0</v>
      </c>
      <c r="BG259" s="167">
        <f t="shared" ref="BG259:BG286" si="66">IF(N259="zákl. prenesená",J259,0)</f>
        <v>0</v>
      </c>
      <c r="BH259" s="167">
        <f t="shared" ref="BH259:BH286" si="67">IF(N259="zníž. prenesená",J259,0)</f>
        <v>0</v>
      </c>
      <c r="BI259" s="167">
        <f t="shared" ref="BI259:BI286" si="68">IF(N259="nulová",J259,0)</f>
        <v>0</v>
      </c>
      <c r="BJ259" s="14" t="s">
        <v>124</v>
      </c>
      <c r="BK259" s="168">
        <f t="shared" ref="BK259:BK286" si="69">ROUND(I259*H259,3)</f>
        <v>0</v>
      </c>
      <c r="BL259" s="14" t="s">
        <v>328</v>
      </c>
      <c r="BM259" s="166" t="s">
        <v>552</v>
      </c>
    </row>
    <row r="260" spans="1:65" s="2" customFormat="1" ht="24" customHeight="1">
      <c r="A260" s="29"/>
      <c r="B260" s="154"/>
      <c r="C260" s="155" t="s">
        <v>350</v>
      </c>
      <c r="D260" s="155" t="s">
        <v>119</v>
      </c>
      <c r="E260" s="156" t="s">
        <v>553</v>
      </c>
      <c r="F260" s="157" t="s">
        <v>554</v>
      </c>
      <c r="G260" s="158" t="s">
        <v>175</v>
      </c>
      <c r="H260" s="159">
        <v>10</v>
      </c>
      <c r="I260" s="160"/>
      <c r="J260" s="159">
        <f t="shared" si="60"/>
        <v>0</v>
      </c>
      <c r="K260" s="161"/>
      <c r="L260" s="30"/>
      <c r="M260" s="162" t="s">
        <v>1</v>
      </c>
      <c r="N260" s="163" t="s">
        <v>37</v>
      </c>
      <c r="O260" s="55"/>
      <c r="P260" s="164">
        <f t="shared" si="61"/>
        <v>0</v>
      </c>
      <c r="Q260" s="164">
        <v>0</v>
      </c>
      <c r="R260" s="164">
        <f t="shared" si="62"/>
        <v>0</v>
      </c>
      <c r="S260" s="164">
        <v>0</v>
      </c>
      <c r="T260" s="165">
        <f t="shared" si="63"/>
        <v>0</v>
      </c>
      <c r="U260" s="29"/>
      <c r="V260" s="29"/>
      <c r="W260" s="29"/>
      <c r="X260" s="29"/>
      <c r="Y260" s="29"/>
      <c r="Z260" s="29"/>
      <c r="AA260" s="29"/>
      <c r="AB260" s="29"/>
      <c r="AC260" s="29"/>
      <c r="AD260" s="29"/>
      <c r="AE260" s="29"/>
      <c r="AR260" s="166" t="s">
        <v>328</v>
      </c>
      <c r="AT260" s="166" t="s">
        <v>119</v>
      </c>
      <c r="AU260" s="166" t="s">
        <v>76</v>
      </c>
      <c r="AY260" s="14" t="s">
        <v>116</v>
      </c>
      <c r="BE260" s="167">
        <f t="shared" si="64"/>
        <v>0</v>
      </c>
      <c r="BF260" s="167">
        <f t="shared" si="65"/>
        <v>0</v>
      </c>
      <c r="BG260" s="167">
        <f t="shared" si="66"/>
        <v>0</v>
      </c>
      <c r="BH260" s="167">
        <f t="shared" si="67"/>
        <v>0</v>
      </c>
      <c r="BI260" s="167">
        <f t="shared" si="68"/>
        <v>0</v>
      </c>
      <c r="BJ260" s="14" t="s">
        <v>124</v>
      </c>
      <c r="BK260" s="168">
        <f t="shared" si="69"/>
        <v>0</v>
      </c>
      <c r="BL260" s="14" t="s">
        <v>328</v>
      </c>
      <c r="BM260" s="166" t="s">
        <v>555</v>
      </c>
    </row>
    <row r="261" spans="1:65" s="2" customFormat="1" ht="24" customHeight="1">
      <c r="A261" s="29"/>
      <c r="B261" s="154"/>
      <c r="C261" s="169" t="s">
        <v>556</v>
      </c>
      <c r="D261" s="169" t="s">
        <v>255</v>
      </c>
      <c r="E261" s="170" t="s">
        <v>557</v>
      </c>
      <c r="F261" s="171" t="s">
        <v>558</v>
      </c>
      <c r="G261" s="172" t="s">
        <v>175</v>
      </c>
      <c r="H261" s="173">
        <v>10</v>
      </c>
      <c r="I261" s="174"/>
      <c r="J261" s="173">
        <f t="shared" si="60"/>
        <v>0</v>
      </c>
      <c r="K261" s="175"/>
      <c r="L261" s="176"/>
      <c r="M261" s="177" t="s">
        <v>1</v>
      </c>
      <c r="N261" s="178" t="s">
        <v>37</v>
      </c>
      <c r="O261" s="55"/>
      <c r="P261" s="164">
        <f t="shared" si="61"/>
        <v>0</v>
      </c>
      <c r="Q261" s="164">
        <v>0</v>
      </c>
      <c r="R261" s="164">
        <f t="shared" si="62"/>
        <v>0</v>
      </c>
      <c r="S261" s="164">
        <v>0</v>
      </c>
      <c r="T261" s="165">
        <f t="shared" si="63"/>
        <v>0</v>
      </c>
      <c r="U261" s="29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  <c r="AR261" s="166" t="s">
        <v>328</v>
      </c>
      <c r="AT261" s="166" t="s">
        <v>255</v>
      </c>
      <c r="AU261" s="166" t="s">
        <v>76</v>
      </c>
      <c r="AY261" s="14" t="s">
        <v>116</v>
      </c>
      <c r="BE261" s="167">
        <f t="shared" si="64"/>
        <v>0</v>
      </c>
      <c r="BF261" s="167">
        <f t="shared" si="65"/>
        <v>0</v>
      </c>
      <c r="BG261" s="167">
        <f t="shared" si="66"/>
        <v>0</v>
      </c>
      <c r="BH261" s="167">
        <f t="shared" si="67"/>
        <v>0</v>
      </c>
      <c r="BI261" s="167">
        <f t="shared" si="68"/>
        <v>0</v>
      </c>
      <c r="BJ261" s="14" t="s">
        <v>124</v>
      </c>
      <c r="BK261" s="168">
        <f t="shared" si="69"/>
        <v>0</v>
      </c>
      <c r="BL261" s="14" t="s">
        <v>328</v>
      </c>
      <c r="BM261" s="166" t="s">
        <v>559</v>
      </c>
    </row>
    <row r="262" spans="1:65" s="2" customFormat="1" ht="16.5" customHeight="1">
      <c r="A262" s="29"/>
      <c r="B262" s="154"/>
      <c r="C262" s="169" t="s">
        <v>353</v>
      </c>
      <c r="D262" s="169" t="s">
        <v>255</v>
      </c>
      <c r="E262" s="170" t="s">
        <v>560</v>
      </c>
      <c r="F262" s="171" t="s">
        <v>561</v>
      </c>
      <c r="G262" s="172" t="s">
        <v>175</v>
      </c>
      <c r="H262" s="173">
        <v>10</v>
      </c>
      <c r="I262" s="174"/>
      <c r="J262" s="173">
        <f t="shared" si="60"/>
        <v>0</v>
      </c>
      <c r="K262" s="175"/>
      <c r="L262" s="176"/>
      <c r="M262" s="177" t="s">
        <v>1</v>
      </c>
      <c r="N262" s="178" t="s">
        <v>37</v>
      </c>
      <c r="O262" s="55"/>
      <c r="P262" s="164">
        <f t="shared" si="61"/>
        <v>0</v>
      </c>
      <c r="Q262" s="164">
        <v>0</v>
      </c>
      <c r="R262" s="164">
        <f t="shared" si="62"/>
        <v>0</v>
      </c>
      <c r="S262" s="164">
        <v>0</v>
      </c>
      <c r="T262" s="165">
        <f t="shared" si="63"/>
        <v>0</v>
      </c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R262" s="166" t="s">
        <v>328</v>
      </c>
      <c r="AT262" s="166" t="s">
        <v>255</v>
      </c>
      <c r="AU262" s="166" t="s">
        <v>76</v>
      </c>
      <c r="AY262" s="14" t="s">
        <v>116</v>
      </c>
      <c r="BE262" s="167">
        <f t="shared" si="64"/>
        <v>0</v>
      </c>
      <c r="BF262" s="167">
        <f t="shared" si="65"/>
        <v>0</v>
      </c>
      <c r="BG262" s="167">
        <f t="shared" si="66"/>
        <v>0</v>
      </c>
      <c r="BH262" s="167">
        <f t="shared" si="67"/>
        <v>0</v>
      </c>
      <c r="BI262" s="167">
        <f t="shared" si="68"/>
        <v>0</v>
      </c>
      <c r="BJ262" s="14" t="s">
        <v>124</v>
      </c>
      <c r="BK262" s="168">
        <f t="shared" si="69"/>
        <v>0</v>
      </c>
      <c r="BL262" s="14" t="s">
        <v>328</v>
      </c>
      <c r="BM262" s="166" t="s">
        <v>562</v>
      </c>
    </row>
    <row r="263" spans="1:65" s="2" customFormat="1" ht="36" customHeight="1">
      <c r="A263" s="29"/>
      <c r="B263" s="154"/>
      <c r="C263" s="169" t="s">
        <v>563</v>
      </c>
      <c r="D263" s="169" t="s">
        <v>255</v>
      </c>
      <c r="E263" s="170" t="s">
        <v>564</v>
      </c>
      <c r="F263" s="171" t="s">
        <v>565</v>
      </c>
      <c r="G263" s="172" t="s">
        <v>175</v>
      </c>
      <c r="H263" s="173">
        <v>10</v>
      </c>
      <c r="I263" s="174"/>
      <c r="J263" s="173">
        <f t="shared" si="60"/>
        <v>0</v>
      </c>
      <c r="K263" s="175"/>
      <c r="L263" s="176"/>
      <c r="M263" s="177" t="s">
        <v>1</v>
      </c>
      <c r="N263" s="178" t="s">
        <v>37</v>
      </c>
      <c r="O263" s="55"/>
      <c r="P263" s="164">
        <f t="shared" si="61"/>
        <v>0</v>
      </c>
      <c r="Q263" s="164">
        <v>0</v>
      </c>
      <c r="R263" s="164">
        <f t="shared" si="62"/>
        <v>0</v>
      </c>
      <c r="S263" s="164">
        <v>0</v>
      </c>
      <c r="T263" s="165">
        <f t="shared" si="63"/>
        <v>0</v>
      </c>
      <c r="U263" s="29"/>
      <c r="V263" s="29"/>
      <c r="W263" s="29"/>
      <c r="X263" s="29"/>
      <c r="Y263" s="29"/>
      <c r="Z263" s="29"/>
      <c r="AA263" s="29"/>
      <c r="AB263" s="29"/>
      <c r="AC263" s="29"/>
      <c r="AD263" s="29"/>
      <c r="AE263" s="29"/>
      <c r="AR263" s="166" t="s">
        <v>328</v>
      </c>
      <c r="AT263" s="166" t="s">
        <v>255</v>
      </c>
      <c r="AU263" s="166" t="s">
        <v>76</v>
      </c>
      <c r="AY263" s="14" t="s">
        <v>116</v>
      </c>
      <c r="BE263" s="167">
        <f t="shared" si="64"/>
        <v>0</v>
      </c>
      <c r="BF263" s="167">
        <f t="shared" si="65"/>
        <v>0</v>
      </c>
      <c r="BG263" s="167">
        <f t="shared" si="66"/>
        <v>0</v>
      </c>
      <c r="BH263" s="167">
        <f t="shared" si="67"/>
        <v>0</v>
      </c>
      <c r="BI263" s="167">
        <f t="shared" si="68"/>
        <v>0</v>
      </c>
      <c r="BJ263" s="14" t="s">
        <v>124</v>
      </c>
      <c r="BK263" s="168">
        <f t="shared" si="69"/>
        <v>0</v>
      </c>
      <c r="BL263" s="14" t="s">
        <v>328</v>
      </c>
      <c r="BM263" s="166" t="s">
        <v>566</v>
      </c>
    </row>
    <row r="264" spans="1:65" s="2" customFormat="1" ht="16.5" customHeight="1">
      <c r="A264" s="29"/>
      <c r="B264" s="154"/>
      <c r="C264" s="169" t="s">
        <v>357</v>
      </c>
      <c r="D264" s="169" t="s">
        <v>255</v>
      </c>
      <c r="E264" s="170" t="s">
        <v>567</v>
      </c>
      <c r="F264" s="171" t="s">
        <v>568</v>
      </c>
      <c r="G264" s="172" t="s">
        <v>175</v>
      </c>
      <c r="H264" s="173">
        <v>10</v>
      </c>
      <c r="I264" s="174"/>
      <c r="J264" s="173">
        <f t="shared" si="60"/>
        <v>0</v>
      </c>
      <c r="K264" s="175"/>
      <c r="L264" s="176"/>
      <c r="M264" s="177" t="s">
        <v>1</v>
      </c>
      <c r="N264" s="178" t="s">
        <v>37</v>
      </c>
      <c r="O264" s="55"/>
      <c r="P264" s="164">
        <f t="shared" si="61"/>
        <v>0</v>
      </c>
      <c r="Q264" s="164">
        <v>0</v>
      </c>
      <c r="R264" s="164">
        <f t="shared" si="62"/>
        <v>0</v>
      </c>
      <c r="S264" s="164">
        <v>0</v>
      </c>
      <c r="T264" s="165">
        <f t="shared" si="63"/>
        <v>0</v>
      </c>
      <c r="U264" s="29"/>
      <c r="V264" s="29"/>
      <c r="W264" s="29"/>
      <c r="X264" s="29"/>
      <c r="Y264" s="29"/>
      <c r="Z264" s="29"/>
      <c r="AA264" s="29"/>
      <c r="AB264" s="29"/>
      <c r="AC264" s="29"/>
      <c r="AD264" s="29"/>
      <c r="AE264" s="29"/>
      <c r="AR264" s="166" t="s">
        <v>328</v>
      </c>
      <c r="AT264" s="166" t="s">
        <v>255</v>
      </c>
      <c r="AU264" s="166" t="s">
        <v>76</v>
      </c>
      <c r="AY264" s="14" t="s">
        <v>116</v>
      </c>
      <c r="BE264" s="167">
        <f t="shared" si="64"/>
        <v>0</v>
      </c>
      <c r="BF264" s="167">
        <f t="shared" si="65"/>
        <v>0</v>
      </c>
      <c r="BG264" s="167">
        <f t="shared" si="66"/>
        <v>0</v>
      </c>
      <c r="BH264" s="167">
        <f t="shared" si="67"/>
        <v>0</v>
      </c>
      <c r="BI264" s="167">
        <f t="shared" si="68"/>
        <v>0</v>
      </c>
      <c r="BJ264" s="14" t="s">
        <v>124</v>
      </c>
      <c r="BK264" s="168">
        <f t="shared" si="69"/>
        <v>0</v>
      </c>
      <c r="BL264" s="14" t="s">
        <v>328</v>
      </c>
      <c r="BM264" s="166" t="s">
        <v>569</v>
      </c>
    </row>
    <row r="265" spans="1:65" s="2" customFormat="1" ht="24" customHeight="1">
      <c r="A265" s="29"/>
      <c r="B265" s="154"/>
      <c r="C265" s="155" t="s">
        <v>570</v>
      </c>
      <c r="D265" s="155" t="s">
        <v>119</v>
      </c>
      <c r="E265" s="156" t="s">
        <v>571</v>
      </c>
      <c r="F265" s="157" t="s">
        <v>572</v>
      </c>
      <c r="G265" s="158" t="s">
        <v>175</v>
      </c>
      <c r="H265" s="159">
        <v>9</v>
      </c>
      <c r="I265" s="160"/>
      <c r="J265" s="159">
        <f t="shared" si="60"/>
        <v>0</v>
      </c>
      <c r="K265" s="161"/>
      <c r="L265" s="30"/>
      <c r="M265" s="162" t="s">
        <v>1</v>
      </c>
      <c r="N265" s="163" t="s">
        <v>37</v>
      </c>
      <c r="O265" s="55"/>
      <c r="P265" s="164">
        <f t="shared" si="61"/>
        <v>0</v>
      </c>
      <c r="Q265" s="164">
        <v>0</v>
      </c>
      <c r="R265" s="164">
        <f t="shared" si="62"/>
        <v>0</v>
      </c>
      <c r="S265" s="164">
        <v>0</v>
      </c>
      <c r="T265" s="165">
        <f t="shared" si="63"/>
        <v>0</v>
      </c>
      <c r="U265" s="29"/>
      <c r="V265" s="29"/>
      <c r="W265" s="29"/>
      <c r="X265" s="29"/>
      <c r="Y265" s="29"/>
      <c r="Z265" s="29"/>
      <c r="AA265" s="29"/>
      <c r="AB265" s="29"/>
      <c r="AC265" s="29"/>
      <c r="AD265" s="29"/>
      <c r="AE265" s="29"/>
      <c r="AR265" s="166" t="s">
        <v>328</v>
      </c>
      <c r="AT265" s="166" t="s">
        <v>119</v>
      </c>
      <c r="AU265" s="166" t="s">
        <v>76</v>
      </c>
      <c r="AY265" s="14" t="s">
        <v>116</v>
      </c>
      <c r="BE265" s="167">
        <f t="shared" si="64"/>
        <v>0</v>
      </c>
      <c r="BF265" s="167">
        <f t="shared" si="65"/>
        <v>0</v>
      </c>
      <c r="BG265" s="167">
        <f t="shared" si="66"/>
        <v>0</v>
      </c>
      <c r="BH265" s="167">
        <f t="shared" si="67"/>
        <v>0</v>
      </c>
      <c r="BI265" s="167">
        <f t="shared" si="68"/>
        <v>0</v>
      </c>
      <c r="BJ265" s="14" t="s">
        <v>124</v>
      </c>
      <c r="BK265" s="168">
        <f t="shared" si="69"/>
        <v>0</v>
      </c>
      <c r="BL265" s="14" t="s">
        <v>328</v>
      </c>
      <c r="BM265" s="166" t="s">
        <v>573</v>
      </c>
    </row>
    <row r="266" spans="1:65" s="2" customFormat="1" ht="16.5" customHeight="1">
      <c r="A266" s="29"/>
      <c r="B266" s="154"/>
      <c r="C266" s="169" t="s">
        <v>360</v>
      </c>
      <c r="D266" s="169" t="s">
        <v>255</v>
      </c>
      <c r="E266" s="170" t="s">
        <v>574</v>
      </c>
      <c r="F266" s="171" t="s">
        <v>575</v>
      </c>
      <c r="G266" s="172" t="s">
        <v>175</v>
      </c>
      <c r="H266" s="173">
        <v>9</v>
      </c>
      <c r="I266" s="174"/>
      <c r="J266" s="173">
        <f t="shared" si="60"/>
        <v>0</v>
      </c>
      <c r="K266" s="175"/>
      <c r="L266" s="176"/>
      <c r="M266" s="177" t="s">
        <v>1</v>
      </c>
      <c r="N266" s="178" t="s">
        <v>37</v>
      </c>
      <c r="O266" s="55"/>
      <c r="P266" s="164">
        <f t="shared" si="61"/>
        <v>0</v>
      </c>
      <c r="Q266" s="164">
        <v>0</v>
      </c>
      <c r="R266" s="164">
        <f t="shared" si="62"/>
        <v>0</v>
      </c>
      <c r="S266" s="164">
        <v>0</v>
      </c>
      <c r="T266" s="165">
        <f t="shared" si="63"/>
        <v>0</v>
      </c>
      <c r="U266" s="29"/>
      <c r="V266" s="29"/>
      <c r="W266" s="29"/>
      <c r="X266" s="29"/>
      <c r="Y266" s="29"/>
      <c r="Z266" s="29"/>
      <c r="AA266" s="29"/>
      <c r="AB266" s="29"/>
      <c r="AC266" s="29"/>
      <c r="AD266" s="29"/>
      <c r="AE266" s="29"/>
      <c r="AR266" s="166" t="s">
        <v>328</v>
      </c>
      <c r="AT266" s="166" t="s">
        <v>255</v>
      </c>
      <c r="AU266" s="166" t="s">
        <v>76</v>
      </c>
      <c r="AY266" s="14" t="s">
        <v>116</v>
      </c>
      <c r="BE266" s="167">
        <f t="shared" si="64"/>
        <v>0</v>
      </c>
      <c r="BF266" s="167">
        <f t="shared" si="65"/>
        <v>0</v>
      </c>
      <c r="BG266" s="167">
        <f t="shared" si="66"/>
        <v>0</v>
      </c>
      <c r="BH266" s="167">
        <f t="shared" si="67"/>
        <v>0</v>
      </c>
      <c r="BI266" s="167">
        <f t="shared" si="68"/>
        <v>0</v>
      </c>
      <c r="BJ266" s="14" t="s">
        <v>124</v>
      </c>
      <c r="BK266" s="168">
        <f t="shared" si="69"/>
        <v>0</v>
      </c>
      <c r="BL266" s="14" t="s">
        <v>328</v>
      </c>
      <c r="BM266" s="166" t="s">
        <v>576</v>
      </c>
    </row>
    <row r="267" spans="1:65" s="2" customFormat="1" ht="16.5" customHeight="1">
      <c r="A267" s="29"/>
      <c r="B267" s="154"/>
      <c r="C267" s="169" t="s">
        <v>577</v>
      </c>
      <c r="D267" s="169" t="s">
        <v>255</v>
      </c>
      <c r="E267" s="170" t="s">
        <v>578</v>
      </c>
      <c r="F267" s="171" t="s">
        <v>579</v>
      </c>
      <c r="G267" s="172" t="s">
        <v>175</v>
      </c>
      <c r="H267" s="173">
        <v>9</v>
      </c>
      <c r="I267" s="174"/>
      <c r="J267" s="173">
        <f t="shared" si="60"/>
        <v>0</v>
      </c>
      <c r="K267" s="175"/>
      <c r="L267" s="176"/>
      <c r="M267" s="177" t="s">
        <v>1</v>
      </c>
      <c r="N267" s="178" t="s">
        <v>37</v>
      </c>
      <c r="O267" s="55"/>
      <c r="P267" s="164">
        <f t="shared" si="61"/>
        <v>0</v>
      </c>
      <c r="Q267" s="164">
        <v>0</v>
      </c>
      <c r="R267" s="164">
        <f t="shared" si="62"/>
        <v>0</v>
      </c>
      <c r="S267" s="164">
        <v>0</v>
      </c>
      <c r="T267" s="165">
        <f t="shared" si="63"/>
        <v>0</v>
      </c>
      <c r="U267" s="29"/>
      <c r="V267" s="29"/>
      <c r="W267" s="29"/>
      <c r="X267" s="29"/>
      <c r="Y267" s="29"/>
      <c r="Z267" s="29"/>
      <c r="AA267" s="29"/>
      <c r="AB267" s="29"/>
      <c r="AC267" s="29"/>
      <c r="AD267" s="29"/>
      <c r="AE267" s="29"/>
      <c r="AR267" s="166" t="s">
        <v>328</v>
      </c>
      <c r="AT267" s="166" t="s">
        <v>255</v>
      </c>
      <c r="AU267" s="166" t="s">
        <v>76</v>
      </c>
      <c r="AY267" s="14" t="s">
        <v>116</v>
      </c>
      <c r="BE267" s="167">
        <f t="shared" si="64"/>
        <v>0</v>
      </c>
      <c r="BF267" s="167">
        <f t="shared" si="65"/>
        <v>0</v>
      </c>
      <c r="BG267" s="167">
        <f t="shared" si="66"/>
        <v>0</v>
      </c>
      <c r="BH267" s="167">
        <f t="shared" si="67"/>
        <v>0</v>
      </c>
      <c r="BI267" s="167">
        <f t="shared" si="68"/>
        <v>0</v>
      </c>
      <c r="BJ267" s="14" t="s">
        <v>124</v>
      </c>
      <c r="BK267" s="168">
        <f t="shared" si="69"/>
        <v>0</v>
      </c>
      <c r="BL267" s="14" t="s">
        <v>328</v>
      </c>
      <c r="BM267" s="166" t="s">
        <v>580</v>
      </c>
    </row>
    <row r="268" spans="1:65" s="2" customFormat="1" ht="24" customHeight="1">
      <c r="A268" s="29"/>
      <c r="B268" s="154"/>
      <c r="C268" s="155" t="s">
        <v>364</v>
      </c>
      <c r="D268" s="155" t="s">
        <v>119</v>
      </c>
      <c r="E268" s="156" t="s">
        <v>581</v>
      </c>
      <c r="F268" s="157" t="s">
        <v>582</v>
      </c>
      <c r="G268" s="158" t="s">
        <v>175</v>
      </c>
      <c r="H268" s="159">
        <v>5</v>
      </c>
      <c r="I268" s="160"/>
      <c r="J268" s="159">
        <f t="shared" si="60"/>
        <v>0</v>
      </c>
      <c r="K268" s="161"/>
      <c r="L268" s="30"/>
      <c r="M268" s="162" t="s">
        <v>1</v>
      </c>
      <c r="N268" s="163" t="s">
        <v>37</v>
      </c>
      <c r="O268" s="55"/>
      <c r="P268" s="164">
        <f t="shared" si="61"/>
        <v>0</v>
      </c>
      <c r="Q268" s="164">
        <v>0</v>
      </c>
      <c r="R268" s="164">
        <f t="shared" si="62"/>
        <v>0</v>
      </c>
      <c r="S268" s="164">
        <v>0</v>
      </c>
      <c r="T268" s="165">
        <f t="shared" si="63"/>
        <v>0</v>
      </c>
      <c r="U268" s="29"/>
      <c r="V268" s="29"/>
      <c r="W268" s="29"/>
      <c r="X268" s="29"/>
      <c r="Y268" s="29"/>
      <c r="Z268" s="29"/>
      <c r="AA268" s="29"/>
      <c r="AB268" s="29"/>
      <c r="AC268" s="29"/>
      <c r="AD268" s="29"/>
      <c r="AE268" s="29"/>
      <c r="AR268" s="166" t="s">
        <v>328</v>
      </c>
      <c r="AT268" s="166" t="s">
        <v>119</v>
      </c>
      <c r="AU268" s="166" t="s">
        <v>76</v>
      </c>
      <c r="AY268" s="14" t="s">
        <v>116</v>
      </c>
      <c r="BE268" s="167">
        <f t="shared" si="64"/>
        <v>0</v>
      </c>
      <c r="BF268" s="167">
        <f t="shared" si="65"/>
        <v>0</v>
      </c>
      <c r="BG268" s="167">
        <f t="shared" si="66"/>
        <v>0</v>
      </c>
      <c r="BH268" s="167">
        <f t="shared" si="67"/>
        <v>0</v>
      </c>
      <c r="BI268" s="167">
        <f t="shared" si="68"/>
        <v>0</v>
      </c>
      <c r="BJ268" s="14" t="s">
        <v>124</v>
      </c>
      <c r="BK268" s="168">
        <f t="shared" si="69"/>
        <v>0</v>
      </c>
      <c r="BL268" s="14" t="s">
        <v>328</v>
      </c>
      <c r="BM268" s="166" t="s">
        <v>583</v>
      </c>
    </row>
    <row r="269" spans="1:65" s="2" customFormat="1" ht="24" customHeight="1">
      <c r="A269" s="29"/>
      <c r="B269" s="154"/>
      <c r="C269" s="169" t="s">
        <v>584</v>
      </c>
      <c r="D269" s="169" t="s">
        <v>255</v>
      </c>
      <c r="E269" s="170" t="s">
        <v>585</v>
      </c>
      <c r="F269" s="171" t="s">
        <v>586</v>
      </c>
      <c r="G269" s="172" t="s">
        <v>175</v>
      </c>
      <c r="H269" s="173">
        <v>5</v>
      </c>
      <c r="I269" s="174"/>
      <c r="J269" s="173">
        <f t="shared" si="60"/>
        <v>0</v>
      </c>
      <c r="K269" s="175"/>
      <c r="L269" s="176"/>
      <c r="M269" s="177" t="s">
        <v>1</v>
      </c>
      <c r="N269" s="178" t="s">
        <v>37</v>
      </c>
      <c r="O269" s="55"/>
      <c r="P269" s="164">
        <f t="shared" si="61"/>
        <v>0</v>
      </c>
      <c r="Q269" s="164">
        <v>0</v>
      </c>
      <c r="R269" s="164">
        <f t="shared" si="62"/>
        <v>0</v>
      </c>
      <c r="S269" s="164">
        <v>0</v>
      </c>
      <c r="T269" s="165">
        <f t="shared" si="63"/>
        <v>0</v>
      </c>
      <c r="U269" s="29"/>
      <c r="V269" s="29"/>
      <c r="W269" s="29"/>
      <c r="X269" s="29"/>
      <c r="Y269" s="29"/>
      <c r="Z269" s="29"/>
      <c r="AA269" s="29"/>
      <c r="AB269" s="29"/>
      <c r="AC269" s="29"/>
      <c r="AD269" s="29"/>
      <c r="AE269" s="29"/>
      <c r="AR269" s="166" t="s">
        <v>328</v>
      </c>
      <c r="AT269" s="166" t="s">
        <v>255</v>
      </c>
      <c r="AU269" s="166" t="s">
        <v>76</v>
      </c>
      <c r="AY269" s="14" t="s">
        <v>116</v>
      </c>
      <c r="BE269" s="167">
        <f t="shared" si="64"/>
        <v>0</v>
      </c>
      <c r="BF269" s="167">
        <f t="shared" si="65"/>
        <v>0</v>
      </c>
      <c r="BG269" s="167">
        <f t="shared" si="66"/>
        <v>0</v>
      </c>
      <c r="BH269" s="167">
        <f t="shared" si="67"/>
        <v>0</v>
      </c>
      <c r="BI269" s="167">
        <f t="shared" si="68"/>
        <v>0</v>
      </c>
      <c r="BJ269" s="14" t="s">
        <v>124</v>
      </c>
      <c r="BK269" s="168">
        <f t="shared" si="69"/>
        <v>0</v>
      </c>
      <c r="BL269" s="14" t="s">
        <v>328</v>
      </c>
      <c r="BM269" s="166" t="s">
        <v>587</v>
      </c>
    </row>
    <row r="270" spans="1:65" s="2" customFormat="1" ht="16.5" customHeight="1">
      <c r="A270" s="29"/>
      <c r="B270" s="154"/>
      <c r="C270" s="169" t="s">
        <v>367</v>
      </c>
      <c r="D270" s="169" t="s">
        <v>255</v>
      </c>
      <c r="E270" s="170" t="s">
        <v>588</v>
      </c>
      <c r="F270" s="171" t="s">
        <v>589</v>
      </c>
      <c r="G270" s="172" t="s">
        <v>175</v>
      </c>
      <c r="H270" s="173">
        <v>3</v>
      </c>
      <c r="I270" s="174"/>
      <c r="J270" s="173">
        <f t="shared" si="60"/>
        <v>0</v>
      </c>
      <c r="K270" s="175"/>
      <c r="L270" s="176"/>
      <c r="M270" s="177" t="s">
        <v>1</v>
      </c>
      <c r="N270" s="178" t="s">
        <v>37</v>
      </c>
      <c r="O270" s="55"/>
      <c r="P270" s="164">
        <f t="shared" si="61"/>
        <v>0</v>
      </c>
      <c r="Q270" s="164">
        <v>0</v>
      </c>
      <c r="R270" s="164">
        <f t="shared" si="62"/>
        <v>0</v>
      </c>
      <c r="S270" s="164">
        <v>0</v>
      </c>
      <c r="T270" s="165">
        <f t="shared" si="63"/>
        <v>0</v>
      </c>
      <c r="U270" s="29"/>
      <c r="V270" s="29"/>
      <c r="W270" s="29"/>
      <c r="X270" s="29"/>
      <c r="Y270" s="29"/>
      <c r="Z270" s="29"/>
      <c r="AA270" s="29"/>
      <c r="AB270" s="29"/>
      <c r="AC270" s="29"/>
      <c r="AD270" s="29"/>
      <c r="AE270" s="29"/>
      <c r="AR270" s="166" t="s">
        <v>328</v>
      </c>
      <c r="AT270" s="166" t="s">
        <v>255</v>
      </c>
      <c r="AU270" s="166" t="s">
        <v>76</v>
      </c>
      <c r="AY270" s="14" t="s">
        <v>116</v>
      </c>
      <c r="BE270" s="167">
        <f t="shared" si="64"/>
        <v>0</v>
      </c>
      <c r="BF270" s="167">
        <f t="shared" si="65"/>
        <v>0</v>
      </c>
      <c r="BG270" s="167">
        <f t="shared" si="66"/>
        <v>0</v>
      </c>
      <c r="BH270" s="167">
        <f t="shared" si="67"/>
        <v>0</v>
      </c>
      <c r="BI270" s="167">
        <f t="shared" si="68"/>
        <v>0</v>
      </c>
      <c r="BJ270" s="14" t="s">
        <v>124</v>
      </c>
      <c r="BK270" s="168">
        <f t="shared" si="69"/>
        <v>0</v>
      </c>
      <c r="BL270" s="14" t="s">
        <v>328</v>
      </c>
      <c r="BM270" s="166" t="s">
        <v>590</v>
      </c>
    </row>
    <row r="271" spans="1:65" s="2" customFormat="1" ht="24" customHeight="1">
      <c r="A271" s="29"/>
      <c r="B271" s="154"/>
      <c r="C271" s="169" t="s">
        <v>591</v>
      </c>
      <c r="D271" s="169" t="s">
        <v>255</v>
      </c>
      <c r="E271" s="170" t="s">
        <v>592</v>
      </c>
      <c r="F271" s="171" t="s">
        <v>593</v>
      </c>
      <c r="G271" s="172" t="s">
        <v>175</v>
      </c>
      <c r="H271" s="173">
        <v>2</v>
      </c>
      <c r="I271" s="174"/>
      <c r="J271" s="173">
        <f t="shared" si="60"/>
        <v>0</v>
      </c>
      <c r="K271" s="175"/>
      <c r="L271" s="176"/>
      <c r="M271" s="177" t="s">
        <v>1</v>
      </c>
      <c r="N271" s="178" t="s">
        <v>37</v>
      </c>
      <c r="O271" s="55"/>
      <c r="P271" s="164">
        <f t="shared" si="61"/>
        <v>0</v>
      </c>
      <c r="Q271" s="164">
        <v>0</v>
      </c>
      <c r="R271" s="164">
        <f t="shared" si="62"/>
        <v>0</v>
      </c>
      <c r="S271" s="164">
        <v>0</v>
      </c>
      <c r="T271" s="165">
        <f t="shared" si="63"/>
        <v>0</v>
      </c>
      <c r="U271" s="29"/>
      <c r="V271" s="29"/>
      <c r="W271" s="29"/>
      <c r="X271" s="29"/>
      <c r="Y271" s="29"/>
      <c r="Z271" s="29"/>
      <c r="AA271" s="29"/>
      <c r="AB271" s="29"/>
      <c r="AC271" s="29"/>
      <c r="AD271" s="29"/>
      <c r="AE271" s="29"/>
      <c r="AR271" s="166" t="s">
        <v>328</v>
      </c>
      <c r="AT271" s="166" t="s">
        <v>255</v>
      </c>
      <c r="AU271" s="166" t="s">
        <v>76</v>
      </c>
      <c r="AY271" s="14" t="s">
        <v>116</v>
      </c>
      <c r="BE271" s="167">
        <f t="shared" si="64"/>
        <v>0</v>
      </c>
      <c r="BF271" s="167">
        <f t="shared" si="65"/>
        <v>0</v>
      </c>
      <c r="BG271" s="167">
        <f t="shared" si="66"/>
        <v>0</v>
      </c>
      <c r="BH271" s="167">
        <f t="shared" si="67"/>
        <v>0</v>
      </c>
      <c r="BI271" s="167">
        <f t="shared" si="68"/>
        <v>0</v>
      </c>
      <c r="BJ271" s="14" t="s">
        <v>124</v>
      </c>
      <c r="BK271" s="168">
        <f t="shared" si="69"/>
        <v>0</v>
      </c>
      <c r="BL271" s="14" t="s">
        <v>328</v>
      </c>
      <c r="BM271" s="166" t="s">
        <v>594</v>
      </c>
    </row>
    <row r="272" spans="1:65" s="2" customFormat="1" ht="36" customHeight="1">
      <c r="A272" s="29"/>
      <c r="B272" s="154"/>
      <c r="C272" s="169" t="s">
        <v>371</v>
      </c>
      <c r="D272" s="169" t="s">
        <v>255</v>
      </c>
      <c r="E272" s="170" t="s">
        <v>595</v>
      </c>
      <c r="F272" s="171" t="s">
        <v>596</v>
      </c>
      <c r="G272" s="172" t="s">
        <v>175</v>
      </c>
      <c r="H272" s="173">
        <v>5</v>
      </c>
      <c r="I272" s="174"/>
      <c r="J272" s="173">
        <f t="shared" si="60"/>
        <v>0</v>
      </c>
      <c r="K272" s="175"/>
      <c r="L272" s="176"/>
      <c r="M272" s="177" t="s">
        <v>1</v>
      </c>
      <c r="N272" s="178" t="s">
        <v>37</v>
      </c>
      <c r="O272" s="55"/>
      <c r="P272" s="164">
        <f t="shared" si="61"/>
        <v>0</v>
      </c>
      <c r="Q272" s="164">
        <v>0</v>
      </c>
      <c r="R272" s="164">
        <f t="shared" si="62"/>
        <v>0</v>
      </c>
      <c r="S272" s="164">
        <v>0</v>
      </c>
      <c r="T272" s="165">
        <f t="shared" si="63"/>
        <v>0</v>
      </c>
      <c r="U272" s="29"/>
      <c r="V272" s="29"/>
      <c r="W272" s="29"/>
      <c r="X272" s="29"/>
      <c r="Y272" s="29"/>
      <c r="Z272" s="29"/>
      <c r="AA272" s="29"/>
      <c r="AB272" s="29"/>
      <c r="AC272" s="29"/>
      <c r="AD272" s="29"/>
      <c r="AE272" s="29"/>
      <c r="AR272" s="166" t="s">
        <v>328</v>
      </c>
      <c r="AT272" s="166" t="s">
        <v>255</v>
      </c>
      <c r="AU272" s="166" t="s">
        <v>76</v>
      </c>
      <c r="AY272" s="14" t="s">
        <v>116</v>
      </c>
      <c r="BE272" s="167">
        <f t="shared" si="64"/>
        <v>0</v>
      </c>
      <c r="BF272" s="167">
        <f t="shared" si="65"/>
        <v>0</v>
      </c>
      <c r="BG272" s="167">
        <f t="shared" si="66"/>
        <v>0</v>
      </c>
      <c r="BH272" s="167">
        <f t="shared" si="67"/>
        <v>0</v>
      </c>
      <c r="BI272" s="167">
        <f t="shared" si="68"/>
        <v>0</v>
      </c>
      <c r="BJ272" s="14" t="s">
        <v>124</v>
      </c>
      <c r="BK272" s="168">
        <f t="shared" si="69"/>
        <v>0</v>
      </c>
      <c r="BL272" s="14" t="s">
        <v>328</v>
      </c>
      <c r="BM272" s="166" t="s">
        <v>597</v>
      </c>
    </row>
    <row r="273" spans="1:65" s="2" customFormat="1" ht="24" customHeight="1">
      <c r="A273" s="29"/>
      <c r="B273" s="154"/>
      <c r="C273" s="155" t="s">
        <v>598</v>
      </c>
      <c r="D273" s="155" t="s">
        <v>119</v>
      </c>
      <c r="E273" s="156" t="s">
        <v>599</v>
      </c>
      <c r="F273" s="157" t="s">
        <v>600</v>
      </c>
      <c r="G273" s="158" t="s">
        <v>175</v>
      </c>
      <c r="H273" s="159">
        <v>2</v>
      </c>
      <c r="I273" s="160"/>
      <c r="J273" s="159">
        <f t="shared" si="60"/>
        <v>0</v>
      </c>
      <c r="K273" s="161"/>
      <c r="L273" s="30"/>
      <c r="M273" s="162" t="s">
        <v>1</v>
      </c>
      <c r="N273" s="163" t="s">
        <v>37</v>
      </c>
      <c r="O273" s="55"/>
      <c r="P273" s="164">
        <f t="shared" si="61"/>
        <v>0</v>
      </c>
      <c r="Q273" s="164">
        <v>0</v>
      </c>
      <c r="R273" s="164">
        <f t="shared" si="62"/>
        <v>0</v>
      </c>
      <c r="S273" s="164">
        <v>0</v>
      </c>
      <c r="T273" s="165">
        <f t="shared" si="63"/>
        <v>0</v>
      </c>
      <c r="U273" s="29"/>
      <c r="V273" s="29"/>
      <c r="W273" s="29"/>
      <c r="X273" s="29"/>
      <c r="Y273" s="29"/>
      <c r="Z273" s="29"/>
      <c r="AA273" s="29"/>
      <c r="AB273" s="29"/>
      <c r="AC273" s="29"/>
      <c r="AD273" s="29"/>
      <c r="AE273" s="29"/>
      <c r="AR273" s="166" t="s">
        <v>328</v>
      </c>
      <c r="AT273" s="166" t="s">
        <v>119</v>
      </c>
      <c r="AU273" s="166" t="s">
        <v>76</v>
      </c>
      <c r="AY273" s="14" t="s">
        <v>116</v>
      </c>
      <c r="BE273" s="167">
        <f t="shared" si="64"/>
        <v>0</v>
      </c>
      <c r="BF273" s="167">
        <f t="shared" si="65"/>
        <v>0</v>
      </c>
      <c r="BG273" s="167">
        <f t="shared" si="66"/>
        <v>0</v>
      </c>
      <c r="BH273" s="167">
        <f t="shared" si="67"/>
        <v>0</v>
      </c>
      <c r="BI273" s="167">
        <f t="shared" si="68"/>
        <v>0</v>
      </c>
      <c r="BJ273" s="14" t="s">
        <v>124</v>
      </c>
      <c r="BK273" s="168">
        <f t="shared" si="69"/>
        <v>0</v>
      </c>
      <c r="BL273" s="14" t="s">
        <v>328</v>
      </c>
      <c r="BM273" s="166" t="s">
        <v>601</v>
      </c>
    </row>
    <row r="274" spans="1:65" s="2" customFormat="1" ht="16.5" customHeight="1">
      <c r="A274" s="29"/>
      <c r="B274" s="154"/>
      <c r="C274" s="169" t="s">
        <v>374</v>
      </c>
      <c r="D274" s="169" t="s">
        <v>255</v>
      </c>
      <c r="E274" s="170" t="s">
        <v>602</v>
      </c>
      <c r="F274" s="171" t="s">
        <v>603</v>
      </c>
      <c r="G274" s="172" t="s">
        <v>175</v>
      </c>
      <c r="H274" s="173">
        <v>2</v>
      </c>
      <c r="I274" s="174"/>
      <c r="J274" s="173">
        <f t="shared" si="60"/>
        <v>0</v>
      </c>
      <c r="K274" s="175"/>
      <c r="L274" s="176"/>
      <c r="M274" s="177" t="s">
        <v>1</v>
      </c>
      <c r="N274" s="178" t="s">
        <v>37</v>
      </c>
      <c r="O274" s="55"/>
      <c r="P274" s="164">
        <f t="shared" si="61"/>
        <v>0</v>
      </c>
      <c r="Q274" s="164">
        <v>0</v>
      </c>
      <c r="R274" s="164">
        <f t="shared" si="62"/>
        <v>0</v>
      </c>
      <c r="S274" s="164">
        <v>0</v>
      </c>
      <c r="T274" s="165">
        <f t="shared" si="63"/>
        <v>0</v>
      </c>
      <c r="U274" s="29"/>
      <c r="V274" s="29"/>
      <c r="W274" s="29"/>
      <c r="X274" s="29"/>
      <c r="Y274" s="29"/>
      <c r="Z274" s="29"/>
      <c r="AA274" s="29"/>
      <c r="AB274" s="29"/>
      <c r="AC274" s="29"/>
      <c r="AD274" s="29"/>
      <c r="AE274" s="29"/>
      <c r="AR274" s="166" t="s">
        <v>328</v>
      </c>
      <c r="AT274" s="166" t="s">
        <v>255</v>
      </c>
      <c r="AU274" s="166" t="s">
        <v>76</v>
      </c>
      <c r="AY274" s="14" t="s">
        <v>116</v>
      </c>
      <c r="BE274" s="167">
        <f t="shared" si="64"/>
        <v>0</v>
      </c>
      <c r="BF274" s="167">
        <f t="shared" si="65"/>
        <v>0</v>
      </c>
      <c r="BG274" s="167">
        <f t="shared" si="66"/>
        <v>0</v>
      </c>
      <c r="BH274" s="167">
        <f t="shared" si="67"/>
        <v>0</v>
      </c>
      <c r="BI274" s="167">
        <f t="shared" si="68"/>
        <v>0</v>
      </c>
      <c r="BJ274" s="14" t="s">
        <v>124</v>
      </c>
      <c r="BK274" s="168">
        <f t="shared" si="69"/>
        <v>0</v>
      </c>
      <c r="BL274" s="14" t="s">
        <v>328</v>
      </c>
      <c r="BM274" s="166" t="s">
        <v>604</v>
      </c>
    </row>
    <row r="275" spans="1:65" s="2" customFormat="1" ht="24" customHeight="1">
      <c r="A275" s="29"/>
      <c r="B275" s="154"/>
      <c r="C275" s="155" t="s">
        <v>605</v>
      </c>
      <c r="D275" s="155" t="s">
        <v>119</v>
      </c>
      <c r="E275" s="156" t="s">
        <v>606</v>
      </c>
      <c r="F275" s="157" t="s">
        <v>607</v>
      </c>
      <c r="G275" s="158" t="s">
        <v>175</v>
      </c>
      <c r="H275" s="159">
        <v>1</v>
      </c>
      <c r="I275" s="160"/>
      <c r="J275" s="159">
        <f t="shared" si="60"/>
        <v>0</v>
      </c>
      <c r="K275" s="161"/>
      <c r="L275" s="30"/>
      <c r="M275" s="162" t="s">
        <v>1</v>
      </c>
      <c r="N275" s="163" t="s">
        <v>37</v>
      </c>
      <c r="O275" s="55"/>
      <c r="P275" s="164">
        <f t="shared" si="61"/>
        <v>0</v>
      </c>
      <c r="Q275" s="164">
        <v>0</v>
      </c>
      <c r="R275" s="164">
        <f t="shared" si="62"/>
        <v>0</v>
      </c>
      <c r="S275" s="164">
        <v>0</v>
      </c>
      <c r="T275" s="165">
        <f t="shared" si="63"/>
        <v>0</v>
      </c>
      <c r="U275" s="29"/>
      <c r="V275" s="29"/>
      <c r="W275" s="29"/>
      <c r="X275" s="29"/>
      <c r="Y275" s="29"/>
      <c r="Z275" s="29"/>
      <c r="AA275" s="29"/>
      <c r="AB275" s="29"/>
      <c r="AC275" s="29"/>
      <c r="AD275" s="29"/>
      <c r="AE275" s="29"/>
      <c r="AR275" s="166" t="s">
        <v>328</v>
      </c>
      <c r="AT275" s="166" t="s">
        <v>119</v>
      </c>
      <c r="AU275" s="166" t="s">
        <v>76</v>
      </c>
      <c r="AY275" s="14" t="s">
        <v>116</v>
      </c>
      <c r="BE275" s="167">
        <f t="shared" si="64"/>
        <v>0</v>
      </c>
      <c r="BF275" s="167">
        <f t="shared" si="65"/>
        <v>0</v>
      </c>
      <c r="BG275" s="167">
        <f t="shared" si="66"/>
        <v>0</v>
      </c>
      <c r="BH275" s="167">
        <f t="shared" si="67"/>
        <v>0</v>
      </c>
      <c r="BI275" s="167">
        <f t="shared" si="68"/>
        <v>0</v>
      </c>
      <c r="BJ275" s="14" t="s">
        <v>124</v>
      </c>
      <c r="BK275" s="168">
        <f t="shared" si="69"/>
        <v>0</v>
      </c>
      <c r="BL275" s="14" t="s">
        <v>328</v>
      </c>
      <c r="BM275" s="166" t="s">
        <v>608</v>
      </c>
    </row>
    <row r="276" spans="1:65" s="2" customFormat="1" ht="16.5" customHeight="1">
      <c r="A276" s="29"/>
      <c r="B276" s="154"/>
      <c r="C276" s="169" t="s">
        <v>378</v>
      </c>
      <c r="D276" s="169" t="s">
        <v>255</v>
      </c>
      <c r="E276" s="170" t="s">
        <v>609</v>
      </c>
      <c r="F276" s="171" t="s">
        <v>610</v>
      </c>
      <c r="G276" s="172" t="s">
        <v>175</v>
      </c>
      <c r="H276" s="173">
        <v>2</v>
      </c>
      <c r="I276" s="174"/>
      <c r="J276" s="173">
        <f t="shared" si="60"/>
        <v>0</v>
      </c>
      <c r="K276" s="175"/>
      <c r="L276" s="176"/>
      <c r="M276" s="177" t="s">
        <v>1</v>
      </c>
      <c r="N276" s="178" t="s">
        <v>37</v>
      </c>
      <c r="O276" s="55"/>
      <c r="P276" s="164">
        <f t="shared" si="61"/>
        <v>0</v>
      </c>
      <c r="Q276" s="164">
        <v>0</v>
      </c>
      <c r="R276" s="164">
        <f t="shared" si="62"/>
        <v>0</v>
      </c>
      <c r="S276" s="164">
        <v>0</v>
      </c>
      <c r="T276" s="165">
        <f t="shared" si="63"/>
        <v>0</v>
      </c>
      <c r="U276" s="29"/>
      <c r="V276" s="29"/>
      <c r="W276" s="29"/>
      <c r="X276" s="29"/>
      <c r="Y276" s="29"/>
      <c r="Z276" s="29"/>
      <c r="AA276" s="29"/>
      <c r="AB276" s="29"/>
      <c r="AC276" s="29"/>
      <c r="AD276" s="29"/>
      <c r="AE276" s="29"/>
      <c r="AR276" s="166" t="s">
        <v>328</v>
      </c>
      <c r="AT276" s="166" t="s">
        <v>255</v>
      </c>
      <c r="AU276" s="166" t="s">
        <v>76</v>
      </c>
      <c r="AY276" s="14" t="s">
        <v>116</v>
      </c>
      <c r="BE276" s="167">
        <f t="shared" si="64"/>
        <v>0</v>
      </c>
      <c r="BF276" s="167">
        <f t="shared" si="65"/>
        <v>0</v>
      </c>
      <c r="BG276" s="167">
        <f t="shared" si="66"/>
        <v>0</v>
      </c>
      <c r="BH276" s="167">
        <f t="shared" si="67"/>
        <v>0</v>
      </c>
      <c r="BI276" s="167">
        <f t="shared" si="68"/>
        <v>0</v>
      </c>
      <c r="BJ276" s="14" t="s">
        <v>124</v>
      </c>
      <c r="BK276" s="168">
        <f t="shared" si="69"/>
        <v>0</v>
      </c>
      <c r="BL276" s="14" t="s">
        <v>328</v>
      </c>
      <c r="BM276" s="166" t="s">
        <v>611</v>
      </c>
    </row>
    <row r="277" spans="1:65" s="2" customFormat="1" ht="24" customHeight="1">
      <c r="A277" s="29"/>
      <c r="B277" s="154"/>
      <c r="C277" s="155" t="s">
        <v>612</v>
      </c>
      <c r="D277" s="155" t="s">
        <v>119</v>
      </c>
      <c r="E277" s="156" t="s">
        <v>613</v>
      </c>
      <c r="F277" s="157" t="s">
        <v>614</v>
      </c>
      <c r="G277" s="158" t="s">
        <v>175</v>
      </c>
      <c r="H277" s="159">
        <v>9</v>
      </c>
      <c r="I277" s="160"/>
      <c r="J277" s="159">
        <f t="shared" si="60"/>
        <v>0</v>
      </c>
      <c r="K277" s="161"/>
      <c r="L277" s="30"/>
      <c r="M277" s="162" t="s">
        <v>1</v>
      </c>
      <c r="N277" s="163" t="s">
        <v>37</v>
      </c>
      <c r="O277" s="55"/>
      <c r="P277" s="164">
        <f t="shared" si="61"/>
        <v>0</v>
      </c>
      <c r="Q277" s="164">
        <v>0</v>
      </c>
      <c r="R277" s="164">
        <f t="shared" si="62"/>
        <v>0</v>
      </c>
      <c r="S277" s="164">
        <v>0</v>
      </c>
      <c r="T277" s="165">
        <f t="shared" si="63"/>
        <v>0</v>
      </c>
      <c r="U277" s="29"/>
      <c r="V277" s="29"/>
      <c r="W277" s="29"/>
      <c r="X277" s="29"/>
      <c r="Y277" s="29"/>
      <c r="Z277" s="29"/>
      <c r="AA277" s="29"/>
      <c r="AB277" s="29"/>
      <c r="AC277" s="29"/>
      <c r="AD277" s="29"/>
      <c r="AE277" s="29"/>
      <c r="AR277" s="166" t="s">
        <v>328</v>
      </c>
      <c r="AT277" s="166" t="s">
        <v>119</v>
      </c>
      <c r="AU277" s="166" t="s">
        <v>76</v>
      </c>
      <c r="AY277" s="14" t="s">
        <v>116</v>
      </c>
      <c r="BE277" s="167">
        <f t="shared" si="64"/>
        <v>0</v>
      </c>
      <c r="BF277" s="167">
        <f t="shared" si="65"/>
        <v>0</v>
      </c>
      <c r="BG277" s="167">
        <f t="shared" si="66"/>
        <v>0</v>
      </c>
      <c r="BH277" s="167">
        <f t="shared" si="67"/>
        <v>0</v>
      </c>
      <c r="BI277" s="167">
        <f t="shared" si="68"/>
        <v>0</v>
      </c>
      <c r="BJ277" s="14" t="s">
        <v>124</v>
      </c>
      <c r="BK277" s="168">
        <f t="shared" si="69"/>
        <v>0</v>
      </c>
      <c r="BL277" s="14" t="s">
        <v>328</v>
      </c>
      <c r="BM277" s="166" t="s">
        <v>615</v>
      </c>
    </row>
    <row r="278" spans="1:65" s="2" customFormat="1" ht="24" customHeight="1">
      <c r="A278" s="29"/>
      <c r="B278" s="154"/>
      <c r="C278" s="169" t="s">
        <v>381</v>
      </c>
      <c r="D278" s="169" t="s">
        <v>255</v>
      </c>
      <c r="E278" s="170" t="s">
        <v>616</v>
      </c>
      <c r="F278" s="171" t="s">
        <v>617</v>
      </c>
      <c r="G278" s="172" t="s">
        <v>175</v>
      </c>
      <c r="H278" s="173">
        <v>9</v>
      </c>
      <c r="I278" s="174"/>
      <c r="J278" s="173">
        <f t="shared" si="60"/>
        <v>0</v>
      </c>
      <c r="K278" s="175"/>
      <c r="L278" s="176"/>
      <c r="M278" s="177" t="s">
        <v>1</v>
      </c>
      <c r="N278" s="178" t="s">
        <v>37</v>
      </c>
      <c r="O278" s="55"/>
      <c r="P278" s="164">
        <f t="shared" si="61"/>
        <v>0</v>
      </c>
      <c r="Q278" s="164">
        <v>0</v>
      </c>
      <c r="R278" s="164">
        <f t="shared" si="62"/>
        <v>0</v>
      </c>
      <c r="S278" s="164">
        <v>0</v>
      </c>
      <c r="T278" s="165">
        <f t="shared" si="63"/>
        <v>0</v>
      </c>
      <c r="U278" s="29"/>
      <c r="V278" s="29"/>
      <c r="W278" s="29"/>
      <c r="X278" s="29"/>
      <c r="Y278" s="29"/>
      <c r="Z278" s="29"/>
      <c r="AA278" s="29"/>
      <c r="AB278" s="29"/>
      <c r="AC278" s="29"/>
      <c r="AD278" s="29"/>
      <c r="AE278" s="29"/>
      <c r="AR278" s="166" t="s">
        <v>328</v>
      </c>
      <c r="AT278" s="166" t="s">
        <v>255</v>
      </c>
      <c r="AU278" s="166" t="s">
        <v>76</v>
      </c>
      <c r="AY278" s="14" t="s">
        <v>116</v>
      </c>
      <c r="BE278" s="167">
        <f t="shared" si="64"/>
        <v>0</v>
      </c>
      <c r="BF278" s="167">
        <f t="shared" si="65"/>
        <v>0</v>
      </c>
      <c r="BG278" s="167">
        <f t="shared" si="66"/>
        <v>0</v>
      </c>
      <c r="BH278" s="167">
        <f t="shared" si="67"/>
        <v>0</v>
      </c>
      <c r="BI278" s="167">
        <f t="shared" si="68"/>
        <v>0</v>
      </c>
      <c r="BJ278" s="14" t="s">
        <v>124</v>
      </c>
      <c r="BK278" s="168">
        <f t="shared" si="69"/>
        <v>0</v>
      </c>
      <c r="BL278" s="14" t="s">
        <v>328</v>
      </c>
      <c r="BM278" s="166" t="s">
        <v>618</v>
      </c>
    </row>
    <row r="279" spans="1:65" s="2" customFormat="1" ht="16.5" customHeight="1">
      <c r="A279" s="29"/>
      <c r="B279" s="154"/>
      <c r="C279" s="169" t="s">
        <v>619</v>
      </c>
      <c r="D279" s="169" t="s">
        <v>255</v>
      </c>
      <c r="E279" s="170" t="s">
        <v>620</v>
      </c>
      <c r="F279" s="171" t="s">
        <v>621</v>
      </c>
      <c r="G279" s="172" t="s">
        <v>175</v>
      </c>
      <c r="H279" s="173">
        <v>8</v>
      </c>
      <c r="I279" s="174"/>
      <c r="J279" s="173">
        <f t="shared" si="60"/>
        <v>0</v>
      </c>
      <c r="K279" s="175"/>
      <c r="L279" s="176"/>
      <c r="M279" s="177" t="s">
        <v>1</v>
      </c>
      <c r="N279" s="178" t="s">
        <v>37</v>
      </c>
      <c r="O279" s="55"/>
      <c r="P279" s="164">
        <f t="shared" si="61"/>
        <v>0</v>
      </c>
      <c r="Q279" s="164">
        <v>0</v>
      </c>
      <c r="R279" s="164">
        <f t="shared" si="62"/>
        <v>0</v>
      </c>
      <c r="S279" s="164">
        <v>0</v>
      </c>
      <c r="T279" s="165">
        <f t="shared" si="63"/>
        <v>0</v>
      </c>
      <c r="U279" s="29"/>
      <c r="V279" s="29"/>
      <c r="W279" s="29"/>
      <c r="X279" s="29"/>
      <c r="Y279" s="29"/>
      <c r="Z279" s="29"/>
      <c r="AA279" s="29"/>
      <c r="AB279" s="29"/>
      <c r="AC279" s="29"/>
      <c r="AD279" s="29"/>
      <c r="AE279" s="29"/>
      <c r="AR279" s="166" t="s">
        <v>328</v>
      </c>
      <c r="AT279" s="166" t="s">
        <v>255</v>
      </c>
      <c r="AU279" s="166" t="s">
        <v>76</v>
      </c>
      <c r="AY279" s="14" t="s">
        <v>116</v>
      </c>
      <c r="BE279" s="167">
        <f t="shared" si="64"/>
        <v>0</v>
      </c>
      <c r="BF279" s="167">
        <f t="shared" si="65"/>
        <v>0</v>
      </c>
      <c r="BG279" s="167">
        <f t="shared" si="66"/>
        <v>0</v>
      </c>
      <c r="BH279" s="167">
        <f t="shared" si="67"/>
        <v>0</v>
      </c>
      <c r="BI279" s="167">
        <f t="shared" si="68"/>
        <v>0</v>
      </c>
      <c r="BJ279" s="14" t="s">
        <v>124</v>
      </c>
      <c r="BK279" s="168">
        <f t="shared" si="69"/>
        <v>0</v>
      </c>
      <c r="BL279" s="14" t="s">
        <v>328</v>
      </c>
      <c r="BM279" s="166" t="s">
        <v>622</v>
      </c>
    </row>
    <row r="280" spans="1:65" s="2" customFormat="1" ht="16.5" customHeight="1">
      <c r="A280" s="29"/>
      <c r="B280" s="154"/>
      <c r="C280" s="155" t="s">
        <v>385</v>
      </c>
      <c r="D280" s="155" t="s">
        <v>119</v>
      </c>
      <c r="E280" s="156" t="s">
        <v>623</v>
      </c>
      <c r="F280" s="157" t="s">
        <v>624</v>
      </c>
      <c r="G280" s="158" t="s">
        <v>625</v>
      </c>
      <c r="H280" s="159">
        <v>5</v>
      </c>
      <c r="I280" s="160"/>
      <c r="J280" s="159">
        <f t="shared" si="60"/>
        <v>0</v>
      </c>
      <c r="K280" s="161"/>
      <c r="L280" s="30"/>
      <c r="M280" s="162" t="s">
        <v>1</v>
      </c>
      <c r="N280" s="163" t="s">
        <v>37</v>
      </c>
      <c r="O280" s="55"/>
      <c r="P280" s="164">
        <f t="shared" si="61"/>
        <v>0</v>
      </c>
      <c r="Q280" s="164">
        <v>0</v>
      </c>
      <c r="R280" s="164">
        <f t="shared" si="62"/>
        <v>0</v>
      </c>
      <c r="S280" s="164">
        <v>0</v>
      </c>
      <c r="T280" s="165">
        <f t="shared" si="63"/>
        <v>0</v>
      </c>
      <c r="U280" s="29"/>
      <c r="V280" s="29"/>
      <c r="W280" s="29"/>
      <c r="X280" s="29"/>
      <c r="Y280" s="29"/>
      <c r="Z280" s="29"/>
      <c r="AA280" s="29"/>
      <c r="AB280" s="29"/>
      <c r="AC280" s="29"/>
      <c r="AD280" s="29"/>
      <c r="AE280" s="29"/>
      <c r="AR280" s="166" t="s">
        <v>328</v>
      </c>
      <c r="AT280" s="166" t="s">
        <v>119</v>
      </c>
      <c r="AU280" s="166" t="s">
        <v>76</v>
      </c>
      <c r="AY280" s="14" t="s">
        <v>116</v>
      </c>
      <c r="BE280" s="167">
        <f t="shared" si="64"/>
        <v>0</v>
      </c>
      <c r="BF280" s="167">
        <f t="shared" si="65"/>
        <v>0</v>
      </c>
      <c r="BG280" s="167">
        <f t="shared" si="66"/>
        <v>0</v>
      </c>
      <c r="BH280" s="167">
        <f t="shared" si="67"/>
        <v>0</v>
      </c>
      <c r="BI280" s="167">
        <f t="shared" si="68"/>
        <v>0</v>
      </c>
      <c r="BJ280" s="14" t="s">
        <v>124</v>
      </c>
      <c r="BK280" s="168">
        <f t="shared" si="69"/>
        <v>0</v>
      </c>
      <c r="BL280" s="14" t="s">
        <v>328</v>
      </c>
      <c r="BM280" s="166" t="s">
        <v>626</v>
      </c>
    </row>
    <row r="281" spans="1:65" s="2" customFormat="1" ht="24" customHeight="1">
      <c r="A281" s="29"/>
      <c r="B281" s="154"/>
      <c r="C281" s="155" t="s">
        <v>627</v>
      </c>
      <c r="D281" s="155" t="s">
        <v>119</v>
      </c>
      <c r="E281" s="156" t="s">
        <v>628</v>
      </c>
      <c r="F281" s="157" t="s">
        <v>629</v>
      </c>
      <c r="G281" s="158" t="s">
        <v>625</v>
      </c>
      <c r="H281" s="159">
        <v>9</v>
      </c>
      <c r="I281" s="160"/>
      <c r="J281" s="159">
        <f t="shared" si="60"/>
        <v>0</v>
      </c>
      <c r="K281" s="161"/>
      <c r="L281" s="30"/>
      <c r="M281" s="162" t="s">
        <v>1</v>
      </c>
      <c r="N281" s="163" t="s">
        <v>37</v>
      </c>
      <c r="O281" s="55"/>
      <c r="P281" s="164">
        <f t="shared" si="61"/>
        <v>0</v>
      </c>
      <c r="Q281" s="164">
        <v>0</v>
      </c>
      <c r="R281" s="164">
        <f t="shared" si="62"/>
        <v>0</v>
      </c>
      <c r="S281" s="164">
        <v>0</v>
      </c>
      <c r="T281" s="165">
        <f t="shared" si="63"/>
        <v>0</v>
      </c>
      <c r="U281" s="29"/>
      <c r="V281" s="29"/>
      <c r="W281" s="29"/>
      <c r="X281" s="29"/>
      <c r="Y281" s="29"/>
      <c r="Z281" s="29"/>
      <c r="AA281" s="29"/>
      <c r="AB281" s="29"/>
      <c r="AC281" s="29"/>
      <c r="AD281" s="29"/>
      <c r="AE281" s="29"/>
      <c r="AR281" s="166" t="s">
        <v>328</v>
      </c>
      <c r="AT281" s="166" t="s">
        <v>119</v>
      </c>
      <c r="AU281" s="166" t="s">
        <v>76</v>
      </c>
      <c r="AY281" s="14" t="s">
        <v>116</v>
      </c>
      <c r="BE281" s="167">
        <f t="shared" si="64"/>
        <v>0</v>
      </c>
      <c r="BF281" s="167">
        <f t="shared" si="65"/>
        <v>0</v>
      </c>
      <c r="BG281" s="167">
        <f t="shared" si="66"/>
        <v>0</v>
      </c>
      <c r="BH281" s="167">
        <f t="shared" si="67"/>
        <v>0</v>
      </c>
      <c r="BI281" s="167">
        <f t="shared" si="68"/>
        <v>0</v>
      </c>
      <c r="BJ281" s="14" t="s">
        <v>124</v>
      </c>
      <c r="BK281" s="168">
        <f t="shared" si="69"/>
        <v>0</v>
      </c>
      <c r="BL281" s="14" t="s">
        <v>328</v>
      </c>
      <c r="BM281" s="166" t="s">
        <v>630</v>
      </c>
    </row>
    <row r="282" spans="1:65" s="2" customFormat="1" ht="24" customHeight="1">
      <c r="A282" s="29"/>
      <c r="B282" s="154"/>
      <c r="C282" s="155" t="s">
        <v>388</v>
      </c>
      <c r="D282" s="155" t="s">
        <v>119</v>
      </c>
      <c r="E282" s="156" t="s">
        <v>631</v>
      </c>
      <c r="F282" s="157" t="s">
        <v>632</v>
      </c>
      <c r="G282" s="158" t="s">
        <v>625</v>
      </c>
      <c r="H282" s="159">
        <v>11</v>
      </c>
      <c r="I282" s="160"/>
      <c r="J282" s="159">
        <f t="shared" si="60"/>
        <v>0</v>
      </c>
      <c r="K282" s="161"/>
      <c r="L282" s="30"/>
      <c r="M282" s="162" t="s">
        <v>1</v>
      </c>
      <c r="N282" s="163" t="s">
        <v>37</v>
      </c>
      <c r="O282" s="55"/>
      <c r="P282" s="164">
        <f t="shared" si="61"/>
        <v>0</v>
      </c>
      <c r="Q282" s="164">
        <v>0</v>
      </c>
      <c r="R282" s="164">
        <f t="shared" si="62"/>
        <v>0</v>
      </c>
      <c r="S282" s="164">
        <v>0</v>
      </c>
      <c r="T282" s="165">
        <f t="shared" si="63"/>
        <v>0</v>
      </c>
      <c r="U282" s="29"/>
      <c r="V282" s="29"/>
      <c r="W282" s="29"/>
      <c r="X282" s="29"/>
      <c r="Y282" s="29"/>
      <c r="Z282" s="29"/>
      <c r="AA282" s="29"/>
      <c r="AB282" s="29"/>
      <c r="AC282" s="29"/>
      <c r="AD282" s="29"/>
      <c r="AE282" s="29"/>
      <c r="AR282" s="166" t="s">
        <v>328</v>
      </c>
      <c r="AT282" s="166" t="s">
        <v>119</v>
      </c>
      <c r="AU282" s="166" t="s">
        <v>76</v>
      </c>
      <c r="AY282" s="14" t="s">
        <v>116</v>
      </c>
      <c r="BE282" s="167">
        <f t="shared" si="64"/>
        <v>0</v>
      </c>
      <c r="BF282" s="167">
        <f t="shared" si="65"/>
        <v>0</v>
      </c>
      <c r="BG282" s="167">
        <f t="shared" si="66"/>
        <v>0</v>
      </c>
      <c r="BH282" s="167">
        <f t="shared" si="67"/>
        <v>0</v>
      </c>
      <c r="BI282" s="167">
        <f t="shared" si="68"/>
        <v>0</v>
      </c>
      <c r="BJ282" s="14" t="s">
        <v>124</v>
      </c>
      <c r="BK282" s="168">
        <f t="shared" si="69"/>
        <v>0</v>
      </c>
      <c r="BL282" s="14" t="s">
        <v>328</v>
      </c>
      <c r="BM282" s="166" t="s">
        <v>633</v>
      </c>
    </row>
    <row r="283" spans="1:65" s="2" customFormat="1" ht="36" customHeight="1">
      <c r="A283" s="29"/>
      <c r="B283" s="154"/>
      <c r="C283" s="155" t="s">
        <v>634</v>
      </c>
      <c r="D283" s="155" t="s">
        <v>119</v>
      </c>
      <c r="E283" s="156" t="s">
        <v>635</v>
      </c>
      <c r="F283" s="157" t="s">
        <v>636</v>
      </c>
      <c r="G283" s="158" t="s">
        <v>175</v>
      </c>
      <c r="H283" s="159">
        <v>9</v>
      </c>
      <c r="I283" s="160"/>
      <c r="J283" s="159">
        <f t="shared" si="60"/>
        <v>0</v>
      </c>
      <c r="K283" s="161"/>
      <c r="L283" s="30"/>
      <c r="M283" s="162" t="s">
        <v>1</v>
      </c>
      <c r="N283" s="163" t="s">
        <v>37</v>
      </c>
      <c r="O283" s="55"/>
      <c r="P283" s="164">
        <f t="shared" si="61"/>
        <v>0</v>
      </c>
      <c r="Q283" s="164">
        <v>0</v>
      </c>
      <c r="R283" s="164">
        <f t="shared" si="62"/>
        <v>0</v>
      </c>
      <c r="S283" s="164">
        <v>0</v>
      </c>
      <c r="T283" s="165">
        <f t="shared" si="63"/>
        <v>0</v>
      </c>
      <c r="U283" s="29"/>
      <c r="V283" s="29"/>
      <c r="W283" s="29"/>
      <c r="X283" s="29"/>
      <c r="Y283" s="29"/>
      <c r="Z283" s="29"/>
      <c r="AA283" s="29"/>
      <c r="AB283" s="29"/>
      <c r="AC283" s="29"/>
      <c r="AD283" s="29"/>
      <c r="AE283" s="29"/>
      <c r="AR283" s="166" t="s">
        <v>328</v>
      </c>
      <c r="AT283" s="166" t="s">
        <v>119</v>
      </c>
      <c r="AU283" s="166" t="s">
        <v>76</v>
      </c>
      <c r="AY283" s="14" t="s">
        <v>116</v>
      </c>
      <c r="BE283" s="167">
        <f t="shared" si="64"/>
        <v>0</v>
      </c>
      <c r="BF283" s="167">
        <f t="shared" si="65"/>
        <v>0</v>
      </c>
      <c r="BG283" s="167">
        <f t="shared" si="66"/>
        <v>0</v>
      </c>
      <c r="BH283" s="167">
        <f t="shared" si="67"/>
        <v>0</v>
      </c>
      <c r="BI283" s="167">
        <f t="shared" si="68"/>
        <v>0</v>
      </c>
      <c r="BJ283" s="14" t="s">
        <v>124</v>
      </c>
      <c r="BK283" s="168">
        <f t="shared" si="69"/>
        <v>0</v>
      </c>
      <c r="BL283" s="14" t="s">
        <v>328</v>
      </c>
      <c r="BM283" s="166" t="s">
        <v>637</v>
      </c>
    </row>
    <row r="284" spans="1:65" s="2" customFormat="1" ht="24" customHeight="1">
      <c r="A284" s="29"/>
      <c r="B284" s="154"/>
      <c r="C284" s="155" t="s">
        <v>392</v>
      </c>
      <c r="D284" s="155" t="s">
        <v>119</v>
      </c>
      <c r="E284" s="156" t="s">
        <v>638</v>
      </c>
      <c r="F284" s="157" t="s">
        <v>639</v>
      </c>
      <c r="G284" s="158" t="s">
        <v>625</v>
      </c>
      <c r="H284" s="159">
        <v>10</v>
      </c>
      <c r="I284" s="160"/>
      <c r="J284" s="159">
        <f t="shared" si="60"/>
        <v>0</v>
      </c>
      <c r="K284" s="161"/>
      <c r="L284" s="30"/>
      <c r="M284" s="162" t="s">
        <v>1</v>
      </c>
      <c r="N284" s="163" t="s">
        <v>37</v>
      </c>
      <c r="O284" s="55"/>
      <c r="P284" s="164">
        <f t="shared" si="61"/>
        <v>0</v>
      </c>
      <c r="Q284" s="164">
        <v>0</v>
      </c>
      <c r="R284" s="164">
        <f t="shared" si="62"/>
        <v>0</v>
      </c>
      <c r="S284" s="164">
        <v>0</v>
      </c>
      <c r="T284" s="165">
        <f t="shared" si="63"/>
        <v>0</v>
      </c>
      <c r="U284" s="29"/>
      <c r="V284" s="29"/>
      <c r="W284" s="29"/>
      <c r="X284" s="29"/>
      <c r="Y284" s="29"/>
      <c r="Z284" s="29"/>
      <c r="AA284" s="29"/>
      <c r="AB284" s="29"/>
      <c r="AC284" s="29"/>
      <c r="AD284" s="29"/>
      <c r="AE284" s="29"/>
      <c r="AR284" s="166" t="s">
        <v>328</v>
      </c>
      <c r="AT284" s="166" t="s">
        <v>119</v>
      </c>
      <c r="AU284" s="166" t="s">
        <v>76</v>
      </c>
      <c r="AY284" s="14" t="s">
        <v>116</v>
      </c>
      <c r="BE284" s="167">
        <f t="shared" si="64"/>
        <v>0</v>
      </c>
      <c r="BF284" s="167">
        <f t="shared" si="65"/>
        <v>0</v>
      </c>
      <c r="BG284" s="167">
        <f t="shared" si="66"/>
        <v>0</v>
      </c>
      <c r="BH284" s="167">
        <f t="shared" si="67"/>
        <v>0</v>
      </c>
      <c r="BI284" s="167">
        <f t="shared" si="68"/>
        <v>0</v>
      </c>
      <c r="BJ284" s="14" t="s">
        <v>124</v>
      </c>
      <c r="BK284" s="168">
        <f t="shared" si="69"/>
        <v>0</v>
      </c>
      <c r="BL284" s="14" t="s">
        <v>328</v>
      </c>
      <c r="BM284" s="166" t="s">
        <v>640</v>
      </c>
    </row>
    <row r="285" spans="1:65" s="2" customFormat="1" ht="36" customHeight="1">
      <c r="A285" s="29"/>
      <c r="B285" s="154"/>
      <c r="C285" s="155" t="s">
        <v>641</v>
      </c>
      <c r="D285" s="155" t="s">
        <v>119</v>
      </c>
      <c r="E285" s="156" t="s">
        <v>642</v>
      </c>
      <c r="F285" s="157" t="s">
        <v>643</v>
      </c>
      <c r="G285" s="158" t="s">
        <v>625</v>
      </c>
      <c r="H285" s="159">
        <v>2</v>
      </c>
      <c r="I285" s="160"/>
      <c r="J285" s="159">
        <f t="shared" si="60"/>
        <v>0</v>
      </c>
      <c r="K285" s="161"/>
      <c r="L285" s="30"/>
      <c r="M285" s="162" t="s">
        <v>1</v>
      </c>
      <c r="N285" s="163" t="s">
        <v>37</v>
      </c>
      <c r="O285" s="55"/>
      <c r="P285" s="164">
        <f t="shared" si="61"/>
        <v>0</v>
      </c>
      <c r="Q285" s="164">
        <v>0</v>
      </c>
      <c r="R285" s="164">
        <f t="shared" si="62"/>
        <v>0</v>
      </c>
      <c r="S285" s="164">
        <v>0</v>
      </c>
      <c r="T285" s="165">
        <f t="shared" si="63"/>
        <v>0</v>
      </c>
      <c r="U285" s="29"/>
      <c r="V285" s="29"/>
      <c r="W285" s="29"/>
      <c r="X285" s="29"/>
      <c r="Y285" s="29"/>
      <c r="Z285" s="29"/>
      <c r="AA285" s="29"/>
      <c r="AB285" s="29"/>
      <c r="AC285" s="29"/>
      <c r="AD285" s="29"/>
      <c r="AE285" s="29"/>
      <c r="AR285" s="166" t="s">
        <v>328</v>
      </c>
      <c r="AT285" s="166" t="s">
        <v>119</v>
      </c>
      <c r="AU285" s="166" t="s">
        <v>76</v>
      </c>
      <c r="AY285" s="14" t="s">
        <v>116</v>
      </c>
      <c r="BE285" s="167">
        <f t="shared" si="64"/>
        <v>0</v>
      </c>
      <c r="BF285" s="167">
        <f t="shared" si="65"/>
        <v>0</v>
      </c>
      <c r="BG285" s="167">
        <f t="shared" si="66"/>
        <v>0</v>
      </c>
      <c r="BH285" s="167">
        <f t="shared" si="67"/>
        <v>0</v>
      </c>
      <c r="BI285" s="167">
        <f t="shared" si="68"/>
        <v>0</v>
      </c>
      <c r="BJ285" s="14" t="s">
        <v>124</v>
      </c>
      <c r="BK285" s="168">
        <f t="shared" si="69"/>
        <v>0</v>
      </c>
      <c r="BL285" s="14" t="s">
        <v>328</v>
      </c>
      <c r="BM285" s="166" t="s">
        <v>644</v>
      </c>
    </row>
    <row r="286" spans="1:65" s="2" customFormat="1" ht="24" customHeight="1">
      <c r="A286" s="29"/>
      <c r="B286" s="154"/>
      <c r="C286" s="155" t="s">
        <v>395</v>
      </c>
      <c r="D286" s="155" t="s">
        <v>119</v>
      </c>
      <c r="E286" s="156" t="s">
        <v>645</v>
      </c>
      <c r="F286" s="157" t="s">
        <v>646</v>
      </c>
      <c r="G286" s="158" t="s">
        <v>237</v>
      </c>
      <c r="H286" s="160"/>
      <c r="I286" s="160"/>
      <c r="J286" s="159">
        <f t="shared" si="60"/>
        <v>0</v>
      </c>
      <c r="K286" s="161"/>
      <c r="L286" s="30"/>
      <c r="M286" s="162" t="s">
        <v>1</v>
      </c>
      <c r="N286" s="163" t="s">
        <v>37</v>
      </c>
      <c r="O286" s="55"/>
      <c r="P286" s="164">
        <f t="shared" si="61"/>
        <v>0</v>
      </c>
      <c r="Q286" s="164">
        <v>0</v>
      </c>
      <c r="R286" s="164">
        <f t="shared" si="62"/>
        <v>0</v>
      </c>
      <c r="S286" s="164">
        <v>0</v>
      </c>
      <c r="T286" s="165">
        <f t="shared" si="63"/>
        <v>0</v>
      </c>
      <c r="U286" s="29"/>
      <c r="V286" s="29"/>
      <c r="W286" s="29"/>
      <c r="X286" s="29"/>
      <c r="Y286" s="29"/>
      <c r="Z286" s="29"/>
      <c r="AA286" s="29"/>
      <c r="AB286" s="29"/>
      <c r="AC286" s="29"/>
      <c r="AD286" s="29"/>
      <c r="AE286" s="29"/>
      <c r="AR286" s="166" t="s">
        <v>328</v>
      </c>
      <c r="AT286" s="166" t="s">
        <v>119</v>
      </c>
      <c r="AU286" s="166" t="s">
        <v>76</v>
      </c>
      <c r="AY286" s="14" t="s">
        <v>116</v>
      </c>
      <c r="BE286" s="167">
        <f t="shared" si="64"/>
        <v>0</v>
      </c>
      <c r="BF286" s="167">
        <f t="shared" si="65"/>
        <v>0</v>
      </c>
      <c r="BG286" s="167">
        <f t="shared" si="66"/>
        <v>0</v>
      </c>
      <c r="BH286" s="167">
        <f t="shared" si="67"/>
        <v>0</v>
      </c>
      <c r="BI286" s="167">
        <f t="shared" si="68"/>
        <v>0</v>
      </c>
      <c r="BJ286" s="14" t="s">
        <v>124</v>
      </c>
      <c r="BK286" s="168">
        <f t="shared" si="69"/>
        <v>0</v>
      </c>
      <c r="BL286" s="14" t="s">
        <v>328</v>
      </c>
      <c r="BM286" s="166" t="s">
        <v>647</v>
      </c>
    </row>
    <row r="287" spans="1:65" s="12" customFormat="1" ht="25.9" customHeight="1">
      <c r="B287" s="141"/>
      <c r="D287" s="142" t="s">
        <v>70</v>
      </c>
      <c r="E287" s="143" t="s">
        <v>648</v>
      </c>
      <c r="F287" s="143" t="s">
        <v>649</v>
      </c>
      <c r="I287" s="144"/>
      <c r="J287" s="145">
        <f>BK287</f>
        <v>0</v>
      </c>
      <c r="L287" s="141"/>
      <c r="M287" s="146"/>
      <c r="N287" s="147"/>
      <c r="O287" s="147"/>
      <c r="P287" s="148">
        <f>SUM(P288:P322)</f>
        <v>0</v>
      </c>
      <c r="Q287" s="147"/>
      <c r="R287" s="148">
        <f>SUM(R288:R322)</f>
        <v>0</v>
      </c>
      <c r="S287" s="147"/>
      <c r="T287" s="149">
        <f>SUM(T288:T322)</f>
        <v>0</v>
      </c>
      <c r="AR287" s="142" t="s">
        <v>76</v>
      </c>
      <c r="AT287" s="150" t="s">
        <v>70</v>
      </c>
      <c r="AU287" s="150" t="s">
        <v>71</v>
      </c>
      <c r="AY287" s="142" t="s">
        <v>116</v>
      </c>
      <c r="BK287" s="151">
        <f>SUM(BK288:BK322)</f>
        <v>0</v>
      </c>
    </row>
    <row r="288" spans="1:65" s="2" customFormat="1" ht="16.5" customHeight="1">
      <c r="A288" s="29"/>
      <c r="B288" s="154"/>
      <c r="C288" s="155" t="s">
        <v>650</v>
      </c>
      <c r="D288" s="155" t="s">
        <v>119</v>
      </c>
      <c r="E288" s="156" t="s">
        <v>651</v>
      </c>
      <c r="F288" s="157" t="s">
        <v>652</v>
      </c>
      <c r="G288" s="158" t="s">
        <v>175</v>
      </c>
      <c r="H288" s="159">
        <v>1</v>
      </c>
      <c r="I288" s="160"/>
      <c r="J288" s="159">
        <f t="shared" ref="J288:J322" si="70">ROUND(I288*H288,3)</f>
        <v>0</v>
      </c>
      <c r="K288" s="161"/>
      <c r="L288" s="30"/>
      <c r="M288" s="162" t="s">
        <v>1</v>
      </c>
      <c r="N288" s="163" t="s">
        <v>37</v>
      </c>
      <c r="O288" s="55"/>
      <c r="P288" s="164">
        <f t="shared" ref="P288:P322" si="71">O288*H288</f>
        <v>0</v>
      </c>
      <c r="Q288" s="164">
        <v>0</v>
      </c>
      <c r="R288" s="164">
        <f t="shared" ref="R288:R322" si="72">Q288*H288</f>
        <v>0</v>
      </c>
      <c r="S288" s="164">
        <v>0</v>
      </c>
      <c r="T288" s="165">
        <f t="shared" ref="T288:T322" si="73">S288*H288</f>
        <v>0</v>
      </c>
      <c r="U288" s="29"/>
      <c r="V288" s="29"/>
      <c r="W288" s="29"/>
      <c r="X288" s="29"/>
      <c r="Y288" s="29"/>
      <c r="Z288" s="29"/>
      <c r="AA288" s="29"/>
      <c r="AB288" s="29"/>
      <c r="AC288" s="29"/>
      <c r="AD288" s="29"/>
      <c r="AE288" s="29"/>
      <c r="AR288" s="166" t="s">
        <v>123</v>
      </c>
      <c r="AT288" s="166" t="s">
        <v>119</v>
      </c>
      <c r="AU288" s="166" t="s">
        <v>76</v>
      </c>
      <c r="AY288" s="14" t="s">
        <v>116</v>
      </c>
      <c r="BE288" s="167">
        <f t="shared" ref="BE288:BE322" si="74">IF(N288="základná",J288,0)</f>
        <v>0</v>
      </c>
      <c r="BF288" s="167">
        <f t="shared" ref="BF288:BF322" si="75">IF(N288="znížená",J288,0)</f>
        <v>0</v>
      </c>
      <c r="BG288" s="167">
        <f t="shared" ref="BG288:BG322" si="76">IF(N288="zákl. prenesená",J288,0)</f>
        <v>0</v>
      </c>
      <c r="BH288" s="167">
        <f t="shared" ref="BH288:BH322" si="77">IF(N288="zníž. prenesená",J288,0)</f>
        <v>0</v>
      </c>
      <c r="BI288" s="167">
        <f t="shared" ref="BI288:BI322" si="78">IF(N288="nulová",J288,0)</f>
        <v>0</v>
      </c>
      <c r="BJ288" s="14" t="s">
        <v>124</v>
      </c>
      <c r="BK288" s="168">
        <f t="shared" ref="BK288:BK322" si="79">ROUND(I288*H288,3)</f>
        <v>0</v>
      </c>
      <c r="BL288" s="14" t="s">
        <v>123</v>
      </c>
      <c r="BM288" s="166" t="s">
        <v>653</v>
      </c>
    </row>
    <row r="289" spans="1:65" s="2" customFormat="1" ht="16.5" customHeight="1">
      <c r="A289" s="29"/>
      <c r="B289" s="154"/>
      <c r="C289" s="155" t="s">
        <v>399</v>
      </c>
      <c r="D289" s="155" t="s">
        <v>119</v>
      </c>
      <c r="E289" s="156" t="s">
        <v>654</v>
      </c>
      <c r="F289" s="157" t="s">
        <v>655</v>
      </c>
      <c r="G289" s="158" t="s">
        <v>175</v>
      </c>
      <c r="H289" s="159">
        <v>1</v>
      </c>
      <c r="I289" s="160"/>
      <c r="J289" s="159">
        <f t="shared" si="70"/>
        <v>0</v>
      </c>
      <c r="K289" s="161"/>
      <c r="L289" s="30"/>
      <c r="M289" s="162" t="s">
        <v>1</v>
      </c>
      <c r="N289" s="163" t="s">
        <v>37</v>
      </c>
      <c r="O289" s="55"/>
      <c r="P289" s="164">
        <f t="shared" si="71"/>
        <v>0</v>
      </c>
      <c r="Q289" s="164">
        <v>0</v>
      </c>
      <c r="R289" s="164">
        <f t="shared" si="72"/>
        <v>0</v>
      </c>
      <c r="S289" s="164">
        <v>0</v>
      </c>
      <c r="T289" s="165">
        <f t="shared" si="73"/>
        <v>0</v>
      </c>
      <c r="U289" s="29"/>
      <c r="V289" s="29"/>
      <c r="W289" s="29"/>
      <c r="X289" s="29"/>
      <c r="Y289" s="29"/>
      <c r="Z289" s="29"/>
      <c r="AA289" s="29"/>
      <c r="AB289" s="29"/>
      <c r="AC289" s="29"/>
      <c r="AD289" s="29"/>
      <c r="AE289" s="29"/>
      <c r="AR289" s="166" t="s">
        <v>123</v>
      </c>
      <c r="AT289" s="166" t="s">
        <v>119</v>
      </c>
      <c r="AU289" s="166" t="s">
        <v>76</v>
      </c>
      <c r="AY289" s="14" t="s">
        <v>116</v>
      </c>
      <c r="BE289" s="167">
        <f t="shared" si="74"/>
        <v>0</v>
      </c>
      <c r="BF289" s="167">
        <f t="shared" si="75"/>
        <v>0</v>
      </c>
      <c r="BG289" s="167">
        <f t="shared" si="76"/>
        <v>0</v>
      </c>
      <c r="BH289" s="167">
        <f t="shared" si="77"/>
        <v>0</v>
      </c>
      <c r="BI289" s="167">
        <f t="shared" si="78"/>
        <v>0</v>
      </c>
      <c r="BJ289" s="14" t="s">
        <v>124</v>
      </c>
      <c r="BK289" s="168">
        <f t="shared" si="79"/>
        <v>0</v>
      </c>
      <c r="BL289" s="14" t="s">
        <v>123</v>
      </c>
      <c r="BM289" s="166" t="s">
        <v>656</v>
      </c>
    </row>
    <row r="290" spans="1:65" s="2" customFormat="1" ht="16.5" customHeight="1">
      <c r="A290" s="29"/>
      <c r="B290" s="154"/>
      <c r="C290" s="155" t="s">
        <v>657</v>
      </c>
      <c r="D290" s="155" t="s">
        <v>119</v>
      </c>
      <c r="E290" s="156" t="s">
        <v>658</v>
      </c>
      <c r="F290" s="157" t="s">
        <v>659</v>
      </c>
      <c r="G290" s="158" t="s">
        <v>175</v>
      </c>
      <c r="H290" s="159">
        <v>1</v>
      </c>
      <c r="I290" s="160"/>
      <c r="J290" s="159">
        <f t="shared" si="70"/>
        <v>0</v>
      </c>
      <c r="K290" s="161"/>
      <c r="L290" s="30"/>
      <c r="M290" s="162" t="s">
        <v>1</v>
      </c>
      <c r="N290" s="163" t="s">
        <v>37</v>
      </c>
      <c r="O290" s="55"/>
      <c r="P290" s="164">
        <f t="shared" si="71"/>
        <v>0</v>
      </c>
      <c r="Q290" s="164">
        <v>0</v>
      </c>
      <c r="R290" s="164">
        <f t="shared" si="72"/>
        <v>0</v>
      </c>
      <c r="S290" s="164">
        <v>0</v>
      </c>
      <c r="T290" s="165">
        <f t="shared" si="73"/>
        <v>0</v>
      </c>
      <c r="U290" s="29"/>
      <c r="V290" s="29"/>
      <c r="W290" s="29"/>
      <c r="X290" s="29"/>
      <c r="Y290" s="29"/>
      <c r="Z290" s="29"/>
      <c r="AA290" s="29"/>
      <c r="AB290" s="29"/>
      <c r="AC290" s="29"/>
      <c r="AD290" s="29"/>
      <c r="AE290" s="29"/>
      <c r="AR290" s="166" t="s">
        <v>123</v>
      </c>
      <c r="AT290" s="166" t="s">
        <v>119</v>
      </c>
      <c r="AU290" s="166" t="s">
        <v>76</v>
      </c>
      <c r="AY290" s="14" t="s">
        <v>116</v>
      </c>
      <c r="BE290" s="167">
        <f t="shared" si="74"/>
        <v>0</v>
      </c>
      <c r="BF290" s="167">
        <f t="shared" si="75"/>
        <v>0</v>
      </c>
      <c r="BG290" s="167">
        <f t="shared" si="76"/>
        <v>0</v>
      </c>
      <c r="BH290" s="167">
        <f t="shared" si="77"/>
        <v>0</v>
      </c>
      <c r="BI290" s="167">
        <f t="shared" si="78"/>
        <v>0</v>
      </c>
      <c r="BJ290" s="14" t="s">
        <v>124</v>
      </c>
      <c r="BK290" s="168">
        <f t="shared" si="79"/>
        <v>0</v>
      </c>
      <c r="BL290" s="14" t="s">
        <v>123</v>
      </c>
      <c r="BM290" s="166" t="s">
        <v>660</v>
      </c>
    </row>
    <row r="291" spans="1:65" s="2" customFormat="1" ht="16.5" customHeight="1">
      <c r="A291" s="29"/>
      <c r="B291" s="154"/>
      <c r="C291" s="155" t="s">
        <v>402</v>
      </c>
      <c r="D291" s="155" t="s">
        <v>119</v>
      </c>
      <c r="E291" s="156" t="s">
        <v>661</v>
      </c>
      <c r="F291" s="157" t="s">
        <v>662</v>
      </c>
      <c r="G291" s="158" t="s">
        <v>183</v>
      </c>
      <c r="H291" s="159">
        <v>10</v>
      </c>
      <c r="I291" s="160"/>
      <c r="J291" s="159">
        <f t="shared" si="70"/>
        <v>0</v>
      </c>
      <c r="K291" s="161"/>
      <c r="L291" s="30"/>
      <c r="M291" s="162" t="s">
        <v>1</v>
      </c>
      <c r="N291" s="163" t="s">
        <v>37</v>
      </c>
      <c r="O291" s="55"/>
      <c r="P291" s="164">
        <f t="shared" si="71"/>
        <v>0</v>
      </c>
      <c r="Q291" s="164">
        <v>0</v>
      </c>
      <c r="R291" s="164">
        <f t="shared" si="72"/>
        <v>0</v>
      </c>
      <c r="S291" s="164">
        <v>0</v>
      </c>
      <c r="T291" s="165">
        <f t="shared" si="73"/>
        <v>0</v>
      </c>
      <c r="U291" s="29"/>
      <c r="V291" s="29"/>
      <c r="W291" s="29"/>
      <c r="X291" s="29"/>
      <c r="Y291" s="29"/>
      <c r="Z291" s="29"/>
      <c r="AA291" s="29"/>
      <c r="AB291" s="29"/>
      <c r="AC291" s="29"/>
      <c r="AD291" s="29"/>
      <c r="AE291" s="29"/>
      <c r="AR291" s="166" t="s">
        <v>123</v>
      </c>
      <c r="AT291" s="166" t="s">
        <v>119</v>
      </c>
      <c r="AU291" s="166" t="s">
        <v>76</v>
      </c>
      <c r="AY291" s="14" t="s">
        <v>116</v>
      </c>
      <c r="BE291" s="167">
        <f t="shared" si="74"/>
        <v>0</v>
      </c>
      <c r="BF291" s="167">
        <f t="shared" si="75"/>
        <v>0</v>
      </c>
      <c r="BG291" s="167">
        <f t="shared" si="76"/>
        <v>0</v>
      </c>
      <c r="BH291" s="167">
        <f t="shared" si="77"/>
        <v>0</v>
      </c>
      <c r="BI291" s="167">
        <f t="shared" si="78"/>
        <v>0</v>
      </c>
      <c r="BJ291" s="14" t="s">
        <v>124</v>
      </c>
      <c r="BK291" s="168">
        <f t="shared" si="79"/>
        <v>0</v>
      </c>
      <c r="BL291" s="14" t="s">
        <v>123</v>
      </c>
      <c r="BM291" s="166" t="s">
        <v>663</v>
      </c>
    </row>
    <row r="292" spans="1:65" s="2" customFormat="1" ht="16.5" customHeight="1">
      <c r="A292" s="29"/>
      <c r="B292" s="154"/>
      <c r="C292" s="155" t="s">
        <v>664</v>
      </c>
      <c r="D292" s="155" t="s">
        <v>119</v>
      </c>
      <c r="E292" s="156" t="s">
        <v>665</v>
      </c>
      <c r="F292" s="157" t="s">
        <v>666</v>
      </c>
      <c r="G292" s="158" t="s">
        <v>183</v>
      </c>
      <c r="H292" s="159">
        <v>12</v>
      </c>
      <c r="I292" s="160"/>
      <c r="J292" s="159">
        <f t="shared" si="70"/>
        <v>0</v>
      </c>
      <c r="K292" s="161"/>
      <c r="L292" s="30"/>
      <c r="M292" s="162" t="s">
        <v>1</v>
      </c>
      <c r="N292" s="163" t="s">
        <v>37</v>
      </c>
      <c r="O292" s="55"/>
      <c r="P292" s="164">
        <f t="shared" si="71"/>
        <v>0</v>
      </c>
      <c r="Q292" s="164">
        <v>0</v>
      </c>
      <c r="R292" s="164">
        <f t="shared" si="72"/>
        <v>0</v>
      </c>
      <c r="S292" s="164">
        <v>0</v>
      </c>
      <c r="T292" s="165">
        <f t="shared" si="73"/>
        <v>0</v>
      </c>
      <c r="U292" s="29"/>
      <c r="V292" s="29"/>
      <c r="W292" s="29"/>
      <c r="X292" s="29"/>
      <c r="Y292" s="29"/>
      <c r="Z292" s="29"/>
      <c r="AA292" s="29"/>
      <c r="AB292" s="29"/>
      <c r="AC292" s="29"/>
      <c r="AD292" s="29"/>
      <c r="AE292" s="29"/>
      <c r="AR292" s="166" t="s">
        <v>123</v>
      </c>
      <c r="AT292" s="166" t="s">
        <v>119</v>
      </c>
      <c r="AU292" s="166" t="s">
        <v>76</v>
      </c>
      <c r="AY292" s="14" t="s">
        <v>116</v>
      </c>
      <c r="BE292" s="167">
        <f t="shared" si="74"/>
        <v>0</v>
      </c>
      <c r="BF292" s="167">
        <f t="shared" si="75"/>
        <v>0</v>
      </c>
      <c r="BG292" s="167">
        <f t="shared" si="76"/>
        <v>0</v>
      </c>
      <c r="BH292" s="167">
        <f t="shared" si="77"/>
        <v>0</v>
      </c>
      <c r="BI292" s="167">
        <f t="shared" si="78"/>
        <v>0</v>
      </c>
      <c r="BJ292" s="14" t="s">
        <v>124</v>
      </c>
      <c r="BK292" s="168">
        <f t="shared" si="79"/>
        <v>0</v>
      </c>
      <c r="BL292" s="14" t="s">
        <v>123</v>
      </c>
      <c r="BM292" s="166" t="s">
        <v>667</v>
      </c>
    </row>
    <row r="293" spans="1:65" s="2" customFormat="1" ht="16.5" customHeight="1">
      <c r="A293" s="29"/>
      <c r="B293" s="154"/>
      <c r="C293" s="155" t="s">
        <v>406</v>
      </c>
      <c r="D293" s="155" t="s">
        <v>119</v>
      </c>
      <c r="E293" s="156" t="s">
        <v>668</v>
      </c>
      <c r="F293" s="157" t="s">
        <v>669</v>
      </c>
      <c r="G293" s="158" t="s">
        <v>183</v>
      </c>
      <c r="H293" s="159">
        <v>12</v>
      </c>
      <c r="I293" s="160"/>
      <c r="J293" s="159">
        <f t="shared" si="70"/>
        <v>0</v>
      </c>
      <c r="K293" s="161"/>
      <c r="L293" s="30"/>
      <c r="M293" s="162" t="s">
        <v>1</v>
      </c>
      <c r="N293" s="163" t="s">
        <v>37</v>
      </c>
      <c r="O293" s="55"/>
      <c r="P293" s="164">
        <f t="shared" si="71"/>
        <v>0</v>
      </c>
      <c r="Q293" s="164">
        <v>0</v>
      </c>
      <c r="R293" s="164">
        <f t="shared" si="72"/>
        <v>0</v>
      </c>
      <c r="S293" s="164">
        <v>0</v>
      </c>
      <c r="T293" s="165">
        <f t="shared" si="73"/>
        <v>0</v>
      </c>
      <c r="U293" s="29"/>
      <c r="V293" s="29"/>
      <c r="W293" s="29"/>
      <c r="X293" s="29"/>
      <c r="Y293" s="29"/>
      <c r="Z293" s="29"/>
      <c r="AA293" s="29"/>
      <c r="AB293" s="29"/>
      <c r="AC293" s="29"/>
      <c r="AD293" s="29"/>
      <c r="AE293" s="29"/>
      <c r="AR293" s="166" t="s">
        <v>123</v>
      </c>
      <c r="AT293" s="166" t="s">
        <v>119</v>
      </c>
      <c r="AU293" s="166" t="s">
        <v>76</v>
      </c>
      <c r="AY293" s="14" t="s">
        <v>116</v>
      </c>
      <c r="BE293" s="167">
        <f t="shared" si="74"/>
        <v>0</v>
      </c>
      <c r="BF293" s="167">
        <f t="shared" si="75"/>
        <v>0</v>
      </c>
      <c r="BG293" s="167">
        <f t="shared" si="76"/>
        <v>0</v>
      </c>
      <c r="BH293" s="167">
        <f t="shared" si="77"/>
        <v>0</v>
      </c>
      <c r="BI293" s="167">
        <f t="shared" si="78"/>
        <v>0</v>
      </c>
      <c r="BJ293" s="14" t="s">
        <v>124</v>
      </c>
      <c r="BK293" s="168">
        <f t="shared" si="79"/>
        <v>0</v>
      </c>
      <c r="BL293" s="14" t="s">
        <v>123</v>
      </c>
      <c r="BM293" s="166" t="s">
        <v>670</v>
      </c>
    </row>
    <row r="294" spans="1:65" s="2" customFormat="1" ht="16.5" customHeight="1">
      <c r="A294" s="29"/>
      <c r="B294" s="154"/>
      <c r="C294" s="155" t="s">
        <v>671</v>
      </c>
      <c r="D294" s="155" t="s">
        <v>119</v>
      </c>
      <c r="E294" s="156" t="s">
        <v>672</v>
      </c>
      <c r="F294" s="157" t="s">
        <v>673</v>
      </c>
      <c r="G294" s="158" t="s">
        <v>183</v>
      </c>
      <c r="H294" s="159">
        <v>82</v>
      </c>
      <c r="I294" s="160"/>
      <c r="J294" s="159">
        <f t="shared" si="70"/>
        <v>0</v>
      </c>
      <c r="K294" s="161"/>
      <c r="L294" s="30"/>
      <c r="M294" s="162" t="s">
        <v>1</v>
      </c>
      <c r="N294" s="163" t="s">
        <v>37</v>
      </c>
      <c r="O294" s="55"/>
      <c r="P294" s="164">
        <f t="shared" si="71"/>
        <v>0</v>
      </c>
      <c r="Q294" s="164">
        <v>0</v>
      </c>
      <c r="R294" s="164">
        <f t="shared" si="72"/>
        <v>0</v>
      </c>
      <c r="S294" s="164">
        <v>0</v>
      </c>
      <c r="T294" s="165">
        <f t="shared" si="73"/>
        <v>0</v>
      </c>
      <c r="U294" s="29"/>
      <c r="V294" s="29"/>
      <c r="W294" s="29"/>
      <c r="X294" s="29"/>
      <c r="Y294" s="29"/>
      <c r="Z294" s="29"/>
      <c r="AA294" s="29"/>
      <c r="AB294" s="29"/>
      <c r="AC294" s="29"/>
      <c r="AD294" s="29"/>
      <c r="AE294" s="29"/>
      <c r="AR294" s="166" t="s">
        <v>123</v>
      </c>
      <c r="AT294" s="166" t="s">
        <v>119</v>
      </c>
      <c r="AU294" s="166" t="s">
        <v>76</v>
      </c>
      <c r="AY294" s="14" t="s">
        <v>116</v>
      </c>
      <c r="BE294" s="167">
        <f t="shared" si="74"/>
        <v>0</v>
      </c>
      <c r="BF294" s="167">
        <f t="shared" si="75"/>
        <v>0</v>
      </c>
      <c r="BG294" s="167">
        <f t="shared" si="76"/>
        <v>0</v>
      </c>
      <c r="BH294" s="167">
        <f t="shared" si="77"/>
        <v>0</v>
      </c>
      <c r="BI294" s="167">
        <f t="shared" si="78"/>
        <v>0</v>
      </c>
      <c r="BJ294" s="14" t="s">
        <v>124</v>
      </c>
      <c r="BK294" s="168">
        <f t="shared" si="79"/>
        <v>0</v>
      </c>
      <c r="BL294" s="14" t="s">
        <v>123</v>
      </c>
      <c r="BM294" s="166" t="s">
        <v>674</v>
      </c>
    </row>
    <row r="295" spans="1:65" s="2" customFormat="1" ht="16.5" customHeight="1">
      <c r="A295" s="29"/>
      <c r="B295" s="154"/>
      <c r="C295" s="155" t="s">
        <v>409</v>
      </c>
      <c r="D295" s="155" t="s">
        <v>119</v>
      </c>
      <c r="E295" s="156" t="s">
        <v>675</v>
      </c>
      <c r="F295" s="157" t="s">
        <v>676</v>
      </c>
      <c r="G295" s="158" t="s">
        <v>183</v>
      </c>
      <c r="H295" s="159">
        <v>56</v>
      </c>
      <c r="I295" s="160"/>
      <c r="J295" s="159">
        <f t="shared" si="70"/>
        <v>0</v>
      </c>
      <c r="K295" s="161"/>
      <c r="L295" s="30"/>
      <c r="M295" s="162" t="s">
        <v>1</v>
      </c>
      <c r="N295" s="163" t="s">
        <v>37</v>
      </c>
      <c r="O295" s="55"/>
      <c r="P295" s="164">
        <f t="shared" si="71"/>
        <v>0</v>
      </c>
      <c r="Q295" s="164">
        <v>0</v>
      </c>
      <c r="R295" s="164">
        <f t="shared" si="72"/>
        <v>0</v>
      </c>
      <c r="S295" s="164">
        <v>0</v>
      </c>
      <c r="T295" s="165">
        <f t="shared" si="73"/>
        <v>0</v>
      </c>
      <c r="U295" s="29"/>
      <c r="V295" s="29"/>
      <c r="W295" s="29"/>
      <c r="X295" s="29"/>
      <c r="Y295" s="29"/>
      <c r="Z295" s="29"/>
      <c r="AA295" s="29"/>
      <c r="AB295" s="29"/>
      <c r="AC295" s="29"/>
      <c r="AD295" s="29"/>
      <c r="AE295" s="29"/>
      <c r="AR295" s="166" t="s">
        <v>123</v>
      </c>
      <c r="AT295" s="166" t="s">
        <v>119</v>
      </c>
      <c r="AU295" s="166" t="s">
        <v>76</v>
      </c>
      <c r="AY295" s="14" t="s">
        <v>116</v>
      </c>
      <c r="BE295" s="167">
        <f t="shared" si="74"/>
        <v>0</v>
      </c>
      <c r="BF295" s="167">
        <f t="shared" si="75"/>
        <v>0</v>
      </c>
      <c r="BG295" s="167">
        <f t="shared" si="76"/>
        <v>0</v>
      </c>
      <c r="BH295" s="167">
        <f t="shared" si="77"/>
        <v>0</v>
      </c>
      <c r="BI295" s="167">
        <f t="shared" si="78"/>
        <v>0</v>
      </c>
      <c r="BJ295" s="14" t="s">
        <v>124</v>
      </c>
      <c r="BK295" s="168">
        <f t="shared" si="79"/>
        <v>0</v>
      </c>
      <c r="BL295" s="14" t="s">
        <v>123</v>
      </c>
      <c r="BM295" s="166" t="s">
        <v>677</v>
      </c>
    </row>
    <row r="296" spans="1:65" s="2" customFormat="1" ht="16.5" customHeight="1">
      <c r="A296" s="29"/>
      <c r="B296" s="154"/>
      <c r="C296" s="155" t="s">
        <v>678</v>
      </c>
      <c r="D296" s="155" t="s">
        <v>119</v>
      </c>
      <c r="E296" s="156" t="s">
        <v>679</v>
      </c>
      <c r="F296" s="157" t="s">
        <v>680</v>
      </c>
      <c r="G296" s="158" t="s">
        <v>183</v>
      </c>
      <c r="H296" s="159">
        <v>24</v>
      </c>
      <c r="I296" s="160"/>
      <c r="J296" s="159">
        <f t="shared" si="70"/>
        <v>0</v>
      </c>
      <c r="K296" s="161"/>
      <c r="L296" s="30"/>
      <c r="M296" s="162" t="s">
        <v>1</v>
      </c>
      <c r="N296" s="163" t="s">
        <v>37</v>
      </c>
      <c r="O296" s="55"/>
      <c r="P296" s="164">
        <f t="shared" si="71"/>
        <v>0</v>
      </c>
      <c r="Q296" s="164">
        <v>0</v>
      </c>
      <c r="R296" s="164">
        <f t="shared" si="72"/>
        <v>0</v>
      </c>
      <c r="S296" s="164">
        <v>0</v>
      </c>
      <c r="T296" s="165">
        <f t="shared" si="73"/>
        <v>0</v>
      </c>
      <c r="U296" s="29"/>
      <c r="V296" s="29"/>
      <c r="W296" s="29"/>
      <c r="X296" s="29"/>
      <c r="Y296" s="29"/>
      <c r="Z296" s="29"/>
      <c r="AA296" s="29"/>
      <c r="AB296" s="29"/>
      <c r="AC296" s="29"/>
      <c r="AD296" s="29"/>
      <c r="AE296" s="29"/>
      <c r="AR296" s="166" t="s">
        <v>123</v>
      </c>
      <c r="AT296" s="166" t="s">
        <v>119</v>
      </c>
      <c r="AU296" s="166" t="s">
        <v>76</v>
      </c>
      <c r="AY296" s="14" t="s">
        <v>116</v>
      </c>
      <c r="BE296" s="167">
        <f t="shared" si="74"/>
        <v>0</v>
      </c>
      <c r="BF296" s="167">
        <f t="shared" si="75"/>
        <v>0</v>
      </c>
      <c r="BG296" s="167">
        <f t="shared" si="76"/>
        <v>0</v>
      </c>
      <c r="BH296" s="167">
        <f t="shared" si="77"/>
        <v>0</v>
      </c>
      <c r="BI296" s="167">
        <f t="shared" si="78"/>
        <v>0</v>
      </c>
      <c r="BJ296" s="14" t="s">
        <v>124</v>
      </c>
      <c r="BK296" s="168">
        <f t="shared" si="79"/>
        <v>0</v>
      </c>
      <c r="BL296" s="14" t="s">
        <v>123</v>
      </c>
      <c r="BM296" s="166" t="s">
        <v>681</v>
      </c>
    </row>
    <row r="297" spans="1:65" s="2" customFormat="1" ht="16.5" customHeight="1">
      <c r="A297" s="29"/>
      <c r="B297" s="154"/>
      <c r="C297" s="155" t="s">
        <v>413</v>
      </c>
      <c r="D297" s="155" t="s">
        <v>119</v>
      </c>
      <c r="E297" s="156" t="s">
        <v>682</v>
      </c>
      <c r="F297" s="157" t="s">
        <v>683</v>
      </c>
      <c r="G297" s="158" t="s">
        <v>183</v>
      </c>
      <c r="H297" s="159">
        <v>22</v>
      </c>
      <c r="I297" s="160"/>
      <c r="J297" s="159">
        <f t="shared" si="70"/>
        <v>0</v>
      </c>
      <c r="K297" s="161"/>
      <c r="L297" s="30"/>
      <c r="M297" s="162" t="s">
        <v>1</v>
      </c>
      <c r="N297" s="163" t="s">
        <v>37</v>
      </c>
      <c r="O297" s="55"/>
      <c r="P297" s="164">
        <f t="shared" si="71"/>
        <v>0</v>
      </c>
      <c r="Q297" s="164">
        <v>0</v>
      </c>
      <c r="R297" s="164">
        <f t="shared" si="72"/>
        <v>0</v>
      </c>
      <c r="S297" s="164">
        <v>0</v>
      </c>
      <c r="T297" s="165">
        <f t="shared" si="73"/>
        <v>0</v>
      </c>
      <c r="U297" s="29"/>
      <c r="V297" s="29"/>
      <c r="W297" s="29"/>
      <c r="X297" s="29"/>
      <c r="Y297" s="29"/>
      <c r="Z297" s="29"/>
      <c r="AA297" s="29"/>
      <c r="AB297" s="29"/>
      <c r="AC297" s="29"/>
      <c r="AD297" s="29"/>
      <c r="AE297" s="29"/>
      <c r="AR297" s="166" t="s">
        <v>123</v>
      </c>
      <c r="AT297" s="166" t="s">
        <v>119</v>
      </c>
      <c r="AU297" s="166" t="s">
        <v>76</v>
      </c>
      <c r="AY297" s="14" t="s">
        <v>116</v>
      </c>
      <c r="BE297" s="167">
        <f t="shared" si="74"/>
        <v>0</v>
      </c>
      <c r="BF297" s="167">
        <f t="shared" si="75"/>
        <v>0</v>
      </c>
      <c r="BG297" s="167">
        <f t="shared" si="76"/>
        <v>0</v>
      </c>
      <c r="BH297" s="167">
        <f t="shared" si="77"/>
        <v>0</v>
      </c>
      <c r="BI297" s="167">
        <f t="shared" si="78"/>
        <v>0</v>
      </c>
      <c r="BJ297" s="14" t="s">
        <v>124</v>
      </c>
      <c r="BK297" s="168">
        <f t="shared" si="79"/>
        <v>0</v>
      </c>
      <c r="BL297" s="14" t="s">
        <v>123</v>
      </c>
      <c r="BM297" s="166" t="s">
        <v>684</v>
      </c>
    </row>
    <row r="298" spans="1:65" s="2" customFormat="1" ht="16.5" customHeight="1">
      <c r="A298" s="29"/>
      <c r="B298" s="154"/>
      <c r="C298" s="155" t="s">
        <v>685</v>
      </c>
      <c r="D298" s="155" t="s">
        <v>119</v>
      </c>
      <c r="E298" s="156" t="s">
        <v>686</v>
      </c>
      <c r="F298" s="157" t="s">
        <v>687</v>
      </c>
      <c r="G298" s="158" t="s">
        <v>175</v>
      </c>
      <c r="H298" s="159">
        <v>2</v>
      </c>
      <c r="I298" s="160"/>
      <c r="J298" s="159">
        <f t="shared" si="70"/>
        <v>0</v>
      </c>
      <c r="K298" s="161"/>
      <c r="L298" s="30"/>
      <c r="M298" s="162" t="s">
        <v>1</v>
      </c>
      <c r="N298" s="163" t="s">
        <v>37</v>
      </c>
      <c r="O298" s="55"/>
      <c r="P298" s="164">
        <f t="shared" si="71"/>
        <v>0</v>
      </c>
      <c r="Q298" s="164">
        <v>0</v>
      </c>
      <c r="R298" s="164">
        <f t="shared" si="72"/>
        <v>0</v>
      </c>
      <c r="S298" s="164">
        <v>0</v>
      </c>
      <c r="T298" s="165">
        <f t="shared" si="73"/>
        <v>0</v>
      </c>
      <c r="U298" s="29"/>
      <c r="V298" s="29"/>
      <c r="W298" s="29"/>
      <c r="X298" s="29"/>
      <c r="Y298" s="29"/>
      <c r="Z298" s="29"/>
      <c r="AA298" s="29"/>
      <c r="AB298" s="29"/>
      <c r="AC298" s="29"/>
      <c r="AD298" s="29"/>
      <c r="AE298" s="29"/>
      <c r="AR298" s="166" t="s">
        <v>123</v>
      </c>
      <c r="AT298" s="166" t="s">
        <v>119</v>
      </c>
      <c r="AU298" s="166" t="s">
        <v>76</v>
      </c>
      <c r="AY298" s="14" t="s">
        <v>116</v>
      </c>
      <c r="BE298" s="167">
        <f t="shared" si="74"/>
        <v>0</v>
      </c>
      <c r="BF298" s="167">
        <f t="shared" si="75"/>
        <v>0</v>
      </c>
      <c r="BG298" s="167">
        <f t="shared" si="76"/>
        <v>0</v>
      </c>
      <c r="BH298" s="167">
        <f t="shared" si="77"/>
        <v>0</v>
      </c>
      <c r="BI298" s="167">
        <f t="shared" si="78"/>
        <v>0</v>
      </c>
      <c r="BJ298" s="14" t="s">
        <v>124</v>
      </c>
      <c r="BK298" s="168">
        <f t="shared" si="79"/>
        <v>0</v>
      </c>
      <c r="BL298" s="14" t="s">
        <v>123</v>
      </c>
      <c r="BM298" s="166" t="s">
        <v>688</v>
      </c>
    </row>
    <row r="299" spans="1:65" s="2" customFormat="1" ht="16.5" customHeight="1">
      <c r="A299" s="29"/>
      <c r="B299" s="154"/>
      <c r="C299" s="155" t="s">
        <v>416</v>
      </c>
      <c r="D299" s="155" t="s">
        <v>119</v>
      </c>
      <c r="E299" s="156" t="s">
        <v>689</v>
      </c>
      <c r="F299" s="157" t="s">
        <v>690</v>
      </c>
      <c r="G299" s="158" t="s">
        <v>175</v>
      </c>
      <c r="H299" s="159">
        <v>18</v>
      </c>
      <c r="I299" s="160"/>
      <c r="J299" s="159">
        <f t="shared" si="70"/>
        <v>0</v>
      </c>
      <c r="K299" s="161"/>
      <c r="L299" s="30"/>
      <c r="M299" s="162" t="s">
        <v>1</v>
      </c>
      <c r="N299" s="163" t="s">
        <v>37</v>
      </c>
      <c r="O299" s="55"/>
      <c r="P299" s="164">
        <f t="shared" si="71"/>
        <v>0</v>
      </c>
      <c r="Q299" s="164">
        <v>0</v>
      </c>
      <c r="R299" s="164">
        <f t="shared" si="72"/>
        <v>0</v>
      </c>
      <c r="S299" s="164">
        <v>0</v>
      </c>
      <c r="T299" s="165">
        <f t="shared" si="73"/>
        <v>0</v>
      </c>
      <c r="U299" s="29"/>
      <c r="V299" s="29"/>
      <c r="W299" s="29"/>
      <c r="X299" s="29"/>
      <c r="Y299" s="29"/>
      <c r="Z299" s="29"/>
      <c r="AA299" s="29"/>
      <c r="AB299" s="29"/>
      <c r="AC299" s="29"/>
      <c r="AD299" s="29"/>
      <c r="AE299" s="29"/>
      <c r="AR299" s="166" t="s">
        <v>123</v>
      </c>
      <c r="AT299" s="166" t="s">
        <v>119</v>
      </c>
      <c r="AU299" s="166" t="s">
        <v>76</v>
      </c>
      <c r="AY299" s="14" t="s">
        <v>116</v>
      </c>
      <c r="BE299" s="167">
        <f t="shared" si="74"/>
        <v>0</v>
      </c>
      <c r="BF299" s="167">
        <f t="shared" si="75"/>
        <v>0</v>
      </c>
      <c r="BG299" s="167">
        <f t="shared" si="76"/>
        <v>0</v>
      </c>
      <c r="BH299" s="167">
        <f t="shared" si="77"/>
        <v>0</v>
      </c>
      <c r="BI299" s="167">
        <f t="shared" si="78"/>
        <v>0</v>
      </c>
      <c r="BJ299" s="14" t="s">
        <v>124</v>
      </c>
      <c r="BK299" s="168">
        <f t="shared" si="79"/>
        <v>0</v>
      </c>
      <c r="BL299" s="14" t="s">
        <v>123</v>
      </c>
      <c r="BM299" s="166" t="s">
        <v>691</v>
      </c>
    </row>
    <row r="300" spans="1:65" s="2" customFormat="1" ht="16.5" customHeight="1">
      <c r="A300" s="29"/>
      <c r="B300" s="154"/>
      <c r="C300" s="155" t="s">
        <v>692</v>
      </c>
      <c r="D300" s="155" t="s">
        <v>119</v>
      </c>
      <c r="E300" s="156" t="s">
        <v>693</v>
      </c>
      <c r="F300" s="157" t="s">
        <v>694</v>
      </c>
      <c r="G300" s="158" t="s">
        <v>175</v>
      </c>
      <c r="H300" s="159">
        <v>6</v>
      </c>
      <c r="I300" s="160"/>
      <c r="J300" s="159">
        <f t="shared" si="70"/>
        <v>0</v>
      </c>
      <c r="K300" s="161"/>
      <c r="L300" s="30"/>
      <c r="M300" s="162" t="s">
        <v>1</v>
      </c>
      <c r="N300" s="163" t="s">
        <v>37</v>
      </c>
      <c r="O300" s="55"/>
      <c r="P300" s="164">
        <f t="shared" si="71"/>
        <v>0</v>
      </c>
      <c r="Q300" s="164">
        <v>0</v>
      </c>
      <c r="R300" s="164">
        <f t="shared" si="72"/>
        <v>0</v>
      </c>
      <c r="S300" s="164">
        <v>0</v>
      </c>
      <c r="T300" s="165">
        <f t="shared" si="73"/>
        <v>0</v>
      </c>
      <c r="U300" s="29"/>
      <c r="V300" s="29"/>
      <c r="W300" s="29"/>
      <c r="X300" s="29"/>
      <c r="Y300" s="29"/>
      <c r="Z300" s="29"/>
      <c r="AA300" s="29"/>
      <c r="AB300" s="29"/>
      <c r="AC300" s="29"/>
      <c r="AD300" s="29"/>
      <c r="AE300" s="29"/>
      <c r="AR300" s="166" t="s">
        <v>123</v>
      </c>
      <c r="AT300" s="166" t="s">
        <v>119</v>
      </c>
      <c r="AU300" s="166" t="s">
        <v>76</v>
      </c>
      <c r="AY300" s="14" t="s">
        <v>116</v>
      </c>
      <c r="BE300" s="167">
        <f t="shared" si="74"/>
        <v>0</v>
      </c>
      <c r="BF300" s="167">
        <f t="shared" si="75"/>
        <v>0</v>
      </c>
      <c r="BG300" s="167">
        <f t="shared" si="76"/>
        <v>0</v>
      </c>
      <c r="BH300" s="167">
        <f t="shared" si="77"/>
        <v>0</v>
      </c>
      <c r="BI300" s="167">
        <f t="shared" si="78"/>
        <v>0</v>
      </c>
      <c r="BJ300" s="14" t="s">
        <v>124</v>
      </c>
      <c r="BK300" s="168">
        <f t="shared" si="79"/>
        <v>0</v>
      </c>
      <c r="BL300" s="14" t="s">
        <v>123</v>
      </c>
      <c r="BM300" s="166" t="s">
        <v>695</v>
      </c>
    </row>
    <row r="301" spans="1:65" s="2" customFormat="1" ht="16.5" customHeight="1">
      <c r="A301" s="29"/>
      <c r="B301" s="154"/>
      <c r="C301" s="155" t="s">
        <v>420</v>
      </c>
      <c r="D301" s="155" t="s">
        <v>119</v>
      </c>
      <c r="E301" s="156" t="s">
        <v>696</v>
      </c>
      <c r="F301" s="157" t="s">
        <v>697</v>
      </c>
      <c r="G301" s="158" t="s">
        <v>183</v>
      </c>
      <c r="H301" s="159">
        <v>24</v>
      </c>
      <c r="I301" s="160"/>
      <c r="J301" s="159">
        <f t="shared" si="70"/>
        <v>0</v>
      </c>
      <c r="K301" s="161"/>
      <c r="L301" s="30"/>
      <c r="M301" s="162" t="s">
        <v>1</v>
      </c>
      <c r="N301" s="163" t="s">
        <v>37</v>
      </c>
      <c r="O301" s="55"/>
      <c r="P301" s="164">
        <f t="shared" si="71"/>
        <v>0</v>
      </c>
      <c r="Q301" s="164">
        <v>0</v>
      </c>
      <c r="R301" s="164">
        <f t="shared" si="72"/>
        <v>0</v>
      </c>
      <c r="S301" s="164">
        <v>0</v>
      </c>
      <c r="T301" s="165">
        <f t="shared" si="73"/>
        <v>0</v>
      </c>
      <c r="U301" s="29"/>
      <c r="V301" s="29"/>
      <c r="W301" s="29"/>
      <c r="X301" s="29"/>
      <c r="Y301" s="29"/>
      <c r="Z301" s="29"/>
      <c r="AA301" s="29"/>
      <c r="AB301" s="29"/>
      <c r="AC301" s="29"/>
      <c r="AD301" s="29"/>
      <c r="AE301" s="29"/>
      <c r="AR301" s="166" t="s">
        <v>123</v>
      </c>
      <c r="AT301" s="166" t="s">
        <v>119</v>
      </c>
      <c r="AU301" s="166" t="s">
        <v>76</v>
      </c>
      <c r="AY301" s="14" t="s">
        <v>116</v>
      </c>
      <c r="BE301" s="167">
        <f t="shared" si="74"/>
        <v>0</v>
      </c>
      <c r="BF301" s="167">
        <f t="shared" si="75"/>
        <v>0</v>
      </c>
      <c r="BG301" s="167">
        <f t="shared" si="76"/>
        <v>0</v>
      </c>
      <c r="BH301" s="167">
        <f t="shared" si="77"/>
        <v>0</v>
      </c>
      <c r="BI301" s="167">
        <f t="shared" si="78"/>
        <v>0</v>
      </c>
      <c r="BJ301" s="14" t="s">
        <v>124</v>
      </c>
      <c r="BK301" s="168">
        <f t="shared" si="79"/>
        <v>0</v>
      </c>
      <c r="BL301" s="14" t="s">
        <v>123</v>
      </c>
      <c r="BM301" s="166" t="s">
        <v>698</v>
      </c>
    </row>
    <row r="302" spans="1:65" s="2" customFormat="1" ht="16.5" customHeight="1">
      <c r="A302" s="29"/>
      <c r="B302" s="154"/>
      <c r="C302" s="155" t="s">
        <v>699</v>
      </c>
      <c r="D302" s="155" t="s">
        <v>119</v>
      </c>
      <c r="E302" s="156" t="s">
        <v>700</v>
      </c>
      <c r="F302" s="157" t="s">
        <v>701</v>
      </c>
      <c r="G302" s="158" t="s">
        <v>175</v>
      </c>
      <c r="H302" s="159">
        <v>17</v>
      </c>
      <c r="I302" s="160"/>
      <c r="J302" s="159">
        <f t="shared" si="70"/>
        <v>0</v>
      </c>
      <c r="K302" s="161"/>
      <c r="L302" s="30"/>
      <c r="M302" s="162" t="s">
        <v>1</v>
      </c>
      <c r="N302" s="163" t="s">
        <v>37</v>
      </c>
      <c r="O302" s="55"/>
      <c r="P302" s="164">
        <f t="shared" si="71"/>
        <v>0</v>
      </c>
      <c r="Q302" s="164">
        <v>0</v>
      </c>
      <c r="R302" s="164">
        <f t="shared" si="72"/>
        <v>0</v>
      </c>
      <c r="S302" s="164">
        <v>0</v>
      </c>
      <c r="T302" s="165">
        <f t="shared" si="73"/>
        <v>0</v>
      </c>
      <c r="U302" s="29"/>
      <c r="V302" s="29"/>
      <c r="W302" s="29"/>
      <c r="X302" s="29"/>
      <c r="Y302" s="29"/>
      <c r="Z302" s="29"/>
      <c r="AA302" s="29"/>
      <c r="AB302" s="29"/>
      <c r="AC302" s="29"/>
      <c r="AD302" s="29"/>
      <c r="AE302" s="29"/>
      <c r="AR302" s="166" t="s">
        <v>123</v>
      </c>
      <c r="AT302" s="166" t="s">
        <v>119</v>
      </c>
      <c r="AU302" s="166" t="s">
        <v>76</v>
      </c>
      <c r="AY302" s="14" t="s">
        <v>116</v>
      </c>
      <c r="BE302" s="167">
        <f t="shared" si="74"/>
        <v>0</v>
      </c>
      <c r="BF302" s="167">
        <f t="shared" si="75"/>
        <v>0</v>
      </c>
      <c r="BG302" s="167">
        <f t="shared" si="76"/>
        <v>0</v>
      </c>
      <c r="BH302" s="167">
        <f t="shared" si="77"/>
        <v>0</v>
      </c>
      <c r="BI302" s="167">
        <f t="shared" si="78"/>
        <v>0</v>
      </c>
      <c r="BJ302" s="14" t="s">
        <v>124</v>
      </c>
      <c r="BK302" s="168">
        <f t="shared" si="79"/>
        <v>0</v>
      </c>
      <c r="BL302" s="14" t="s">
        <v>123</v>
      </c>
      <c r="BM302" s="166" t="s">
        <v>702</v>
      </c>
    </row>
    <row r="303" spans="1:65" s="2" customFormat="1" ht="16.5" customHeight="1">
      <c r="A303" s="29"/>
      <c r="B303" s="154"/>
      <c r="C303" s="155" t="s">
        <v>423</v>
      </c>
      <c r="D303" s="155" t="s">
        <v>119</v>
      </c>
      <c r="E303" s="156" t="s">
        <v>703</v>
      </c>
      <c r="F303" s="157" t="s">
        <v>704</v>
      </c>
      <c r="G303" s="158" t="s">
        <v>175</v>
      </c>
      <c r="H303" s="159">
        <v>4</v>
      </c>
      <c r="I303" s="160"/>
      <c r="J303" s="159">
        <f t="shared" si="70"/>
        <v>0</v>
      </c>
      <c r="K303" s="161"/>
      <c r="L303" s="30"/>
      <c r="M303" s="162" t="s">
        <v>1</v>
      </c>
      <c r="N303" s="163" t="s">
        <v>37</v>
      </c>
      <c r="O303" s="55"/>
      <c r="P303" s="164">
        <f t="shared" si="71"/>
        <v>0</v>
      </c>
      <c r="Q303" s="164">
        <v>0</v>
      </c>
      <c r="R303" s="164">
        <f t="shared" si="72"/>
        <v>0</v>
      </c>
      <c r="S303" s="164">
        <v>0</v>
      </c>
      <c r="T303" s="165">
        <f t="shared" si="73"/>
        <v>0</v>
      </c>
      <c r="U303" s="29"/>
      <c r="V303" s="29"/>
      <c r="W303" s="29"/>
      <c r="X303" s="29"/>
      <c r="Y303" s="29"/>
      <c r="Z303" s="29"/>
      <c r="AA303" s="29"/>
      <c r="AB303" s="29"/>
      <c r="AC303" s="29"/>
      <c r="AD303" s="29"/>
      <c r="AE303" s="29"/>
      <c r="AR303" s="166" t="s">
        <v>123</v>
      </c>
      <c r="AT303" s="166" t="s">
        <v>119</v>
      </c>
      <c r="AU303" s="166" t="s">
        <v>76</v>
      </c>
      <c r="AY303" s="14" t="s">
        <v>116</v>
      </c>
      <c r="BE303" s="167">
        <f t="shared" si="74"/>
        <v>0</v>
      </c>
      <c r="BF303" s="167">
        <f t="shared" si="75"/>
        <v>0</v>
      </c>
      <c r="BG303" s="167">
        <f t="shared" si="76"/>
        <v>0</v>
      </c>
      <c r="BH303" s="167">
        <f t="shared" si="77"/>
        <v>0</v>
      </c>
      <c r="BI303" s="167">
        <f t="shared" si="78"/>
        <v>0</v>
      </c>
      <c r="BJ303" s="14" t="s">
        <v>124</v>
      </c>
      <c r="BK303" s="168">
        <f t="shared" si="79"/>
        <v>0</v>
      </c>
      <c r="BL303" s="14" t="s">
        <v>123</v>
      </c>
      <c r="BM303" s="166" t="s">
        <v>705</v>
      </c>
    </row>
    <row r="304" spans="1:65" s="2" customFormat="1" ht="16.5" customHeight="1">
      <c r="A304" s="29"/>
      <c r="B304" s="154"/>
      <c r="C304" s="155" t="s">
        <v>706</v>
      </c>
      <c r="D304" s="155" t="s">
        <v>119</v>
      </c>
      <c r="E304" s="156" t="s">
        <v>707</v>
      </c>
      <c r="F304" s="157" t="s">
        <v>708</v>
      </c>
      <c r="G304" s="158" t="s">
        <v>175</v>
      </c>
      <c r="H304" s="159">
        <v>8</v>
      </c>
      <c r="I304" s="160"/>
      <c r="J304" s="159">
        <f t="shared" si="70"/>
        <v>0</v>
      </c>
      <c r="K304" s="161"/>
      <c r="L304" s="30"/>
      <c r="M304" s="162" t="s">
        <v>1</v>
      </c>
      <c r="N304" s="163" t="s">
        <v>37</v>
      </c>
      <c r="O304" s="55"/>
      <c r="P304" s="164">
        <f t="shared" si="71"/>
        <v>0</v>
      </c>
      <c r="Q304" s="164">
        <v>0</v>
      </c>
      <c r="R304" s="164">
        <f t="shared" si="72"/>
        <v>0</v>
      </c>
      <c r="S304" s="164">
        <v>0</v>
      </c>
      <c r="T304" s="165">
        <f t="shared" si="73"/>
        <v>0</v>
      </c>
      <c r="U304" s="29"/>
      <c r="V304" s="29"/>
      <c r="W304" s="29"/>
      <c r="X304" s="29"/>
      <c r="Y304" s="29"/>
      <c r="Z304" s="29"/>
      <c r="AA304" s="29"/>
      <c r="AB304" s="29"/>
      <c r="AC304" s="29"/>
      <c r="AD304" s="29"/>
      <c r="AE304" s="29"/>
      <c r="AR304" s="166" t="s">
        <v>123</v>
      </c>
      <c r="AT304" s="166" t="s">
        <v>119</v>
      </c>
      <c r="AU304" s="166" t="s">
        <v>76</v>
      </c>
      <c r="AY304" s="14" t="s">
        <v>116</v>
      </c>
      <c r="BE304" s="167">
        <f t="shared" si="74"/>
        <v>0</v>
      </c>
      <c r="BF304" s="167">
        <f t="shared" si="75"/>
        <v>0</v>
      </c>
      <c r="BG304" s="167">
        <f t="shared" si="76"/>
        <v>0</v>
      </c>
      <c r="BH304" s="167">
        <f t="shared" si="77"/>
        <v>0</v>
      </c>
      <c r="BI304" s="167">
        <f t="shared" si="78"/>
        <v>0</v>
      </c>
      <c r="BJ304" s="14" t="s">
        <v>124</v>
      </c>
      <c r="BK304" s="168">
        <f t="shared" si="79"/>
        <v>0</v>
      </c>
      <c r="BL304" s="14" t="s">
        <v>123</v>
      </c>
      <c r="BM304" s="166" t="s">
        <v>709</v>
      </c>
    </row>
    <row r="305" spans="1:65" s="2" customFormat="1" ht="16.5" customHeight="1">
      <c r="A305" s="29"/>
      <c r="B305" s="154"/>
      <c r="C305" s="155" t="s">
        <v>427</v>
      </c>
      <c r="D305" s="155" t="s">
        <v>119</v>
      </c>
      <c r="E305" s="156" t="s">
        <v>710</v>
      </c>
      <c r="F305" s="157" t="s">
        <v>711</v>
      </c>
      <c r="G305" s="158" t="s">
        <v>175</v>
      </c>
      <c r="H305" s="159">
        <v>0</v>
      </c>
      <c r="I305" s="160"/>
      <c r="J305" s="159">
        <f t="shared" si="70"/>
        <v>0</v>
      </c>
      <c r="K305" s="161"/>
      <c r="L305" s="30"/>
      <c r="M305" s="162" t="s">
        <v>1</v>
      </c>
      <c r="N305" s="163" t="s">
        <v>37</v>
      </c>
      <c r="O305" s="55"/>
      <c r="P305" s="164">
        <f t="shared" si="71"/>
        <v>0</v>
      </c>
      <c r="Q305" s="164">
        <v>0</v>
      </c>
      <c r="R305" s="164">
        <f t="shared" si="72"/>
        <v>0</v>
      </c>
      <c r="S305" s="164">
        <v>0</v>
      </c>
      <c r="T305" s="165">
        <f t="shared" si="73"/>
        <v>0</v>
      </c>
      <c r="U305" s="29"/>
      <c r="V305" s="29"/>
      <c r="W305" s="29"/>
      <c r="X305" s="29"/>
      <c r="Y305" s="29"/>
      <c r="Z305" s="29"/>
      <c r="AA305" s="29"/>
      <c r="AB305" s="29"/>
      <c r="AC305" s="29"/>
      <c r="AD305" s="29"/>
      <c r="AE305" s="29"/>
      <c r="AR305" s="166" t="s">
        <v>123</v>
      </c>
      <c r="AT305" s="166" t="s">
        <v>119</v>
      </c>
      <c r="AU305" s="166" t="s">
        <v>76</v>
      </c>
      <c r="AY305" s="14" t="s">
        <v>116</v>
      </c>
      <c r="BE305" s="167">
        <f t="shared" si="74"/>
        <v>0</v>
      </c>
      <c r="BF305" s="167">
        <f t="shared" si="75"/>
        <v>0</v>
      </c>
      <c r="BG305" s="167">
        <f t="shared" si="76"/>
        <v>0</v>
      </c>
      <c r="BH305" s="167">
        <f t="shared" si="77"/>
        <v>0</v>
      </c>
      <c r="BI305" s="167">
        <f t="shared" si="78"/>
        <v>0</v>
      </c>
      <c r="BJ305" s="14" t="s">
        <v>124</v>
      </c>
      <c r="BK305" s="168">
        <f t="shared" si="79"/>
        <v>0</v>
      </c>
      <c r="BL305" s="14" t="s">
        <v>123</v>
      </c>
      <c r="BM305" s="166" t="s">
        <v>712</v>
      </c>
    </row>
    <row r="306" spans="1:65" s="2" customFormat="1" ht="16.5" customHeight="1">
      <c r="A306" s="29"/>
      <c r="B306" s="154"/>
      <c r="C306" s="155" t="s">
        <v>713</v>
      </c>
      <c r="D306" s="155" t="s">
        <v>119</v>
      </c>
      <c r="E306" s="156" t="s">
        <v>714</v>
      </c>
      <c r="F306" s="157" t="s">
        <v>715</v>
      </c>
      <c r="G306" s="158" t="s">
        <v>175</v>
      </c>
      <c r="H306" s="159">
        <v>5</v>
      </c>
      <c r="I306" s="160"/>
      <c r="J306" s="159">
        <f t="shared" si="70"/>
        <v>0</v>
      </c>
      <c r="K306" s="161"/>
      <c r="L306" s="30"/>
      <c r="M306" s="162" t="s">
        <v>1</v>
      </c>
      <c r="N306" s="163" t="s">
        <v>37</v>
      </c>
      <c r="O306" s="55"/>
      <c r="P306" s="164">
        <f t="shared" si="71"/>
        <v>0</v>
      </c>
      <c r="Q306" s="164">
        <v>0</v>
      </c>
      <c r="R306" s="164">
        <f t="shared" si="72"/>
        <v>0</v>
      </c>
      <c r="S306" s="164">
        <v>0</v>
      </c>
      <c r="T306" s="165">
        <f t="shared" si="73"/>
        <v>0</v>
      </c>
      <c r="U306" s="29"/>
      <c r="V306" s="29"/>
      <c r="W306" s="29"/>
      <c r="X306" s="29"/>
      <c r="Y306" s="29"/>
      <c r="Z306" s="29"/>
      <c r="AA306" s="29"/>
      <c r="AB306" s="29"/>
      <c r="AC306" s="29"/>
      <c r="AD306" s="29"/>
      <c r="AE306" s="29"/>
      <c r="AR306" s="166" t="s">
        <v>123</v>
      </c>
      <c r="AT306" s="166" t="s">
        <v>119</v>
      </c>
      <c r="AU306" s="166" t="s">
        <v>76</v>
      </c>
      <c r="AY306" s="14" t="s">
        <v>116</v>
      </c>
      <c r="BE306" s="167">
        <f t="shared" si="74"/>
        <v>0</v>
      </c>
      <c r="BF306" s="167">
        <f t="shared" si="75"/>
        <v>0</v>
      </c>
      <c r="BG306" s="167">
        <f t="shared" si="76"/>
        <v>0</v>
      </c>
      <c r="BH306" s="167">
        <f t="shared" si="77"/>
        <v>0</v>
      </c>
      <c r="BI306" s="167">
        <f t="shared" si="78"/>
        <v>0</v>
      </c>
      <c r="BJ306" s="14" t="s">
        <v>124</v>
      </c>
      <c r="BK306" s="168">
        <f t="shared" si="79"/>
        <v>0</v>
      </c>
      <c r="BL306" s="14" t="s">
        <v>123</v>
      </c>
      <c r="BM306" s="166" t="s">
        <v>716</v>
      </c>
    </row>
    <row r="307" spans="1:65" s="2" customFormat="1" ht="16.5" customHeight="1">
      <c r="A307" s="29"/>
      <c r="B307" s="154"/>
      <c r="C307" s="155" t="s">
        <v>430</v>
      </c>
      <c r="D307" s="155" t="s">
        <v>119</v>
      </c>
      <c r="E307" s="156" t="s">
        <v>717</v>
      </c>
      <c r="F307" s="157" t="s">
        <v>718</v>
      </c>
      <c r="G307" s="158" t="s">
        <v>175</v>
      </c>
      <c r="H307" s="159">
        <v>5</v>
      </c>
      <c r="I307" s="160"/>
      <c r="J307" s="159">
        <f t="shared" si="70"/>
        <v>0</v>
      </c>
      <c r="K307" s="161"/>
      <c r="L307" s="30"/>
      <c r="M307" s="162" t="s">
        <v>1</v>
      </c>
      <c r="N307" s="163" t="s">
        <v>37</v>
      </c>
      <c r="O307" s="55"/>
      <c r="P307" s="164">
        <f t="shared" si="71"/>
        <v>0</v>
      </c>
      <c r="Q307" s="164">
        <v>0</v>
      </c>
      <c r="R307" s="164">
        <f t="shared" si="72"/>
        <v>0</v>
      </c>
      <c r="S307" s="164">
        <v>0</v>
      </c>
      <c r="T307" s="165">
        <f t="shared" si="73"/>
        <v>0</v>
      </c>
      <c r="U307" s="29"/>
      <c r="V307" s="29"/>
      <c r="W307" s="29"/>
      <c r="X307" s="29"/>
      <c r="Y307" s="29"/>
      <c r="Z307" s="29"/>
      <c r="AA307" s="29"/>
      <c r="AB307" s="29"/>
      <c r="AC307" s="29"/>
      <c r="AD307" s="29"/>
      <c r="AE307" s="29"/>
      <c r="AR307" s="166" t="s">
        <v>123</v>
      </c>
      <c r="AT307" s="166" t="s">
        <v>119</v>
      </c>
      <c r="AU307" s="166" t="s">
        <v>76</v>
      </c>
      <c r="AY307" s="14" t="s">
        <v>116</v>
      </c>
      <c r="BE307" s="167">
        <f t="shared" si="74"/>
        <v>0</v>
      </c>
      <c r="BF307" s="167">
        <f t="shared" si="75"/>
        <v>0</v>
      </c>
      <c r="BG307" s="167">
        <f t="shared" si="76"/>
        <v>0</v>
      </c>
      <c r="BH307" s="167">
        <f t="shared" si="77"/>
        <v>0</v>
      </c>
      <c r="BI307" s="167">
        <f t="shared" si="78"/>
        <v>0</v>
      </c>
      <c r="BJ307" s="14" t="s">
        <v>124</v>
      </c>
      <c r="BK307" s="168">
        <f t="shared" si="79"/>
        <v>0</v>
      </c>
      <c r="BL307" s="14" t="s">
        <v>123</v>
      </c>
      <c r="BM307" s="166" t="s">
        <v>719</v>
      </c>
    </row>
    <row r="308" spans="1:65" s="2" customFormat="1" ht="24" customHeight="1">
      <c r="A308" s="29"/>
      <c r="B308" s="154"/>
      <c r="C308" s="155" t="s">
        <v>720</v>
      </c>
      <c r="D308" s="155" t="s">
        <v>119</v>
      </c>
      <c r="E308" s="156" t="s">
        <v>721</v>
      </c>
      <c r="F308" s="157" t="s">
        <v>722</v>
      </c>
      <c r="G308" s="158" t="s">
        <v>175</v>
      </c>
      <c r="H308" s="159">
        <v>4</v>
      </c>
      <c r="I308" s="160"/>
      <c r="J308" s="159">
        <f t="shared" si="70"/>
        <v>0</v>
      </c>
      <c r="K308" s="161"/>
      <c r="L308" s="30"/>
      <c r="M308" s="162" t="s">
        <v>1</v>
      </c>
      <c r="N308" s="163" t="s">
        <v>37</v>
      </c>
      <c r="O308" s="55"/>
      <c r="P308" s="164">
        <f t="shared" si="71"/>
        <v>0</v>
      </c>
      <c r="Q308" s="164">
        <v>0</v>
      </c>
      <c r="R308" s="164">
        <f t="shared" si="72"/>
        <v>0</v>
      </c>
      <c r="S308" s="164">
        <v>0</v>
      </c>
      <c r="T308" s="165">
        <f t="shared" si="73"/>
        <v>0</v>
      </c>
      <c r="U308" s="29"/>
      <c r="V308" s="29"/>
      <c r="W308" s="29"/>
      <c r="X308" s="29"/>
      <c r="Y308" s="29"/>
      <c r="Z308" s="29"/>
      <c r="AA308" s="29"/>
      <c r="AB308" s="29"/>
      <c r="AC308" s="29"/>
      <c r="AD308" s="29"/>
      <c r="AE308" s="29"/>
      <c r="AR308" s="166" t="s">
        <v>123</v>
      </c>
      <c r="AT308" s="166" t="s">
        <v>119</v>
      </c>
      <c r="AU308" s="166" t="s">
        <v>76</v>
      </c>
      <c r="AY308" s="14" t="s">
        <v>116</v>
      </c>
      <c r="BE308" s="167">
        <f t="shared" si="74"/>
        <v>0</v>
      </c>
      <c r="BF308" s="167">
        <f t="shared" si="75"/>
        <v>0</v>
      </c>
      <c r="BG308" s="167">
        <f t="shared" si="76"/>
        <v>0</v>
      </c>
      <c r="BH308" s="167">
        <f t="shared" si="77"/>
        <v>0</v>
      </c>
      <c r="BI308" s="167">
        <f t="shared" si="78"/>
        <v>0</v>
      </c>
      <c r="BJ308" s="14" t="s">
        <v>124</v>
      </c>
      <c r="BK308" s="168">
        <f t="shared" si="79"/>
        <v>0</v>
      </c>
      <c r="BL308" s="14" t="s">
        <v>123</v>
      </c>
      <c r="BM308" s="166" t="s">
        <v>723</v>
      </c>
    </row>
    <row r="309" spans="1:65" s="2" customFormat="1" ht="16.5" customHeight="1">
      <c r="A309" s="29"/>
      <c r="B309" s="154"/>
      <c r="C309" s="155" t="s">
        <v>434</v>
      </c>
      <c r="D309" s="155" t="s">
        <v>119</v>
      </c>
      <c r="E309" s="156" t="s">
        <v>724</v>
      </c>
      <c r="F309" s="157" t="s">
        <v>725</v>
      </c>
      <c r="G309" s="158" t="s">
        <v>175</v>
      </c>
      <c r="H309" s="159">
        <v>3</v>
      </c>
      <c r="I309" s="160"/>
      <c r="J309" s="159">
        <f t="shared" si="70"/>
        <v>0</v>
      </c>
      <c r="K309" s="161"/>
      <c r="L309" s="30"/>
      <c r="M309" s="162" t="s">
        <v>1</v>
      </c>
      <c r="N309" s="163" t="s">
        <v>37</v>
      </c>
      <c r="O309" s="55"/>
      <c r="P309" s="164">
        <f t="shared" si="71"/>
        <v>0</v>
      </c>
      <c r="Q309" s="164">
        <v>0</v>
      </c>
      <c r="R309" s="164">
        <f t="shared" si="72"/>
        <v>0</v>
      </c>
      <c r="S309" s="164">
        <v>0</v>
      </c>
      <c r="T309" s="165">
        <f t="shared" si="73"/>
        <v>0</v>
      </c>
      <c r="U309" s="29"/>
      <c r="V309" s="29"/>
      <c r="W309" s="29"/>
      <c r="X309" s="29"/>
      <c r="Y309" s="29"/>
      <c r="Z309" s="29"/>
      <c r="AA309" s="29"/>
      <c r="AB309" s="29"/>
      <c r="AC309" s="29"/>
      <c r="AD309" s="29"/>
      <c r="AE309" s="29"/>
      <c r="AR309" s="166" t="s">
        <v>123</v>
      </c>
      <c r="AT309" s="166" t="s">
        <v>119</v>
      </c>
      <c r="AU309" s="166" t="s">
        <v>76</v>
      </c>
      <c r="AY309" s="14" t="s">
        <v>116</v>
      </c>
      <c r="BE309" s="167">
        <f t="shared" si="74"/>
        <v>0</v>
      </c>
      <c r="BF309" s="167">
        <f t="shared" si="75"/>
        <v>0</v>
      </c>
      <c r="BG309" s="167">
        <f t="shared" si="76"/>
        <v>0</v>
      </c>
      <c r="BH309" s="167">
        <f t="shared" si="77"/>
        <v>0</v>
      </c>
      <c r="BI309" s="167">
        <f t="shared" si="78"/>
        <v>0</v>
      </c>
      <c r="BJ309" s="14" t="s">
        <v>124</v>
      </c>
      <c r="BK309" s="168">
        <f t="shared" si="79"/>
        <v>0</v>
      </c>
      <c r="BL309" s="14" t="s">
        <v>123</v>
      </c>
      <c r="BM309" s="166" t="s">
        <v>726</v>
      </c>
    </row>
    <row r="310" spans="1:65" s="2" customFormat="1" ht="16.5" customHeight="1">
      <c r="A310" s="29"/>
      <c r="B310" s="154"/>
      <c r="C310" s="155" t="s">
        <v>727</v>
      </c>
      <c r="D310" s="155" t="s">
        <v>119</v>
      </c>
      <c r="E310" s="156" t="s">
        <v>728</v>
      </c>
      <c r="F310" s="157" t="s">
        <v>729</v>
      </c>
      <c r="G310" s="158" t="s">
        <v>175</v>
      </c>
      <c r="H310" s="159">
        <v>5</v>
      </c>
      <c r="I310" s="160"/>
      <c r="J310" s="159">
        <f t="shared" si="70"/>
        <v>0</v>
      </c>
      <c r="K310" s="161"/>
      <c r="L310" s="30"/>
      <c r="M310" s="162" t="s">
        <v>1</v>
      </c>
      <c r="N310" s="163" t="s">
        <v>37</v>
      </c>
      <c r="O310" s="55"/>
      <c r="P310" s="164">
        <f t="shared" si="71"/>
        <v>0</v>
      </c>
      <c r="Q310" s="164">
        <v>0</v>
      </c>
      <c r="R310" s="164">
        <f t="shared" si="72"/>
        <v>0</v>
      </c>
      <c r="S310" s="164">
        <v>0</v>
      </c>
      <c r="T310" s="165">
        <f t="shared" si="73"/>
        <v>0</v>
      </c>
      <c r="U310" s="29"/>
      <c r="V310" s="29"/>
      <c r="W310" s="29"/>
      <c r="X310" s="29"/>
      <c r="Y310" s="29"/>
      <c r="Z310" s="29"/>
      <c r="AA310" s="29"/>
      <c r="AB310" s="29"/>
      <c r="AC310" s="29"/>
      <c r="AD310" s="29"/>
      <c r="AE310" s="29"/>
      <c r="AR310" s="166" t="s">
        <v>123</v>
      </c>
      <c r="AT310" s="166" t="s">
        <v>119</v>
      </c>
      <c r="AU310" s="166" t="s">
        <v>76</v>
      </c>
      <c r="AY310" s="14" t="s">
        <v>116</v>
      </c>
      <c r="BE310" s="167">
        <f t="shared" si="74"/>
        <v>0</v>
      </c>
      <c r="BF310" s="167">
        <f t="shared" si="75"/>
        <v>0</v>
      </c>
      <c r="BG310" s="167">
        <f t="shared" si="76"/>
        <v>0</v>
      </c>
      <c r="BH310" s="167">
        <f t="shared" si="77"/>
        <v>0</v>
      </c>
      <c r="BI310" s="167">
        <f t="shared" si="78"/>
        <v>0</v>
      </c>
      <c r="BJ310" s="14" t="s">
        <v>124</v>
      </c>
      <c r="BK310" s="168">
        <f t="shared" si="79"/>
        <v>0</v>
      </c>
      <c r="BL310" s="14" t="s">
        <v>123</v>
      </c>
      <c r="BM310" s="166" t="s">
        <v>730</v>
      </c>
    </row>
    <row r="311" spans="1:65" s="2" customFormat="1" ht="16.5" customHeight="1">
      <c r="A311" s="29"/>
      <c r="B311" s="154"/>
      <c r="C311" s="155" t="s">
        <v>437</v>
      </c>
      <c r="D311" s="155" t="s">
        <v>119</v>
      </c>
      <c r="E311" s="156" t="s">
        <v>731</v>
      </c>
      <c r="F311" s="157" t="s">
        <v>732</v>
      </c>
      <c r="G311" s="158" t="s">
        <v>175</v>
      </c>
      <c r="H311" s="159">
        <v>6</v>
      </c>
      <c r="I311" s="160"/>
      <c r="J311" s="159">
        <f t="shared" si="70"/>
        <v>0</v>
      </c>
      <c r="K311" s="161"/>
      <c r="L311" s="30"/>
      <c r="M311" s="162" t="s">
        <v>1</v>
      </c>
      <c r="N311" s="163" t="s">
        <v>37</v>
      </c>
      <c r="O311" s="55"/>
      <c r="P311" s="164">
        <f t="shared" si="71"/>
        <v>0</v>
      </c>
      <c r="Q311" s="164">
        <v>0</v>
      </c>
      <c r="R311" s="164">
        <f t="shared" si="72"/>
        <v>0</v>
      </c>
      <c r="S311" s="164">
        <v>0</v>
      </c>
      <c r="T311" s="165">
        <f t="shared" si="73"/>
        <v>0</v>
      </c>
      <c r="U311" s="29"/>
      <c r="V311" s="29"/>
      <c r="W311" s="29"/>
      <c r="X311" s="29"/>
      <c r="Y311" s="29"/>
      <c r="Z311" s="29"/>
      <c r="AA311" s="29"/>
      <c r="AB311" s="29"/>
      <c r="AC311" s="29"/>
      <c r="AD311" s="29"/>
      <c r="AE311" s="29"/>
      <c r="AR311" s="166" t="s">
        <v>123</v>
      </c>
      <c r="AT311" s="166" t="s">
        <v>119</v>
      </c>
      <c r="AU311" s="166" t="s">
        <v>76</v>
      </c>
      <c r="AY311" s="14" t="s">
        <v>116</v>
      </c>
      <c r="BE311" s="167">
        <f t="shared" si="74"/>
        <v>0</v>
      </c>
      <c r="BF311" s="167">
        <f t="shared" si="75"/>
        <v>0</v>
      </c>
      <c r="BG311" s="167">
        <f t="shared" si="76"/>
        <v>0</v>
      </c>
      <c r="BH311" s="167">
        <f t="shared" si="77"/>
        <v>0</v>
      </c>
      <c r="BI311" s="167">
        <f t="shared" si="78"/>
        <v>0</v>
      </c>
      <c r="BJ311" s="14" t="s">
        <v>124</v>
      </c>
      <c r="BK311" s="168">
        <f t="shared" si="79"/>
        <v>0</v>
      </c>
      <c r="BL311" s="14" t="s">
        <v>123</v>
      </c>
      <c r="BM311" s="166" t="s">
        <v>733</v>
      </c>
    </row>
    <row r="312" spans="1:65" s="2" customFormat="1" ht="16.5" customHeight="1">
      <c r="A312" s="29"/>
      <c r="B312" s="154"/>
      <c r="C312" s="155" t="s">
        <v>734</v>
      </c>
      <c r="D312" s="155" t="s">
        <v>119</v>
      </c>
      <c r="E312" s="156" t="s">
        <v>735</v>
      </c>
      <c r="F312" s="157" t="s">
        <v>736</v>
      </c>
      <c r="G312" s="158" t="s">
        <v>175</v>
      </c>
      <c r="H312" s="159">
        <v>10</v>
      </c>
      <c r="I312" s="160"/>
      <c r="J312" s="159">
        <f t="shared" si="70"/>
        <v>0</v>
      </c>
      <c r="K312" s="161"/>
      <c r="L312" s="30"/>
      <c r="M312" s="162" t="s">
        <v>1</v>
      </c>
      <c r="N312" s="163" t="s">
        <v>37</v>
      </c>
      <c r="O312" s="55"/>
      <c r="P312" s="164">
        <f t="shared" si="71"/>
        <v>0</v>
      </c>
      <c r="Q312" s="164">
        <v>0</v>
      </c>
      <c r="R312" s="164">
        <f t="shared" si="72"/>
        <v>0</v>
      </c>
      <c r="S312" s="164">
        <v>0</v>
      </c>
      <c r="T312" s="165">
        <f t="shared" si="73"/>
        <v>0</v>
      </c>
      <c r="U312" s="29"/>
      <c r="V312" s="29"/>
      <c r="W312" s="29"/>
      <c r="X312" s="29"/>
      <c r="Y312" s="29"/>
      <c r="Z312" s="29"/>
      <c r="AA312" s="29"/>
      <c r="AB312" s="29"/>
      <c r="AC312" s="29"/>
      <c r="AD312" s="29"/>
      <c r="AE312" s="29"/>
      <c r="AR312" s="166" t="s">
        <v>123</v>
      </c>
      <c r="AT312" s="166" t="s">
        <v>119</v>
      </c>
      <c r="AU312" s="166" t="s">
        <v>76</v>
      </c>
      <c r="AY312" s="14" t="s">
        <v>116</v>
      </c>
      <c r="BE312" s="167">
        <f t="shared" si="74"/>
        <v>0</v>
      </c>
      <c r="BF312" s="167">
        <f t="shared" si="75"/>
        <v>0</v>
      </c>
      <c r="BG312" s="167">
        <f t="shared" si="76"/>
        <v>0</v>
      </c>
      <c r="BH312" s="167">
        <f t="shared" si="77"/>
        <v>0</v>
      </c>
      <c r="BI312" s="167">
        <f t="shared" si="78"/>
        <v>0</v>
      </c>
      <c r="BJ312" s="14" t="s">
        <v>124</v>
      </c>
      <c r="BK312" s="168">
        <f t="shared" si="79"/>
        <v>0</v>
      </c>
      <c r="BL312" s="14" t="s">
        <v>123</v>
      </c>
      <c r="BM312" s="166" t="s">
        <v>737</v>
      </c>
    </row>
    <row r="313" spans="1:65" s="2" customFormat="1" ht="16.5" customHeight="1">
      <c r="A313" s="29"/>
      <c r="B313" s="154"/>
      <c r="C313" s="155" t="s">
        <v>441</v>
      </c>
      <c r="D313" s="155" t="s">
        <v>119</v>
      </c>
      <c r="E313" s="156" t="s">
        <v>738</v>
      </c>
      <c r="F313" s="157" t="s">
        <v>739</v>
      </c>
      <c r="G313" s="158" t="s">
        <v>183</v>
      </c>
      <c r="H313" s="159">
        <v>32</v>
      </c>
      <c r="I313" s="160"/>
      <c r="J313" s="159">
        <f t="shared" si="70"/>
        <v>0</v>
      </c>
      <c r="K313" s="161"/>
      <c r="L313" s="30"/>
      <c r="M313" s="162" t="s">
        <v>1</v>
      </c>
      <c r="N313" s="163" t="s">
        <v>37</v>
      </c>
      <c r="O313" s="55"/>
      <c r="P313" s="164">
        <f t="shared" si="71"/>
        <v>0</v>
      </c>
      <c r="Q313" s="164">
        <v>0</v>
      </c>
      <c r="R313" s="164">
        <f t="shared" si="72"/>
        <v>0</v>
      </c>
      <c r="S313" s="164">
        <v>0</v>
      </c>
      <c r="T313" s="165">
        <f t="shared" si="73"/>
        <v>0</v>
      </c>
      <c r="U313" s="29"/>
      <c r="V313" s="29"/>
      <c r="W313" s="29"/>
      <c r="X313" s="29"/>
      <c r="Y313" s="29"/>
      <c r="Z313" s="29"/>
      <c r="AA313" s="29"/>
      <c r="AB313" s="29"/>
      <c r="AC313" s="29"/>
      <c r="AD313" s="29"/>
      <c r="AE313" s="29"/>
      <c r="AR313" s="166" t="s">
        <v>123</v>
      </c>
      <c r="AT313" s="166" t="s">
        <v>119</v>
      </c>
      <c r="AU313" s="166" t="s">
        <v>76</v>
      </c>
      <c r="AY313" s="14" t="s">
        <v>116</v>
      </c>
      <c r="BE313" s="167">
        <f t="shared" si="74"/>
        <v>0</v>
      </c>
      <c r="BF313" s="167">
        <f t="shared" si="75"/>
        <v>0</v>
      </c>
      <c r="BG313" s="167">
        <f t="shared" si="76"/>
        <v>0</v>
      </c>
      <c r="BH313" s="167">
        <f t="shared" si="77"/>
        <v>0</v>
      </c>
      <c r="BI313" s="167">
        <f t="shared" si="78"/>
        <v>0</v>
      </c>
      <c r="BJ313" s="14" t="s">
        <v>124</v>
      </c>
      <c r="BK313" s="168">
        <f t="shared" si="79"/>
        <v>0</v>
      </c>
      <c r="BL313" s="14" t="s">
        <v>123</v>
      </c>
      <c r="BM313" s="166" t="s">
        <v>740</v>
      </c>
    </row>
    <row r="314" spans="1:65" s="2" customFormat="1" ht="16.5" customHeight="1">
      <c r="A314" s="29"/>
      <c r="B314" s="154"/>
      <c r="C314" s="155" t="s">
        <v>741</v>
      </c>
      <c r="D314" s="155" t="s">
        <v>119</v>
      </c>
      <c r="E314" s="156" t="s">
        <v>742</v>
      </c>
      <c r="F314" s="157" t="s">
        <v>743</v>
      </c>
      <c r="G314" s="158" t="s">
        <v>183</v>
      </c>
      <c r="H314" s="159">
        <v>48</v>
      </c>
      <c r="I314" s="160"/>
      <c r="J314" s="159">
        <f t="shared" si="70"/>
        <v>0</v>
      </c>
      <c r="K314" s="161"/>
      <c r="L314" s="30"/>
      <c r="M314" s="162" t="s">
        <v>1</v>
      </c>
      <c r="N314" s="163" t="s">
        <v>37</v>
      </c>
      <c r="O314" s="55"/>
      <c r="P314" s="164">
        <f t="shared" si="71"/>
        <v>0</v>
      </c>
      <c r="Q314" s="164">
        <v>0</v>
      </c>
      <c r="R314" s="164">
        <f t="shared" si="72"/>
        <v>0</v>
      </c>
      <c r="S314" s="164">
        <v>0</v>
      </c>
      <c r="T314" s="165">
        <f t="shared" si="73"/>
        <v>0</v>
      </c>
      <c r="U314" s="29"/>
      <c r="V314" s="29"/>
      <c r="W314" s="29"/>
      <c r="X314" s="29"/>
      <c r="Y314" s="29"/>
      <c r="Z314" s="29"/>
      <c r="AA314" s="29"/>
      <c r="AB314" s="29"/>
      <c r="AC314" s="29"/>
      <c r="AD314" s="29"/>
      <c r="AE314" s="29"/>
      <c r="AR314" s="166" t="s">
        <v>123</v>
      </c>
      <c r="AT314" s="166" t="s">
        <v>119</v>
      </c>
      <c r="AU314" s="166" t="s">
        <v>76</v>
      </c>
      <c r="AY314" s="14" t="s">
        <v>116</v>
      </c>
      <c r="BE314" s="167">
        <f t="shared" si="74"/>
        <v>0</v>
      </c>
      <c r="BF314" s="167">
        <f t="shared" si="75"/>
        <v>0</v>
      </c>
      <c r="BG314" s="167">
        <f t="shared" si="76"/>
        <v>0</v>
      </c>
      <c r="BH314" s="167">
        <f t="shared" si="77"/>
        <v>0</v>
      </c>
      <c r="BI314" s="167">
        <f t="shared" si="78"/>
        <v>0</v>
      </c>
      <c r="BJ314" s="14" t="s">
        <v>124</v>
      </c>
      <c r="BK314" s="168">
        <f t="shared" si="79"/>
        <v>0</v>
      </c>
      <c r="BL314" s="14" t="s">
        <v>123</v>
      </c>
      <c r="BM314" s="166" t="s">
        <v>744</v>
      </c>
    </row>
    <row r="315" spans="1:65" s="2" customFormat="1" ht="16.5" customHeight="1">
      <c r="A315" s="29"/>
      <c r="B315" s="154"/>
      <c r="C315" s="155" t="s">
        <v>444</v>
      </c>
      <c r="D315" s="155" t="s">
        <v>119</v>
      </c>
      <c r="E315" s="156" t="s">
        <v>745</v>
      </c>
      <c r="F315" s="157" t="s">
        <v>746</v>
      </c>
      <c r="G315" s="158" t="s">
        <v>175</v>
      </c>
      <c r="H315" s="159">
        <v>1</v>
      </c>
      <c r="I315" s="160"/>
      <c r="J315" s="159">
        <f t="shared" si="70"/>
        <v>0</v>
      </c>
      <c r="K315" s="161"/>
      <c r="L315" s="30"/>
      <c r="M315" s="162" t="s">
        <v>1</v>
      </c>
      <c r="N315" s="163" t="s">
        <v>37</v>
      </c>
      <c r="O315" s="55"/>
      <c r="P315" s="164">
        <f t="shared" si="71"/>
        <v>0</v>
      </c>
      <c r="Q315" s="164">
        <v>0</v>
      </c>
      <c r="R315" s="164">
        <f t="shared" si="72"/>
        <v>0</v>
      </c>
      <c r="S315" s="164">
        <v>0</v>
      </c>
      <c r="T315" s="165">
        <f t="shared" si="73"/>
        <v>0</v>
      </c>
      <c r="U315" s="29"/>
      <c r="V315" s="29"/>
      <c r="W315" s="29"/>
      <c r="X315" s="29"/>
      <c r="Y315" s="29"/>
      <c r="Z315" s="29"/>
      <c r="AA315" s="29"/>
      <c r="AB315" s="29"/>
      <c r="AC315" s="29"/>
      <c r="AD315" s="29"/>
      <c r="AE315" s="29"/>
      <c r="AR315" s="166" t="s">
        <v>123</v>
      </c>
      <c r="AT315" s="166" t="s">
        <v>119</v>
      </c>
      <c r="AU315" s="166" t="s">
        <v>76</v>
      </c>
      <c r="AY315" s="14" t="s">
        <v>116</v>
      </c>
      <c r="BE315" s="167">
        <f t="shared" si="74"/>
        <v>0</v>
      </c>
      <c r="BF315" s="167">
        <f t="shared" si="75"/>
        <v>0</v>
      </c>
      <c r="BG315" s="167">
        <f t="shared" si="76"/>
        <v>0</v>
      </c>
      <c r="BH315" s="167">
        <f t="shared" si="77"/>
        <v>0</v>
      </c>
      <c r="BI315" s="167">
        <f t="shared" si="78"/>
        <v>0</v>
      </c>
      <c r="BJ315" s="14" t="s">
        <v>124</v>
      </c>
      <c r="BK315" s="168">
        <f t="shared" si="79"/>
        <v>0</v>
      </c>
      <c r="BL315" s="14" t="s">
        <v>123</v>
      </c>
      <c r="BM315" s="166" t="s">
        <v>747</v>
      </c>
    </row>
    <row r="316" spans="1:65" s="2" customFormat="1" ht="16.5" customHeight="1">
      <c r="A316" s="29"/>
      <c r="B316" s="154"/>
      <c r="C316" s="155" t="s">
        <v>748</v>
      </c>
      <c r="D316" s="155" t="s">
        <v>119</v>
      </c>
      <c r="E316" s="156" t="s">
        <v>749</v>
      </c>
      <c r="F316" s="157" t="s">
        <v>750</v>
      </c>
      <c r="G316" s="158" t="s">
        <v>751</v>
      </c>
      <c r="H316" s="159">
        <v>6</v>
      </c>
      <c r="I316" s="160"/>
      <c r="J316" s="159">
        <f t="shared" si="70"/>
        <v>0</v>
      </c>
      <c r="K316" s="161"/>
      <c r="L316" s="30"/>
      <c r="M316" s="162" t="s">
        <v>1</v>
      </c>
      <c r="N316" s="163" t="s">
        <v>37</v>
      </c>
      <c r="O316" s="55"/>
      <c r="P316" s="164">
        <f t="shared" si="71"/>
        <v>0</v>
      </c>
      <c r="Q316" s="164">
        <v>0</v>
      </c>
      <c r="R316" s="164">
        <f t="shared" si="72"/>
        <v>0</v>
      </c>
      <c r="S316" s="164">
        <v>0</v>
      </c>
      <c r="T316" s="165">
        <f t="shared" si="73"/>
        <v>0</v>
      </c>
      <c r="U316" s="29"/>
      <c r="V316" s="29"/>
      <c r="W316" s="29"/>
      <c r="X316" s="29"/>
      <c r="Y316" s="29"/>
      <c r="Z316" s="29"/>
      <c r="AA316" s="29"/>
      <c r="AB316" s="29"/>
      <c r="AC316" s="29"/>
      <c r="AD316" s="29"/>
      <c r="AE316" s="29"/>
      <c r="AR316" s="166" t="s">
        <v>123</v>
      </c>
      <c r="AT316" s="166" t="s">
        <v>119</v>
      </c>
      <c r="AU316" s="166" t="s">
        <v>76</v>
      </c>
      <c r="AY316" s="14" t="s">
        <v>116</v>
      </c>
      <c r="BE316" s="167">
        <f t="shared" si="74"/>
        <v>0</v>
      </c>
      <c r="BF316" s="167">
        <f t="shared" si="75"/>
        <v>0</v>
      </c>
      <c r="BG316" s="167">
        <f t="shared" si="76"/>
        <v>0</v>
      </c>
      <c r="BH316" s="167">
        <f t="shared" si="77"/>
        <v>0</v>
      </c>
      <c r="BI316" s="167">
        <f t="shared" si="78"/>
        <v>0</v>
      </c>
      <c r="BJ316" s="14" t="s">
        <v>124</v>
      </c>
      <c r="BK316" s="168">
        <f t="shared" si="79"/>
        <v>0</v>
      </c>
      <c r="BL316" s="14" t="s">
        <v>123</v>
      </c>
      <c r="BM316" s="166" t="s">
        <v>752</v>
      </c>
    </row>
    <row r="317" spans="1:65" s="2" customFormat="1" ht="16.5" customHeight="1">
      <c r="A317" s="29"/>
      <c r="B317" s="154"/>
      <c r="C317" s="155" t="s">
        <v>448</v>
      </c>
      <c r="D317" s="155" t="s">
        <v>119</v>
      </c>
      <c r="E317" s="156" t="s">
        <v>753</v>
      </c>
      <c r="F317" s="157" t="s">
        <v>754</v>
      </c>
      <c r="G317" s="158" t="s">
        <v>751</v>
      </c>
      <c r="H317" s="159">
        <v>12</v>
      </c>
      <c r="I317" s="160"/>
      <c r="J317" s="159">
        <f t="shared" si="70"/>
        <v>0</v>
      </c>
      <c r="K317" s="161"/>
      <c r="L317" s="30"/>
      <c r="M317" s="162" t="s">
        <v>1</v>
      </c>
      <c r="N317" s="163" t="s">
        <v>37</v>
      </c>
      <c r="O317" s="55"/>
      <c r="P317" s="164">
        <f t="shared" si="71"/>
        <v>0</v>
      </c>
      <c r="Q317" s="164">
        <v>0</v>
      </c>
      <c r="R317" s="164">
        <f t="shared" si="72"/>
        <v>0</v>
      </c>
      <c r="S317" s="164">
        <v>0</v>
      </c>
      <c r="T317" s="165">
        <f t="shared" si="73"/>
        <v>0</v>
      </c>
      <c r="U317" s="29"/>
      <c r="V317" s="29"/>
      <c r="W317" s="29"/>
      <c r="X317" s="29"/>
      <c r="Y317" s="29"/>
      <c r="Z317" s="29"/>
      <c r="AA317" s="29"/>
      <c r="AB317" s="29"/>
      <c r="AC317" s="29"/>
      <c r="AD317" s="29"/>
      <c r="AE317" s="29"/>
      <c r="AR317" s="166" t="s">
        <v>123</v>
      </c>
      <c r="AT317" s="166" t="s">
        <v>119</v>
      </c>
      <c r="AU317" s="166" t="s">
        <v>76</v>
      </c>
      <c r="AY317" s="14" t="s">
        <v>116</v>
      </c>
      <c r="BE317" s="167">
        <f t="shared" si="74"/>
        <v>0</v>
      </c>
      <c r="BF317" s="167">
        <f t="shared" si="75"/>
        <v>0</v>
      </c>
      <c r="BG317" s="167">
        <f t="shared" si="76"/>
        <v>0</v>
      </c>
      <c r="BH317" s="167">
        <f t="shared" si="77"/>
        <v>0</v>
      </c>
      <c r="BI317" s="167">
        <f t="shared" si="78"/>
        <v>0</v>
      </c>
      <c r="BJ317" s="14" t="s">
        <v>124</v>
      </c>
      <c r="BK317" s="168">
        <f t="shared" si="79"/>
        <v>0</v>
      </c>
      <c r="BL317" s="14" t="s">
        <v>123</v>
      </c>
      <c r="BM317" s="166" t="s">
        <v>755</v>
      </c>
    </row>
    <row r="318" spans="1:65" s="2" customFormat="1" ht="16.5" customHeight="1">
      <c r="A318" s="29"/>
      <c r="B318" s="154"/>
      <c r="C318" s="155" t="s">
        <v>756</v>
      </c>
      <c r="D318" s="155" t="s">
        <v>119</v>
      </c>
      <c r="E318" s="156" t="s">
        <v>757</v>
      </c>
      <c r="F318" s="157" t="s">
        <v>758</v>
      </c>
      <c r="G318" s="158" t="s">
        <v>751</v>
      </c>
      <c r="H318" s="159">
        <v>6</v>
      </c>
      <c r="I318" s="160"/>
      <c r="J318" s="159">
        <f t="shared" si="70"/>
        <v>0</v>
      </c>
      <c r="K318" s="161"/>
      <c r="L318" s="30"/>
      <c r="M318" s="162" t="s">
        <v>1</v>
      </c>
      <c r="N318" s="163" t="s">
        <v>37</v>
      </c>
      <c r="O318" s="55"/>
      <c r="P318" s="164">
        <f t="shared" si="71"/>
        <v>0</v>
      </c>
      <c r="Q318" s="164">
        <v>0</v>
      </c>
      <c r="R318" s="164">
        <f t="shared" si="72"/>
        <v>0</v>
      </c>
      <c r="S318" s="164">
        <v>0</v>
      </c>
      <c r="T318" s="165">
        <f t="shared" si="73"/>
        <v>0</v>
      </c>
      <c r="U318" s="29"/>
      <c r="V318" s="29"/>
      <c r="W318" s="29"/>
      <c r="X318" s="29"/>
      <c r="Y318" s="29"/>
      <c r="Z318" s="29"/>
      <c r="AA318" s="29"/>
      <c r="AB318" s="29"/>
      <c r="AC318" s="29"/>
      <c r="AD318" s="29"/>
      <c r="AE318" s="29"/>
      <c r="AR318" s="166" t="s">
        <v>123</v>
      </c>
      <c r="AT318" s="166" t="s">
        <v>119</v>
      </c>
      <c r="AU318" s="166" t="s">
        <v>76</v>
      </c>
      <c r="AY318" s="14" t="s">
        <v>116</v>
      </c>
      <c r="BE318" s="167">
        <f t="shared" si="74"/>
        <v>0</v>
      </c>
      <c r="BF318" s="167">
        <f t="shared" si="75"/>
        <v>0</v>
      </c>
      <c r="BG318" s="167">
        <f t="shared" si="76"/>
        <v>0</v>
      </c>
      <c r="BH318" s="167">
        <f t="shared" si="77"/>
        <v>0</v>
      </c>
      <c r="BI318" s="167">
        <f t="shared" si="78"/>
        <v>0</v>
      </c>
      <c r="BJ318" s="14" t="s">
        <v>124</v>
      </c>
      <c r="BK318" s="168">
        <f t="shared" si="79"/>
        <v>0</v>
      </c>
      <c r="BL318" s="14" t="s">
        <v>123</v>
      </c>
      <c r="BM318" s="166" t="s">
        <v>759</v>
      </c>
    </row>
    <row r="319" spans="1:65" s="2" customFormat="1" ht="16.5" customHeight="1">
      <c r="A319" s="29"/>
      <c r="B319" s="154"/>
      <c r="C319" s="155" t="s">
        <v>451</v>
      </c>
      <c r="D319" s="155" t="s">
        <v>119</v>
      </c>
      <c r="E319" s="156" t="s">
        <v>760</v>
      </c>
      <c r="F319" s="157" t="s">
        <v>761</v>
      </c>
      <c r="G319" s="158" t="s">
        <v>751</v>
      </c>
      <c r="H319" s="159">
        <v>8</v>
      </c>
      <c r="I319" s="160"/>
      <c r="J319" s="159">
        <f t="shared" si="70"/>
        <v>0</v>
      </c>
      <c r="K319" s="161"/>
      <c r="L319" s="30"/>
      <c r="M319" s="162" t="s">
        <v>1</v>
      </c>
      <c r="N319" s="163" t="s">
        <v>37</v>
      </c>
      <c r="O319" s="55"/>
      <c r="P319" s="164">
        <f t="shared" si="71"/>
        <v>0</v>
      </c>
      <c r="Q319" s="164">
        <v>0</v>
      </c>
      <c r="R319" s="164">
        <f t="shared" si="72"/>
        <v>0</v>
      </c>
      <c r="S319" s="164">
        <v>0</v>
      </c>
      <c r="T319" s="165">
        <f t="shared" si="73"/>
        <v>0</v>
      </c>
      <c r="U319" s="29"/>
      <c r="V319" s="29"/>
      <c r="W319" s="29"/>
      <c r="X319" s="29"/>
      <c r="Y319" s="29"/>
      <c r="Z319" s="29"/>
      <c r="AA319" s="29"/>
      <c r="AB319" s="29"/>
      <c r="AC319" s="29"/>
      <c r="AD319" s="29"/>
      <c r="AE319" s="29"/>
      <c r="AR319" s="166" t="s">
        <v>123</v>
      </c>
      <c r="AT319" s="166" t="s">
        <v>119</v>
      </c>
      <c r="AU319" s="166" t="s">
        <v>76</v>
      </c>
      <c r="AY319" s="14" t="s">
        <v>116</v>
      </c>
      <c r="BE319" s="167">
        <f t="shared" si="74"/>
        <v>0</v>
      </c>
      <c r="BF319" s="167">
        <f t="shared" si="75"/>
        <v>0</v>
      </c>
      <c r="BG319" s="167">
        <f t="shared" si="76"/>
        <v>0</v>
      </c>
      <c r="BH319" s="167">
        <f t="shared" si="77"/>
        <v>0</v>
      </c>
      <c r="BI319" s="167">
        <f t="shared" si="78"/>
        <v>0</v>
      </c>
      <c r="BJ319" s="14" t="s">
        <v>124</v>
      </c>
      <c r="BK319" s="168">
        <f t="shared" si="79"/>
        <v>0</v>
      </c>
      <c r="BL319" s="14" t="s">
        <v>123</v>
      </c>
      <c r="BM319" s="166" t="s">
        <v>762</v>
      </c>
    </row>
    <row r="320" spans="1:65" s="2" customFormat="1" ht="16.5" customHeight="1">
      <c r="A320" s="29"/>
      <c r="B320" s="154"/>
      <c r="C320" s="155" t="s">
        <v>763</v>
      </c>
      <c r="D320" s="155" t="s">
        <v>119</v>
      </c>
      <c r="E320" s="156" t="s">
        <v>764</v>
      </c>
      <c r="F320" s="157" t="s">
        <v>765</v>
      </c>
      <c r="G320" s="158" t="s">
        <v>751</v>
      </c>
      <c r="H320" s="159">
        <v>8</v>
      </c>
      <c r="I320" s="160"/>
      <c r="J320" s="159">
        <f t="shared" si="70"/>
        <v>0</v>
      </c>
      <c r="K320" s="161"/>
      <c r="L320" s="30"/>
      <c r="M320" s="162" t="s">
        <v>1</v>
      </c>
      <c r="N320" s="163" t="s">
        <v>37</v>
      </c>
      <c r="O320" s="55"/>
      <c r="P320" s="164">
        <f t="shared" si="71"/>
        <v>0</v>
      </c>
      <c r="Q320" s="164">
        <v>0</v>
      </c>
      <c r="R320" s="164">
        <f t="shared" si="72"/>
        <v>0</v>
      </c>
      <c r="S320" s="164">
        <v>0</v>
      </c>
      <c r="T320" s="165">
        <f t="shared" si="73"/>
        <v>0</v>
      </c>
      <c r="U320" s="29"/>
      <c r="V320" s="29"/>
      <c r="W320" s="29"/>
      <c r="X320" s="29"/>
      <c r="Y320" s="29"/>
      <c r="Z320" s="29"/>
      <c r="AA320" s="29"/>
      <c r="AB320" s="29"/>
      <c r="AC320" s="29"/>
      <c r="AD320" s="29"/>
      <c r="AE320" s="29"/>
      <c r="AR320" s="166" t="s">
        <v>123</v>
      </c>
      <c r="AT320" s="166" t="s">
        <v>119</v>
      </c>
      <c r="AU320" s="166" t="s">
        <v>76</v>
      </c>
      <c r="AY320" s="14" t="s">
        <v>116</v>
      </c>
      <c r="BE320" s="167">
        <f t="shared" si="74"/>
        <v>0</v>
      </c>
      <c r="BF320" s="167">
        <f t="shared" si="75"/>
        <v>0</v>
      </c>
      <c r="BG320" s="167">
        <f t="shared" si="76"/>
        <v>0</v>
      </c>
      <c r="BH320" s="167">
        <f t="shared" si="77"/>
        <v>0</v>
      </c>
      <c r="BI320" s="167">
        <f t="shared" si="78"/>
        <v>0</v>
      </c>
      <c r="BJ320" s="14" t="s">
        <v>124</v>
      </c>
      <c r="BK320" s="168">
        <f t="shared" si="79"/>
        <v>0</v>
      </c>
      <c r="BL320" s="14" t="s">
        <v>123</v>
      </c>
      <c r="BM320" s="166" t="s">
        <v>766</v>
      </c>
    </row>
    <row r="321" spans="1:65" s="2" customFormat="1" ht="16.5" customHeight="1">
      <c r="A321" s="29"/>
      <c r="B321" s="154"/>
      <c r="C321" s="155" t="s">
        <v>455</v>
      </c>
      <c r="D321" s="155" t="s">
        <v>119</v>
      </c>
      <c r="E321" s="156" t="s">
        <v>767</v>
      </c>
      <c r="F321" s="157" t="s">
        <v>768</v>
      </c>
      <c r="G321" s="158" t="s">
        <v>751</v>
      </c>
      <c r="H321" s="159">
        <v>16</v>
      </c>
      <c r="I321" s="160"/>
      <c r="J321" s="159">
        <f t="shared" si="70"/>
        <v>0</v>
      </c>
      <c r="K321" s="161"/>
      <c r="L321" s="30"/>
      <c r="M321" s="162" t="s">
        <v>1</v>
      </c>
      <c r="N321" s="163" t="s">
        <v>37</v>
      </c>
      <c r="O321" s="55"/>
      <c r="P321" s="164">
        <f t="shared" si="71"/>
        <v>0</v>
      </c>
      <c r="Q321" s="164">
        <v>0</v>
      </c>
      <c r="R321" s="164">
        <f t="shared" si="72"/>
        <v>0</v>
      </c>
      <c r="S321" s="164">
        <v>0</v>
      </c>
      <c r="T321" s="165">
        <f t="shared" si="73"/>
        <v>0</v>
      </c>
      <c r="U321" s="29"/>
      <c r="V321" s="29"/>
      <c r="W321" s="29"/>
      <c r="X321" s="29"/>
      <c r="Y321" s="29"/>
      <c r="Z321" s="29"/>
      <c r="AA321" s="29"/>
      <c r="AB321" s="29"/>
      <c r="AC321" s="29"/>
      <c r="AD321" s="29"/>
      <c r="AE321" s="29"/>
      <c r="AR321" s="166" t="s">
        <v>123</v>
      </c>
      <c r="AT321" s="166" t="s">
        <v>119</v>
      </c>
      <c r="AU321" s="166" t="s">
        <v>76</v>
      </c>
      <c r="AY321" s="14" t="s">
        <v>116</v>
      </c>
      <c r="BE321" s="167">
        <f t="shared" si="74"/>
        <v>0</v>
      </c>
      <c r="BF321" s="167">
        <f t="shared" si="75"/>
        <v>0</v>
      </c>
      <c r="BG321" s="167">
        <f t="shared" si="76"/>
        <v>0</v>
      </c>
      <c r="BH321" s="167">
        <f t="shared" si="77"/>
        <v>0</v>
      </c>
      <c r="BI321" s="167">
        <f t="shared" si="78"/>
        <v>0</v>
      </c>
      <c r="BJ321" s="14" t="s">
        <v>124</v>
      </c>
      <c r="BK321" s="168">
        <f t="shared" si="79"/>
        <v>0</v>
      </c>
      <c r="BL321" s="14" t="s">
        <v>123</v>
      </c>
      <c r="BM321" s="166" t="s">
        <v>769</v>
      </c>
    </row>
    <row r="322" spans="1:65" s="2" customFormat="1" ht="16.5" customHeight="1">
      <c r="A322" s="29"/>
      <c r="B322" s="154"/>
      <c r="C322" s="155" t="s">
        <v>770</v>
      </c>
      <c r="D322" s="155" t="s">
        <v>119</v>
      </c>
      <c r="E322" s="156" t="s">
        <v>771</v>
      </c>
      <c r="F322" s="157" t="s">
        <v>772</v>
      </c>
      <c r="G322" s="158" t="s">
        <v>751</v>
      </c>
      <c r="H322" s="159">
        <v>12</v>
      </c>
      <c r="I322" s="160"/>
      <c r="J322" s="159">
        <f t="shared" si="70"/>
        <v>0</v>
      </c>
      <c r="K322" s="161"/>
      <c r="L322" s="30"/>
      <c r="M322" s="162" t="s">
        <v>1</v>
      </c>
      <c r="N322" s="163" t="s">
        <v>37</v>
      </c>
      <c r="O322" s="55"/>
      <c r="P322" s="164">
        <f t="shared" si="71"/>
        <v>0</v>
      </c>
      <c r="Q322" s="164">
        <v>0</v>
      </c>
      <c r="R322" s="164">
        <f t="shared" si="72"/>
        <v>0</v>
      </c>
      <c r="S322" s="164">
        <v>0</v>
      </c>
      <c r="T322" s="165">
        <f t="shared" si="73"/>
        <v>0</v>
      </c>
      <c r="U322" s="29"/>
      <c r="V322" s="29"/>
      <c r="W322" s="29"/>
      <c r="X322" s="29"/>
      <c r="Y322" s="29"/>
      <c r="Z322" s="29"/>
      <c r="AA322" s="29"/>
      <c r="AB322" s="29"/>
      <c r="AC322" s="29"/>
      <c r="AD322" s="29"/>
      <c r="AE322" s="29"/>
      <c r="AR322" s="166" t="s">
        <v>123</v>
      </c>
      <c r="AT322" s="166" t="s">
        <v>119</v>
      </c>
      <c r="AU322" s="166" t="s">
        <v>76</v>
      </c>
      <c r="AY322" s="14" t="s">
        <v>116</v>
      </c>
      <c r="BE322" s="167">
        <f t="shared" si="74"/>
        <v>0</v>
      </c>
      <c r="BF322" s="167">
        <f t="shared" si="75"/>
        <v>0</v>
      </c>
      <c r="BG322" s="167">
        <f t="shared" si="76"/>
        <v>0</v>
      </c>
      <c r="BH322" s="167">
        <f t="shared" si="77"/>
        <v>0</v>
      </c>
      <c r="BI322" s="167">
        <f t="shared" si="78"/>
        <v>0</v>
      </c>
      <c r="BJ322" s="14" t="s">
        <v>124</v>
      </c>
      <c r="BK322" s="168">
        <f t="shared" si="79"/>
        <v>0</v>
      </c>
      <c r="BL322" s="14" t="s">
        <v>123</v>
      </c>
      <c r="BM322" s="166" t="s">
        <v>773</v>
      </c>
    </row>
    <row r="323" spans="1:65" s="12" customFormat="1" ht="25.9" customHeight="1">
      <c r="B323" s="141"/>
      <c r="D323" s="142" t="s">
        <v>70</v>
      </c>
      <c r="E323" s="143" t="s">
        <v>774</v>
      </c>
      <c r="F323" s="143" t="s">
        <v>775</v>
      </c>
      <c r="I323" s="144"/>
      <c r="J323" s="145">
        <f>BK323</f>
        <v>0</v>
      </c>
      <c r="L323" s="141"/>
      <c r="M323" s="146"/>
      <c r="N323" s="147"/>
      <c r="O323" s="147"/>
      <c r="P323" s="148">
        <f>SUM(P324:P359)</f>
        <v>0</v>
      </c>
      <c r="Q323" s="147"/>
      <c r="R323" s="148">
        <f>SUM(R324:R359)</f>
        <v>0</v>
      </c>
      <c r="S323" s="147"/>
      <c r="T323" s="149">
        <f>SUM(T324:T359)</f>
        <v>0</v>
      </c>
      <c r="AR323" s="142" t="s">
        <v>76</v>
      </c>
      <c r="AT323" s="150" t="s">
        <v>70</v>
      </c>
      <c r="AU323" s="150" t="s">
        <v>71</v>
      </c>
      <c r="AY323" s="142" t="s">
        <v>116</v>
      </c>
      <c r="BK323" s="151">
        <f>SUM(BK324:BK359)</f>
        <v>0</v>
      </c>
    </row>
    <row r="324" spans="1:65" s="2" customFormat="1" ht="48" customHeight="1">
      <c r="A324" s="29"/>
      <c r="B324" s="154"/>
      <c r="C324" s="155" t="s">
        <v>458</v>
      </c>
      <c r="D324" s="155" t="s">
        <v>119</v>
      </c>
      <c r="E324" s="156" t="s">
        <v>776</v>
      </c>
      <c r="F324" s="157" t="s">
        <v>777</v>
      </c>
      <c r="G324" s="158" t="s">
        <v>175</v>
      </c>
      <c r="H324" s="159">
        <v>1</v>
      </c>
      <c r="I324" s="160"/>
      <c r="J324" s="159">
        <f t="shared" ref="J324:J359" si="80">ROUND(I324*H324,3)</f>
        <v>0</v>
      </c>
      <c r="K324" s="161"/>
      <c r="L324" s="30"/>
      <c r="M324" s="162" t="s">
        <v>1</v>
      </c>
      <c r="N324" s="163" t="s">
        <v>37</v>
      </c>
      <c r="O324" s="55"/>
      <c r="P324" s="164">
        <f t="shared" ref="P324:P359" si="81">O324*H324</f>
        <v>0</v>
      </c>
      <c r="Q324" s="164">
        <v>0</v>
      </c>
      <c r="R324" s="164">
        <f t="shared" ref="R324:R359" si="82">Q324*H324</f>
        <v>0</v>
      </c>
      <c r="S324" s="164">
        <v>0</v>
      </c>
      <c r="T324" s="165">
        <f t="shared" ref="T324:T359" si="83">S324*H324</f>
        <v>0</v>
      </c>
      <c r="U324" s="29"/>
      <c r="V324" s="29"/>
      <c r="W324" s="29"/>
      <c r="X324" s="29"/>
      <c r="Y324" s="29"/>
      <c r="Z324" s="29"/>
      <c r="AA324" s="29"/>
      <c r="AB324" s="29"/>
      <c r="AC324" s="29"/>
      <c r="AD324" s="29"/>
      <c r="AE324" s="29"/>
      <c r="AR324" s="166" t="s">
        <v>123</v>
      </c>
      <c r="AT324" s="166" t="s">
        <v>119</v>
      </c>
      <c r="AU324" s="166" t="s">
        <v>76</v>
      </c>
      <c r="AY324" s="14" t="s">
        <v>116</v>
      </c>
      <c r="BE324" s="167">
        <f t="shared" ref="BE324:BE359" si="84">IF(N324="základná",J324,0)</f>
        <v>0</v>
      </c>
      <c r="BF324" s="167">
        <f t="shared" ref="BF324:BF359" si="85">IF(N324="znížená",J324,0)</f>
        <v>0</v>
      </c>
      <c r="BG324" s="167">
        <f t="shared" ref="BG324:BG359" si="86">IF(N324="zákl. prenesená",J324,0)</f>
        <v>0</v>
      </c>
      <c r="BH324" s="167">
        <f t="shared" ref="BH324:BH359" si="87">IF(N324="zníž. prenesená",J324,0)</f>
        <v>0</v>
      </c>
      <c r="BI324" s="167">
        <f t="shared" ref="BI324:BI359" si="88">IF(N324="nulová",J324,0)</f>
        <v>0</v>
      </c>
      <c r="BJ324" s="14" t="s">
        <v>124</v>
      </c>
      <c r="BK324" s="168">
        <f t="shared" ref="BK324:BK359" si="89">ROUND(I324*H324,3)</f>
        <v>0</v>
      </c>
      <c r="BL324" s="14" t="s">
        <v>123</v>
      </c>
      <c r="BM324" s="166" t="s">
        <v>778</v>
      </c>
    </row>
    <row r="325" spans="1:65" s="2" customFormat="1" ht="16.5" customHeight="1">
      <c r="A325" s="29"/>
      <c r="B325" s="154"/>
      <c r="C325" s="155" t="s">
        <v>779</v>
      </c>
      <c r="D325" s="155" t="s">
        <v>119</v>
      </c>
      <c r="E325" s="156" t="s">
        <v>780</v>
      </c>
      <c r="F325" s="157" t="s">
        <v>781</v>
      </c>
      <c r="G325" s="158" t="s">
        <v>175</v>
      </c>
      <c r="H325" s="159">
        <v>2</v>
      </c>
      <c r="I325" s="160"/>
      <c r="J325" s="159">
        <f t="shared" si="80"/>
        <v>0</v>
      </c>
      <c r="K325" s="161"/>
      <c r="L325" s="30"/>
      <c r="M325" s="162" t="s">
        <v>1</v>
      </c>
      <c r="N325" s="163" t="s">
        <v>37</v>
      </c>
      <c r="O325" s="55"/>
      <c r="P325" s="164">
        <f t="shared" si="81"/>
        <v>0</v>
      </c>
      <c r="Q325" s="164">
        <v>0</v>
      </c>
      <c r="R325" s="164">
        <f t="shared" si="82"/>
        <v>0</v>
      </c>
      <c r="S325" s="164">
        <v>0</v>
      </c>
      <c r="T325" s="165">
        <f t="shared" si="83"/>
        <v>0</v>
      </c>
      <c r="U325" s="29"/>
      <c r="V325" s="29"/>
      <c r="W325" s="29"/>
      <c r="X325" s="29"/>
      <c r="Y325" s="29"/>
      <c r="Z325" s="29"/>
      <c r="AA325" s="29"/>
      <c r="AB325" s="29"/>
      <c r="AC325" s="29"/>
      <c r="AD325" s="29"/>
      <c r="AE325" s="29"/>
      <c r="AR325" s="166" t="s">
        <v>123</v>
      </c>
      <c r="AT325" s="166" t="s">
        <v>119</v>
      </c>
      <c r="AU325" s="166" t="s">
        <v>76</v>
      </c>
      <c r="AY325" s="14" t="s">
        <v>116</v>
      </c>
      <c r="BE325" s="167">
        <f t="shared" si="84"/>
        <v>0</v>
      </c>
      <c r="BF325" s="167">
        <f t="shared" si="85"/>
        <v>0</v>
      </c>
      <c r="BG325" s="167">
        <f t="shared" si="86"/>
        <v>0</v>
      </c>
      <c r="BH325" s="167">
        <f t="shared" si="87"/>
        <v>0</v>
      </c>
      <c r="BI325" s="167">
        <f t="shared" si="88"/>
        <v>0</v>
      </c>
      <c r="BJ325" s="14" t="s">
        <v>124</v>
      </c>
      <c r="BK325" s="168">
        <f t="shared" si="89"/>
        <v>0</v>
      </c>
      <c r="BL325" s="14" t="s">
        <v>123</v>
      </c>
      <c r="BM325" s="166" t="s">
        <v>782</v>
      </c>
    </row>
    <row r="326" spans="1:65" s="2" customFormat="1" ht="16.5" customHeight="1">
      <c r="A326" s="29"/>
      <c r="B326" s="154"/>
      <c r="C326" s="155" t="s">
        <v>462</v>
      </c>
      <c r="D326" s="155" t="s">
        <v>119</v>
      </c>
      <c r="E326" s="156" t="s">
        <v>783</v>
      </c>
      <c r="F326" s="157" t="s">
        <v>784</v>
      </c>
      <c r="G326" s="158" t="s">
        <v>175</v>
      </c>
      <c r="H326" s="159">
        <v>2</v>
      </c>
      <c r="I326" s="160"/>
      <c r="J326" s="159">
        <f t="shared" si="80"/>
        <v>0</v>
      </c>
      <c r="K326" s="161"/>
      <c r="L326" s="30"/>
      <c r="M326" s="162" t="s">
        <v>1</v>
      </c>
      <c r="N326" s="163" t="s">
        <v>37</v>
      </c>
      <c r="O326" s="55"/>
      <c r="P326" s="164">
        <f t="shared" si="81"/>
        <v>0</v>
      </c>
      <c r="Q326" s="164">
        <v>0</v>
      </c>
      <c r="R326" s="164">
        <f t="shared" si="82"/>
        <v>0</v>
      </c>
      <c r="S326" s="164">
        <v>0</v>
      </c>
      <c r="T326" s="165">
        <f t="shared" si="83"/>
        <v>0</v>
      </c>
      <c r="U326" s="29"/>
      <c r="V326" s="29"/>
      <c r="W326" s="29"/>
      <c r="X326" s="29"/>
      <c r="Y326" s="29"/>
      <c r="Z326" s="29"/>
      <c r="AA326" s="29"/>
      <c r="AB326" s="29"/>
      <c r="AC326" s="29"/>
      <c r="AD326" s="29"/>
      <c r="AE326" s="29"/>
      <c r="AR326" s="166" t="s">
        <v>123</v>
      </c>
      <c r="AT326" s="166" t="s">
        <v>119</v>
      </c>
      <c r="AU326" s="166" t="s">
        <v>76</v>
      </c>
      <c r="AY326" s="14" t="s">
        <v>116</v>
      </c>
      <c r="BE326" s="167">
        <f t="shared" si="84"/>
        <v>0</v>
      </c>
      <c r="BF326" s="167">
        <f t="shared" si="85"/>
        <v>0</v>
      </c>
      <c r="BG326" s="167">
        <f t="shared" si="86"/>
        <v>0</v>
      </c>
      <c r="BH326" s="167">
        <f t="shared" si="87"/>
        <v>0</v>
      </c>
      <c r="BI326" s="167">
        <f t="shared" si="88"/>
        <v>0</v>
      </c>
      <c r="BJ326" s="14" t="s">
        <v>124</v>
      </c>
      <c r="BK326" s="168">
        <f t="shared" si="89"/>
        <v>0</v>
      </c>
      <c r="BL326" s="14" t="s">
        <v>123</v>
      </c>
      <c r="BM326" s="166" t="s">
        <v>785</v>
      </c>
    </row>
    <row r="327" spans="1:65" s="2" customFormat="1" ht="16.5" customHeight="1">
      <c r="A327" s="29"/>
      <c r="B327" s="154"/>
      <c r="C327" s="155" t="s">
        <v>786</v>
      </c>
      <c r="D327" s="155" t="s">
        <v>119</v>
      </c>
      <c r="E327" s="156" t="s">
        <v>787</v>
      </c>
      <c r="F327" s="157" t="s">
        <v>788</v>
      </c>
      <c r="G327" s="158" t="s">
        <v>175</v>
      </c>
      <c r="H327" s="159">
        <v>1</v>
      </c>
      <c r="I327" s="160"/>
      <c r="J327" s="159">
        <f t="shared" si="80"/>
        <v>0</v>
      </c>
      <c r="K327" s="161"/>
      <c r="L327" s="30"/>
      <c r="M327" s="162" t="s">
        <v>1</v>
      </c>
      <c r="N327" s="163" t="s">
        <v>37</v>
      </c>
      <c r="O327" s="55"/>
      <c r="P327" s="164">
        <f t="shared" si="81"/>
        <v>0</v>
      </c>
      <c r="Q327" s="164">
        <v>0</v>
      </c>
      <c r="R327" s="164">
        <f t="shared" si="82"/>
        <v>0</v>
      </c>
      <c r="S327" s="164">
        <v>0</v>
      </c>
      <c r="T327" s="165">
        <f t="shared" si="83"/>
        <v>0</v>
      </c>
      <c r="U327" s="29"/>
      <c r="V327" s="29"/>
      <c r="W327" s="29"/>
      <c r="X327" s="29"/>
      <c r="Y327" s="29"/>
      <c r="Z327" s="29"/>
      <c r="AA327" s="29"/>
      <c r="AB327" s="29"/>
      <c r="AC327" s="29"/>
      <c r="AD327" s="29"/>
      <c r="AE327" s="29"/>
      <c r="AR327" s="166" t="s">
        <v>123</v>
      </c>
      <c r="AT327" s="166" t="s">
        <v>119</v>
      </c>
      <c r="AU327" s="166" t="s">
        <v>76</v>
      </c>
      <c r="AY327" s="14" t="s">
        <v>116</v>
      </c>
      <c r="BE327" s="167">
        <f t="shared" si="84"/>
        <v>0</v>
      </c>
      <c r="BF327" s="167">
        <f t="shared" si="85"/>
        <v>0</v>
      </c>
      <c r="BG327" s="167">
        <f t="shared" si="86"/>
        <v>0</v>
      </c>
      <c r="BH327" s="167">
        <f t="shared" si="87"/>
        <v>0</v>
      </c>
      <c r="BI327" s="167">
        <f t="shared" si="88"/>
        <v>0</v>
      </c>
      <c r="BJ327" s="14" t="s">
        <v>124</v>
      </c>
      <c r="BK327" s="168">
        <f t="shared" si="89"/>
        <v>0</v>
      </c>
      <c r="BL327" s="14" t="s">
        <v>123</v>
      </c>
      <c r="BM327" s="166" t="s">
        <v>789</v>
      </c>
    </row>
    <row r="328" spans="1:65" s="2" customFormat="1" ht="36" customHeight="1">
      <c r="A328" s="29"/>
      <c r="B328" s="154"/>
      <c r="C328" s="155" t="s">
        <v>465</v>
      </c>
      <c r="D328" s="155" t="s">
        <v>119</v>
      </c>
      <c r="E328" s="156" t="s">
        <v>790</v>
      </c>
      <c r="F328" s="157" t="s">
        <v>791</v>
      </c>
      <c r="G328" s="158" t="s">
        <v>175</v>
      </c>
      <c r="H328" s="159">
        <v>1</v>
      </c>
      <c r="I328" s="160"/>
      <c r="J328" s="159">
        <f t="shared" si="80"/>
        <v>0</v>
      </c>
      <c r="K328" s="161"/>
      <c r="L328" s="30"/>
      <c r="M328" s="162" t="s">
        <v>1</v>
      </c>
      <c r="N328" s="163" t="s">
        <v>37</v>
      </c>
      <c r="O328" s="55"/>
      <c r="P328" s="164">
        <f t="shared" si="81"/>
        <v>0</v>
      </c>
      <c r="Q328" s="164">
        <v>0</v>
      </c>
      <c r="R328" s="164">
        <f t="shared" si="82"/>
        <v>0</v>
      </c>
      <c r="S328" s="164">
        <v>0</v>
      </c>
      <c r="T328" s="165">
        <f t="shared" si="83"/>
        <v>0</v>
      </c>
      <c r="U328" s="29"/>
      <c r="V328" s="29"/>
      <c r="W328" s="29"/>
      <c r="X328" s="29"/>
      <c r="Y328" s="29"/>
      <c r="Z328" s="29"/>
      <c r="AA328" s="29"/>
      <c r="AB328" s="29"/>
      <c r="AC328" s="29"/>
      <c r="AD328" s="29"/>
      <c r="AE328" s="29"/>
      <c r="AR328" s="166" t="s">
        <v>123</v>
      </c>
      <c r="AT328" s="166" t="s">
        <v>119</v>
      </c>
      <c r="AU328" s="166" t="s">
        <v>76</v>
      </c>
      <c r="AY328" s="14" t="s">
        <v>116</v>
      </c>
      <c r="BE328" s="167">
        <f t="shared" si="84"/>
        <v>0</v>
      </c>
      <c r="BF328" s="167">
        <f t="shared" si="85"/>
        <v>0</v>
      </c>
      <c r="BG328" s="167">
        <f t="shared" si="86"/>
        <v>0</v>
      </c>
      <c r="BH328" s="167">
        <f t="shared" si="87"/>
        <v>0</v>
      </c>
      <c r="BI328" s="167">
        <f t="shared" si="88"/>
        <v>0</v>
      </c>
      <c r="BJ328" s="14" t="s">
        <v>124</v>
      </c>
      <c r="BK328" s="168">
        <f t="shared" si="89"/>
        <v>0</v>
      </c>
      <c r="BL328" s="14" t="s">
        <v>123</v>
      </c>
      <c r="BM328" s="166" t="s">
        <v>792</v>
      </c>
    </row>
    <row r="329" spans="1:65" s="2" customFormat="1" ht="16.5" customHeight="1">
      <c r="A329" s="29"/>
      <c r="B329" s="154"/>
      <c r="C329" s="155" t="s">
        <v>793</v>
      </c>
      <c r="D329" s="155" t="s">
        <v>119</v>
      </c>
      <c r="E329" s="156" t="s">
        <v>780</v>
      </c>
      <c r="F329" s="157" t="s">
        <v>781</v>
      </c>
      <c r="G329" s="158" t="s">
        <v>175</v>
      </c>
      <c r="H329" s="159">
        <v>2</v>
      </c>
      <c r="I329" s="160"/>
      <c r="J329" s="159">
        <f t="shared" si="80"/>
        <v>0</v>
      </c>
      <c r="K329" s="161"/>
      <c r="L329" s="30"/>
      <c r="M329" s="162" t="s">
        <v>1</v>
      </c>
      <c r="N329" s="163" t="s">
        <v>37</v>
      </c>
      <c r="O329" s="55"/>
      <c r="P329" s="164">
        <f t="shared" si="81"/>
        <v>0</v>
      </c>
      <c r="Q329" s="164">
        <v>0</v>
      </c>
      <c r="R329" s="164">
        <f t="shared" si="82"/>
        <v>0</v>
      </c>
      <c r="S329" s="164">
        <v>0</v>
      </c>
      <c r="T329" s="165">
        <f t="shared" si="83"/>
        <v>0</v>
      </c>
      <c r="U329" s="29"/>
      <c r="V329" s="29"/>
      <c r="W329" s="29"/>
      <c r="X329" s="29"/>
      <c r="Y329" s="29"/>
      <c r="Z329" s="29"/>
      <c r="AA329" s="29"/>
      <c r="AB329" s="29"/>
      <c r="AC329" s="29"/>
      <c r="AD329" s="29"/>
      <c r="AE329" s="29"/>
      <c r="AR329" s="166" t="s">
        <v>123</v>
      </c>
      <c r="AT329" s="166" t="s">
        <v>119</v>
      </c>
      <c r="AU329" s="166" t="s">
        <v>76</v>
      </c>
      <c r="AY329" s="14" t="s">
        <v>116</v>
      </c>
      <c r="BE329" s="167">
        <f t="shared" si="84"/>
        <v>0</v>
      </c>
      <c r="BF329" s="167">
        <f t="shared" si="85"/>
        <v>0</v>
      </c>
      <c r="BG329" s="167">
        <f t="shared" si="86"/>
        <v>0</v>
      </c>
      <c r="BH329" s="167">
        <f t="shared" si="87"/>
        <v>0</v>
      </c>
      <c r="BI329" s="167">
        <f t="shared" si="88"/>
        <v>0</v>
      </c>
      <c r="BJ329" s="14" t="s">
        <v>124</v>
      </c>
      <c r="BK329" s="168">
        <f t="shared" si="89"/>
        <v>0</v>
      </c>
      <c r="BL329" s="14" t="s">
        <v>123</v>
      </c>
      <c r="BM329" s="166" t="s">
        <v>794</v>
      </c>
    </row>
    <row r="330" spans="1:65" s="2" customFormat="1" ht="16.5" customHeight="1">
      <c r="A330" s="29"/>
      <c r="B330" s="154"/>
      <c r="C330" s="155" t="s">
        <v>469</v>
      </c>
      <c r="D330" s="155" t="s">
        <v>119</v>
      </c>
      <c r="E330" s="156" t="s">
        <v>783</v>
      </c>
      <c r="F330" s="157" t="s">
        <v>784</v>
      </c>
      <c r="G330" s="158" t="s">
        <v>175</v>
      </c>
      <c r="H330" s="159">
        <v>2</v>
      </c>
      <c r="I330" s="160"/>
      <c r="J330" s="159">
        <f t="shared" si="80"/>
        <v>0</v>
      </c>
      <c r="K330" s="161"/>
      <c r="L330" s="30"/>
      <c r="M330" s="162" t="s">
        <v>1</v>
      </c>
      <c r="N330" s="163" t="s">
        <v>37</v>
      </c>
      <c r="O330" s="55"/>
      <c r="P330" s="164">
        <f t="shared" si="81"/>
        <v>0</v>
      </c>
      <c r="Q330" s="164">
        <v>0</v>
      </c>
      <c r="R330" s="164">
        <f t="shared" si="82"/>
        <v>0</v>
      </c>
      <c r="S330" s="164">
        <v>0</v>
      </c>
      <c r="T330" s="165">
        <f t="shared" si="83"/>
        <v>0</v>
      </c>
      <c r="U330" s="29"/>
      <c r="V330" s="29"/>
      <c r="W330" s="29"/>
      <c r="X330" s="29"/>
      <c r="Y330" s="29"/>
      <c r="Z330" s="29"/>
      <c r="AA330" s="29"/>
      <c r="AB330" s="29"/>
      <c r="AC330" s="29"/>
      <c r="AD330" s="29"/>
      <c r="AE330" s="29"/>
      <c r="AR330" s="166" t="s">
        <v>123</v>
      </c>
      <c r="AT330" s="166" t="s">
        <v>119</v>
      </c>
      <c r="AU330" s="166" t="s">
        <v>76</v>
      </c>
      <c r="AY330" s="14" t="s">
        <v>116</v>
      </c>
      <c r="BE330" s="167">
        <f t="shared" si="84"/>
        <v>0</v>
      </c>
      <c r="BF330" s="167">
        <f t="shared" si="85"/>
        <v>0</v>
      </c>
      <c r="BG330" s="167">
        <f t="shared" si="86"/>
        <v>0</v>
      </c>
      <c r="BH330" s="167">
        <f t="shared" si="87"/>
        <v>0</v>
      </c>
      <c r="BI330" s="167">
        <f t="shared" si="88"/>
        <v>0</v>
      </c>
      <c r="BJ330" s="14" t="s">
        <v>124</v>
      </c>
      <c r="BK330" s="168">
        <f t="shared" si="89"/>
        <v>0</v>
      </c>
      <c r="BL330" s="14" t="s">
        <v>123</v>
      </c>
      <c r="BM330" s="166" t="s">
        <v>795</v>
      </c>
    </row>
    <row r="331" spans="1:65" s="2" customFormat="1" ht="16.5" customHeight="1">
      <c r="A331" s="29"/>
      <c r="B331" s="154"/>
      <c r="C331" s="155" t="s">
        <v>796</v>
      </c>
      <c r="D331" s="155" t="s">
        <v>119</v>
      </c>
      <c r="E331" s="156" t="s">
        <v>787</v>
      </c>
      <c r="F331" s="157" t="s">
        <v>788</v>
      </c>
      <c r="G331" s="158" t="s">
        <v>175</v>
      </c>
      <c r="H331" s="159">
        <v>1</v>
      </c>
      <c r="I331" s="160"/>
      <c r="J331" s="159">
        <f t="shared" si="80"/>
        <v>0</v>
      </c>
      <c r="K331" s="161"/>
      <c r="L331" s="30"/>
      <c r="M331" s="162" t="s">
        <v>1</v>
      </c>
      <c r="N331" s="163" t="s">
        <v>37</v>
      </c>
      <c r="O331" s="55"/>
      <c r="P331" s="164">
        <f t="shared" si="81"/>
        <v>0</v>
      </c>
      <c r="Q331" s="164">
        <v>0</v>
      </c>
      <c r="R331" s="164">
        <f t="shared" si="82"/>
        <v>0</v>
      </c>
      <c r="S331" s="164">
        <v>0</v>
      </c>
      <c r="T331" s="165">
        <f t="shared" si="83"/>
        <v>0</v>
      </c>
      <c r="U331" s="29"/>
      <c r="V331" s="29"/>
      <c r="W331" s="29"/>
      <c r="X331" s="29"/>
      <c r="Y331" s="29"/>
      <c r="Z331" s="29"/>
      <c r="AA331" s="29"/>
      <c r="AB331" s="29"/>
      <c r="AC331" s="29"/>
      <c r="AD331" s="29"/>
      <c r="AE331" s="29"/>
      <c r="AR331" s="166" t="s">
        <v>123</v>
      </c>
      <c r="AT331" s="166" t="s">
        <v>119</v>
      </c>
      <c r="AU331" s="166" t="s">
        <v>76</v>
      </c>
      <c r="AY331" s="14" t="s">
        <v>116</v>
      </c>
      <c r="BE331" s="167">
        <f t="shared" si="84"/>
        <v>0</v>
      </c>
      <c r="BF331" s="167">
        <f t="shared" si="85"/>
        <v>0</v>
      </c>
      <c r="BG331" s="167">
        <f t="shared" si="86"/>
        <v>0</v>
      </c>
      <c r="BH331" s="167">
        <f t="shared" si="87"/>
        <v>0</v>
      </c>
      <c r="BI331" s="167">
        <f t="shared" si="88"/>
        <v>0</v>
      </c>
      <c r="BJ331" s="14" t="s">
        <v>124</v>
      </c>
      <c r="BK331" s="168">
        <f t="shared" si="89"/>
        <v>0</v>
      </c>
      <c r="BL331" s="14" t="s">
        <v>123</v>
      </c>
      <c r="BM331" s="166" t="s">
        <v>797</v>
      </c>
    </row>
    <row r="332" spans="1:65" s="2" customFormat="1" ht="36" customHeight="1">
      <c r="A332" s="29"/>
      <c r="B332" s="154"/>
      <c r="C332" s="155" t="s">
        <v>472</v>
      </c>
      <c r="D332" s="155" t="s">
        <v>119</v>
      </c>
      <c r="E332" s="156" t="s">
        <v>798</v>
      </c>
      <c r="F332" s="157" t="s">
        <v>799</v>
      </c>
      <c r="G332" s="158" t="s">
        <v>175</v>
      </c>
      <c r="H332" s="159">
        <v>1</v>
      </c>
      <c r="I332" s="160"/>
      <c r="J332" s="159">
        <f t="shared" si="80"/>
        <v>0</v>
      </c>
      <c r="K332" s="161"/>
      <c r="L332" s="30"/>
      <c r="M332" s="162" t="s">
        <v>1</v>
      </c>
      <c r="N332" s="163" t="s">
        <v>37</v>
      </c>
      <c r="O332" s="55"/>
      <c r="P332" s="164">
        <f t="shared" si="81"/>
        <v>0</v>
      </c>
      <c r="Q332" s="164">
        <v>0</v>
      </c>
      <c r="R332" s="164">
        <f t="shared" si="82"/>
        <v>0</v>
      </c>
      <c r="S332" s="164">
        <v>0</v>
      </c>
      <c r="T332" s="165">
        <f t="shared" si="83"/>
        <v>0</v>
      </c>
      <c r="U332" s="29"/>
      <c r="V332" s="29"/>
      <c r="W332" s="29"/>
      <c r="X332" s="29"/>
      <c r="Y332" s="29"/>
      <c r="Z332" s="29"/>
      <c r="AA332" s="29"/>
      <c r="AB332" s="29"/>
      <c r="AC332" s="29"/>
      <c r="AD332" s="29"/>
      <c r="AE332" s="29"/>
      <c r="AR332" s="166" t="s">
        <v>123</v>
      </c>
      <c r="AT332" s="166" t="s">
        <v>119</v>
      </c>
      <c r="AU332" s="166" t="s">
        <v>76</v>
      </c>
      <c r="AY332" s="14" t="s">
        <v>116</v>
      </c>
      <c r="BE332" s="167">
        <f t="shared" si="84"/>
        <v>0</v>
      </c>
      <c r="BF332" s="167">
        <f t="shared" si="85"/>
        <v>0</v>
      </c>
      <c r="BG332" s="167">
        <f t="shared" si="86"/>
        <v>0</v>
      </c>
      <c r="BH332" s="167">
        <f t="shared" si="87"/>
        <v>0</v>
      </c>
      <c r="BI332" s="167">
        <f t="shared" si="88"/>
        <v>0</v>
      </c>
      <c r="BJ332" s="14" t="s">
        <v>124</v>
      </c>
      <c r="BK332" s="168">
        <f t="shared" si="89"/>
        <v>0</v>
      </c>
      <c r="BL332" s="14" t="s">
        <v>123</v>
      </c>
      <c r="BM332" s="166" t="s">
        <v>800</v>
      </c>
    </row>
    <row r="333" spans="1:65" s="2" customFormat="1" ht="16.5" customHeight="1">
      <c r="A333" s="29"/>
      <c r="B333" s="154"/>
      <c r="C333" s="155" t="s">
        <v>801</v>
      </c>
      <c r="D333" s="155" t="s">
        <v>119</v>
      </c>
      <c r="E333" s="156" t="s">
        <v>780</v>
      </c>
      <c r="F333" s="157" t="s">
        <v>781</v>
      </c>
      <c r="G333" s="158" t="s">
        <v>175</v>
      </c>
      <c r="H333" s="159">
        <v>2</v>
      </c>
      <c r="I333" s="160"/>
      <c r="J333" s="159">
        <f t="shared" si="80"/>
        <v>0</v>
      </c>
      <c r="K333" s="161"/>
      <c r="L333" s="30"/>
      <c r="M333" s="162" t="s">
        <v>1</v>
      </c>
      <c r="N333" s="163" t="s">
        <v>37</v>
      </c>
      <c r="O333" s="55"/>
      <c r="P333" s="164">
        <f t="shared" si="81"/>
        <v>0</v>
      </c>
      <c r="Q333" s="164">
        <v>0</v>
      </c>
      <c r="R333" s="164">
        <f t="shared" si="82"/>
        <v>0</v>
      </c>
      <c r="S333" s="164">
        <v>0</v>
      </c>
      <c r="T333" s="165">
        <f t="shared" si="83"/>
        <v>0</v>
      </c>
      <c r="U333" s="29"/>
      <c r="V333" s="29"/>
      <c r="W333" s="29"/>
      <c r="X333" s="29"/>
      <c r="Y333" s="29"/>
      <c r="Z333" s="29"/>
      <c r="AA333" s="29"/>
      <c r="AB333" s="29"/>
      <c r="AC333" s="29"/>
      <c r="AD333" s="29"/>
      <c r="AE333" s="29"/>
      <c r="AR333" s="166" t="s">
        <v>123</v>
      </c>
      <c r="AT333" s="166" t="s">
        <v>119</v>
      </c>
      <c r="AU333" s="166" t="s">
        <v>76</v>
      </c>
      <c r="AY333" s="14" t="s">
        <v>116</v>
      </c>
      <c r="BE333" s="167">
        <f t="shared" si="84"/>
        <v>0</v>
      </c>
      <c r="BF333" s="167">
        <f t="shared" si="85"/>
        <v>0</v>
      </c>
      <c r="BG333" s="167">
        <f t="shared" si="86"/>
        <v>0</v>
      </c>
      <c r="BH333" s="167">
        <f t="shared" si="87"/>
        <v>0</v>
      </c>
      <c r="BI333" s="167">
        <f t="shared" si="88"/>
        <v>0</v>
      </c>
      <c r="BJ333" s="14" t="s">
        <v>124</v>
      </c>
      <c r="BK333" s="168">
        <f t="shared" si="89"/>
        <v>0</v>
      </c>
      <c r="BL333" s="14" t="s">
        <v>123</v>
      </c>
      <c r="BM333" s="166" t="s">
        <v>802</v>
      </c>
    </row>
    <row r="334" spans="1:65" s="2" customFormat="1" ht="16.5" customHeight="1">
      <c r="A334" s="29"/>
      <c r="B334" s="154"/>
      <c r="C334" s="155" t="s">
        <v>476</v>
      </c>
      <c r="D334" s="155" t="s">
        <v>119</v>
      </c>
      <c r="E334" s="156" t="s">
        <v>783</v>
      </c>
      <c r="F334" s="157" t="s">
        <v>784</v>
      </c>
      <c r="G334" s="158" t="s">
        <v>175</v>
      </c>
      <c r="H334" s="159">
        <v>2</v>
      </c>
      <c r="I334" s="160"/>
      <c r="J334" s="159">
        <f t="shared" si="80"/>
        <v>0</v>
      </c>
      <c r="K334" s="161"/>
      <c r="L334" s="30"/>
      <c r="M334" s="162" t="s">
        <v>1</v>
      </c>
      <c r="N334" s="163" t="s">
        <v>37</v>
      </c>
      <c r="O334" s="55"/>
      <c r="P334" s="164">
        <f t="shared" si="81"/>
        <v>0</v>
      </c>
      <c r="Q334" s="164">
        <v>0</v>
      </c>
      <c r="R334" s="164">
        <f t="shared" si="82"/>
        <v>0</v>
      </c>
      <c r="S334" s="164">
        <v>0</v>
      </c>
      <c r="T334" s="165">
        <f t="shared" si="83"/>
        <v>0</v>
      </c>
      <c r="U334" s="29"/>
      <c r="V334" s="29"/>
      <c r="W334" s="29"/>
      <c r="X334" s="29"/>
      <c r="Y334" s="29"/>
      <c r="Z334" s="29"/>
      <c r="AA334" s="29"/>
      <c r="AB334" s="29"/>
      <c r="AC334" s="29"/>
      <c r="AD334" s="29"/>
      <c r="AE334" s="29"/>
      <c r="AR334" s="166" t="s">
        <v>123</v>
      </c>
      <c r="AT334" s="166" t="s">
        <v>119</v>
      </c>
      <c r="AU334" s="166" t="s">
        <v>76</v>
      </c>
      <c r="AY334" s="14" t="s">
        <v>116</v>
      </c>
      <c r="BE334" s="167">
        <f t="shared" si="84"/>
        <v>0</v>
      </c>
      <c r="BF334" s="167">
        <f t="shared" si="85"/>
        <v>0</v>
      </c>
      <c r="BG334" s="167">
        <f t="shared" si="86"/>
        <v>0</v>
      </c>
      <c r="BH334" s="167">
        <f t="shared" si="87"/>
        <v>0</v>
      </c>
      <c r="BI334" s="167">
        <f t="shared" si="88"/>
        <v>0</v>
      </c>
      <c r="BJ334" s="14" t="s">
        <v>124</v>
      </c>
      <c r="BK334" s="168">
        <f t="shared" si="89"/>
        <v>0</v>
      </c>
      <c r="BL334" s="14" t="s">
        <v>123</v>
      </c>
      <c r="BM334" s="166" t="s">
        <v>803</v>
      </c>
    </row>
    <row r="335" spans="1:65" s="2" customFormat="1" ht="16.5" customHeight="1">
      <c r="A335" s="29"/>
      <c r="B335" s="154"/>
      <c r="C335" s="155" t="s">
        <v>804</v>
      </c>
      <c r="D335" s="155" t="s">
        <v>119</v>
      </c>
      <c r="E335" s="156" t="s">
        <v>787</v>
      </c>
      <c r="F335" s="157" t="s">
        <v>788</v>
      </c>
      <c r="G335" s="158" t="s">
        <v>175</v>
      </c>
      <c r="H335" s="159">
        <v>1</v>
      </c>
      <c r="I335" s="160"/>
      <c r="J335" s="159">
        <f t="shared" si="80"/>
        <v>0</v>
      </c>
      <c r="K335" s="161"/>
      <c r="L335" s="30"/>
      <c r="M335" s="162" t="s">
        <v>1</v>
      </c>
      <c r="N335" s="163" t="s">
        <v>37</v>
      </c>
      <c r="O335" s="55"/>
      <c r="P335" s="164">
        <f t="shared" si="81"/>
        <v>0</v>
      </c>
      <c r="Q335" s="164">
        <v>0</v>
      </c>
      <c r="R335" s="164">
        <f t="shared" si="82"/>
        <v>0</v>
      </c>
      <c r="S335" s="164">
        <v>0</v>
      </c>
      <c r="T335" s="165">
        <f t="shared" si="83"/>
        <v>0</v>
      </c>
      <c r="U335" s="29"/>
      <c r="V335" s="29"/>
      <c r="W335" s="29"/>
      <c r="X335" s="29"/>
      <c r="Y335" s="29"/>
      <c r="Z335" s="29"/>
      <c r="AA335" s="29"/>
      <c r="AB335" s="29"/>
      <c r="AC335" s="29"/>
      <c r="AD335" s="29"/>
      <c r="AE335" s="29"/>
      <c r="AR335" s="166" t="s">
        <v>123</v>
      </c>
      <c r="AT335" s="166" t="s">
        <v>119</v>
      </c>
      <c r="AU335" s="166" t="s">
        <v>76</v>
      </c>
      <c r="AY335" s="14" t="s">
        <v>116</v>
      </c>
      <c r="BE335" s="167">
        <f t="shared" si="84"/>
        <v>0</v>
      </c>
      <c r="BF335" s="167">
        <f t="shared" si="85"/>
        <v>0</v>
      </c>
      <c r="BG335" s="167">
        <f t="shared" si="86"/>
        <v>0</v>
      </c>
      <c r="BH335" s="167">
        <f t="shared" si="87"/>
        <v>0</v>
      </c>
      <c r="BI335" s="167">
        <f t="shared" si="88"/>
        <v>0</v>
      </c>
      <c r="BJ335" s="14" t="s">
        <v>124</v>
      </c>
      <c r="BK335" s="168">
        <f t="shared" si="89"/>
        <v>0</v>
      </c>
      <c r="BL335" s="14" t="s">
        <v>123</v>
      </c>
      <c r="BM335" s="166" t="s">
        <v>805</v>
      </c>
    </row>
    <row r="336" spans="1:65" s="2" customFormat="1" ht="36" customHeight="1">
      <c r="A336" s="29"/>
      <c r="B336" s="154"/>
      <c r="C336" s="155" t="s">
        <v>479</v>
      </c>
      <c r="D336" s="155" t="s">
        <v>119</v>
      </c>
      <c r="E336" s="156" t="s">
        <v>806</v>
      </c>
      <c r="F336" s="157" t="s">
        <v>799</v>
      </c>
      <c r="G336" s="158" t="s">
        <v>175</v>
      </c>
      <c r="H336" s="159">
        <v>1</v>
      </c>
      <c r="I336" s="160"/>
      <c r="J336" s="159">
        <f t="shared" si="80"/>
        <v>0</v>
      </c>
      <c r="K336" s="161"/>
      <c r="L336" s="30"/>
      <c r="M336" s="162" t="s">
        <v>1</v>
      </c>
      <c r="N336" s="163" t="s">
        <v>37</v>
      </c>
      <c r="O336" s="55"/>
      <c r="P336" s="164">
        <f t="shared" si="81"/>
        <v>0</v>
      </c>
      <c r="Q336" s="164">
        <v>0</v>
      </c>
      <c r="R336" s="164">
        <f t="shared" si="82"/>
        <v>0</v>
      </c>
      <c r="S336" s="164">
        <v>0</v>
      </c>
      <c r="T336" s="165">
        <f t="shared" si="83"/>
        <v>0</v>
      </c>
      <c r="U336" s="29"/>
      <c r="V336" s="29"/>
      <c r="W336" s="29"/>
      <c r="X336" s="29"/>
      <c r="Y336" s="29"/>
      <c r="Z336" s="29"/>
      <c r="AA336" s="29"/>
      <c r="AB336" s="29"/>
      <c r="AC336" s="29"/>
      <c r="AD336" s="29"/>
      <c r="AE336" s="29"/>
      <c r="AR336" s="166" t="s">
        <v>123</v>
      </c>
      <c r="AT336" s="166" t="s">
        <v>119</v>
      </c>
      <c r="AU336" s="166" t="s">
        <v>76</v>
      </c>
      <c r="AY336" s="14" t="s">
        <v>116</v>
      </c>
      <c r="BE336" s="167">
        <f t="shared" si="84"/>
        <v>0</v>
      </c>
      <c r="BF336" s="167">
        <f t="shared" si="85"/>
        <v>0</v>
      </c>
      <c r="BG336" s="167">
        <f t="shared" si="86"/>
        <v>0</v>
      </c>
      <c r="BH336" s="167">
        <f t="shared" si="87"/>
        <v>0</v>
      </c>
      <c r="BI336" s="167">
        <f t="shared" si="88"/>
        <v>0</v>
      </c>
      <c r="BJ336" s="14" t="s">
        <v>124</v>
      </c>
      <c r="BK336" s="168">
        <f t="shared" si="89"/>
        <v>0</v>
      </c>
      <c r="BL336" s="14" t="s">
        <v>123</v>
      </c>
      <c r="BM336" s="166" t="s">
        <v>807</v>
      </c>
    </row>
    <row r="337" spans="1:65" s="2" customFormat="1" ht="16.5" customHeight="1">
      <c r="A337" s="29"/>
      <c r="B337" s="154"/>
      <c r="C337" s="155" t="s">
        <v>808</v>
      </c>
      <c r="D337" s="155" t="s">
        <v>119</v>
      </c>
      <c r="E337" s="156" t="s">
        <v>780</v>
      </c>
      <c r="F337" s="157" t="s">
        <v>781</v>
      </c>
      <c r="G337" s="158" t="s">
        <v>175</v>
      </c>
      <c r="H337" s="159">
        <v>2</v>
      </c>
      <c r="I337" s="160"/>
      <c r="J337" s="159">
        <f t="shared" si="80"/>
        <v>0</v>
      </c>
      <c r="K337" s="161"/>
      <c r="L337" s="30"/>
      <c r="M337" s="162" t="s">
        <v>1</v>
      </c>
      <c r="N337" s="163" t="s">
        <v>37</v>
      </c>
      <c r="O337" s="55"/>
      <c r="P337" s="164">
        <f t="shared" si="81"/>
        <v>0</v>
      </c>
      <c r="Q337" s="164">
        <v>0</v>
      </c>
      <c r="R337" s="164">
        <f t="shared" si="82"/>
        <v>0</v>
      </c>
      <c r="S337" s="164">
        <v>0</v>
      </c>
      <c r="T337" s="165">
        <f t="shared" si="83"/>
        <v>0</v>
      </c>
      <c r="U337" s="29"/>
      <c r="V337" s="29"/>
      <c r="W337" s="29"/>
      <c r="X337" s="29"/>
      <c r="Y337" s="29"/>
      <c r="Z337" s="29"/>
      <c r="AA337" s="29"/>
      <c r="AB337" s="29"/>
      <c r="AC337" s="29"/>
      <c r="AD337" s="29"/>
      <c r="AE337" s="29"/>
      <c r="AR337" s="166" t="s">
        <v>123</v>
      </c>
      <c r="AT337" s="166" t="s">
        <v>119</v>
      </c>
      <c r="AU337" s="166" t="s">
        <v>76</v>
      </c>
      <c r="AY337" s="14" t="s">
        <v>116</v>
      </c>
      <c r="BE337" s="167">
        <f t="shared" si="84"/>
        <v>0</v>
      </c>
      <c r="BF337" s="167">
        <f t="shared" si="85"/>
        <v>0</v>
      </c>
      <c r="BG337" s="167">
        <f t="shared" si="86"/>
        <v>0</v>
      </c>
      <c r="BH337" s="167">
        <f t="shared" si="87"/>
        <v>0</v>
      </c>
      <c r="BI337" s="167">
        <f t="shared" si="88"/>
        <v>0</v>
      </c>
      <c r="BJ337" s="14" t="s">
        <v>124</v>
      </c>
      <c r="BK337" s="168">
        <f t="shared" si="89"/>
        <v>0</v>
      </c>
      <c r="BL337" s="14" t="s">
        <v>123</v>
      </c>
      <c r="BM337" s="166" t="s">
        <v>809</v>
      </c>
    </row>
    <row r="338" spans="1:65" s="2" customFormat="1" ht="16.5" customHeight="1">
      <c r="A338" s="29"/>
      <c r="B338" s="154"/>
      <c r="C338" s="155" t="s">
        <v>483</v>
      </c>
      <c r="D338" s="155" t="s">
        <v>119</v>
      </c>
      <c r="E338" s="156" t="s">
        <v>783</v>
      </c>
      <c r="F338" s="157" t="s">
        <v>784</v>
      </c>
      <c r="G338" s="158" t="s">
        <v>175</v>
      </c>
      <c r="H338" s="159">
        <v>2</v>
      </c>
      <c r="I338" s="160"/>
      <c r="J338" s="159">
        <f t="shared" si="80"/>
        <v>0</v>
      </c>
      <c r="K338" s="161"/>
      <c r="L338" s="30"/>
      <c r="M338" s="162" t="s">
        <v>1</v>
      </c>
      <c r="N338" s="163" t="s">
        <v>37</v>
      </c>
      <c r="O338" s="55"/>
      <c r="P338" s="164">
        <f t="shared" si="81"/>
        <v>0</v>
      </c>
      <c r="Q338" s="164">
        <v>0</v>
      </c>
      <c r="R338" s="164">
        <f t="shared" si="82"/>
        <v>0</v>
      </c>
      <c r="S338" s="164">
        <v>0</v>
      </c>
      <c r="T338" s="165">
        <f t="shared" si="83"/>
        <v>0</v>
      </c>
      <c r="U338" s="29"/>
      <c r="V338" s="29"/>
      <c r="W338" s="29"/>
      <c r="X338" s="29"/>
      <c r="Y338" s="29"/>
      <c r="Z338" s="29"/>
      <c r="AA338" s="29"/>
      <c r="AB338" s="29"/>
      <c r="AC338" s="29"/>
      <c r="AD338" s="29"/>
      <c r="AE338" s="29"/>
      <c r="AR338" s="166" t="s">
        <v>123</v>
      </c>
      <c r="AT338" s="166" t="s">
        <v>119</v>
      </c>
      <c r="AU338" s="166" t="s">
        <v>76</v>
      </c>
      <c r="AY338" s="14" t="s">
        <v>116</v>
      </c>
      <c r="BE338" s="167">
        <f t="shared" si="84"/>
        <v>0</v>
      </c>
      <c r="BF338" s="167">
        <f t="shared" si="85"/>
        <v>0</v>
      </c>
      <c r="BG338" s="167">
        <f t="shared" si="86"/>
        <v>0</v>
      </c>
      <c r="BH338" s="167">
        <f t="shared" si="87"/>
        <v>0</v>
      </c>
      <c r="BI338" s="167">
        <f t="shared" si="88"/>
        <v>0</v>
      </c>
      <c r="BJ338" s="14" t="s">
        <v>124</v>
      </c>
      <c r="BK338" s="168">
        <f t="shared" si="89"/>
        <v>0</v>
      </c>
      <c r="BL338" s="14" t="s">
        <v>123</v>
      </c>
      <c r="BM338" s="166" t="s">
        <v>810</v>
      </c>
    </row>
    <row r="339" spans="1:65" s="2" customFormat="1" ht="16.5" customHeight="1">
      <c r="A339" s="29"/>
      <c r="B339" s="154"/>
      <c r="C339" s="155" t="s">
        <v>811</v>
      </c>
      <c r="D339" s="155" t="s">
        <v>119</v>
      </c>
      <c r="E339" s="156" t="s">
        <v>787</v>
      </c>
      <c r="F339" s="157" t="s">
        <v>788</v>
      </c>
      <c r="G339" s="158" t="s">
        <v>175</v>
      </c>
      <c r="H339" s="159">
        <v>1</v>
      </c>
      <c r="I339" s="160"/>
      <c r="J339" s="159">
        <f t="shared" si="80"/>
        <v>0</v>
      </c>
      <c r="K339" s="161"/>
      <c r="L339" s="30"/>
      <c r="M339" s="162" t="s">
        <v>1</v>
      </c>
      <c r="N339" s="163" t="s">
        <v>37</v>
      </c>
      <c r="O339" s="55"/>
      <c r="P339" s="164">
        <f t="shared" si="81"/>
        <v>0</v>
      </c>
      <c r="Q339" s="164">
        <v>0</v>
      </c>
      <c r="R339" s="164">
        <f t="shared" si="82"/>
        <v>0</v>
      </c>
      <c r="S339" s="164">
        <v>0</v>
      </c>
      <c r="T339" s="165">
        <f t="shared" si="83"/>
        <v>0</v>
      </c>
      <c r="U339" s="29"/>
      <c r="V339" s="29"/>
      <c r="W339" s="29"/>
      <c r="X339" s="29"/>
      <c r="Y339" s="29"/>
      <c r="Z339" s="29"/>
      <c r="AA339" s="29"/>
      <c r="AB339" s="29"/>
      <c r="AC339" s="29"/>
      <c r="AD339" s="29"/>
      <c r="AE339" s="29"/>
      <c r="AR339" s="166" t="s">
        <v>123</v>
      </c>
      <c r="AT339" s="166" t="s">
        <v>119</v>
      </c>
      <c r="AU339" s="166" t="s">
        <v>76</v>
      </c>
      <c r="AY339" s="14" t="s">
        <v>116</v>
      </c>
      <c r="BE339" s="167">
        <f t="shared" si="84"/>
        <v>0</v>
      </c>
      <c r="BF339" s="167">
        <f t="shared" si="85"/>
        <v>0</v>
      </c>
      <c r="BG339" s="167">
        <f t="shared" si="86"/>
        <v>0</v>
      </c>
      <c r="BH339" s="167">
        <f t="shared" si="87"/>
        <v>0</v>
      </c>
      <c r="BI339" s="167">
        <f t="shared" si="88"/>
        <v>0</v>
      </c>
      <c r="BJ339" s="14" t="s">
        <v>124</v>
      </c>
      <c r="BK339" s="168">
        <f t="shared" si="89"/>
        <v>0</v>
      </c>
      <c r="BL339" s="14" t="s">
        <v>123</v>
      </c>
      <c r="BM339" s="166" t="s">
        <v>812</v>
      </c>
    </row>
    <row r="340" spans="1:65" s="2" customFormat="1" ht="16.5" customHeight="1">
      <c r="A340" s="29"/>
      <c r="B340" s="154"/>
      <c r="C340" s="155" t="s">
        <v>486</v>
      </c>
      <c r="D340" s="155" t="s">
        <v>119</v>
      </c>
      <c r="E340" s="156" t="s">
        <v>813</v>
      </c>
      <c r="F340" s="157" t="s">
        <v>814</v>
      </c>
      <c r="G340" s="158" t="s">
        <v>175</v>
      </c>
      <c r="H340" s="159">
        <v>1</v>
      </c>
      <c r="I340" s="160"/>
      <c r="J340" s="159">
        <f t="shared" si="80"/>
        <v>0</v>
      </c>
      <c r="K340" s="161"/>
      <c r="L340" s="30"/>
      <c r="M340" s="162" t="s">
        <v>1</v>
      </c>
      <c r="N340" s="163" t="s">
        <v>37</v>
      </c>
      <c r="O340" s="55"/>
      <c r="P340" s="164">
        <f t="shared" si="81"/>
        <v>0</v>
      </c>
      <c r="Q340" s="164">
        <v>0</v>
      </c>
      <c r="R340" s="164">
        <f t="shared" si="82"/>
        <v>0</v>
      </c>
      <c r="S340" s="164">
        <v>0</v>
      </c>
      <c r="T340" s="165">
        <f t="shared" si="83"/>
        <v>0</v>
      </c>
      <c r="U340" s="29"/>
      <c r="V340" s="29"/>
      <c r="W340" s="29"/>
      <c r="X340" s="29"/>
      <c r="Y340" s="29"/>
      <c r="Z340" s="29"/>
      <c r="AA340" s="29"/>
      <c r="AB340" s="29"/>
      <c r="AC340" s="29"/>
      <c r="AD340" s="29"/>
      <c r="AE340" s="29"/>
      <c r="AR340" s="166" t="s">
        <v>123</v>
      </c>
      <c r="AT340" s="166" t="s">
        <v>119</v>
      </c>
      <c r="AU340" s="166" t="s">
        <v>76</v>
      </c>
      <c r="AY340" s="14" t="s">
        <v>116</v>
      </c>
      <c r="BE340" s="167">
        <f t="shared" si="84"/>
        <v>0</v>
      </c>
      <c r="BF340" s="167">
        <f t="shared" si="85"/>
        <v>0</v>
      </c>
      <c r="BG340" s="167">
        <f t="shared" si="86"/>
        <v>0</v>
      </c>
      <c r="BH340" s="167">
        <f t="shared" si="87"/>
        <v>0</v>
      </c>
      <c r="BI340" s="167">
        <f t="shared" si="88"/>
        <v>0</v>
      </c>
      <c r="BJ340" s="14" t="s">
        <v>124</v>
      </c>
      <c r="BK340" s="168">
        <f t="shared" si="89"/>
        <v>0</v>
      </c>
      <c r="BL340" s="14" t="s">
        <v>123</v>
      </c>
      <c r="BM340" s="166" t="s">
        <v>815</v>
      </c>
    </row>
    <row r="341" spans="1:65" s="2" customFormat="1" ht="16.5" customHeight="1">
      <c r="A341" s="29"/>
      <c r="B341" s="154"/>
      <c r="C341" s="155" t="s">
        <v>816</v>
      </c>
      <c r="D341" s="155" t="s">
        <v>119</v>
      </c>
      <c r="E341" s="156" t="s">
        <v>817</v>
      </c>
      <c r="F341" s="157" t="s">
        <v>818</v>
      </c>
      <c r="G341" s="158" t="s">
        <v>175</v>
      </c>
      <c r="H341" s="159">
        <v>3</v>
      </c>
      <c r="I341" s="160"/>
      <c r="J341" s="159">
        <f t="shared" si="80"/>
        <v>0</v>
      </c>
      <c r="K341" s="161"/>
      <c r="L341" s="30"/>
      <c r="M341" s="162" t="s">
        <v>1</v>
      </c>
      <c r="N341" s="163" t="s">
        <v>37</v>
      </c>
      <c r="O341" s="55"/>
      <c r="P341" s="164">
        <f t="shared" si="81"/>
        <v>0</v>
      </c>
      <c r="Q341" s="164">
        <v>0</v>
      </c>
      <c r="R341" s="164">
        <f t="shared" si="82"/>
        <v>0</v>
      </c>
      <c r="S341" s="164">
        <v>0</v>
      </c>
      <c r="T341" s="165">
        <f t="shared" si="83"/>
        <v>0</v>
      </c>
      <c r="U341" s="29"/>
      <c r="V341" s="29"/>
      <c r="W341" s="29"/>
      <c r="X341" s="29"/>
      <c r="Y341" s="29"/>
      <c r="Z341" s="29"/>
      <c r="AA341" s="29"/>
      <c r="AB341" s="29"/>
      <c r="AC341" s="29"/>
      <c r="AD341" s="29"/>
      <c r="AE341" s="29"/>
      <c r="AR341" s="166" t="s">
        <v>123</v>
      </c>
      <c r="AT341" s="166" t="s">
        <v>119</v>
      </c>
      <c r="AU341" s="166" t="s">
        <v>76</v>
      </c>
      <c r="AY341" s="14" t="s">
        <v>116</v>
      </c>
      <c r="BE341" s="167">
        <f t="shared" si="84"/>
        <v>0</v>
      </c>
      <c r="BF341" s="167">
        <f t="shared" si="85"/>
        <v>0</v>
      </c>
      <c r="BG341" s="167">
        <f t="shared" si="86"/>
        <v>0</v>
      </c>
      <c r="BH341" s="167">
        <f t="shared" si="87"/>
        <v>0</v>
      </c>
      <c r="BI341" s="167">
        <f t="shared" si="88"/>
        <v>0</v>
      </c>
      <c r="BJ341" s="14" t="s">
        <v>124</v>
      </c>
      <c r="BK341" s="168">
        <f t="shared" si="89"/>
        <v>0</v>
      </c>
      <c r="BL341" s="14" t="s">
        <v>123</v>
      </c>
      <c r="BM341" s="166" t="s">
        <v>819</v>
      </c>
    </row>
    <row r="342" spans="1:65" s="2" customFormat="1" ht="16.5" customHeight="1">
      <c r="A342" s="29"/>
      <c r="B342" s="154"/>
      <c r="C342" s="155" t="s">
        <v>489</v>
      </c>
      <c r="D342" s="155" t="s">
        <v>119</v>
      </c>
      <c r="E342" s="156" t="s">
        <v>820</v>
      </c>
      <c r="F342" s="157" t="s">
        <v>821</v>
      </c>
      <c r="G342" s="158" t="s">
        <v>175</v>
      </c>
      <c r="H342" s="159">
        <v>2</v>
      </c>
      <c r="I342" s="160"/>
      <c r="J342" s="159">
        <f t="shared" si="80"/>
        <v>0</v>
      </c>
      <c r="K342" s="161"/>
      <c r="L342" s="30"/>
      <c r="M342" s="162" t="s">
        <v>1</v>
      </c>
      <c r="N342" s="163" t="s">
        <v>37</v>
      </c>
      <c r="O342" s="55"/>
      <c r="P342" s="164">
        <f t="shared" si="81"/>
        <v>0</v>
      </c>
      <c r="Q342" s="164">
        <v>0</v>
      </c>
      <c r="R342" s="164">
        <f t="shared" si="82"/>
        <v>0</v>
      </c>
      <c r="S342" s="164">
        <v>0</v>
      </c>
      <c r="T342" s="165">
        <f t="shared" si="83"/>
        <v>0</v>
      </c>
      <c r="U342" s="29"/>
      <c r="V342" s="29"/>
      <c r="W342" s="29"/>
      <c r="X342" s="29"/>
      <c r="Y342" s="29"/>
      <c r="Z342" s="29"/>
      <c r="AA342" s="29"/>
      <c r="AB342" s="29"/>
      <c r="AC342" s="29"/>
      <c r="AD342" s="29"/>
      <c r="AE342" s="29"/>
      <c r="AR342" s="166" t="s">
        <v>123</v>
      </c>
      <c r="AT342" s="166" t="s">
        <v>119</v>
      </c>
      <c r="AU342" s="166" t="s">
        <v>76</v>
      </c>
      <c r="AY342" s="14" t="s">
        <v>116</v>
      </c>
      <c r="BE342" s="167">
        <f t="shared" si="84"/>
        <v>0</v>
      </c>
      <c r="BF342" s="167">
        <f t="shared" si="85"/>
        <v>0</v>
      </c>
      <c r="BG342" s="167">
        <f t="shared" si="86"/>
        <v>0</v>
      </c>
      <c r="BH342" s="167">
        <f t="shared" si="87"/>
        <v>0</v>
      </c>
      <c r="BI342" s="167">
        <f t="shared" si="88"/>
        <v>0</v>
      </c>
      <c r="BJ342" s="14" t="s">
        <v>124</v>
      </c>
      <c r="BK342" s="168">
        <f t="shared" si="89"/>
        <v>0</v>
      </c>
      <c r="BL342" s="14" t="s">
        <v>123</v>
      </c>
      <c r="BM342" s="166" t="s">
        <v>822</v>
      </c>
    </row>
    <row r="343" spans="1:65" s="2" customFormat="1" ht="16.5" customHeight="1">
      <c r="A343" s="29"/>
      <c r="B343" s="154"/>
      <c r="C343" s="155" t="s">
        <v>823</v>
      </c>
      <c r="D343" s="155" t="s">
        <v>119</v>
      </c>
      <c r="E343" s="156" t="s">
        <v>824</v>
      </c>
      <c r="F343" s="157" t="s">
        <v>825</v>
      </c>
      <c r="G343" s="158" t="s">
        <v>175</v>
      </c>
      <c r="H343" s="159">
        <v>16</v>
      </c>
      <c r="I343" s="160"/>
      <c r="J343" s="159">
        <f t="shared" si="80"/>
        <v>0</v>
      </c>
      <c r="K343" s="161"/>
      <c r="L343" s="30"/>
      <c r="M343" s="162" t="s">
        <v>1</v>
      </c>
      <c r="N343" s="163" t="s">
        <v>37</v>
      </c>
      <c r="O343" s="55"/>
      <c r="P343" s="164">
        <f t="shared" si="81"/>
        <v>0</v>
      </c>
      <c r="Q343" s="164">
        <v>0</v>
      </c>
      <c r="R343" s="164">
        <f t="shared" si="82"/>
        <v>0</v>
      </c>
      <c r="S343" s="164">
        <v>0</v>
      </c>
      <c r="T343" s="165">
        <f t="shared" si="83"/>
        <v>0</v>
      </c>
      <c r="U343" s="29"/>
      <c r="V343" s="29"/>
      <c r="W343" s="29"/>
      <c r="X343" s="29"/>
      <c r="Y343" s="29"/>
      <c r="Z343" s="29"/>
      <c r="AA343" s="29"/>
      <c r="AB343" s="29"/>
      <c r="AC343" s="29"/>
      <c r="AD343" s="29"/>
      <c r="AE343" s="29"/>
      <c r="AR343" s="166" t="s">
        <v>123</v>
      </c>
      <c r="AT343" s="166" t="s">
        <v>119</v>
      </c>
      <c r="AU343" s="166" t="s">
        <v>76</v>
      </c>
      <c r="AY343" s="14" t="s">
        <v>116</v>
      </c>
      <c r="BE343" s="167">
        <f t="shared" si="84"/>
        <v>0</v>
      </c>
      <c r="BF343" s="167">
        <f t="shared" si="85"/>
        <v>0</v>
      </c>
      <c r="BG343" s="167">
        <f t="shared" si="86"/>
        <v>0</v>
      </c>
      <c r="BH343" s="167">
        <f t="shared" si="87"/>
        <v>0</v>
      </c>
      <c r="BI343" s="167">
        <f t="shared" si="88"/>
        <v>0</v>
      </c>
      <c r="BJ343" s="14" t="s">
        <v>124</v>
      </c>
      <c r="BK343" s="168">
        <f t="shared" si="89"/>
        <v>0</v>
      </c>
      <c r="BL343" s="14" t="s">
        <v>123</v>
      </c>
      <c r="BM343" s="166" t="s">
        <v>826</v>
      </c>
    </row>
    <row r="344" spans="1:65" s="2" customFormat="1" ht="16.5" customHeight="1">
      <c r="A344" s="29"/>
      <c r="B344" s="154"/>
      <c r="C344" s="155" t="s">
        <v>492</v>
      </c>
      <c r="D344" s="155" t="s">
        <v>119</v>
      </c>
      <c r="E344" s="156" t="s">
        <v>827</v>
      </c>
      <c r="F344" s="157" t="s">
        <v>828</v>
      </c>
      <c r="G344" s="158" t="s">
        <v>175</v>
      </c>
      <c r="H344" s="159">
        <v>6</v>
      </c>
      <c r="I344" s="160"/>
      <c r="J344" s="159">
        <f t="shared" si="80"/>
        <v>0</v>
      </c>
      <c r="K344" s="161"/>
      <c r="L344" s="30"/>
      <c r="M344" s="162" t="s">
        <v>1</v>
      </c>
      <c r="N344" s="163" t="s">
        <v>37</v>
      </c>
      <c r="O344" s="55"/>
      <c r="P344" s="164">
        <f t="shared" si="81"/>
        <v>0</v>
      </c>
      <c r="Q344" s="164">
        <v>0</v>
      </c>
      <c r="R344" s="164">
        <f t="shared" si="82"/>
        <v>0</v>
      </c>
      <c r="S344" s="164">
        <v>0</v>
      </c>
      <c r="T344" s="165">
        <f t="shared" si="83"/>
        <v>0</v>
      </c>
      <c r="U344" s="29"/>
      <c r="V344" s="29"/>
      <c r="W344" s="29"/>
      <c r="X344" s="29"/>
      <c r="Y344" s="29"/>
      <c r="Z344" s="29"/>
      <c r="AA344" s="29"/>
      <c r="AB344" s="29"/>
      <c r="AC344" s="29"/>
      <c r="AD344" s="29"/>
      <c r="AE344" s="29"/>
      <c r="AR344" s="166" t="s">
        <v>123</v>
      </c>
      <c r="AT344" s="166" t="s">
        <v>119</v>
      </c>
      <c r="AU344" s="166" t="s">
        <v>76</v>
      </c>
      <c r="AY344" s="14" t="s">
        <v>116</v>
      </c>
      <c r="BE344" s="167">
        <f t="shared" si="84"/>
        <v>0</v>
      </c>
      <c r="BF344" s="167">
        <f t="shared" si="85"/>
        <v>0</v>
      </c>
      <c r="BG344" s="167">
        <f t="shared" si="86"/>
        <v>0</v>
      </c>
      <c r="BH344" s="167">
        <f t="shared" si="87"/>
        <v>0</v>
      </c>
      <c r="BI344" s="167">
        <f t="shared" si="88"/>
        <v>0</v>
      </c>
      <c r="BJ344" s="14" t="s">
        <v>124</v>
      </c>
      <c r="BK344" s="168">
        <f t="shared" si="89"/>
        <v>0</v>
      </c>
      <c r="BL344" s="14" t="s">
        <v>123</v>
      </c>
      <c r="BM344" s="166" t="s">
        <v>829</v>
      </c>
    </row>
    <row r="345" spans="1:65" s="2" customFormat="1" ht="16.5" customHeight="1">
      <c r="A345" s="29"/>
      <c r="B345" s="154"/>
      <c r="C345" s="155" t="s">
        <v>830</v>
      </c>
      <c r="D345" s="155" t="s">
        <v>119</v>
      </c>
      <c r="E345" s="156" t="s">
        <v>831</v>
      </c>
      <c r="F345" s="157" t="s">
        <v>832</v>
      </c>
      <c r="G345" s="158" t="s">
        <v>175</v>
      </c>
      <c r="H345" s="159">
        <v>2</v>
      </c>
      <c r="I345" s="160"/>
      <c r="J345" s="159">
        <f t="shared" si="80"/>
        <v>0</v>
      </c>
      <c r="K345" s="161"/>
      <c r="L345" s="30"/>
      <c r="M345" s="162" t="s">
        <v>1</v>
      </c>
      <c r="N345" s="163" t="s">
        <v>37</v>
      </c>
      <c r="O345" s="55"/>
      <c r="P345" s="164">
        <f t="shared" si="81"/>
        <v>0</v>
      </c>
      <c r="Q345" s="164">
        <v>0</v>
      </c>
      <c r="R345" s="164">
        <f t="shared" si="82"/>
        <v>0</v>
      </c>
      <c r="S345" s="164">
        <v>0</v>
      </c>
      <c r="T345" s="165">
        <f t="shared" si="83"/>
        <v>0</v>
      </c>
      <c r="U345" s="29"/>
      <c r="V345" s="29"/>
      <c r="W345" s="29"/>
      <c r="X345" s="29"/>
      <c r="Y345" s="29"/>
      <c r="Z345" s="29"/>
      <c r="AA345" s="29"/>
      <c r="AB345" s="29"/>
      <c r="AC345" s="29"/>
      <c r="AD345" s="29"/>
      <c r="AE345" s="29"/>
      <c r="AR345" s="166" t="s">
        <v>123</v>
      </c>
      <c r="AT345" s="166" t="s">
        <v>119</v>
      </c>
      <c r="AU345" s="166" t="s">
        <v>76</v>
      </c>
      <c r="AY345" s="14" t="s">
        <v>116</v>
      </c>
      <c r="BE345" s="167">
        <f t="shared" si="84"/>
        <v>0</v>
      </c>
      <c r="BF345" s="167">
        <f t="shared" si="85"/>
        <v>0</v>
      </c>
      <c r="BG345" s="167">
        <f t="shared" si="86"/>
        <v>0</v>
      </c>
      <c r="BH345" s="167">
        <f t="shared" si="87"/>
        <v>0</v>
      </c>
      <c r="BI345" s="167">
        <f t="shared" si="88"/>
        <v>0</v>
      </c>
      <c r="BJ345" s="14" t="s">
        <v>124</v>
      </c>
      <c r="BK345" s="168">
        <f t="shared" si="89"/>
        <v>0</v>
      </c>
      <c r="BL345" s="14" t="s">
        <v>123</v>
      </c>
      <c r="BM345" s="166" t="s">
        <v>833</v>
      </c>
    </row>
    <row r="346" spans="1:65" s="2" customFormat="1" ht="16.5" customHeight="1">
      <c r="A346" s="29"/>
      <c r="B346" s="154"/>
      <c r="C346" s="155" t="s">
        <v>496</v>
      </c>
      <c r="D346" s="155" t="s">
        <v>119</v>
      </c>
      <c r="E346" s="156" t="s">
        <v>834</v>
      </c>
      <c r="F346" s="157" t="s">
        <v>835</v>
      </c>
      <c r="G346" s="158" t="s">
        <v>175</v>
      </c>
      <c r="H346" s="159">
        <v>2</v>
      </c>
      <c r="I346" s="160"/>
      <c r="J346" s="159">
        <f t="shared" si="80"/>
        <v>0</v>
      </c>
      <c r="K346" s="161"/>
      <c r="L346" s="30"/>
      <c r="M346" s="162" t="s">
        <v>1</v>
      </c>
      <c r="N346" s="163" t="s">
        <v>37</v>
      </c>
      <c r="O346" s="55"/>
      <c r="P346" s="164">
        <f t="shared" si="81"/>
        <v>0</v>
      </c>
      <c r="Q346" s="164">
        <v>0</v>
      </c>
      <c r="R346" s="164">
        <f t="shared" si="82"/>
        <v>0</v>
      </c>
      <c r="S346" s="164">
        <v>0</v>
      </c>
      <c r="T346" s="165">
        <f t="shared" si="83"/>
        <v>0</v>
      </c>
      <c r="U346" s="29"/>
      <c r="V346" s="29"/>
      <c r="W346" s="29"/>
      <c r="X346" s="29"/>
      <c r="Y346" s="29"/>
      <c r="Z346" s="29"/>
      <c r="AA346" s="29"/>
      <c r="AB346" s="29"/>
      <c r="AC346" s="29"/>
      <c r="AD346" s="29"/>
      <c r="AE346" s="29"/>
      <c r="AR346" s="166" t="s">
        <v>123</v>
      </c>
      <c r="AT346" s="166" t="s">
        <v>119</v>
      </c>
      <c r="AU346" s="166" t="s">
        <v>76</v>
      </c>
      <c r="AY346" s="14" t="s">
        <v>116</v>
      </c>
      <c r="BE346" s="167">
        <f t="shared" si="84"/>
        <v>0</v>
      </c>
      <c r="BF346" s="167">
        <f t="shared" si="85"/>
        <v>0</v>
      </c>
      <c r="BG346" s="167">
        <f t="shared" si="86"/>
        <v>0</v>
      </c>
      <c r="BH346" s="167">
        <f t="shared" si="87"/>
        <v>0</v>
      </c>
      <c r="BI346" s="167">
        <f t="shared" si="88"/>
        <v>0</v>
      </c>
      <c r="BJ346" s="14" t="s">
        <v>124</v>
      </c>
      <c r="BK346" s="168">
        <f t="shared" si="89"/>
        <v>0</v>
      </c>
      <c r="BL346" s="14" t="s">
        <v>123</v>
      </c>
      <c r="BM346" s="166" t="s">
        <v>836</v>
      </c>
    </row>
    <row r="347" spans="1:65" s="2" customFormat="1" ht="24" customHeight="1">
      <c r="A347" s="29"/>
      <c r="B347" s="154"/>
      <c r="C347" s="155" t="s">
        <v>837</v>
      </c>
      <c r="D347" s="155" t="s">
        <v>119</v>
      </c>
      <c r="E347" s="156" t="s">
        <v>838</v>
      </c>
      <c r="F347" s="157" t="s">
        <v>839</v>
      </c>
      <c r="G347" s="158" t="s">
        <v>175</v>
      </c>
      <c r="H347" s="159">
        <v>1</v>
      </c>
      <c r="I347" s="160"/>
      <c r="J347" s="159">
        <f t="shared" si="80"/>
        <v>0</v>
      </c>
      <c r="K347" s="161"/>
      <c r="L347" s="30"/>
      <c r="M347" s="162" t="s">
        <v>1</v>
      </c>
      <c r="N347" s="163" t="s">
        <v>37</v>
      </c>
      <c r="O347" s="55"/>
      <c r="P347" s="164">
        <f t="shared" si="81"/>
        <v>0</v>
      </c>
      <c r="Q347" s="164">
        <v>0</v>
      </c>
      <c r="R347" s="164">
        <f t="shared" si="82"/>
        <v>0</v>
      </c>
      <c r="S347" s="164">
        <v>0</v>
      </c>
      <c r="T347" s="165">
        <f t="shared" si="83"/>
        <v>0</v>
      </c>
      <c r="U347" s="29"/>
      <c r="V347" s="29"/>
      <c r="W347" s="29"/>
      <c r="X347" s="29"/>
      <c r="Y347" s="29"/>
      <c r="Z347" s="29"/>
      <c r="AA347" s="29"/>
      <c r="AB347" s="29"/>
      <c r="AC347" s="29"/>
      <c r="AD347" s="29"/>
      <c r="AE347" s="29"/>
      <c r="AR347" s="166" t="s">
        <v>123</v>
      </c>
      <c r="AT347" s="166" t="s">
        <v>119</v>
      </c>
      <c r="AU347" s="166" t="s">
        <v>76</v>
      </c>
      <c r="AY347" s="14" t="s">
        <v>116</v>
      </c>
      <c r="BE347" s="167">
        <f t="shared" si="84"/>
        <v>0</v>
      </c>
      <c r="BF347" s="167">
        <f t="shared" si="85"/>
        <v>0</v>
      </c>
      <c r="BG347" s="167">
        <f t="shared" si="86"/>
        <v>0</v>
      </c>
      <c r="BH347" s="167">
        <f t="shared" si="87"/>
        <v>0</v>
      </c>
      <c r="BI347" s="167">
        <f t="shared" si="88"/>
        <v>0</v>
      </c>
      <c r="BJ347" s="14" t="s">
        <v>124</v>
      </c>
      <c r="BK347" s="168">
        <f t="shared" si="89"/>
        <v>0</v>
      </c>
      <c r="BL347" s="14" t="s">
        <v>123</v>
      </c>
      <c r="BM347" s="166" t="s">
        <v>840</v>
      </c>
    </row>
    <row r="348" spans="1:65" s="2" customFormat="1" ht="24" customHeight="1">
      <c r="A348" s="29"/>
      <c r="B348" s="154"/>
      <c r="C348" s="155" t="s">
        <v>499</v>
      </c>
      <c r="D348" s="155" t="s">
        <v>119</v>
      </c>
      <c r="E348" s="156" t="s">
        <v>841</v>
      </c>
      <c r="F348" s="157" t="s">
        <v>842</v>
      </c>
      <c r="G348" s="158" t="s">
        <v>175</v>
      </c>
      <c r="H348" s="159">
        <v>2</v>
      </c>
      <c r="I348" s="160"/>
      <c r="J348" s="159">
        <f t="shared" si="80"/>
        <v>0</v>
      </c>
      <c r="K348" s="161"/>
      <c r="L348" s="30"/>
      <c r="M348" s="162" t="s">
        <v>1</v>
      </c>
      <c r="N348" s="163" t="s">
        <v>37</v>
      </c>
      <c r="O348" s="55"/>
      <c r="P348" s="164">
        <f t="shared" si="81"/>
        <v>0</v>
      </c>
      <c r="Q348" s="164">
        <v>0</v>
      </c>
      <c r="R348" s="164">
        <f t="shared" si="82"/>
        <v>0</v>
      </c>
      <c r="S348" s="164">
        <v>0</v>
      </c>
      <c r="T348" s="165">
        <f t="shared" si="83"/>
        <v>0</v>
      </c>
      <c r="U348" s="29"/>
      <c r="V348" s="29"/>
      <c r="W348" s="29"/>
      <c r="X348" s="29"/>
      <c r="Y348" s="29"/>
      <c r="Z348" s="29"/>
      <c r="AA348" s="29"/>
      <c r="AB348" s="29"/>
      <c r="AC348" s="29"/>
      <c r="AD348" s="29"/>
      <c r="AE348" s="29"/>
      <c r="AR348" s="166" t="s">
        <v>123</v>
      </c>
      <c r="AT348" s="166" t="s">
        <v>119</v>
      </c>
      <c r="AU348" s="166" t="s">
        <v>76</v>
      </c>
      <c r="AY348" s="14" t="s">
        <v>116</v>
      </c>
      <c r="BE348" s="167">
        <f t="shared" si="84"/>
        <v>0</v>
      </c>
      <c r="BF348" s="167">
        <f t="shared" si="85"/>
        <v>0</v>
      </c>
      <c r="BG348" s="167">
        <f t="shared" si="86"/>
        <v>0</v>
      </c>
      <c r="BH348" s="167">
        <f t="shared" si="87"/>
        <v>0</v>
      </c>
      <c r="BI348" s="167">
        <f t="shared" si="88"/>
        <v>0</v>
      </c>
      <c r="BJ348" s="14" t="s">
        <v>124</v>
      </c>
      <c r="BK348" s="168">
        <f t="shared" si="89"/>
        <v>0</v>
      </c>
      <c r="BL348" s="14" t="s">
        <v>123</v>
      </c>
      <c r="BM348" s="166" t="s">
        <v>843</v>
      </c>
    </row>
    <row r="349" spans="1:65" s="2" customFormat="1" ht="24" customHeight="1">
      <c r="A349" s="29"/>
      <c r="B349" s="154"/>
      <c r="C349" s="155" t="s">
        <v>844</v>
      </c>
      <c r="D349" s="155" t="s">
        <v>119</v>
      </c>
      <c r="E349" s="156" t="s">
        <v>845</v>
      </c>
      <c r="F349" s="157" t="s">
        <v>846</v>
      </c>
      <c r="G349" s="158" t="s">
        <v>175</v>
      </c>
      <c r="H349" s="159">
        <v>5</v>
      </c>
      <c r="I349" s="160"/>
      <c r="J349" s="159">
        <f t="shared" si="80"/>
        <v>0</v>
      </c>
      <c r="K349" s="161"/>
      <c r="L349" s="30"/>
      <c r="M349" s="162" t="s">
        <v>1</v>
      </c>
      <c r="N349" s="163" t="s">
        <v>37</v>
      </c>
      <c r="O349" s="55"/>
      <c r="P349" s="164">
        <f t="shared" si="81"/>
        <v>0</v>
      </c>
      <c r="Q349" s="164">
        <v>0</v>
      </c>
      <c r="R349" s="164">
        <f t="shared" si="82"/>
        <v>0</v>
      </c>
      <c r="S349" s="164">
        <v>0</v>
      </c>
      <c r="T349" s="165">
        <f t="shared" si="83"/>
        <v>0</v>
      </c>
      <c r="U349" s="29"/>
      <c r="V349" s="29"/>
      <c r="W349" s="29"/>
      <c r="X349" s="29"/>
      <c r="Y349" s="29"/>
      <c r="Z349" s="29"/>
      <c r="AA349" s="29"/>
      <c r="AB349" s="29"/>
      <c r="AC349" s="29"/>
      <c r="AD349" s="29"/>
      <c r="AE349" s="29"/>
      <c r="AR349" s="166" t="s">
        <v>123</v>
      </c>
      <c r="AT349" s="166" t="s">
        <v>119</v>
      </c>
      <c r="AU349" s="166" t="s">
        <v>76</v>
      </c>
      <c r="AY349" s="14" t="s">
        <v>116</v>
      </c>
      <c r="BE349" s="167">
        <f t="shared" si="84"/>
        <v>0</v>
      </c>
      <c r="BF349" s="167">
        <f t="shared" si="85"/>
        <v>0</v>
      </c>
      <c r="BG349" s="167">
        <f t="shared" si="86"/>
        <v>0</v>
      </c>
      <c r="BH349" s="167">
        <f t="shared" si="87"/>
        <v>0</v>
      </c>
      <c r="BI349" s="167">
        <f t="shared" si="88"/>
        <v>0</v>
      </c>
      <c r="BJ349" s="14" t="s">
        <v>124</v>
      </c>
      <c r="BK349" s="168">
        <f t="shared" si="89"/>
        <v>0</v>
      </c>
      <c r="BL349" s="14" t="s">
        <v>123</v>
      </c>
      <c r="BM349" s="166" t="s">
        <v>847</v>
      </c>
    </row>
    <row r="350" spans="1:65" s="2" customFormat="1" ht="24" customHeight="1">
      <c r="A350" s="29"/>
      <c r="B350" s="154"/>
      <c r="C350" s="155" t="s">
        <v>503</v>
      </c>
      <c r="D350" s="155" t="s">
        <v>119</v>
      </c>
      <c r="E350" s="156" t="s">
        <v>848</v>
      </c>
      <c r="F350" s="157" t="s">
        <v>849</v>
      </c>
      <c r="G350" s="158" t="s">
        <v>850</v>
      </c>
      <c r="H350" s="159">
        <v>8</v>
      </c>
      <c r="I350" s="160"/>
      <c r="J350" s="159">
        <f t="shared" si="80"/>
        <v>0</v>
      </c>
      <c r="K350" s="161"/>
      <c r="L350" s="30"/>
      <c r="M350" s="162" t="s">
        <v>1</v>
      </c>
      <c r="N350" s="163" t="s">
        <v>37</v>
      </c>
      <c r="O350" s="55"/>
      <c r="P350" s="164">
        <f t="shared" si="81"/>
        <v>0</v>
      </c>
      <c r="Q350" s="164">
        <v>0</v>
      </c>
      <c r="R350" s="164">
        <f t="shared" si="82"/>
        <v>0</v>
      </c>
      <c r="S350" s="164">
        <v>0</v>
      </c>
      <c r="T350" s="165">
        <f t="shared" si="83"/>
        <v>0</v>
      </c>
      <c r="U350" s="29"/>
      <c r="V350" s="29"/>
      <c r="W350" s="29"/>
      <c r="X350" s="29"/>
      <c r="Y350" s="29"/>
      <c r="Z350" s="29"/>
      <c r="AA350" s="29"/>
      <c r="AB350" s="29"/>
      <c r="AC350" s="29"/>
      <c r="AD350" s="29"/>
      <c r="AE350" s="29"/>
      <c r="AR350" s="166" t="s">
        <v>123</v>
      </c>
      <c r="AT350" s="166" t="s">
        <v>119</v>
      </c>
      <c r="AU350" s="166" t="s">
        <v>76</v>
      </c>
      <c r="AY350" s="14" t="s">
        <v>116</v>
      </c>
      <c r="BE350" s="167">
        <f t="shared" si="84"/>
        <v>0</v>
      </c>
      <c r="BF350" s="167">
        <f t="shared" si="85"/>
        <v>0</v>
      </c>
      <c r="BG350" s="167">
        <f t="shared" si="86"/>
        <v>0</v>
      </c>
      <c r="BH350" s="167">
        <f t="shared" si="87"/>
        <v>0</v>
      </c>
      <c r="BI350" s="167">
        <f t="shared" si="88"/>
        <v>0</v>
      </c>
      <c r="BJ350" s="14" t="s">
        <v>124</v>
      </c>
      <c r="BK350" s="168">
        <f t="shared" si="89"/>
        <v>0</v>
      </c>
      <c r="BL350" s="14" t="s">
        <v>123</v>
      </c>
      <c r="BM350" s="166" t="s">
        <v>851</v>
      </c>
    </row>
    <row r="351" spans="1:65" s="2" customFormat="1" ht="24" customHeight="1">
      <c r="A351" s="29"/>
      <c r="B351" s="154"/>
      <c r="C351" s="155" t="s">
        <v>852</v>
      </c>
      <c r="D351" s="155" t="s">
        <v>119</v>
      </c>
      <c r="E351" s="156" t="s">
        <v>853</v>
      </c>
      <c r="F351" s="157" t="s">
        <v>854</v>
      </c>
      <c r="G351" s="158" t="s">
        <v>850</v>
      </c>
      <c r="H351" s="159">
        <v>6</v>
      </c>
      <c r="I351" s="160"/>
      <c r="J351" s="159">
        <f t="shared" si="80"/>
        <v>0</v>
      </c>
      <c r="K351" s="161"/>
      <c r="L351" s="30"/>
      <c r="M351" s="162" t="s">
        <v>1</v>
      </c>
      <c r="N351" s="163" t="s">
        <v>37</v>
      </c>
      <c r="O351" s="55"/>
      <c r="P351" s="164">
        <f t="shared" si="81"/>
        <v>0</v>
      </c>
      <c r="Q351" s="164">
        <v>0</v>
      </c>
      <c r="R351" s="164">
        <f t="shared" si="82"/>
        <v>0</v>
      </c>
      <c r="S351" s="164">
        <v>0</v>
      </c>
      <c r="T351" s="165">
        <f t="shared" si="83"/>
        <v>0</v>
      </c>
      <c r="U351" s="29"/>
      <c r="V351" s="29"/>
      <c r="W351" s="29"/>
      <c r="X351" s="29"/>
      <c r="Y351" s="29"/>
      <c r="Z351" s="29"/>
      <c r="AA351" s="29"/>
      <c r="AB351" s="29"/>
      <c r="AC351" s="29"/>
      <c r="AD351" s="29"/>
      <c r="AE351" s="29"/>
      <c r="AR351" s="166" t="s">
        <v>123</v>
      </c>
      <c r="AT351" s="166" t="s">
        <v>119</v>
      </c>
      <c r="AU351" s="166" t="s">
        <v>76</v>
      </c>
      <c r="AY351" s="14" t="s">
        <v>116</v>
      </c>
      <c r="BE351" s="167">
        <f t="shared" si="84"/>
        <v>0</v>
      </c>
      <c r="BF351" s="167">
        <f t="shared" si="85"/>
        <v>0</v>
      </c>
      <c r="BG351" s="167">
        <f t="shared" si="86"/>
        <v>0</v>
      </c>
      <c r="BH351" s="167">
        <f t="shared" si="87"/>
        <v>0</v>
      </c>
      <c r="BI351" s="167">
        <f t="shared" si="88"/>
        <v>0</v>
      </c>
      <c r="BJ351" s="14" t="s">
        <v>124</v>
      </c>
      <c r="BK351" s="168">
        <f t="shared" si="89"/>
        <v>0</v>
      </c>
      <c r="BL351" s="14" t="s">
        <v>123</v>
      </c>
      <c r="BM351" s="166" t="s">
        <v>855</v>
      </c>
    </row>
    <row r="352" spans="1:65" s="2" customFormat="1" ht="24" customHeight="1">
      <c r="A352" s="29"/>
      <c r="B352" s="154"/>
      <c r="C352" s="155" t="s">
        <v>506</v>
      </c>
      <c r="D352" s="155" t="s">
        <v>119</v>
      </c>
      <c r="E352" s="156" t="s">
        <v>856</v>
      </c>
      <c r="F352" s="157" t="s">
        <v>857</v>
      </c>
      <c r="G352" s="158" t="s">
        <v>850</v>
      </c>
      <c r="H352" s="159">
        <v>23</v>
      </c>
      <c r="I352" s="160"/>
      <c r="J352" s="159">
        <f t="shared" si="80"/>
        <v>0</v>
      </c>
      <c r="K352" s="161"/>
      <c r="L352" s="30"/>
      <c r="M352" s="162" t="s">
        <v>1</v>
      </c>
      <c r="N352" s="163" t="s">
        <v>37</v>
      </c>
      <c r="O352" s="55"/>
      <c r="P352" s="164">
        <f t="shared" si="81"/>
        <v>0</v>
      </c>
      <c r="Q352" s="164">
        <v>0</v>
      </c>
      <c r="R352" s="164">
        <f t="shared" si="82"/>
        <v>0</v>
      </c>
      <c r="S352" s="164">
        <v>0</v>
      </c>
      <c r="T352" s="165">
        <f t="shared" si="83"/>
        <v>0</v>
      </c>
      <c r="U352" s="29"/>
      <c r="V352" s="29"/>
      <c r="W352" s="29"/>
      <c r="X352" s="29"/>
      <c r="Y352" s="29"/>
      <c r="Z352" s="29"/>
      <c r="AA352" s="29"/>
      <c r="AB352" s="29"/>
      <c r="AC352" s="29"/>
      <c r="AD352" s="29"/>
      <c r="AE352" s="29"/>
      <c r="AR352" s="166" t="s">
        <v>123</v>
      </c>
      <c r="AT352" s="166" t="s">
        <v>119</v>
      </c>
      <c r="AU352" s="166" t="s">
        <v>76</v>
      </c>
      <c r="AY352" s="14" t="s">
        <v>116</v>
      </c>
      <c r="BE352" s="167">
        <f t="shared" si="84"/>
        <v>0</v>
      </c>
      <c r="BF352" s="167">
        <f t="shared" si="85"/>
        <v>0</v>
      </c>
      <c r="BG352" s="167">
        <f t="shared" si="86"/>
        <v>0</v>
      </c>
      <c r="BH352" s="167">
        <f t="shared" si="87"/>
        <v>0</v>
      </c>
      <c r="BI352" s="167">
        <f t="shared" si="88"/>
        <v>0</v>
      </c>
      <c r="BJ352" s="14" t="s">
        <v>124</v>
      </c>
      <c r="BK352" s="168">
        <f t="shared" si="89"/>
        <v>0</v>
      </c>
      <c r="BL352" s="14" t="s">
        <v>123</v>
      </c>
      <c r="BM352" s="166" t="s">
        <v>858</v>
      </c>
    </row>
    <row r="353" spans="1:65" s="2" customFormat="1" ht="24" customHeight="1">
      <c r="A353" s="29"/>
      <c r="B353" s="154"/>
      <c r="C353" s="155" t="s">
        <v>859</v>
      </c>
      <c r="D353" s="155" t="s">
        <v>119</v>
      </c>
      <c r="E353" s="156" t="s">
        <v>860</v>
      </c>
      <c r="F353" s="157" t="s">
        <v>861</v>
      </c>
      <c r="G353" s="158" t="s">
        <v>850</v>
      </c>
      <c r="H353" s="159">
        <v>2</v>
      </c>
      <c r="I353" s="160"/>
      <c r="J353" s="159">
        <f t="shared" si="80"/>
        <v>0</v>
      </c>
      <c r="K353" s="161"/>
      <c r="L353" s="30"/>
      <c r="M353" s="162" t="s">
        <v>1</v>
      </c>
      <c r="N353" s="163" t="s">
        <v>37</v>
      </c>
      <c r="O353" s="55"/>
      <c r="P353" s="164">
        <f t="shared" si="81"/>
        <v>0</v>
      </c>
      <c r="Q353" s="164">
        <v>0</v>
      </c>
      <c r="R353" s="164">
        <f t="shared" si="82"/>
        <v>0</v>
      </c>
      <c r="S353" s="164">
        <v>0</v>
      </c>
      <c r="T353" s="165">
        <f t="shared" si="83"/>
        <v>0</v>
      </c>
      <c r="U353" s="29"/>
      <c r="V353" s="29"/>
      <c r="W353" s="29"/>
      <c r="X353" s="29"/>
      <c r="Y353" s="29"/>
      <c r="Z353" s="29"/>
      <c r="AA353" s="29"/>
      <c r="AB353" s="29"/>
      <c r="AC353" s="29"/>
      <c r="AD353" s="29"/>
      <c r="AE353" s="29"/>
      <c r="AR353" s="166" t="s">
        <v>123</v>
      </c>
      <c r="AT353" s="166" t="s">
        <v>119</v>
      </c>
      <c r="AU353" s="166" t="s">
        <v>76</v>
      </c>
      <c r="AY353" s="14" t="s">
        <v>116</v>
      </c>
      <c r="BE353" s="167">
        <f t="shared" si="84"/>
        <v>0</v>
      </c>
      <c r="BF353" s="167">
        <f t="shared" si="85"/>
        <v>0</v>
      </c>
      <c r="BG353" s="167">
        <f t="shared" si="86"/>
        <v>0</v>
      </c>
      <c r="BH353" s="167">
        <f t="shared" si="87"/>
        <v>0</v>
      </c>
      <c r="BI353" s="167">
        <f t="shared" si="88"/>
        <v>0</v>
      </c>
      <c r="BJ353" s="14" t="s">
        <v>124</v>
      </c>
      <c r="BK353" s="168">
        <f t="shared" si="89"/>
        <v>0</v>
      </c>
      <c r="BL353" s="14" t="s">
        <v>123</v>
      </c>
      <c r="BM353" s="166" t="s">
        <v>862</v>
      </c>
    </row>
    <row r="354" spans="1:65" s="2" customFormat="1" ht="24" customHeight="1">
      <c r="A354" s="29"/>
      <c r="B354" s="154"/>
      <c r="C354" s="155" t="s">
        <v>510</v>
      </c>
      <c r="D354" s="155" t="s">
        <v>119</v>
      </c>
      <c r="E354" s="156" t="s">
        <v>863</v>
      </c>
      <c r="F354" s="157" t="s">
        <v>864</v>
      </c>
      <c r="G354" s="158" t="s">
        <v>850</v>
      </c>
      <c r="H354" s="159">
        <v>12</v>
      </c>
      <c r="I354" s="160"/>
      <c r="J354" s="159">
        <f t="shared" si="80"/>
        <v>0</v>
      </c>
      <c r="K354" s="161"/>
      <c r="L354" s="30"/>
      <c r="M354" s="162" t="s">
        <v>1</v>
      </c>
      <c r="N354" s="163" t="s">
        <v>37</v>
      </c>
      <c r="O354" s="55"/>
      <c r="P354" s="164">
        <f t="shared" si="81"/>
        <v>0</v>
      </c>
      <c r="Q354" s="164">
        <v>0</v>
      </c>
      <c r="R354" s="164">
        <f t="shared" si="82"/>
        <v>0</v>
      </c>
      <c r="S354" s="164">
        <v>0</v>
      </c>
      <c r="T354" s="165">
        <f t="shared" si="83"/>
        <v>0</v>
      </c>
      <c r="U354" s="29"/>
      <c r="V354" s="29"/>
      <c r="W354" s="29"/>
      <c r="X354" s="29"/>
      <c r="Y354" s="29"/>
      <c r="Z354" s="29"/>
      <c r="AA354" s="29"/>
      <c r="AB354" s="29"/>
      <c r="AC354" s="29"/>
      <c r="AD354" s="29"/>
      <c r="AE354" s="29"/>
      <c r="AR354" s="166" t="s">
        <v>123</v>
      </c>
      <c r="AT354" s="166" t="s">
        <v>119</v>
      </c>
      <c r="AU354" s="166" t="s">
        <v>76</v>
      </c>
      <c r="AY354" s="14" t="s">
        <v>116</v>
      </c>
      <c r="BE354" s="167">
        <f t="shared" si="84"/>
        <v>0</v>
      </c>
      <c r="BF354" s="167">
        <f t="shared" si="85"/>
        <v>0</v>
      </c>
      <c r="BG354" s="167">
        <f t="shared" si="86"/>
        <v>0</v>
      </c>
      <c r="BH354" s="167">
        <f t="shared" si="87"/>
        <v>0</v>
      </c>
      <c r="BI354" s="167">
        <f t="shared" si="88"/>
        <v>0</v>
      </c>
      <c r="BJ354" s="14" t="s">
        <v>124</v>
      </c>
      <c r="BK354" s="168">
        <f t="shared" si="89"/>
        <v>0</v>
      </c>
      <c r="BL354" s="14" t="s">
        <v>123</v>
      </c>
      <c r="BM354" s="166" t="s">
        <v>865</v>
      </c>
    </row>
    <row r="355" spans="1:65" s="2" customFormat="1" ht="16.5" customHeight="1">
      <c r="A355" s="29"/>
      <c r="B355" s="154"/>
      <c r="C355" s="155" t="s">
        <v>866</v>
      </c>
      <c r="D355" s="155" t="s">
        <v>119</v>
      </c>
      <c r="E355" s="156" t="s">
        <v>867</v>
      </c>
      <c r="F355" s="157" t="s">
        <v>868</v>
      </c>
      <c r="G355" s="158" t="s">
        <v>850</v>
      </c>
      <c r="H355" s="159">
        <v>0.5</v>
      </c>
      <c r="I355" s="160"/>
      <c r="J355" s="159">
        <f t="shared" si="80"/>
        <v>0</v>
      </c>
      <c r="K355" s="161"/>
      <c r="L355" s="30"/>
      <c r="M355" s="162" t="s">
        <v>1</v>
      </c>
      <c r="N355" s="163" t="s">
        <v>37</v>
      </c>
      <c r="O355" s="55"/>
      <c r="P355" s="164">
        <f t="shared" si="81"/>
        <v>0</v>
      </c>
      <c r="Q355" s="164">
        <v>0</v>
      </c>
      <c r="R355" s="164">
        <f t="shared" si="82"/>
        <v>0</v>
      </c>
      <c r="S355" s="164">
        <v>0</v>
      </c>
      <c r="T355" s="165">
        <f t="shared" si="83"/>
        <v>0</v>
      </c>
      <c r="U355" s="29"/>
      <c r="V355" s="29"/>
      <c r="W355" s="29"/>
      <c r="X355" s="29"/>
      <c r="Y355" s="29"/>
      <c r="Z355" s="29"/>
      <c r="AA355" s="29"/>
      <c r="AB355" s="29"/>
      <c r="AC355" s="29"/>
      <c r="AD355" s="29"/>
      <c r="AE355" s="29"/>
      <c r="AR355" s="166" t="s">
        <v>123</v>
      </c>
      <c r="AT355" s="166" t="s">
        <v>119</v>
      </c>
      <c r="AU355" s="166" t="s">
        <v>76</v>
      </c>
      <c r="AY355" s="14" t="s">
        <v>116</v>
      </c>
      <c r="BE355" s="167">
        <f t="shared" si="84"/>
        <v>0</v>
      </c>
      <c r="BF355" s="167">
        <f t="shared" si="85"/>
        <v>0</v>
      </c>
      <c r="BG355" s="167">
        <f t="shared" si="86"/>
        <v>0</v>
      </c>
      <c r="BH355" s="167">
        <f t="shared" si="87"/>
        <v>0</v>
      </c>
      <c r="BI355" s="167">
        <f t="shared" si="88"/>
        <v>0</v>
      </c>
      <c r="BJ355" s="14" t="s">
        <v>124</v>
      </c>
      <c r="BK355" s="168">
        <f t="shared" si="89"/>
        <v>0</v>
      </c>
      <c r="BL355" s="14" t="s">
        <v>123</v>
      </c>
      <c r="BM355" s="166" t="s">
        <v>869</v>
      </c>
    </row>
    <row r="356" spans="1:65" s="2" customFormat="1" ht="16.5" customHeight="1">
      <c r="A356" s="29"/>
      <c r="B356" s="154"/>
      <c r="C356" s="155" t="s">
        <v>513</v>
      </c>
      <c r="D356" s="155" t="s">
        <v>119</v>
      </c>
      <c r="E356" s="156" t="s">
        <v>870</v>
      </c>
      <c r="F356" s="157" t="s">
        <v>871</v>
      </c>
      <c r="G356" s="158" t="s">
        <v>850</v>
      </c>
      <c r="H356" s="159">
        <v>3</v>
      </c>
      <c r="I356" s="160"/>
      <c r="J356" s="159">
        <f t="shared" si="80"/>
        <v>0</v>
      </c>
      <c r="K356" s="161"/>
      <c r="L356" s="30"/>
      <c r="M356" s="162" t="s">
        <v>1</v>
      </c>
      <c r="N356" s="163" t="s">
        <v>37</v>
      </c>
      <c r="O356" s="55"/>
      <c r="P356" s="164">
        <f t="shared" si="81"/>
        <v>0</v>
      </c>
      <c r="Q356" s="164">
        <v>0</v>
      </c>
      <c r="R356" s="164">
        <f t="shared" si="82"/>
        <v>0</v>
      </c>
      <c r="S356" s="164">
        <v>0</v>
      </c>
      <c r="T356" s="165">
        <f t="shared" si="83"/>
        <v>0</v>
      </c>
      <c r="U356" s="29"/>
      <c r="V356" s="29"/>
      <c r="W356" s="29"/>
      <c r="X356" s="29"/>
      <c r="Y356" s="29"/>
      <c r="Z356" s="29"/>
      <c r="AA356" s="29"/>
      <c r="AB356" s="29"/>
      <c r="AC356" s="29"/>
      <c r="AD356" s="29"/>
      <c r="AE356" s="29"/>
      <c r="AR356" s="166" t="s">
        <v>123</v>
      </c>
      <c r="AT356" s="166" t="s">
        <v>119</v>
      </c>
      <c r="AU356" s="166" t="s">
        <v>76</v>
      </c>
      <c r="AY356" s="14" t="s">
        <v>116</v>
      </c>
      <c r="BE356" s="167">
        <f t="shared" si="84"/>
        <v>0</v>
      </c>
      <c r="BF356" s="167">
        <f t="shared" si="85"/>
        <v>0</v>
      </c>
      <c r="BG356" s="167">
        <f t="shared" si="86"/>
        <v>0</v>
      </c>
      <c r="BH356" s="167">
        <f t="shared" si="87"/>
        <v>0</v>
      </c>
      <c r="BI356" s="167">
        <f t="shared" si="88"/>
        <v>0</v>
      </c>
      <c r="BJ356" s="14" t="s">
        <v>124</v>
      </c>
      <c r="BK356" s="168">
        <f t="shared" si="89"/>
        <v>0</v>
      </c>
      <c r="BL356" s="14" t="s">
        <v>123</v>
      </c>
      <c r="BM356" s="166" t="s">
        <v>872</v>
      </c>
    </row>
    <row r="357" spans="1:65" s="2" customFormat="1" ht="36" customHeight="1">
      <c r="A357" s="29"/>
      <c r="B357" s="154"/>
      <c r="C357" s="155" t="s">
        <v>873</v>
      </c>
      <c r="D357" s="155" t="s">
        <v>119</v>
      </c>
      <c r="E357" s="156" t="s">
        <v>874</v>
      </c>
      <c r="F357" s="157" t="s">
        <v>875</v>
      </c>
      <c r="G357" s="158" t="s">
        <v>122</v>
      </c>
      <c r="H357" s="159">
        <v>3</v>
      </c>
      <c r="I357" s="160"/>
      <c r="J357" s="159">
        <f t="shared" si="80"/>
        <v>0</v>
      </c>
      <c r="K357" s="161"/>
      <c r="L357" s="30"/>
      <c r="M357" s="162" t="s">
        <v>1</v>
      </c>
      <c r="N357" s="163" t="s">
        <v>37</v>
      </c>
      <c r="O357" s="55"/>
      <c r="P357" s="164">
        <f t="shared" si="81"/>
        <v>0</v>
      </c>
      <c r="Q357" s="164">
        <v>0</v>
      </c>
      <c r="R357" s="164">
        <f t="shared" si="82"/>
        <v>0</v>
      </c>
      <c r="S357" s="164">
        <v>0</v>
      </c>
      <c r="T357" s="165">
        <f t="shared" si="83"/>
        <v>0</v>
      </c>
      <c r="U357" s="29"/>
      <c r="V357" s="29"/>
      <c r="W357" s="29"/>
      <c r="X357" s="29"/>
      <c r="Y357" s="29"/>
      <c r="Z357" s="29"/>
      <c r="AA357" s="29"/>
      <c r="AB357" s="29"/>
      <c r="AC357" s="29"/>
      <c r="AD357" s="29"/>
      <c r="AE357" s="29"/>
      <c r="AR357" s="166" t="s">
        <v>123</v>
      </c>
      <c r="AT357" s="166" t="s">
        <v>119</v>
      </c>
      <c r="AU357" s="166" t="s">
        <v>76</v>
      </c>
      <c r="AY357" s="14" t="s">
        <v>116</v>
      </c>
      <c r="BE357" s="167">
        <f t="shared" si="84"/>
        <v>0</v>
      </c>
      <c r="BF357" s="167">
        <f t="shared" si="85"/>
        <v>0</v>
      </c>
      <c r="BG357" s="167">
        <f t="shared" si="86"/>
        <v>0</v>
      </c>
      <c r="BH357" s="167">
        <f t="shared" si="87"/>
        <v>0</v>
      </c>
      <c r="BI357" s="167">
        <f t="shared" si="88"/>
        <v>0</v>
      </c>
      <c r="BJ357" s="14" t="s">
        <v>124</v>
      </c>
      <c r="BK357" s="168">
        <f t="shared" si="89"/>
        <v>0</v>
      </c>
      <c r="BL357" s="14" t="s">
        <v>123</v>
      </c>
      <c r="BM357" s="166" t="s">
        <v>876</v>
      </c>
    </row>
    <row r="358" spans="1:65" s="2" customFormat="1" ht="24" customHeight="1">
      <c r="A358" s="29"/>
      <c r="B358" s="154"/>
      <c r="C358" s="155" t="s">
        <v>517</v>
      </c>
      <c r="D358" s="155" t="s">
        <v>119</v>
      </c>
      <c r="E358" s="156" t="s">
        <v>877</v>
      </c>
      <c r="F358" s="157" t="s">
        <v>878</v>
      </c>
      <c r="G358" s="158" t="s">
        <v>175</v>
      </c>
      <c r="H358" s="159">
        <v>1</v>
      </c>
      <c r="I358" s="160"/>
      <c r="J358" s="159">
        <f t="shared" si="80"/>
        <v>0</v>
      </c>
      <c r="K358" s="161"/>
      <c r="L358" s="30"/>
      <c r="M358" s="162" t="s">
        <v>1</v>
      </c>
      <c r="N358" s="163" t="s">
        <v>37</v>
      </c>
      <c r="O358" s="55"/>
      <c r="P358" s="164">
        <f t="shared" si="81"/>
        <v>0</v>
      </c>
      <c r="Q358" s="164">
        <v>0</v>
      </c>
      <c r="R358" s="164">
        <f t="shared" si="82"/>
        <v>0</v>
      </c>
      <c r="S358" s="164">
        <v>0</v>
      </c>
      <c r="T358" s="165">
        <f t="shared" si="83"/>
        <v>0</v>
      </c>
      <c r="U358" s="29"/>
      <c r="V358" s="29"/>
      <c r="W358" s="29"/>
      <c r="X358" s="29"/>
      <c r="Y358" s="29"/>
      <c r="Z358" s="29"/>
      <c r="AA358" s="29"/>
      <c r="AB358" s="29"/>
      <c r="AC358" s="29"/>
      <c r="AD358" s="29"/>
      <c r="AE358" s="29"/>
      <c r="AR358" s="166" t="s">
        <v>123</v>
      </c>
      <c r="AT358" s="166" t="s">
        <v>119</v>
      </c>
      <c r="AU358" s="166" t="s">
        <v>76</v>
      </c>
      <c r="AY358" s="14" t="s">
        <v>116</v>
      </c>
      <c r="BE358" s="167">
        <f t="shared" si="84"/>
        <v>0</v>
      </c>
      <c r="BF358" s="167">
        <f t="shared" si="85"/>
        <v>0</v>
      </c>
      <c r="BG358" s="167">
        <f t="shared" si="86"/>
        <v>0</v>
      </c>
      <c r="BH358" s="167">
        <f t="shared" si="87"/>
        <v>0</v>
      </c>
      <c r="BI358" s="167">
        <f t="shared" si="88"/>
        <v>0</v>
      </c>
      <c r="BJ358" s="14" t="s">
        <v>124</v>
      </c>
      <c r="BK358" s="168">
        <f t="shared" si="89"/>
        <v>0</v>
      </c>
      <c r="BL358" s="14" t="s">
        <v>123</v>
      </c>
      <c r="BM358" s="166" t="s">
        <v>879</v>
      </c>
    </row>
    <row r="359" spans="1:65" s="2" customFormat="1" ht="16.5" customHeight="1">
      <c r="A359" s="29"/>
      <c r="B359" s="154"/>
      <c r="C359" s="155" t="s">
        <v>880</v>
      </c>
      <c r="D359" s="155" t="s">
        <v>119</v>
      </c>
      <c r="E359" s="156" t="s">
        <v>881</v>
      </c>
      <c r="F359" s="157" t="s">
        <v>882</v>
      </c>
      <c r="G359" s="158" t="s">
        <v>751</v>
      </c>
      <c r="H359" s="159">
        <v>10</v>
      </c>
      <c r="I359" s="160"/>
      <c r="J359" s="159">
        <f t="shared" si="80"/>
        <v>0</v>
      </c>
      <c r="K359" s="161"/>
      <c r="L359" s="30"/>
      <c r="M359" s="179" t="s">
        <v>1</v>
      </c>
      <c r="N359" s="180" t="s">
        <v>37</v>
      </c>
      <c r="O359" s="181"/>
      <c r="P359" s="182">
        <f t="shared" si="81"/>
        <v>0</v>
      </c>
      <c r="Q359" s="182">
        <v>0</v>
      </c>
      <c r="R359" s="182">
        <f t="shared" si="82"/>
        <v>0</v>
      </c>
      <c r="S359" s="182">
        <v>0</v>
      </c>
      <c r="T359" s="183">
        <f t="shared" si="83"/>
        <v>0</v>
      </c>
      <c r="U359" s="29"/>
      <c r="V359" s="29"/>
      <c r="W359" s="29"/>
      <c r="X359" s="29"/>
      <c r="Y359" s="29"/>
      <c r="Z359" s="29"/>
      <c r="AA359" s="29"/>
      <c r="AB359" s="29"/>
      <c r="AC359" s="29"/>
      <c r="AD359" s="29"/>
      <c r="AE359" s="29"/>
      <c r="AR359" s="166" t="s">
        <v>123</v>
      </c>
      <c r="AT359" s="166" t="s">
        <v>119</v>
      </c>
      <c r="AU359" s="166" t="s">
        <v>76</v>
      </c>
      <c r="AY359" s="14" t="s">
        <v>116</v>
      </c>
      <c r="BE359" s="167">
        <f t="shared" si="84"/>
        <v>0</v>
      </c>
      <c r="BF359" s="167">
        <f t="shared" si="85"/>
        <v>0</v>
      </c>
      <c r="BG359" s="167">
        <f t="shared" si="86"/>
        <v>0</v>
      </c>
      <c r="BH359" s="167">
        <f t="shared" si="87"/>
        <v>0</v>
      </c>
      <c r="BI359" s="167">
        <f t="shared" si="88"/>
        <v>0</v>
      </c>
      <c r="BJ359" s="14" t="s">
        <v>124</v>
      </c>
      <c r="BK359" s="168">
        <f t="shared" si="89"/>
        <v>0</v>
      </c>
      <c r="BL359" s="14" t="s">
        <v>123</v>
      </c>
      <c r="BM359" s="166" t="s">
        <v>883</v>
      </c>
    </row>
    <row r="360" spans="1:65" s="2" customFormat="1" ht="6.95" customHeight="1">
      <c r="A360" s="29"/>
      <c r="B360" s="44"/>
      <c r="C360" s="45"/>
      <c r="D360" s="45"/>
      <c r="E360" s="45"/>
      <c r="F360" s="45"/>
      <c r="G360" s="45"/>
      <c r="H360" s="45"/>
      <c r="I360" s="113"/>
      <c r="J360" s="45"/>
      <c r="K360" s="45"/>
      <c r="L360" s="30"/>
      <c r="M360" s="29"/>
      <c r="O360" s="29"/>
      <c r="P360" s="29"/>
      <c r="Q360" s="29"/>
      <c r="R360" s="29"/>
      <c r="S360" s="29"/>
      <c r="T360" s="29"/>
      <c r="U360" s="29"/>
      <c r="V360" s="29"/>
      <c r="W360" s="29"/>
      <c r="X360" s="29"/>
      <c r="Y360" s="29"/>
      <c r="Z360" s="29"/>
      <c r="AA360" s="29"/>
      <c r="AB360" s="29"/>
      <c r="AC360" s="29"/>
      <c r="AD360" s="29"/>
      <c r="AE360" s="29"/>
    </row>
  </sheetData>
  <autoFilter ref="C129:K359" xr:uid="{00000000-0009-0000-0000-000001000000}"/>
  <mergeCells count="9">
    <mergeCell ref="E87:H87"/>
    <mergeCell ref="E120:H120"/>
    <mergeCell ref="E122:H12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1 - Budova výpravne Juraj...</vt:lpstr>
      <vt:lpstr>'1 - Budova výpravne Juraj...'!Názvy_tlače</vt:lpstr>
      <vt:lpstr>'Rekapitulácia stavby'!Názvy_tlače</vt:lpstr>
      <vt:lpstr>'1 - Budova výpravne Juraj...'!Oblasť_tlače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RTL007\Boris Mikla</dc:creator>
  <cp:lastModifiedBy>simkovic.milan</cp:lastModifiedBy>
  <dcterms:created xsi:type="dcterms:W3CDTF">2022-03-07T07:26:47Z</dcterms:created>
  <dcterms:modified xsi:type="dcterms:W3CDTF">2022-04-05T07:18:15Z</dcterms:modified>
</cp:coreProperties>
</file>