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sy SR - zaloha\VO 2022 - HarvestoroveSluzby OZLT_DNS\HarvestoroveSluzby - Vyzva 16-2022\"/>
    </mc:Choice>
  </mc:AlternateContent>
  <bookViews>
    <workbookView xWindow="1956" yWindow="-36" windowWidth="21072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ponuka'!$A$1:$O$35</definedName>
  </definedNames>
  <calcPr calcId="152511"/>
</workbook>
</file>

<file path=xl/calcChain.xml><?xml version="1.0" encoding="utf-8"?>
<calcChain xmlns="http://schemas.openxmlformats.org/spreadsheetml/2006/main">
  <c r="L20" i="1" l="1"/>
  <c r="I4" i="4" l="1"/>
  <c r="F4" i="4"/>
  <c r="C4" i="4"/>
  <c r="B7" i="4" l="1"/>
  <c r="O14" i="1"/>
  <c r="O12" i="1" l="1"/>
  <c r="P12" i="1" s="1"/>
  <c r="P14" i="1"/>
  <c r="O17" i="1" l="1"/>
  <c r="P17" i="1" s="1"/>
  <c r="O16" i="1"/>
  <c r="P16" i="1" s="1"/>
  <c r="O15" i="1"/>
  <c r="P15" i="1" s="1"/>
  <c r="O13" i="1"/>
  <c r="P13" i="1" l="1"/>
  <c r="O20" i="1"/>
  <c r="P20" i="1" s="1"/>
  <c r="O22" i="1" l="1"/>
  <c r="O21" i="1" s="1"/>
</calcChain>
</file>

<file path=xl/sharedStrings.xml><?xml version="1.0" encoding="utf-8"?>
<sst xmlns="http://schemas.openxmlformats.org/spreadsheetml/2006/main" count="116" uniqueCount="86">
  <si>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</si>
  <si>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</si>
  <si>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</si>
  <si>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</si>
  <si>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</si>
  <si>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</si>
  <si>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</si>
  <si>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</si>
  <si>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</si>
  <si>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</si>
  <si>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</si>
  <si>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</si>
  <si>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</si>
  <si>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</si>
  <si>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</si>
  <si>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</si>
  <si>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</si>
  <si>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</si>
  <si>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</si>
  <si>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</si>
  <si>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</si>
  <si>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</si>
  <si>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</si>
  <si>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</si>
  <si>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</si>
  <si>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</si>
  <si>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</si>
  <si>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</si>
  <si>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</si>
  <si>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</si>
  <si>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</si>
  <si>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</si>
  <si>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</si>
  <si>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</si>
  <si>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</si>
  <si>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</si>
  <si>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</si>
  <si>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</si>
  <si>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</si>
  <si>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</si>
  <si>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</si>
  <si>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</si>
  <si>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</si>
  <si>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</si>
  <si>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</si>
  <si>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</si>
  <si>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</si>
  <si>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</si>
  <si>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</si>
  <si>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</si>
  <si>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</si>
  <si>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</si>
  <si>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</si>
  <si>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</si>
  <si>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</si>
  <si>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</si>
  <si>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</si>
  <si>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</si>
  <si>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</si>
  <si>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</si>
  <si>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</si>
  <si>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</si>
  <si>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</si>
  <si>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</si>
  <si>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</si>
  <si>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</si>
  <si>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</si>
  <si>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</si>
  <si>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t xml:space="preserve">príloha č. 1 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</si>
  <si>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</si>
  <si>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</si>
  <si>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>Lesnícke služby v ťažbovom procese - viacoperačné technológie na OZ Šariš</t>
  </si>
  <si>
    <t>LO Hradská</t>
  </si>
  <si>
    <t>171 A</t>
  </si>
  <si>
    <t>Harvestor- trakčný naviják- vyvažačka</t>
  </si>
  <si>
    <t>189 B</t>
  </si>
  <si>
    <t>171 B</t>
  </si>
  <si>
    <t>368 A</t>
  </si>
  <si>
    <t>192. 0</t>
  </si>
  <si>
    <t>105 B</t>
  </si>
  <si>
    <t>100 C</t>
  </si>
  <si>
    <t>LO Kružlov</t>
  </si>
  <si>
    <t>VÚ- 50</t>
  </si>
  <si>
    <t>Ing. Brenišin</t>
  </si>
  <si>
    <t>Lesy SR š.p. OZ Šariš, LS Malcov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</si>
  <si>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</t>
    </r>
    <r>
      <rPr>
        <sz val="11"/>
        <color theme="1"/>
        <rFont val="Calibri"/>
        <family val="2"/>
        <charset val="238"/>
        <scheme val="minor"/>
      </rPr>
      <t xml:space="preserve"> vykonania zákazky: október 2022 až február 2023. </t>
    </r>
    <r>
      <rPr>
        <b/>
        <sz val="11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1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1"/>
        <color theme="1"/>
        <rFont val="Calibri"/>
        <family val="2"/>
        <charset val="238"/>
        <scheme val="minor"/>
      </rPr>
      <t>časť B</t>
    </r>
    <r>
      <rPr>
        <sz val="11"/>
        <color theme="1"/>
        <rFont val="Calibri"/>
        <family val="2"/>
        <charset val="238"/>
        <scheme val="minor"/>
      </rPr>
      <t xml:space="preserve"> - Ťažba a výroba sortimentov v lanovkových/ťažkoprístupných terénoch harvestermi a ich vývoz forwardermi z porastu z lokality peň na vývozné miesto / odvozné miesto v súčinnosti s kompaktným trakčným navijákom.                                                            Objednávateľ na požiadanie dodávateľa prác umožní obhliadku porastov. Kontaktná osoba: Ing. Slavomír Hanko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</si>
</sst>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22" xfId="0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3" fontId="10" fillId="3" borderId="22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3" xfId="0" applyNumberFormat="1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center" vertical="center"/>
    </xf>
    <xf numFmtId="3" fontId="10" fillId="3" borderId="39" xfId="0" applyNumberFormat="1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14" fontId="15" fillId="3" borderId="0" xfId="0" applyNumberFormat="1" applyFont="1" applyFill="1" applyBorder="1" applyProtection="1"/>
    <xf numFmtId="0" fontId="15" fillId="3" borderId="0" xfId="0" applyFont="1" applyFill="1" applyBorder="1" applyProtection="1"/>
    <xf numFmtId="0" fontId="10" fillId="3" borderId="4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4" fontId="10" fillId="3" borderId="21" xfId="0" applyNumberFormat="1" applyFont="1" applyFill="1" applyBorder="1" applyAlignment="1" applyProtection="1">
      <alignment horizontal="center" vertical="center"/>
    </xf>
    <xf numFmtId="4" fontId="10" fillId="3" borderId="22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10" fillId="3" borderId="0" xfId="0" applyNumberFormat="1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3" fontId="10" fillId="3" borderId="0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right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4" fontId="6" fillId="3" borderId="3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topLeftCell="A19" zoomScale="110" zoomScaleNormal="100" zoomScaleSheetLayoutView="110" workbookViewId="0">
      <selection activeCell="F39" sqref="F39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85" t="s">
        <v>62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7.399999999999999" x14ac:dyDescent="0.3">
      <c r="A3" s="17" t="s">
        <v>0</v>
      </c>
      <c r="B3" s="13"/>
      <c r="C3" s="124" t="s">
        <v>71</v>
      </c>
      <c r="D3" s="125"/>
      <c r="E3" s="125"/>
      <c r="F3" s="125"/>
      <c r="G3" s="125"/>
      <c r="H3" s="125"/>
      <c r="I3" s="125"/>
      <c r="J3" s="125"/>
      <c r="K3" s="125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00"/>
      <c r="F5" s="10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01" t="s">
        <v>84</v>
      </c>
      <c r="C6" s="101"/>
      <c r="D6" s="101"/>
      <c r="E6" s="101"/>
      <c r="F6" s="10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02"/>
      <c r="C7" s="102"/>
      <c r="D7" s="102"/>
      <c r="E7" s="102"/>
      <c r="F7" s="10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98" t="s">
        <v>64</v>
      </c>
      <c r="B8" s="9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5">
      <c r="A9" s="41" t="s">
        <v>66</v>
      </c>
      <c r="B9" s="103" t="s">
        <v>2</v>
      </c>
      <c r="C9" s="105" t="s">
        <v>53</v>
      </c>
      <c r="D9" s="106"/>
      <c r="E9" s="107" t="s">
        <v>3</v>
      </c>
      <c r="F9" s="108"/>
      <c r="G9" s="109"/>
      <c r="H9" s="88" t="s">
        <v>4</v>
      </c>
      <c r="I9" s="91" t="s">
        <v>5</v>
      </c>
      <c r="J9" s="93" t="s">
        <v>6</v>
      </c>
      <c r="K9" s="96" t="s">
        <v>7</v>
      </c>
      <c r="L9" s="91" t="s">
        <v>54</v>
      </c>
      <c r="M9" s="91" t="s">
        <v>58</v>
      </c>
      <c r="N9" s="111" t="s">
        <v>69</v>
      </c>
      <c r="O9" s="113" t="s">
        <v>70</v>
      </c>
    </row>
    <row r="10" spans="1:16" ht="21.75" customHeight="1" x14ac:dyDescent="0.3">
      <c r="A10" s="25"/>
      <c r="B10" s="104"/>
      <c r="C10" s="115" t="s">
        <v>65</v>
      </c>
      <c r="D10" s="116"/>
      <c r="E10" s="119" t="s">
        <v>9</v>
      </c>
      <c r="F10" s="120" t="s">
        <v>10</v>
      </c>
      <c r="G10" s="122" t="s">
        <v>11</v>
      </c>
      <c r="H10" s="89"/>
      <c r="I10" s="92"/>
      <c r="J10" s="94"/>
      <c r="K10" s="97"/>
      <c r="L10" s="92"/>
      <c r="M10" s="92"/>
      <c r="N10" s="112"/>
      <c r="O10" s="114"/>
    </row>
    <row r="11" spans="1:16" ht="50.25" customHeight="1" thickBot="1" x14ac:dyDescent="0.35">
      <c r="A11" s="26"/>
      <c r="B11" s="104"/>
      <c r="C11" s="117"/>
      <c r="D11" s="118"/>
      <c r="E11" s="119"/>
      <c r="F11" s="121"/>
      <c r="G11" s="123"/>
      <c r="H11" s="90"/>
      <c r="I11" s="92"/>
      <c r="J11" s="95"/>
      <c r="K11" s="97"/>
      <c r="L11" s="110"/>
      <c r="M11" s="92"/>
      <c r="N11" s="112"/>
      <c r="O11" s="114"/>
    </row>
    <row r="12" spans="1:16" ht="13.5" customHeight="1" x14ac:dyDescent="0.3">
      <c r="A12" s="62" t="s">
        <v>72</v>
      </c>
      <c r="B12" s="42" t="s">
        <v>73</v>
      </c>
      <c r="C12" s="86" t="s">
        <v>74</v>
      </c>
      <c r="D12" s="87"/>
      <c r="E12" s="52">
        <v>20</v>
      </c>
      <c r="F12" s="43">
        <v>180</v>
      </c>
      <c r="G12" s="64">
        <v>200</v>
      </c>
      <c r="H12" s="43" t="s">
        <v>82</v>
      </c>
      <c r="I12" s="43">
        <v>50</v>
      </c>
      <c r="J12" s="43">
        <v>0.21</v>
      </c>
      <c r="K12" s="44">
        <v>700</v>
      </c>
      <c r="L12" s="68">
        <v>9315.61</v>
      </c>
      <c r="M12" s="71" t="s">
        <v>59</v>
      </c>
      <c r="N12" s="40"/>
      <c r="O12" s="63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3">
      <c r="A13" s="27" t="s">
        <v>72</v>
      </c>
      <c r="B13" s="27" t="s">
        <v>75</v>
      </c>
      <c r="C13" s="86" t="s">
        <v>74</v>
      </c>
      <c r="D13" s="87"/>
      <c r="E13" s="53">
        <v>133</v>
      </c>
      <c r="F13" s="54">
        <v>350</v>
      </c>
      <c r="G13" s="59">
        <v>483</v>
      </c>
      <c r="H13" s="51" t="s">
        <v>82</v>
      </c>
      <c r="I13" s="27">
        <v>50</v>
      </c>
      <c r="J13" s="27">
        <v>0.28000000000000003</v>
      </c>
      <c r="K13" s="46">
        <v>900</v>
      </c>
      <c r="L13" s="69">
        <v>21753.56</v>
      </c>
      <c r="M13" s="63" t="s">
        <v>59</v>
      </c>
      <c r="N13" s="40"/>
      <c r="O13" s="63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" customHeight="1" x14ac:dyDescent="0.3">
      <c r="A14" s="27" t="s">
        <v>72</v>
      </c>
      <c r="B14" s="28" t="s">
        <v>76</v>
      </c>
      <c r="C14" s="86" t="s">
        <v>74</v>
      </c>
      <c r="D14" s="87"/>
      <c r="E14" s="55">
        <v>50</v>
      </c>
      <c r="F14" s="56">
        <v>70</v>
      </c>
      <c r="G14" s="59">
        <v>120</v>
      </c>
      <c r="H14" s="66" t="s">
        <v>82</v>
      </c>
      <c r="I14" s="28">
        <v>50</v>
      </c>
      <c r="J14" s="28">
        <v>0.1</v>
      </c>
      <c r="K14" s="39">
        <v>650</v>
      </c>
      <c r="L14" s="69">
        <v>6221.29</v>
      </c>
      <c r="M14" s="63" t="s">
        <v>59</v>
      </c>
      <c r="N14" s="40"/>
      <c r="O14" s="63">
        <f>SUM(N14*G14)</f>
        <v>0</v>
      </c>
      <c r="P14" s="12" t="str">
        <f>IF( O14=0," ", IF(100-((L14/O14)*100)&gt;20,"viac ako 20%",0))</f>
        <v xml:space="preserve"> </v>
      </c>
    </row>
    <row r="15" spans="1:16" x14ac:dyDescent="0.3">
      <c r="A15" s="27" t="s">
        <v>72</v>
      </c>
      <c r="B15" s="27" t="s">
        <v>77</v>
      </c>
      <c r="C15" s="86" t="s">
        <v>74</v>
      </c>
      <c r="D15" s="87"/>
      <c r="E15" s="53">
        <v>63</v>
      </c>
      <c r="F15" s="54">
        <v>275</v>
      </c>
      <c r="G15" s="59">
        <v>338</v>
      </c>
      <c r="H15" s="51" t="s">
        <v>82</v>
      </c>
      <c r="I15" s="27">
        <v>35</v>
      </c>
      <c r="J15" s="27">
        <v>0.33</v>
      </c>
      <c r="K15" s="46">
        <v>1600</v>
      </c>
      <c r="L15" s="69">
        <v>12957.78</v>
      </c>
      <c r="M15" s="63" t="s">
        <v>59</v>
      </c>
      <c r="N15" s="40"/>
      <c r="O15" s="63">
        <f t="shared" ref="O15:O17" si="1">SUM(N15*G15)</f>
        <v>0</v>
      </c>
      <c r="P15" s="12" t="str">
        <f t="shared" ref="P15:P17" si="2">IF( O15=0," ", IF(100-((L15/O15)*100)&gt;20,"viac ako 20%",0))</f>
        <v xml:space="preserve"> </v>
      </c>
    </row>
    <row r="16" spans="1:16" x14ac:dyDescent="0.3">
      <c r="A16" s="27" t="s">
        <v>72</v>
      </c>
      <c r="B16" s="27" t="s">
        <v>78</v>
      </c>
      <c r="C16" s="86" t="s">
        <v>74</v>
      </c>
      <c r="D16" s="87"/>
      <c r="E16" s="53">
        <v>150</v>
      </c>
      <c r="F16" s="54">
        <v>60</v>
      </c>
      <c r="G16" s="59">
        <v>210</v>
      </c>
      <c r="H16" s="51" t="s">
        <v>82</v>
      </c>
      <c r="I16" s="27">
        <v>50</v>
      </c>
      <c r="J16" s="27">
        <v>0.26</v>
      </c>
      <c r="K16" s="46">
        <v>900</v>
      </c>
      <c r="L16" s="69">
        <v>8347.41</v>
      </c>
      <c r="M16" s="63" t="s">
        <v>59</v>
      </c>
      <c r="N16" s="40"/>
      <c r="O16" s="63">
        <f t="shared" si="1"/>
        <v>0</v>
      </c>
      <c r="P16" s="12" t="str">
        <f t="shared" si="2"/>
        <v xml:space="preserve"> </v>
      </c>
    </row>
    <row r="17" spans="1:16" x14ac:dyDescent="0.3">
      <c r="A17" s="51" t="s">
        <v>81</v>
      </c>
      <c r="B17" s="48" t="s">
        <v>79</v>
      </c>
      <c r="C17" s="86" t="s">
        <v>74</v>
      </c>
      <c r="D17" s="87"/>
      <c r="E17" s="57">
        <v>40</v>
      </c>
      <c r="F17" s="58">
        <v>40</v>
      </c>
      <c r="G17" s="65">
        <v>80</v>
      </c>
      <c r="H17" s="67" t="s">
        <v>82</v>
      </c>
      <c r="I17" s="48">
        <v>55</v>
      </c>
      <c r="J17" s="48">
        <v>0.12</v>
      </c>
      <c r="K17" s="49">
        <v>1000</v>
      </c>
      <c r="L17" s="70">
        <v>4037.67</v>
      </c>
      <c r="M17" s="63" t="s">
        <v>59</v>
      </c>
      <c r="N17" s="50"/>
      <c r="O17" s="63">
        <f t="shared" si="1"/>
        <v>0</v>
      </c>
      <c r="P17" s="12" t="str">
        <f t="shared" si="2"/>
        <v xml:space="preserve"> </v>
      </c>
    </row>
    <row r="18" spans="1:16" x14ac:dyDescent="0.3">
      <c r="A18" s="51" t="s">
        <v>81</v>
      </c>
      <c r="B18" s="27" t="s">
        <v>80</v>
      </c>
      <c r="C18" s="83" t="s">
        <v>74</v>
      </c>
      <c r="D18" s="84"/>
      <c r="E18" s="54">
        <v>360</v>
      </c>
      <c r="F18" s="54">
        <v>190</v>
      </c>
      <c r="G18" s="59">
        <v>550</v>
      </c>
      <c r="H18" s="51" t="s">
        <v>82</v>
      </c>
      <c r="I18" s="27">
        <v>40</v>
      </c>
      <c r="J18" s="27">
        <v>0.15</v>
      </c>
      <c r="K18" s="46">
        <v>500</v>
      </c>
      <c r="L18" s="69">
        <v>22505</v>
      </c>
      <c r="M18" s="63" t="s">
        <v>59</v>
      </c>
      <c r="N18" s="40"/>
      <c r="O18" s="63">
        <v>0</v>
      </c>
      <c r="P18" s="12"/>
    </row>
    <row r="19" spans="1:16" ht="15" thickBot="1" x14ac:dyDescent="0.35">
      <c r="A19" s="73"/>
      <c r="B19" s="74"/>
      <c r="C19" s="75"/>
      <c r="D19" s="76"/>
      <c r="E19" s="77"/>
      <c r="F19" s="77"/>
      <c r="G19" s="78"/>
      <c r="H19" s="79"/>
      <c r="I19" s="74"/>
      <c r="J19" s="74"/>
      <c r="K19" s="80"/>
      <c r="L19" s="72"/>
      <c r="M19" s="82"/>
      <c r="N19" s="47"/>
      <c r="O19" s="63"/>
      <c r="P19" s="12"/>
    </row>
    <row r="20" spans="1:16" ht="15" thickBot="1" x14ac:dyDescent="0.35">
      <c r="A20" s="81"/>
      <c r="B20" s="30"/>
      <c r="C20" s="30"/>
      <c r="D20" s="30"/>
      <c r="E20" s="30"/>
      <c r="F20" s="30"/>
      <c r="G20" s="30"/>
      <c r="H20" s="30"/>
      <c r="I20" s="30"/>
      <c r="J20" s="144" t="s">
        <v>13</v>
      </c>
      <c r="K20" s="145"/>
      <c r="L20" s="31">
        <f>SUM(L12:L18)</f>
        <v>85138.319999999992</v>
      </c>
      <c r="M20" s="29"/>
      <c r="N20" s="32" t="s">
        <v>14</v>
      </c>
      <c r="O20" s="31">
        <f>SUM(O12:O17)</f>
        <v>0</v>
      </c>
      <c r="P20" s="12" t="str">
        <f>IF(O20&gt;L20,"prekročená cena","nižšia ako stanovená")</f>
        <v>nižšia ako stanovená</v>
      </c>
    </row>
    <row r="21" spans="1:16" ht="15" thickBot="1" x14ac:dyDescent="0.35">
      <c r="A21" s="146" t="s">
        <v>15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29">
        <f>O22-O20</f>
        <v>0</v>
      </c>
    </row>
    <row r="22" spans="1:16" ht="15" thickBot="1" x14ac:dyDescent="0.35">
      <c r="A22" s="146" t="s">
        <v>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  <c r="O22" s="29">
        <f>IF("nie"=MID(I30,1,3),O20,(O20*1.2))</f>
        <v>0</v>
      </c>
    </row>
    <row r="23" spans="1:16" x14ac:dyDescent="0.3">
      <c r="A23" s="132" t="s">
        <v>17</v>
      </c>
      <c r="B23" s="133"/>
      <c r="C23" s="1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6" x14ac:dyDescent="0.3">
      <c r="A24" s="149" t="s">
        <v>63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</row>
    <row r="25" spans="1:16" ht="25.5" customHeight="1" x14ac:dyDescent="0.3">
      <c r="A25" s="34" t="s">
        <v>57</v>
      </c>
      <c r="B25" s="34"/>
      <c r="C25" s="34"/>
      <c r="D25" s="34"/>
      <c r="E25" s="34"/>
      <c r="F25" s="34"/>
      <c r="G25" s="35" t="s">
        <v>55</v>
      </c>
      <c r="H25" s="34"/>
      <c r="I25" s="34"/>
      <c r="J25" s="36"/>
      <c r="K25" s="36"/>
      <c r="L25" s="36"/>
      <c r="M25" s="36"/>
      <c r="N25" s="36"/>
      <c r="O25" s="36"/>
    </row>
    <row r="26" spans="1:16" ht="15" customHeight="1" x14ac:dyDescent="0.3">
      <c r="A26" s="135" t="s">
        <v>85</v>
      </c>
      <c r="B26" s="136"/>
      <c r="C26" s="136"/>
      <c r="D26" s="136"/>
      <c r="E26" s="137"/>
      <c r="F26" s="134" t="s">
        <v>56</v>
      </c>
      <c r="G26" s="37" t="s">
        <v>18</v>
      </c>
      <c r="H26" s="126"/>
      <c r="I26" s="127"/>
      <c r="J26" s="127"/>
      <c r="K26" s="127"/>
      <c r="L26" s="127"/>
      <c r="M26" s="127"/>
      <c r="N26" s="127"/>
      <c r="O26" s="128"/>
    </row>
    <row r="27" spans="1:16" x14ac:dyDescent="0.3">
      <c r="A27" s="138"/>
      <c r="B27" s="139"/>
      <c r="C27" s="139"/>
      <c r="D27" s="139"/>
      <c r="E27" s="140"/>
      <c r="F27" s="134"/>
      <c r="G27" s="37" t="s">
        <v>19</v>
      </c>
      <c r="H27" s="126"/>
      <c r="I27" s="127"/>
      <c r="J27" s="127"/>
      <c r="K27" s="127"/>
      <c r="L27" s="127"/>
      <c r="M27" s="127"/>
      <c r="N27" s="127"/>
      <c r="O27" s="128"/>
    </row>
    <row r="28" spans="1:16" ht="18" customHeight="1" x14ac:dyDescent="0.3">
      <c r="A28" s="138"/>
      <c r="B28" s="139"/>
      <c r="C28" s="139"/>
      <c r="D28" s="139"/>
      <c r="E28" s="140"/>
      <c r="F28" s="134"/>
      <c r="G28" s="37" t="s">
        <v>20</v>
      </c>
      <c r="H28" s="126"/>
      <c r="I28" s="127"/>
      <c r="J28" s="127"/>
      <c r="K28" s="127"/>
      <c r="L28" s="127"/>
      <c r="M28" s="127"/>
      <c r="N28" s="127"/>
      <c r="O28" s="128"/>
    </row>
    <row r="29" spans="1:16" x14ac:dyDescent="0.3">
      <c r="A29" s="138"/>
      <c r="B29" s="139"/>
      <c r="C29" s="139"/>
      <c r="D29" s="139"/>
      <c r="E29" s="140"/>
      <c r="F29" s="134"/>
      <c r="G29" s="37" t="s">
        <v>21</v>
      </c>
      <c r="H29" s="126"/>
      <c r="I29" s="127"/>
      <c r="J29" s="127"/>
      <c r="K29" s="127"/>
      <c r="L29" s="127"/>
      <c r="M29" s="127"/>
      <c r="N29" s="127"/>
      <c r="O29" s="128"/>
    </row>
    <row r="30" spans="1:16" x14ac:dyDescent="0.3">
      <c r="A30" s="138"/>
      <c r="B30" s="139"/>
      <c r="C30" s="139"/>
      <c r="D30" s="139"/>
      <c r="E30" s="140"/>
      <c r="F30" s="134"/>
      <c r="G30" s="37" t="s">
        <v>22</v>
      </c>
      <c r="H30" s="126"/>
      <c r="I30" s="127"/>
      <c r="J30" s="127"/>
      <c r="K30" s="127"/>
      <c r="L30" s="127"/>
      <c r="M30" s="127"/>
      <c r="N30" s="127"/>
      <c r="O30" s="128"/>
    </row>
    <row r="31" spans="1:16" x14ac:dyDescent="0.3">
      <c r="A31" s="138"/>
      <c r="B31" s="139"/>
      <c r="C31" s="139"/>
      <c r="D31" s="139"/>
      <c r="E31" s="140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38"/>
      <c r="B32" s="139"/>
      <c r="C32" s="139"/>
      <c r="D32" s="139"/>
      <c r="E32" s="140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3">
      <c r="A33" s="141"/>
      <c r="B33" s="142"/>
      <c r="C33" s="142"/>
      <c r="D33" s="142"/>
      <c r="E33" s="143"/>
      <c r="F33" s="36"/>
      <c r="G33" s="24"/>
      <c r="H33" s="18"/>
      <c r="I33" s="24"/>
      <c r="J33" s="24" t="s">
        <v>23</v>
      </c>
      <c r="K33" s="24"/>
      <c r="L33" s="129"/>
      <c r="M33" s="130"/>
      <c r="N33" s="131"/>
      <c r="O33" s="24"/>
    </row>
    <row r="34" spans="1:15" x14ac:dyDescent="0.3">
      <c r="A34" s="36"/>
      <c r="B34" s="36"/>
      <c r="C34" s="36"/>
      <c r="D34" s="36"/>
      <c r="E34" s="36"/>
      <c r="F34" s="36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3">
      <c r="A35" s="60">
        <v>44846</v>
      </c>
      <c r="B35" s="61" t="s">
        <v>83</v>
      </c>
      <c r="C35" s="21"/>
      <c r="D35" s="21"/>
      <c r="E35" s="21"/>
      <c r="F35" s="21"/>
      <c r="G35" s="24"/>
      <c r="H35" s="24"/>
      <c r="I35" s="24"/>
      <c r="J35" s="24"/>
      <c r="K35" s="24"/>
      <c r="L35" s="24"/>
      <c r="M35" s="24"/>
      <c r="N35" s="24"/>
      <c r="O35" s="24"/>
    </row>
  </sheetData>
  <mergeCells count="41">
    <mergeCell ref="C3:K3"/>
    <mergeCell ref="H30:O30"/>
    <mergeCell ref="L33:N33"/>
    <mergeCell ref="A23:C23"/>
    <mergeCell ref="F26:F30"/>
    <mergeCell ref="H26:O26"/>
    <mergeCell ref="H27:O27"/>
    <mergeCell ref="H28:O28"/>
    <mergeCell ref="H29:O29"/>
    <mergeCell ref="A26:E33"/>
    <mergeCell ref="J20:K20"/>
    <mergeCell ref="A21:N21"/>
    <mergeCell ref="A22:N22"/>
    <mergeCell ref="A24:O24"/>
    <mergeCell ref="C17:D17"/>
    <mergeCell ref="C16:D16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18:D18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4.4" x14ac:dyDescent="0.3"/>
  <cols>
    <col min="2" max="2" width="16.33203125" bestFit="1" customWidth="1"/>
  </cols>
  <sheetData>
    <row r="3" spans="1:9" x14ac:dyDescent="0.3">
      <c r="A3" s="45" t="s">
        <v>59</v>
      </c>
      <c r="B3" s="45" t="s">
        <v>67</v>
      </c>
      <c r="C3" s="45"/>
      <c r="D3" s="45" t="s">
        <v>59</v>
      </c>
      <c r="E3" s="45" t="s">
        <v>67</v>
      </c>
      <c r="F3" s="45"/>
      <c r="G3" s="45" t="s">
        <v>59</v>
      </c>
      <c r="H3" s="45" t="s">
        <v>67</v>
      </c>
    </row>
    <row r="4" spans="1:9" x14ac:dyDescent="0.3">
      <c r="A4" s="45">
        <v>5.35</v>
      </c>
      <c r="B4" s="45">
        <v>22.72</v>
      </c>
      <c r="C4" s="45">
        <f>A4*B4</f>
        <v>121.55199999999999</v>
      </c>
      <c r="D4" s="45">
        <v>16.41</v>
      </c>
      <c r="E4" s="45">
        <v>27.44</v>
      </c>
      <c r="F4" s="45">
        <f>D4*E4</f>
        <v>450.29040000000003</v>
      </c>
      <c r="G4" s="45"/>
      <c r="H4" s="45"/>
      <c r="I4" s="45">
        <f>G4*H4</f>
        <v>0</v>
      </c>
    </row>
    <row r="7" spans="1:9" x14ac:dyDescent="0.3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D31" sqref="D31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55" t="s">
        <v>51</v>
      </c>
      <c r="M2" s="155"/>
    </row>
    <row r="3" spans="1:14" x14ac:dyDescent="0.3">
      <c r="A3" s="5" t="s">
        <v>25</v>
      </c>
      <c r="B3" s="152" t="s">
        <v>26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3">
      <c r="A4" s="5" t="s">
        <v>27</v>
      </c>
      <c r="B4" s="152" t="s">
        <v>28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3">
      <c r="A5" s="5" t="s">
        <v>8</v>
      </c>
      <c r="B5" s="152" t="s">
        <v>29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3">
      <c r="A6" s="5" t="s">
        <v>2</v>
      </c>
      <c r="B6" s="152" t="s">
        <v>30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3">
      <c r="A7" s="6" t="s">
        <v>31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</row>
    <row r="8" spans="1:14" x14ac:dyDescent="0.3">
      <c r="A8" s="5" t="s">
        <v>12</v>
      </c>
      <c r="B8" s="152" t="s">
        <v>32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x14ac:dyDescent="0.3">
      <c r="A9" s="7" t="s">
        <v>33</v>
      </c>
      <c r="B9" s="152" t="s">
        <v>34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3">
      <c r="A10" s="7" t="s">
        <v>35</v>
      </c>
      <c r="B10" s="152" t="s">
        <v>36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 x14ac:dyDescent="0.3">
      <c r="A11" s="8" t="s">
        <v>37</v>
      </c>
      <c r="B11" s="152" t="s">
        <v>38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3">
      <c r="A12" s="9" t="s">
        <v>39</v>
      </c>
      <c r="B12" s="152" t="s">
        <v>40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4" customHeight="1" x14ac:dyDescent="0.3">
      <c r="A13" s="8" t="s">
        <v>41</v>
      </c>
      <c r="B13" s="152" t="s">
        <v>42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6.5" customHeight="1" x14ac:dyDescent="0.3">
      <c r="A14" s="8" t="s">
        <v>5</v>
      </c>
      <c r="B14" s="152" t="s">
        <v>52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x14ac:dyDescent="0.3">
      <c r="A15" s="8" t="s">
        <v>43</v>
      </c>
      <c r="B15" s="152" t="s">
        <v>44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ht="39.6" x14ac:dyDescent="0.3">
      <c r="A16" s="10" t="s">
        <v>45</v>
      </c>
      <c r="B16" s="152" t="s">
        <v>46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28.5" customHeight="1" x14ac:dyDescent="0.3">
      <c r="A17" s="10" t="s">
        <v>47</v>
      </c>
      <c r="B17" s="152" t="s">
        <v>48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7" customHeight="1" x14ac:dyDescent="0.3">
      <c r="A18" s="11" t="s">
        <v>49</v>
      </c>
      <c r="B18" s="152" t="s">
        <v>50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75" customHeight="1" x14ac:dyDescent="0.3">
      <c r="A19" s="38" t="s">
        <v>60</v>
      </c>
      <c r="B19" s="151" t="s">
        <v>61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Dell</cp:lastModifiedBy>
  <cp:lastPrinted>2022-10-11T13:48:55Z</cp:lastPrinted>
  <dcterms:created xsi:type="dcterms:W3CDTF">2012-08-13T12:29:09Z</dcterms:created>
  <dcterms:modified xsi:type="dcterms:W3CDTF">2022-10-12T17:46:54Z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