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ravec\Fondy\Fondy 2014-20\Opatrenie 4.1 - Farmári 2022\FIRMY\MVL AGRO, s.r.o OK\VO stavba\Prilohy (1)\"/>
    </mc:Choice>
  </mc:AlternateContent>
  <bookViews>
    <workbookView xWindow="-108" yWindow="-108" windowWidth="23256" windowHeight="13176"/>
  </bookViews>
  <sheets>
    <sheet name="SO-01 - Stavebné úpravy d..." sheetId="6" r:id="rId1"/>
  </sheets>
  <definedNames>
    <definedName name="_xlnm._FilterDatabase" localSheetId="0" hidden="1">'SO-01 - Stavebné úpravy d...'!$C$54:$K$162</definedName>
    <definedName name="_xlnm.Print_Titles" localSheetId="0">'SO-01 - Stavebné úpravy d...'!$54:$54</definedName>
    <definedName name="_xlnm.Print_Area" localSheetId="0">'SO-01 - Stavebné úpravy d...'!#REF!,'SO-01 - Stavebné úpravy d...'!$C$42:$J$162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K156" i="6" l="1"/>
  <c r="BI162" i="6" l="1"/>
  <c r="BH162" i="6"/>
  <c r="BG162" i="6"/>
  <c r="BE162" i="6"/>
  <c r="T162" i="6"/>
  <c r="R162" i="6"/>
  <c r="P162" i="6"/>
  <c r="BI161" i="6"/>
  <c r="BH161" i="6"/>
  <c r="BG161" i="6"/>
  <c r="BE161" i="6"/>
  <c r="T161" i="6"/>
  <c r="R161" i="6"/>
  <c r="P161" i="6"/>
  <c r="BI158" i="6"/>
  <c r="BH158" i="6"/>
  <c r="BG158" i="6"/>
  <c r="BE158" i="6"/>
  <c r="T158" i="6"/>
  <c r="T157" i="6" s="1"/>
  <c r="R158" i="6"/>
  <c r="R157" i="6" s="1"/>
  <c r="P158" i="6"/>
  <c r="P157" i="6" s="1"/>
  <c r="BI155" i="6"/>
  <c r="BH155" i="6"/>
  <c r="BG155" i="6"/>
  <c r="BE155" i="6"/>
  <c r="T155" i="6"/>
  <c r="T154" i="6" s="1"/>
  <c r="R155" i="6"/>
  <c r="R154" i="6" s="1"/>
  <c r="P155" i="6"/>
  <c r="P154" i="6" s="1"/>
  <c r="BI153" i="6"/>
  <c r="BH153" i="6"/>
  <c r="BG153" i="6"/>
  <c r="BE153" i="6"/>
  <c r="T153" i="6"/>
  <c r="R153" i="6"/>
  <c r="P153" i="6"/>
  <c r="BI151" i="6"/>
  <c r="BH151" i="6"/>
  <c r="BG151" i="6"/>
  <c r="BE151" i="6"/>
  <c r="T151" i="6"/>
  <c r="R151" i="6"/>
  <c r="P151" i="6"/>
  <c r="BI150" i="6"/>
  <c r="BH150" i="6"/>
  <c r="BG150" i="6"/>
  <c r="BE150" i="6"/>
  <c r="T150" i="6"/>
  <c r="R150" i="6"/>
  <c r="P150" i="6"/>
  <c r="BI148" i="6"/>
  <c r="BH148" i="6"/>
  <c r="BG148" i="6"/>
  <c r="BE148" i="6"/>
  <c r="T148" i="6"/>
  <c r="R148" i="6"/>
  <c r="P148" i="6"/>
  <c r="BI147" i="6"/>
  <c r="BH147" i="6"/>
  <c r="BG147" i="6"/>
  <c r="BE147" i="6"/>
  <c r="T147" i="6"/>
  <c r="R147" i="6"/>
  <c r="P147" i="6"/>
  <c r="BI145" i="6"/>
  <c r="BH145" i="6"/>
  <c r="BG145" i="6"/>
  <c r="BE145" i="6"/>
  <c r="T145" i="6"/>
  <c r="R145" i="6"/>
  <c r="P145" i="6"/>
  <c r="BI143" i="6"/>
  <c r="BH143" i="6"/>
  <c r="BG143" i="6"/>
  <c r="BE143" i="6"/>
  <c r="T143" i="6"/>
  <c r="R143" i="6"/>
  <c r="P143" i="6"/>
  <c r="BI142" i="6"/>
  <c r="BH142" i="6"/>
  <c r="BG142" i="6"/>
  <c r="BE142" i="6"/>
  <c r="T142" i="6"/>
  <c r="R142" i="6"/>
  <c r="P142" i="6"/>
  <c r="BI140" i="6"/>
  <c r="BH140" i="6"/>
  <c r="BG140" i="6"/>
  <c r="BE140" i="6"/>
  <c r="T140" i="6"/>
  <c r="R140" i="6"/>
  <c r="P140" i="6"/>
  <c r="BI138" i="6"/>
  <c r="BH138" i="6"/>
  <c r="BG138" i="6"/>
  <c r="BE138" i="6"/>
  <c r="T138" i="6"/>
  <c r="R138" i="6"/>
  <c r="P138" i="6"/>
  <c r="BI137" i="6"/>
  <c r="BH137" i="6"/>
  <c r="BG137" i="6"/>
  <c r="BE137" i="6"/>
  <c r="T137" i="6"/>
  <c r="R137" i="6"/>
  <c r="P137" i="6"/>
  <c r="BI136" i="6"/>
  <c r="BH136" i="6"/>
  <c r="BG136" i="6"/>
  <c r="BE136" i="6"/>
  <c r="T136" i="6"/>
  <c r="R136" i="6"/>
  <c r="P136" i="6"/>
  <c r="BI134" i="6"/>
  <c r="BH134" i="6"/>
  <c r="BG134" i="6"/>
  <c r="BE134" i="6"/>
  <c r="T134" i="6"/>
  <c r="R134" i="6"/>
  <c r="P134" i="6"/>
  <c r="BI132" i="6"/>
  <c r="BH132" i="6"/>
  <c r="BG132" i="6"/>
  <c r="BE132" i="6"/>
  <c r="T132" i="6"/>
  <c r="R132" i="6"/>
  <c r="P132" i="6"/>
  <c r="BI131" i="6"/>
  <c r="BH131" i="6"/>
  <c r="BG131" i="6"/>
  <c r="BE131" i="6"/>
  <c r="T131" i="6"/>
  <c r="R131" i="6"/>
  <c r="P131" i="6"/>
  <c r="BI129" i="6"/>
  <c r="BH129" i="6"/>
  <c r="BG129" i="6"/>
  <c r="BE129" i="6"/>
  <c r="T129" i="6"/>
  <c r="R129" i="6"/>
  <c r="P129" i="6"/>
  <c r="BI127" i="6"/>
  <c r="BH127" i="6"/>
  <c r="BG127" i="6"/>
  <c r="BE127" i="6"/>
  <c r="T127" i="6"/>
  <c r="R127" i="6"/>
  <c r="P127" i="6"/>
  <c r="BI125" i="6"/>
  <c r="BH125" i="6"/>
  <c r="BG125" i="6"/>
  <c r="BE125" i="6"/>
  <c r="T125" i="6"/>
  <c r="R125" i="6"/>
  <c r="P125" i="6"/>
  <c r="BI123" i="6"/>
  <c r="BH123" i="6"/>
  <c r="BG123" i="6"/>
  <c r="BE123" i="6"/>
  <c r="T123" i="6"/>
  <c r="R123" i="6"/>
  <c r="P123" i="6"/>
  <c r="BI120" i="6"/>
  <c r="BH120" i="6"/>
  <c r="BG120" i="6"/>
  <c r="BE120" i="6"/>
  <c r="T120" i="6"/>
  <c r="R120" i="6"/>
  <c r="P120" i="6"/>
  <c r="BI118" i="6"/>
  <c r="BH118" i="6"/>
  <c r="BG118" i="6"/>
  <c r="BE118" i="6"/>
  <c r="T118" i="6"/>
  <c r="R118" i="6"/>
  <c r="P118" i="6"/>
  <c r="BI116" i="6"/>
  <c r="BH116" i="6"/>
  <c r="BG116" i="6"/>
  <c r="BE116" i="6"/>
  <c r="T116" i="6"/>
  <c r="R116" i="6"/>
  <c r="P116" i="6"/>
  <c r="BI115" i="6"/>
  <c r="BH115" i="6"/>
  <c r="BG115" i="6"/>
  <c r="BE115" i="6"/>
  <c r="T115" i="6"/>
  <c r="R115" i="6"/>
  <c r="P115" i="6"/>
  <c r="BI113" i="6"/>
  <c r="BH113" i="6"/>
  <c r="BG113" i="6"/>
  <c r="BE113" i="6"/>
  <c r="T113" i="6"/>
  <c r="R113" i="6"/>
  <c r="P113" i="6"/>
  <c r="BI111" i="6"/>
  <c r="BH111" i="6"/>
  <c r="BG111" i="6"/>
  <c r="BE111" i="6"/>
  <c r="T111" i="6"/>
  <c r="R111" i="6"/>
  <c r="P111" i="6"/>
  <c r="BI110" i="6"/>
  <c r="BH110" i="6"/>
  <c r="BG110" i="6"/>
  <c r="BE110" i="6"/>
  <c r="T110" i="6"/>
  <c r="R110" i="6"/>
  <c r="P110" i="6"/>
  <c r="BI109" i="6"/>
  <c r="BH109" i="6"/>
  <c r="BG109" i="6"/>
  <c r="BE109" i="6"/>
  <c r="T109" i="6"/>
  <c r="R109" i="6"/>
  <c r="P109" i="6"/>
  <c r="BI106" i="6"/>
  <c r="BH106" i="6"/>
  <c r="BG106" i="6"/>
  <c r="BE106" i="6"/>
  <c r="T106" i="6"/>
  <c r="R106" i="6"/>
  <c r="P106" i="6"/>
  <c r="BI104" i="6"/>
  <c r="BH104" i="6"/>
  <c r="BG104" i="6"/>
  <c r="BE104" i="6"/>
  <c r="T104" i="6"/>
  <c r="R104" i="6"/>
  <c r="P104" i="6"/>
  <c r="BI102" i="6"/>
  <c r="BH102" i="6"/>
  <c r="BG102" i="6"/>
  <c r="BE102" i="6"/>
  <c r="T102" i="6"/>
  <c r="R102" i="6"/>
  <c r="P102" i="6"/>
  <c r="BI99" i="6"/>
  <c r="BH99" i="6"/>
  <c r="BG99" i="6"/>
  <c r="BE99" i="6"/>
  <c r="T99" i="6"/>
  <c r="R99" i="6"/>
  <c r="P99" i="6"/>
  <c r="BI98" i="6"/>
  <c r="BH98" i="6"/>
  <c r="BG98" i="6"/>
  <c r="BE98" i="6"/>
  <c r="T98" i="6"/>
  <c r="R98" i="6"/>
  <c r="P98" i="6"/>
  <c r="BI96" i="6"/>
  <c r="BH96" i="6"/>
  <c r="BG96" i="6"/>
  <c r="BE96" i="6"/>
  <c r="T96" i="6"/>
  <c r="R96" i="6"/>
  <c r="P96" i="6"/>
  <c r="BI95" i="6"/>
  <c r="BH95" i="6"/>
  <c r="BG95" i="6"/>
  <c r="BE95" i="6"/>
  <c r="T95" i="6"/>
  <c r="R95" i="6"/>
  <c r="P95" i="6"/>
  <c r="BI93" i="6"/>
  <c r="BH93" i="6"/>
  <c r="BG93" i="6"/>
  <c r="BE93" i="6"/>
  <c r="T93" i="6"/>
  <c r="R93" i="6"/>
  <c r="P93" i="6"/>
  <c r="BI90" i="6"/>
  <c r="BH90" i="6"/>
  <c r="BG90" i="6"/>
  <c r="BE90" i="6"/>
  <c r="T90" i="6"/>
  <c r="R90" i="6"/>
  <c r="P90" i="6"/>
  <c r="BI89" i="6"/>
  <c r="BH89" i="6"/>
  <c r="BG89" i="6"/>
  <c r="BE89" i="6"/>
  <c r="T89" i="6"/>
  <c r="R89" i="6"/>
  <c r="P89" i="6"/>
  <c r="BI88" i="6"/>
  <c r="BH88" i="6"/>
  <c r="BG88" i="6"/>
  <c r="BE88" i="6"/>
  <c r="T88" i="6"/>
  <c r="R88" i="6"/>
  <c r="P88" i="6"/>
  <c r="BI86" i="6"/>
  <c r="BH86" i="6"/>
  <c r="BG86" i="6"/>
  <c r="BE86" i="6"/>
  <c r="T86" i="6"/>
  <c r="R86" i="6"/>
  <c r="P86" i="6"/>
  <c r="BI84" i="6"/>
  <c r="BH84" i="6"/>
  <c r="BG84" i="6"/>
  <c r="BE84" i="6"/>
  <c r="T84" i="6"/>
  <c r="R84" i="6"/>
  <c r="P84" i="6"/>
  <c r="BI83" i="6"/>
  <c r="BH83" i="6"/>
  <c r="BG83" i="6"/>
  <c r="BE83" i="6"/>
  <c r="T83" i="6"/>
  <c r="R83" i="6"/>
  <c r="P83" i="6"/>
  <c r="BI80" i="6"/>
  <c r="BH80" i="6"/>
  <c r="BG80" i="6"/>
  <c r="BE80" i="6"/>
  <c r="T80" i="6"/>
  <c r="R80" i="6"/>
  <c r="P80" i="6"/>
  <c r="BI77" i="6"/>
  <c r="BH77" i="6"/>
  <c r="BG77" i="6"/>
  <c r="BE77" i="6"/>
  <c r="T77" i="6"/>
  <c r="R77" i="6"/>
  <c r="P77" i="6"/>
  <c r="BI75" i="6"/>
  <c r="BH75" i="6"/>
  <c r="BG75" i="6"/>
  <c r="BE75" i="6"/>
  <c r="T75" i="6"/>
  <c r="R75" i="6"/>
  <c r="P75" i="6"/>
  <c r="BI73" i="6"/>
  <c r="BH73" i="6"/>
  <c r="BG73" i="6"/>
  <c r="BE73" i="6"/>
  <c r="T73" i="6"/>
  <c r="R73" i="6"/>
  <c r="P73" i="6"/>
  <c r="BI71" i="6"/>
  <c r="BH71" i="6"/>
  <c r="BG71" i="6"/>
  <c r="BE71" i="6"/>
  <c r="T71" i="6"/>
  <c r="R71" i="6"/>
  <c r="P71" i="6"/>
  <c r="BI68" i="6"/>
  <c r="BH68" i="6"/>
  <c r="BG68" i="6"/>
  <c r="BE68" i="6"/>
  <c r="T68" i="6"/>
  <c r="R68" i="6"/>
  <c r="P68" i="6"/>
  <c r="BI66" i="6"/>
  <c r="BH66" i="6"/>
  <c r="BG66" i="6"/>
  <c r="BE66" i="6"/>
  <c r="T66" i="6"/>
  <c r="R66" i="6"/>
  <c r="P66" i="6"/>
  <c r="BI65" i="6"/>
  <c r="BH65" i="6"/>
  <c r="BG65" i="6"/>
  <c r="BE65" i="6"/>
  <c r="T65" i="6"/>
  <c r="R65" i="6"/>
  <c r="P65" i="6"/>
  <c r="BI64" i="6"/>
  <c r="BH64" i="6"/>
  <c r="BG64" i="6"/>
  <c r="BE64" i="6"/>
  <c r="T64" i="6"/>
  <c r="R64" i="6"/>
  <c r="P64" i="6"/>
  <c r="BI63" i="6"/>
  <c r="BH63" i="6"/>
  <c r="BG63" i="6"/>
  <c r="BE63" i="6"/>
  <c r="T63" i="6"/>
  <c r="R63" i="6"/>
  <c r="P63" i="6"/>
  <c r="BI61" i="6"/>
  <c r="BH61" i="6"/>
  <c r="BG61" i="6"/>
  <c r="BE61" i="6"/>
  <c r="T61" i="6"/>
  <c r="R61" i="6"/>
  <c r="P61" i="6"/>
  <c r="BI60" i="6"/>
  <c r="BH60" i="6"/>
  <c r="BG60" i="6"/>
  <c r="BE60" i="6"/>
  <c r="T60" i="6"/>
  <c r="R60" i="6"/>
  <c r="P60" i="6"/>
  <c r="BI58" i="6"/>
  <c r="BH58" i="6"/>
  <c r="BG58" i="6"/>
  <c r="BE58" i="6"/>
  <c r="T58" i="6"/>
  <c r="R58" i="6"/>
  <c r="P58" i="6"/>
  <c r="J17" i="6"/>
  <c r="F14" i="6"/>
  <c r="E12" i="6"/>
  <c r="F17" i="6"/>
  <c r="BK162" i="6"/>
  <c r="BK131" i="6"/>
  <c r="BK90" i="6"/>
  <c r="BK73" i="6"/>
  <c r="J140" i="6"/>
  <c r="J99" i="6"/>
  <c r="J64" i="6"/>
  <c r="J151" i="6"/>
  <c r="BK132" i="6"/>
  <c r="BK115" i="6"/>
  <c r="BK104" i="6"/>
  <c r="BK86" i="6"/>
  <c r="J115" i="6"/>
  <c r="J116" i="6"/>
  <c r="BK96" i="6"/>
  <c r="BK64" i="6"/>
  <c r="J136" i="6"/>
  <c r="BK98" i="6"/>
  <c r="J77" i="6"/>
  <c r="J90" i="6"/>
  <c r="J162" i="6"/>
  <c r="BK137" i="6"/>
  <c r="BK116" i="6"/>
  <c r="BK99" i="6"/>
  <c r="BK158" i="6"/>
  <c r="BK151" i="6"/>
  <c r="BK80" i="6"/>
  <c r="J63" i="6"/>
  <c r="BK148" i="6"/>
  <c r="BK143" i="6"/>
  <c r="BK136" i="6"/>
  <c r="J98" i="6"/>
  <c r="BK93" i="6"/>
  <c r="J65" i="6"/>
  <c r="BK138" i="6"/>
  <c r="BK88" i="6"/>
  <c r="BK58" i="6"/>
  <c r="J161" i="6"/>
  <c r="BK125" i="6"/>
  <c r="BK95" i="6"/>
  <c r="J80" i="6"/>
  <c r="BK142" i="6"/>
  <c r="J109" i="6"/>
  <c r="J73" i="6"/>
  <c r="BK161" i="6"/>
  <c r="J148" i="6"/>
  <c r="J134" i="6"/>
  <c r="J113" i="6"/>
  <c r="J102" i="6"/>
  <c r="BK66" i="6"/>
  <c r="J145" i="6"/>
  <c r="BK155" i="6"/>
  <c r="J143" i="6"/>
  <c r="BK89" i="6"/>
  <c r="BK120" i="6"/>
  <c r="J104" i="6"/>
  <c r="J71" i="6"/>
  <c r="J150" i="6"/>
  <c r="J120" i="6"/>
  <c r="J86" i="6"/>
  <c r="BK68" i="6"/>
  <c r="J127" i="6"/>
  <c r="BK77" i="6"/>
  <c r="BK153" i="6"/>
  <c r="BK145" i="6"/>
  <c r="J125" i="6"/>
  <c r="J106" i="6"/>
  <c r="J93" i="6"/>
  <c r="J58" i="6"/>
  <c r="BK65" i="6"/>
  <c r="BK147" i="6"/>
  <c r="BK118" i="6"/>
  <c r="BK134" i="6"/>
  <c r="J110" i="6"/>
  <c r="J68" i="6"/>
  <c r="BK111" i="6"/>
  <c r="J75" i="6"/>
  <c r="BK110" i="6"/>
  <c r="J61" i="6"/>
  <c r="BK140" i="6"/>
  <c r="J111" i="6"/>
  <c r="J89" i="6"/>
  <c r="J84" i="6"/>
  <c r="BK129" i="6"/>
  <c r="BK71" i="6"/>
  <c r="J66" i="6"/>
  <c r="J60" i="6"/>
  <c r="J158" i="6"/>
  <c r="J147" i="6"/>
  <c r="J142" i="6"/>
  <c r="J137" i="6"/>
  <c r="J129" i="6"/>
  <c r="J118" i="6"/>
  <c r="J96" i="6"/>
  <c r="J95" i="6"/>
  <c r="J88" i="6"/>
  <c r="BK63" i="6"/>
  <c r="BK123" i="6"/>
  <c r="BK106" i="6"/>
  <c r="BK61" i="6"/>
  <c r="J138" i="6"/>
  <c r="BK102" i="6"/>
  <c r="BK84" i="6"/>
  <c r="J123" i="6"/>
  <c r="BK75" i="6"/>
  <c r="BK150" i="6"/>
  <c r="BK127" i="6"/>
  <c r="BK109" i="6"/>
  <c r="BK60" i="6"/>
  <c r="J131" i="6"/>
  <c r="J153" i="6"/>
  <c r="J132" i="6"/>
  <c r="J83" i="6"/>
  <c r="J155" i="6"/>
  <c r="BK113" i="6"/>
  <c r="BK83" i="6"/>
  <c r="T114" i="6" l="1"/>
  <c r="BK57" i="6"/>
  <c r="J57" i="6" s="1"/>
  <c r="J23" i="6" s="1"/>
  <c r="T76" i="6"/>
  <c r="BK97" i="6"/>
  <c r="J97" i="6" s="1"/>
  <c r="J27" i="6" s="1"/>
  <c r="R101" i="6"/>
  <c r="BK67" i="6"/>
  <c r="J67" i="6" s="1"/>
  <c r="J24" i="6" s="1"/>
  <c r="T67" i="6"/>
  <c r="BK92" i="6"/>
  <c r="J92" i="6" s="1"/>
  <c r="J26" i="6" s="1"/>
  <c r="P97" i="6"/>
  <c r="T101" i="6"/>
  <c r="P114" i="6"/>
  <c r="R159" i="6"/>
  <c r="BK76" i="6"/>
  <c r="J76" i="6"/>
  <c r="J25" i="6" s="1"/>
  <c r="T92" i="6"/>
  <c r="BK122" i="6"/>
  <c r="J122" i="6" s="1"/>
  <c r="J30" i="6" s="1"/>
  <c r="BK160" i="6"/>
  <c r="J160" i="6" s="1"/>
  <c r="J35" i="6" s="1"/>
  <c r="T57" i="6"/>
  <c r="R67" i="6"/>
  <c r="BK101" i="6"/>
  <c r="J101" i="6" s="1"/>
  <c r="J28" i="6" s="1"/>
  <c r="P122" i="6"/>
  <c r="T159" i="6"/>
  <c r="R57" i="6"/>
  <c r="R76" i="6"/>
  <c r="T97" i="6"/>
  <c r="R122" i="6"/>
  <c r="P160" i="6"/>
  <c r="P76" i="6"/>
  <c r="R92" i="6"/>
  <c r="P101" i="6"/>
  <c r="BK114" i="6"/>
  <c r="J114" i="6" s="1"/>
  <c r="J29" i="6" s="1"/>
  <c r="R114" i="6"/>
  <c r="P159" i="6"/>
  <c r="R160" i="6"/>
  <c r="P57" i="6"/>
  <c r="P67" i="6"/>
  <c r="P92" i="6"/>
  <c r="R97" i="6"/>
  <c r="T122" i="6"/>
  <c r="J34" i="6"/>
  <c r="T160" i="6"/>
  <c r="BK154" i="6"/>
  <c r="J154" i="6" s="1"/>
  <c r="J31" i="6" s="1"/>
  <c r="BK157" i="6"/>
  <c r="J157" i="6" s="1"/>
  <c r="J33" i="6" s="1"/>
  <c r="E10" i="6"/>
  <c r="F16" i="6"/>
  <c r="BF63" i="6"/>
  <c r="BF73" i="6"/>
  <c r="BF84" i="6"/>
  <c r="BF89" i="6"/>
  <c r="BF90" i="6"/>
  <c r="BF93" i="6"/>
  <c r="BF127" i="6"/>
  <c r="BF131" i="6"/>
  <c r="BF142" i="6"/>
  <c r="BF161" i="6"/>
  <c r="J16" i="6"/>
  <c r="BF58" i="6"/>
  <c r="BF60" i="6"/>
  <c r="BF109" i="6"/>
  <c r="BF110" i="6"/>
  <c r="BF113" i="6"/>
  <c r="BF150" i="6"/>
  <c r="BF151" i="6"/>
  <c r="BF158" i="6"/>
  <c r="BF64" i="6"/>
  <c r="BF75" i="6"/>
  <c r="BF83" i="6"/>
  <c r="BF95" i="6"/>
  <c r="BF98" i="6"/>
  <c r="BF102" i="6"/>
  <c r="BF104" i="6"/>
  <c r="BF106" i="6"/>
  <c r="BF136" i="6"/>
  <c r="BF137" i="6"/>
  <c r="BF138" i="6"/>
  <c r="BF140" i="6"/>
  <c r="BF145" i="6"/>
  <c r="BF77" i="6"/>
  <c r="BF86" i="6"/>
  <c r="BF96" i="6"/>
  <c r="BF99" i="6"/>
  <c r="BF111" i="6"/>
  <c r="BF116" i="6"/>
  <c r="BF123" i="6"/>
  <c r="BF134" i="6"/>
  <c r="BF162" i="6"/>
  <c r="J14" i="6"/>
  <c r="BF61" i="6"/>
  <c r="BF68" i="6"/>
  <c r="BF71" i="6"/>
  <c r="BF80" i="6"/>
  <c r="BF120" i="6"/>
  <c r="BF143" i="6"/>
  <c r="BF147" i="6"/>
  <c r="BF65" i="6"/>
  <c r="BF118" i="6"/>
  <c r="BF125" i="6"/>
  <c r="BF129" i="6"/>
  <c r="BF132" i="6"/>
  <c r="BF148" i="6"/>
  <c r="BF153" i="6"/>
  <c r="BF66" i="6"/>
  <c r="BF88" i="6"/>
  <c r="BF115" i="6"/>
  <c r="BF155" i="6"/>
  <c r="T156" i="6" l="1"/>
  <c r="P156" i="6"/>
  <c r="R156" i="6"/>
  <c r="T56" i="6"/>
  <c r="T55" i="6" s="1"/>
  <c r="R56" i="6"/>
  <c r="P56" i="6"/>
  <c r="P55" i="6" s="1"/>
  <c r="BK56" i="6"/>
  <c r="J56" i="6" s="1"/>
  <c r="J22" i="6" s="1"/>
  <c r="J156" i="6"/>
  <c r="J32" i="6" s="1"/>
  <c r="R55" i="6" l="1"/>
  <c r="BK55" i="6"/>
  <c r="J55" i="6" s="1"/>
  <c r="J21" i="6" s="1"/>
</calcChain>
</file>

<file path=xl/sharedStrings.xml><?xml version="1.0" encoding="utf-8"?>
<sst xmlns="http://schemas.openxmlformats.org/spreadsheetml/2006/main" count="1280" uniqueCount="347">
  <si>
    <t/>
  </si>
  <si>
    <t>False</t>
  </si>
  <si>
    <t>&gt;&gt;  skryté stĺpce  &lt;&lt;</t>
  </si>
  <si>
    <t>20</t>
  </si>
  <si>
    <t>Stavba:</t>
  </si>
  <si>
    <t>Miesto:</t>
  </si>
  <si>
    <t>Dátum:</t>
  </si>
  <si>
    <t>Objednávateľ:</t>
  </si>
  <si>
    <t xml:space="preserve"> </t>
  </si>
  <si>
    <t>Zhotoviteľ:</t>
  </si>
  <si>
    <t>Projektant:</t>
  </si>
  <si>
    <t>True</t>
  </si>
  <si>
    <t>Spracovateľ:</t>
  </si>
  <si>
    <t>DPH</t>
  </si>
  <si>
    <t>znížená</t>
  </si>
  <si>
    <t>Kód</t>
  </si>
  <si>
    <t>Popis</t>
  </si>
  <si>
    <t>Typ</t>
  </si>
  <si>
    <t>D</t>
  </si>
  <si>
    <t>0</t>
  </si>
  <si>
    <t>1</t>
  </si>
  <si>
    <t>{e055483f-40fc-4d98-98df-55ad9d7a86c2}</t>
  </si>
  <si>
    <t>Objekt:</t>
  </si>
  <si>
    <t>REKAPITULÁCIA ROZPOČTU</t>
  </si>
  <si>
    <t>Kód dielu - Popis</t>
  </si>
  <si>
    <t>Cena celkom [EUR]</t>
  </si>
  <si>
    <t>Náklady z rozpočtu</t>
  </si>
  <si>
    <t>-1</t>
  </si>
  <si>
    <t>PČ</t>
  </si>
  <si>
    <t>MJ</t>
  </si>
  <si>
    <t>Množstvo</t>
  </si>
  <si>
    <t>J.cena [EUR]</t>
  </si>
  <si>
    <t>Cenová sústava</t>
  </si>
  <si>
    <t>J. Nh [h]</t>
  </si>
  <si>
    <t>Nh celkom [h]</t>
  </si>
  <si>
    <t>J. hmotnosť [t]</t>
  </si>
  <si>
    <t>Hmotnosť celkom [t]</t>
  </si>
  <si>
    <t>J. suť [t]</t>
  </si>
  <si>
    <t>Suť Celkom [t]</t>
  </si>
  <si>
    <t>HSV</t>
  </si>
  <si>
    <t>ROZPOCET</t>
  </si>
  <si>
    <t>K</t>
  </si>
  <si>
    <t>sub</t>
  </si>
  <si>
    <t>4</t>
  </si>
  <si>
    <t>2</t>
  </si>
  <si>
    <t>HSV - Práce a dodávky HSV</t>
  </si>
  <si>
    <t xml:space="preserve">    1 - Zemné práce</t>
  </si>
  <si>
    <t xml:space="preserve">    4 - Vodorovné konštrukcie</t>
  </si>
  <si>
    <t>PSV - Práce a dodávky PSV</t>
  </si>
  <si>
    <t>Práce a dodávky HSV</t>
  </si>
  <si>
    <t>Zemné práce</t>
  </si>
  <si>
    <t>131201101</t>
  </si>
  <si>
    <t>Hĺbenie nezapažených jám a zárezov, okrem zárezov so šikmými stenami pre podzemné vedenie, s urovnaním dna do predpísaného profilu a spádu, v hornine 3 do 100 m3</t>
  </si>
  <si>
    <t>m3</t>
  </si>
  <si>
    <t>VV</t>
  </si>
  <si>
    <t>131201109</t>
  </si>
  <si>
    <t>Hĺbenie nezapažených jám a zárezov, okrem zárezov so šikmými stenami pre podzemné vedenie, s urovnaním dna do predpísaného profilu a spádu, príplatok k cenám za lepivosť horniny 3</t>
  </si>
  <si>
    <t>3</t>
  </si>
  <si>
    <t>5</t>
  </si>
  <si>
    <t>162201102</t>
  </si>
  <si>
    <t>Vodorovné premiestnenie výkopku za sucha pre všetky druhy dopravných prostriedkov bez naloženia výkopu, avšak so zložením bez rozhrnutia z horniny 1 až 4 na vzdialenosť nad 20 do 50 m</t>
  </si>
  <si>
    <t>6</t>
  </si>
  <si>
    <t>Vodorovné konštrukcie</t>
  </si>
  <si>
    <t>7</t>
  </si>
  <si>
    <t>8</t>
  </si>
  <si>
    <t>m</t>
  </si>
  <si>
    <t>9</t>
  </si>
  <si>
    <t>M</t>
  </si>
  <si>
    <t>10</t>
  </si>
  <si>
    <t>11</t>
  </si>
  <si>
    <t>12</t>
  </si>
  <si>
    <t>13</t>
  </si>
  <si>
    <t>ks</t>
  </si>
  <si>
    <t>14</t>
  </si>
  <si>
    <t>15</t>
  </si>
  <si>
    <t>16</t>
  </si>
  <si>
    <t>17</t>
  </si>
  <si>
    <t>18</t>
  </si>
  <si>
    <t>19</t>
  </si>
  <si>
    <t>21</t>
  </si>
  <si>
    <t>22</t>
  </si>
  <si>
    <t>23</t>
  </si>
  <si>
    <t>24</t>
  </si>
  <si>
    <t>25</t>
  </si>
  <si>
    <t>26</t>
  </si>
  <si>
    <t>27</t>
  </si>
  <si>
    <t>PSV</t>
  </si>
  <si>
    <t>Práce a dodávky PSV</t>
  </si>
  <si>
    <t>28</t>
  </si>
  <si>
    <t>m2</t>
  </si>
  <si>
    <t>29</t>
  </si>
  <si>
    <t>32</t>
  </si>
  <si>
    <t xml:space="preserve">    6 - Úpravy povrchov, podlahy, osadenie</t>
  </si>
  <si>
    <t xml:space="preserve">    8 - Rúrové vedenie</t>
  </si>
  <si>
    <t xml:space="preserve">    9 - Ostatné konštrukcie a práce-búranie</t>
  </si>
  <si>
    <t>Úpravy povrchov, podlahy, osadenie</t>
  </si>
  <si>
    <t>Rúrové vedenie</t>
  </si>
  <si>
    <t>Ostatné konštrukcie a práce-búranie</t>
  </si>
  <si>
    <t>vet brod</t>
  </si>
  <si>
    <t>30</t>
  </si>
  <si>
    <t>31</t>
  </si>
  <si>
    <t xml:space="preserve">    2 - Zakladanie</t>
  </si>
  <si>
    <t xml:space="preserve">    3 - Zvislé a kompletné konštrukcie</t>
  </si>
  <si>
    <t xml:space="preserve">    5 - Komunikácie</t>
  </si>
  <si>
    <t xml:space="preserve">    99 - Presun hmôt HSV</t>
  </si>
  <si>
    <t xml:space="preserve">    721 - Zdravotechnika - vnutorný vodovod a kanalizácia</t>
  </si>
  <si>
    <t xml:space="preserve">    769 - Montáže vzduchotechnických zariadení</t>
  </si>
  <si>
    <t xml:space="preserve">    921 - Elektromontaže</t>
  </si>
  <si>
    <t>922471688</t>
  </si>
  <si>
    <t>(7*1,3+4*1,3)*0,55</t>
  </si>
  <si>
    <t>-923547419</t>
  </si>
  <si>
    <t>132301101</t>
  </si>
  <si>
    <t>Hĺbenie rýh šírky do 600 mm zapažených i nezapažených s urovnaním dna do predpísaného profilu a spádu, s prehodením výkopu na priľahlom teréne na vzdialenosť do 3 m od pozdĺžnej osi ryhy alebo s naložením výkopu na dopravný prostriedok v hornine 4 do 100 m3</t>
  </si>
  <si>
    <t>1834191824</t>
  </si>
  <si>
    <t>0,6*1,6*16</t>
  </si>
  <si>
    <t>132301109</t>
  </si>
  <si>
    <t>Hĺbenie rýh šírky do 600 mm zapažených i nezapažených s urovnaním dna do predpísaného profilu a spádu, s prehodením výkopu na priľahlom teréne na vzdialenosť do 3 m od pozdĺžnej osi ryhy alebo s naložením výkopu na dopravný prostriedok príplatok k cenám za lepivosť horniny 4</t>
  </si>
  <si>
    <t>-980369763</t>
  </si>
  <si>
    <t>-414046975</t>
  </si>
  <si>
    <t>162301101</t>
  </si>
  <si>
    <t>Vodorovné premiestnenie výkopku za sucha pre všetky druhy dopravných prostriedkov bez naloženia výkopu, avšak so zložením bez rozhrnutia po spevnenej ceste, z horniny 1 až 4 v množstve do 100 m3 na vzdialenosť nad 50 do 500 m</t>
  </si>
  <si>
    <t>-6689385</t>
  </si>
  <si>
    <t>175101101</t>
  </si>
  <si>
    <t>Obsyp potrubia sypaninou z vhodných hornín 1 až 4 alebo mater. pripraveným pozdĺž výkopu vo vzdialenosti do 3 m od jeho kraja, bez prehodenia sypaniny</t>
  </si>
  <si>
    <t>328886627</t>
  </si>
  <si>
    <t>Zakladanie</t>
  </si>
  <si>
    <t>215901101</t>
  </si>
  <si>
    <t>Zhutnenie podložia z rastlej horniny 1 až 4 pod násypy, z hornín súdržných do 92 % PS a nesúdržných sypkých relatívnej uľahnutosti l(d) do 0,8</t>
  </si>
  <si>
    <t>-1198849186</t>
  </si>
  <si>
    <t>11*1,3</t>
  </si>
  <si>
    <t>274313521</t>
  </si>
  <si>
    <t>Betón základových pásov prostý tr.C 12/15</t>
  </si>
  <si>
    <t>1944462547</t>
  </si>
  <si>
    <t>15,5*0,6*0,4*2</t>
  </si>
  <si>
    <t>274313711</t>
  </si>
  <si>
    <t>Betón základových pásov prostý tr.C 25/30</t>
  </si>
  <si>
    <t>-403984604</t>
  </si>
  <si>
    <t>15,5*0,6*0,65*2</t>
  </si>
  <si>
    <t>285175111</t>
  </si>
  <si>
    <t>Oceľová roznášacia konštrukcia z valcovaných profilov a plechov pod kotvy, tŕne alebo ťahadlá, osadenie s hmotnosťou jednotlivých častí konštrukcie od 0 do 40 kg</t>
  </si>
  <si>
    <t>201434125</t>
  </si>
  <si>
    <t>Zvislé a kompletné konštrukcie</t>
  </si>
  <si>
    <t>311321511</t>
  </si>
  <si>
    <t>Betón nadzákladových múrov, bez ohľadu na funkčnosť železový (bez výstuže) tr.C 30/37</t>
  </si>
  <si>
    <t>59739241</t>
  </si>
  <si>
    <t>12*0,2*0,2</t>
  </si>
  <si>
    <t>311351107</t>
  </si>
  <si>
    <t>Debnenie zvislé alebo šikmé (odklonené) pôdorysné priame alebo zalomené nadzákladových múrov nosných, výplňových, obkladových, pôjdových, štítových, poprsných, vo voľnom priestranstve, vo voľných alebo zapažených jamách, ryhách, šachtách, vrátane prípadných vzpier obojstranné za každú stranu zhotovenie-tradičné</t>
  </si>
  <si>
    <t>224271167</t>
  </si>
  <si>
    <t>12*0,2</t>
  </si>
  <si>
    <t>311351108</t>
  </si>
  <si>
    <t>Debnenie zvislé alebo šikmé (odklonené) pôdorysné priame alebo zalomené nadzákladových múrov nosných, výplňových, obkladových, pôjdových, štítových, poprsných, vo voľnom priestranstve, vo voľných alebo zapažených jamách, ryhách, šachtách, vrátane prípadných vzpier obojstranné za každú stranu odstránenie-tradičné</t>
  </si>
  <si>
    <t>-777746198</t>
  </si>
  <si>
    <t>317321512</t>
  </si>
  <si>
    <t>Betón prekladov železový (bez výstuže) tr.C 35/45</t>
  </si>
  <si>
    <t>994468413</t>
  </si>
  <si>
    <t>16*0,2*0,15</t>
  </si>
  <si>
    <t>317351101</t>
  </si>
  <si>
    <t>Debnenie klenbových pásov valcových vrátane podpernej konštrukcie do výšky 4m zhotovenie</t>
  </si>
  <si>
    <t>-2073651410</t>
  </si>
  <si>
    <t>2*16*(0,2+0,2)</t>
  </si>
  <si>
    <t>317351102</t>
  </si>
  <si>
    <t>Debnenie klenbových pásov valcových vrátane podpernej konštrukcie do výšky 4m odstránenie</t>
  </si>
  <si>
    <t>-807607383</t>
  </si>
  <si>
    <t>317361821</t>
  </si>
  <si>
    <t>Výstuž prekladov z betonárskej ocele 10505</t>
  </si>
  <si>
    <t>t</t>
  </si>
  <si>
    <t>-627716340</t>
  </si>
  <si>
    <t>348171121</t>
  </si>
  <si>
    <t>Osadenie mostného zábradlia oceľového priamo do betónu ríms</t>
  </si>
  <si>
    <t>-95498739</t>
  </si>
  <si>
    <t>15,5*2</t>
  </si>
  <si>
    <t>451315126</t>
  </si>
  <si>
    <t>Podkladové alebo výplňové vrstvy z betónu prostého hrúbky do 150 mm, z betónu tr. C 20/25</t>
  </si>
  <si>
    <t>-1335853895</t>
  </si>
  <si>
    <t>15,5*0,6*2*0,13</t>
  </si>
  <si>
    <t>451476121</t>
  </si>
  <si>
    <t>Podkladová vrstva plastbetónová tixotropná, hrúbky do 10 mm prvá vrstva</t>
  </si>
  <si>
    <t>57871519</t>
  </si>
  <si>
    <t>454811111</t>
  </si>
  <si>
    <t>Osadenie prestupov so zaistením polohy v konštrukcii z vodostavebného betónu, s privarením na výstuž z oceľových rúr vnútorného priemeru do 600 mm</t>
  </si>
  <si>
    <t>-3252502</t>
  </si>
  <si>
    <t>Komunikácie</t>
  </si>
  <si>
    <t>564760111</t>
  </si>
  <si>
    <t>Podklad alebo kryt z kameniva hrubého drveného veľ. 8-16 mm s rozprestretím a zhutnením, po zhutnení hr. 200 mm</t>
  </si>
  <si>
    <t>1947375933</t>
  </si>
  <si>
    <t>581130115</t>
  </si>
  <si>
    <t>Kryt cementobetónový cestných komunikácií skupiny CB I pre TDZ I a II hr. 200 mm</t>
  </si>
  <si>
    <t>-1206985057</t>
  </si>
  <si>
    <t>11*1,2</t>
  </si>
  <si>
    <t>631362401</t>
  </si>
  <si>
    <t>Výstuž mazanín z betónov (z kameniva) a z ľahkých betónov, zo zváraných sietí z drôtov typu KARI BSt 500, priemer drôtu 4/4 mm, veľkosť oka 100x100 mm</t>
  </si>
  <si>
    <t>-1726547216</t>
  </si>
  <si>
    <t>11*1,2*2+11*0,4*2</t>
  </si>
  <si>
    <t>631362421</t>
  </si>
  <si>
    <t>Výstuž mazanín z betónov (z kameniva) a z ľahkých betónov, zo zváraných sietí z drôtov typu KARI BSt 500, priemer drôtu 6/6 mm, veľkosť oka 100x100 mm</t>
  </si>
  <si>
    <t>-2079391609</t>
  </si>
  <si>
    <t>11*1,2*2+2*0,4*11</t>
  </si>
  <si>
    <t>632001051</t>
  </si>
  <si>
    <t>Zhotovenie penetračného náteru pre potery a stierky jednonásobného</t>
  </si>
  <si>
    <t>-1825048375</t>
  </si>
  <si>
    <t>Chodba a jama dojiča</t>
  </si>
  <si>
    <t>49,72+3*16</t>
  </si>
  <si>
    <t>246260011600</t>
  </si>
  <si>
    <t>Penetračný náter weber.bond primer G651xx - na nesavé povrchy, 20 kg</t>
  </si>
  <si>
    <t>kg</t>
  </si>
  <si>
    <t>-2008604606</t>
  </si>
  <si>
    <t>585520000800</t>
  </si>
  <si>
    <t>Emulzia weber.betonkontakt, na zvýšenie priľnavosti s plastifikačným účinkom, 20 kg</t>
  </si>
  <si>
    <t>1915426782</t>
  </si>
  <si>
    <t>632450443</t>
  </si>
  <si>
    <t>Opravný poter CEMIX, oprava dutín a výtlkov v poteroch, Polymércementový poter 40 MPa, ozn. 070, hr. 10 mm</t>
  </si>
  <si>
    <t>-1064444852</t>
  </si>
  <si>
    <t>49,72+48</t>
  </si>
  <si>
    <t>632457505</t>
  </si>
  <si>
    <t>Cementová samonivelizačná podlahová hmota Weber - Terranova weber.nivelit, triedy CT-C25-F6, hr. 10 mm</t>
  </si>
  <si>
    <t>-617738384</t>
  </si>
  <si>
    <t>871324004</t>
  </si>
  <si>
    <t>Montáž kanalizačného potrubia z polypropylénových rúr hladkých plnostenných SN 10 DN 160</t>
  </si>
  <si>
    <t>122740378</t>
  </si>
  <si>
    <t>33</t>
  </si>
  <si>
    <t>286140001200</t>
  </si>
  <si>
    <t>Rúra KG 2000 PP, SN 10, DN 160 dĺ. 5 m hladká pre gravitačnú kanalizáciu, WAVIN</t>
  </si>
  <si>
    <t>2093298471</t>
  </si>
  <si>
    <t>15*0,2 'Prepočítané koeficientom množstva</t>
  </si>
  <si>
    <t>34</t>
  </si>
  <si>
    <t>286140001000</t>
  </si>
  <si>
    <t>Rúra KG 2000 PP, SN 10, DN 160 dĺ. 1 m hladká pre gravitačnú kanalizáciu, WAVIN</t>
  </si>
  <si>
    <t>1350042377</t>
  </si>
  <si>
    <t>5*0,2 'Prepočítané koeficientom množstva</t>
  </si>
  <si>
    <t>35</t>
  </si>
  <si>
    <t>286510004100</t>
  </si>
  <si>
    <t>Koleno PVC-U, DN 125x87° hladká pre gravitačnú kanalizáciu KG potrubia, WAVIN</t>
  </si>
  <si>
    <t>-34249390</t>
  </si>
  <si>
    <t>36</t>
  </si>
  <si>
    <t>941955102</t>
  </si>
  <si>
    <t>Lešenie ľahké pracovné pomocné, v schodisku, s výškou lešeňovej podlahy nad1,50 do 3,50 m</t>
  </si>
  <si>
    <t>1866695729</t>
  </si>
  <si>
    <t>11*1</t>
  </si>
  <si>
    <t>37</t>
  </si>
  <si>
    <t>943943221</t>
  </si>
  <si>
    <t>Montáž lešenia priestorového ľahkého, bez podláh, pre zaťaženie podlahovej plochy do 2 kPa (200 kg/m2), výšky do 10 m</t>
  </si>
  <si>
    <t>-1840452813</t>
  </si>
  <si>
    <t>12,9*28,4*3</t>
  </si>
  <si>
    <t>38</t>
  </si>
  <si>
    <t>952901411</t>
  </si>
  <si>
    <t>Vyčistenie ostatných objektov(napr. kanálov, zásobníkov, kôlní a pod.) vynesenie zvyškov stavebnej sutiny, kropenie a 2 x zametenie podláh, oprášenie stien a výplní otvorov akejkoľvek výšky podlaží</t>
  </si>
  <si>
    <t>-258601709</t>
  </si>
  <si>
    <t>12,9*30,4</t>
  </si>
  <si>
    <t>39</t>
  </si>
  <si>
    <t>965043441</t>
  </si>
  <si>
    <t>Búranie podkladov pod dlažby alebo liatych celistvých dlažieb a mazanín betónových s poterom alebo terazzom hr. do 150 mm, plochy nad 4m2 -2,200 t</t>
  </si>
  <si>
    <t>1943284166</t>
  </si>
  <si>
    <t>0,25*15,5*0,6*2</t>
  </si>
  <si>
    <t>40</t>
  </si>
  <si>
    <t>965049120</t>
  </si>
  <si>
    <t>Príplatok k cene za búranie mazanín betónových so zváranou sieťou alebo rabicovým pletivom hr. nad 100 mm</t>
  </si>
  <si>
    <t>-742573660</t>
  </si>
  <si>
    <t>41</t>
  </si>
  <si>
    <t>965082942 -R</t>
  </si>
  <si>
    <t>Odstránenie násypu pod podlahami a ochranného na strechách hr. nad 200 mm -1,400 t</t>
  </si>
  <si>
    <t>-1589885200</t>
  </si>
  <si>
    <t>15,5*0,6*2*0,8</t>
  </si>
  <si>
    <t>42</t>
  </si>
  <si>
    <t>967031132</t>
  </si>
  <si>
    <t>Prisekanie (špicovanie) rovných ostení, bez odstupu, po hrubom vybúraní otvorov, v akomkoľvek murive tehl. na akúkoľvek maltu -0,057 t</t>
  </si>
  <si>
    <t>391370210</t>
  </si>
  <si>
    <t>2*2,2*0,3</t>
  </si>
  <si>
    <t>43</t>
  </si>
  <si>
    <t>968702 600 R</t>
  </si>
  <si>
    <t>Vybúranie otvorov v plechovom dvojplašti obvodoých stien,pre  vráta</t>
  </si>
  <si>
    <t>473937731</t>
  </si>
  <si>
    <t>44</t>
  </si>
  <si>
    <t>968702600 R</t>
  </si>
  <si>
    <t>Vyburanie otv. pre prístup k stoj tanku mlieka</t>
  </si>
  <si>
    <t>-1536188046</t>
  </si>
  <si>
    <t>45</t>
  </si>
  <si>
    <t>972056010</t>
  </si>
  <si>
    <t>Jadrové vrty diamantovými korunkami do stropných konštrukcií železobetónových nad D 100 do 110 mm -0,00023 t</t>
  </si>
  <si>
    <t>cm</t>
  </si>
  <si>
    <t>-417095435</t>
  </si>
  <si>
    <t>25*140</t>
  </si>
  <si>
    <t>46</t>
  </si>
  <si>
    <t>974032879 R</t>
  </si>
  <si>
    <t>Vytváranie drážok ručným drážkovačom v nepálených tehlách (Ytong, Porfix, ...) hĺbky do 50 mm, šírky 70 mm -0,00175 t</t>
  </si>
  <si>
    <t>610364780</t>
  </si>
  <si>
    <t>12,3+0,5*4+0,9+12+2,5+1,4+3+4,2+2*1,5+2*1+2,4+1,4+1,44</t>
  </si>
  <si>
    <t>47</t>
  </si>
  <si>
    <t>974083112</t>
  </si>
  <si>
    <t>Rezanie betónových mazanín existujúcich vystužených hĺbky nad 50 do 100 mm</t>
  </si>
  <si>
    <t>-1619734738</t>
  </si>
  <si>
    <t>48</t>
  </si>
  <si>
    <t>974083113</t>
  </si>
  <si>
    <t>Rezanie betónových mazanín existujúcich vystužených hĺbky nad 100 do 150 mm</t>
  </si>
  <si>
    <t>414767860</t>
  </si>
  <si>
    <t>2*15,5*2</t>
  </si>
  <si>
    <t>49</t>
  </si>
  <si>
    <t>976084111</t>
  </si>
  <si>
    <t>Vybúranie ochranných uholníkov, s vysekaním kotiev, z akéhokoľvek muriva -0,010 t</t>
  </si>
  <si>
    <t>804544255</t>
  </si>
  <si>
    <t>4*2,2</t>
  </si>
  <si>
    <t>50</t>
  </si>
  <si>
    <t>979081111</t>
  </si>
  <si>
    <t>Odvoz sutiny a vybúraných hmôt na skládku do 1 km</t>
  </si>
  <si>
    <t>-1171023763</t>
  </si>
  <si>
    <t>51</t>
  </si>
  <si>
    <t>979081121</t>
  </si>
  <si>
    <t>Odvoz sutiny a vybúraných hmôt na skládku za každý ďalší 1 km</t>
  </si>
  <si>
    <t>-584886136</t>
  </si>
  <si>
    <t>32,115*8 'Prepočítané koeficientom množstva</t>
  </si>
  <si>
    <t>52</t>
  </si>
  <si>
    <t>979082111</t>
  </si>
  <si>
    <t>Vnútrostavenisková doprava sutiny a vybúraných hmôt do 10 m</t>
  </si>
  <si>
    <t>51153744</t>
  </si>
  <si>
    <t>53</t>
  </si>
  <si>
    <t>979082121</t>
  </si>
  <si>
    <t>Vnútrostavenisková doprava sutiny a vybúraných hmôt za každých ďalších 5 m</t>
  </si>
  <si>
    <t>-294857606</t>
  </si>
  <si>
    <t>32,115*3 'Prepočítané koeficientom množstva</t>
  </si>
  <si>
    <t>54</t>
  </si>
  <si>
    <t>979089012</t>
  </si>
  <si>
    <t>Poplatok za skladovanie stavebného odpadu (17) betón, tehly, dlaždice, obkladačky a keramika (17 01) Ostatné (O) (17 01, 02, 03)</t>
  </si>
  <si>
    <t>-1419580674</t>
  </si>
  <si>
    <t>99</t>
  </si>
  <si>
    <t>Presun hmôt HSV</t>
  </si>
  <si>
    <t>55</t>
  </si>
  <si>
    <t>998021021</t>
  </si>
  <si>
    <t>Presun hmôt pre haly občianskej výstavby (802), pre haly výrobné a služby (811) so zvislou nosnou konštr. murovanou z tehál, tvárnic, alebo blokov alebo kovovou, výšky do 20 m</t>
  </si>
  <si>
    <t>-1601537127</t>
  </si>
  <si>
    <t>721</t>
  </si>
  <si>
    <t>Zdravotechnika - vnutorný vodovod a kanalizácia</t>
  </si>
  <si>
    <t>56</t>
  </si>
  <si>
    <t>721 R</t>
  </si>
  <si>
    <t xml:space="preserve">Vnut vodovod a kanalizácia </t>
  </si>
  <si>
    <t>-646431539</t>
  </si>
  <si>
    <t>921</t>
  </si>
  <si>
    <t>Elektromontaže</t>
  </si>
  <si>
    <t>921 2</t>
  </si>
  <si>
    <t xml:space="preserve">Elektromontáže </t>
  </si>
  <si>
    <t>45951944</t>
  </si>
  <si>
    <t>921 3</t>
  </si>
  <si>
    <t xml:space="preserve">Bleskozvod </t>
  </si>
  <si>
    <t>784183013</t>
  </si>
  <si>
    <t>Modernizácia dojárne Hosté</t>
  </si>
  <si>
    <t>Výkaz výmer</t>
  </si>
  <si>
    <t>Stavebné úpravy dojárne SO 01</t>
  </si>
  <si>
    <t>Dátum: 20.05.2022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</si>
</sst>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000"/>
    <numFmt numFmtId="166" formatCode="#,##0.000"/>
  </numFmts>
  <fonts count="20" x14ac:knownFonts="1">
    <font>
      <sz val="8"/>
      <name val="Arial CE"/>
      <family val="2"/>
    </font>
    <font>
      <sz val="10"/>
      <color rgb="FF969696"/>
      <name val="Arial CE"/>
    </font>
    <font>
      <sz val="10"/>
      <name val="Arial CE"/>
    </font>
    <font>
      <b/>
      <sz val="11"/>
      <name val="Arial CE"/>
    </font>
    <font>
      <sz val="12"/>
      <color rgb="FF003366"/>
      <name val="Arial CE"/>
    </font>
    <font>
      <sz val="10"/>
      <color rgb="FF003366"/>
      <name val="Arial CE"/>
    </font>
    <font>
      <sz val="8"/>
      <color rgb="FF003366"/>
      <name val="Arial CE"/>
    </font>
    <font>
      <sz val="8"/>
      <color rgb="FF505050"/>
      <name val="Arial CE"/>
    </font>
    <font>
      <sz val="8"/>
      <color rgb="FF800080"/>
      <name val="Arial CE"/>
    </font>
    <font>
      <sz val="8"/>
      <color rgb="FF3366FF"/>
      <name val="Arial CE"/>
    </font>
    <font>
      <b/>
      <sz val="14"/>
      <name val="Arial CE"/>
    </font>
    <font>
      <sz val="9"/>
      <name val="Arial CE"/>
    </font>
    <font>
      <sz val="9"/>
      <color rgb="FF969696"/>
      <name val="Arial CE"/>
    </font>
    <font>
      <b/>
      <sz val="12"/>
      <color rgb="FF960000"/>
      <name val="Arial CE"/>
    </font>
    <font>
      <b/>
      <sz val="12"/>
      <color rgb="FF800000"/>
      <name val="Arial CE"/>
    </font>
    <font>
      <sz val="8"/>
      <color rgb="FF960000"/>
      <name val="Arial CE"/>
    </font>
    <font>
      <b/>
      <sz val="8"/>
      <name val="Arial CE"/>
    </font>
    <font>
      <sz val="7"/>
      <color rgb="FF969696"/>
      <name val="Arial CE"/>
    </font>
    <font>
      <i/>
      <sz val="9"/>
      <color rgb="FF0000FF"/>
      <name val="Arial CE"/>
    </font>
    <font>
      <i/>
      <sz val="8"/>
      <color rgb="FF0000FF"/>
      <name val="Arial CE"/>
    </font>
  </fonts>
  <fills count="4">
    <fill>
      <patternFill patternType="none"/>
    </fill>
    <fill>
      <patternFill patternType="gray125"/>
    </fill>
    <fill>
      <patternFill patternType="solid">
        <fgColor rgb="FFC0C0C0"/>
      </patternFill>
    </fill>
    <fill>
      <patternFill patternType="solid">
        <fgColor rgb="FFD2D2D2"/>
      </patternFill>
    </fill>
  </fills>
  <borders count="18">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1">
    <xf numFmtId="0" fontId="0" fillId="0" borderId="0"/>
  </cellStyleXfs>
  <cellXfs count="113">
    <xf numFmtId="0" fontId="0" fillId="0" borderId="0" xfId="0"/>
    <xf numFmtId="0" fontId="0" fillId="0" borderId="0" xfId="0"/>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wrapText="1"/>
    </xf>
    <xf numFmtId="0" fontId="6" fillId="0" borderId="0" xfId="0" applyFont="1" applyAlignment="1"/>
    <xf numFmtId="0" fontId="7" fillId="0" borderId="0" xfId="0" applyFont="1" applyAlignment="1">
      <alignment vertical="center"/>
    </xf>
    <xf numFmtId="0" fontId="8" fillId="0" borderId="0" xfId="0" applyFont="1" applyAlignment="1">
      <alignment vertical="center"/>
    </xf>
    <xf numFmtId="0" fontId="0"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wrapText="1"/>
    </xf>
    <xf numFmtId="0" fontId="0" fillId="0" borderId="0" xfId="0" applyFont="1" applyAlignment="1">
      <alignment vertical="center"/>
    </xf>
    <xf numFmtId="0" fontId="0" fillId="0" borderId="3" xfId="0" applyFont="1" applyBorder="1" applyAlignment="1">
      <alignment vertical="center"/>
    </xf>
    <xf numFmtId="0" fontId="0" fillId="0" borderId="3" xfId="0"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164" fontId="2" fillId="0" borderId="0" xfId="0" applyNumberFormat="1" applyFont="1" applyAlignment="1">
      <alignment horizontal="left" vertical="center"/>
    </xf>
    <xf numFmtId="0" fontId="0" fillId="0" borderId="7" xfId="0" applyBorder="1" applyAlignment="1">
      <alignment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0" fillId="0" borderId="6" xfId="0" applyFont="1" applyBorder="1" applyAlignment="1">
      <alignment vertical="center"/>
    </xf>
    <xf numFmtId="0" fontId="0" fillId="0" borderId="7" xfId="0" applyFont="1" applyBorder="1" applyAlignment="1">
      <alignment vertical="center"/>
    </xf>
    <xf numFmtId="0" fontId="13" fillId="0" borderId="0" xfId="0" applyFont="1" applyAlignment="1">
      <alignment horizontal="left" vertical="center"/>
    </xf>
    <xf numFmtId="4" fontId="13" fillId="0" borderId="0" xfId="0" applyNumberFormat="1" applyFont="1" applyAlignment="1">
      <alignment vertical="center"/>
    </xf>
    <xf numFmtId="0" fontId="0" fillId="0" borderId="0" xfId="0" applyProtection="1"/>
    <xf numFmtId="0" fontId="0" fillId="3" borderId="0" xfId="0" applyFont="1" applyFill="1" applyAlignment="1">
      <alignment vertical="center"/>
    </xf>
    <xf numFmtId="0" fontId="11" fillId="3" borderId="0" xfId="0" applyFont="1" applyFill="1" applyAlignment="1">
      <alignment horizontal="left" vertical="center"/>
    </xf>
    <xf numFmtId="0" fontId="11" fillId="3" borderId="0" xfId="0" applyFont="1" applyFill="1" applyAlignment="1">
      <alignment horizontal="right" vertical="center"/>
    </xf>
    <xf numFmtId="0" fontId="14" fillId="0" borderId="0" xfId="0" applyFont="1" applyAlignment="1">
      <alignment horizontal="left" vertical="center"/>
    </xf>
    <xf numFmtId="0" fontId="4" fillId="0" borderId="3" xfId="0" applyFont="1" applyBorder="1" applyAlignment="1">
      <alignment vertical="center"/>
    </xf>
    <xf numFmtId="0" fontId="4" fillId="0" borderId="15" xfId="0" applyFont="1" applyBorder="1" applyAlignment="1">
      <alignment horizontal="left" vertical="center"/>
    </xf>
    <xf numFmtId="0" fontId="4" fillId="0" borderId="15" xfId="0" applyFont="1" applyBorder="1" applyAlignment="1">
      <alignment vertical="center"/>
    </xf>
    <xf numFmtId="4" fontId="4" fillId="0" borderId="15" xfId="0" applyNumberFormat="1" applyFont="1" applyBorder="1" applyAlignment="1">
      <alignment vertical="center"/>
    </xf>
    <xf numFmtId="0" fontId="5" fillId="0" borderId="3" xfId="0" applyFont="1" applyBorder="1" applyAlignment="1">
      <alignment vertical="center"/>
    </xf>
    <xf numFmtId="0" fontId="5" fillId="0" borderId="15" xfId="0" applyFont="1" applyBorder="1" applyAlignment="1">
      <alignment horizontal="left" vertical="center"/>
    </xf>
    <xf numFmtId="0" fontId="5" fillId="0" borderId="15" xfId="0" applyFont="1" applyBorder="1" applyAlignment="1">
      <alignment vertical="center"/>
    </xf>
    <xf numFmtId="4" fontId="5" fillId="0" borderId="15"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0" xfId="0" applyFont="1" applyFill="1" applyAlignment="1">
      <alignment horizontal="center" vertical="center" wrapText="1"/>
    </xf>
    <xf numFmtId="0" fontId="0" fillId="0" borderId="3" xfId="0" applyBorder="1" applyAlignment="1">
      <alignment horizontal="center" vertical="center" wrapText="1"/>
    </xf>
    <xf numFmtId="166" fontId="13" fillId="0" borderId="0" xfId="0" applyNumberFormat="1" applyFont="1" applyAlignment="1"/>
    <xf numFmtId="165" fontId="15" fillId="0" borderId="7" xfId="0" applyNumberFormat="1" applyFont="1" applyBorder="1" applyAlignment="1"/>
    <xf numFmtId="165" fontId="15" fillId="0" borderId="8" xfId="0" applyNumberFormat="1" applyFont="1" applyBorder="1" applyAlignment="1"/>
    <xf numFmtId="166" fontId="16" fillId="0" borderId="0" xfId="0" applyNumberFormat="1" applyFont="1" applyAlignment="1">
      <alignment vertical="center"/>
    </xf>
    <xf numFmtId="0" fontId="6" fillId="0" borderId="3" xfId="0" applyFont="1" applyBorder="1" applyAlignment="1"/>
    <xf numFmtId="0" fontId="6" fillId="0" borderId="0" xfId="0" applyFont="1" applyAlignment="1">
      <alignment horizontal="left"/>
    </xf>
    <xf numFmtId="0" fontId="4" fillId="0" borderId="0" xfId="0" applyFont="1" applyAlignment="1">
      <alignment horizontal="left"/>
    </xf>
    <xf numFmtId="166" fontId="4" fillId="0" borderId="0" xfId="0" applyNumberFormat="1" applyFont="1" applyAlignment="1"/>
    <xf numFmtId="0" fontId="6" fillId="0" borderId="9" xfId="0" applyFont="1" applyBorder="1" applyAlignment="1"/>
    <xf numFmtId="0" fontId="6" fillId="0" borderId="0" xfId="0" applyFont="1" applyBorder="1" applyAlignment="1"/>
    <xf numFmtId="165" fontId="6" fillId="0" borderId="0" xfId="0" applyNumberFormat="1" applyFont="1" applyBorder="1" applyAlignment="1"/>
    <xf numFmtId="165" fontId="6" fillId="0" borderId="10" xfId="0" applyNumberFormat="1" applyFont="1" applyBorder="1" applyAlignment="1"/>
    <xf numFmtId="0" fontId="6" fillId="0" borderId="0" xfId="0" applyFont="1" applyAlignment="1">
      <alignment horizontal="center"/>
    </xf>
    <xf numFmtId="166" fontId="6" fillId="0" borderId="0" xfId="0" applyNumberFormat="1" applyFont="1" applyAlignment="1">
      <alignment vertical="center"/>
    </xf>
    <xf numFmtId="0" fontId="5" fillId="0" borderId="0" xfId="0" applyFont="1" applyAlignment="1">
      <alignment horizontal="left"/>
    </xf>
    <xf numFmtId="166" fontId="5" fillId="0" borderId="0" xfId="0" applyNumberFormat="1" applyFont="1" applyAlignment="1"/>
    <xf numFmtId="0" fontId="0" fillId="0" borderId="3" xfId="0" applyFont="1" applyBorder="1" applyAlignment="1" applyProtection="1">
      <alignment vertical="center"/>
      <protection locked="0"/>
    </xf>
    <xf numFmtId="0" fontId="11" fillId="0" borderId="17" xfId="0" applyFont="1" applyBorder="1" applyAlignment="1" applyProtection="1">
      <alignment horizontal="center" vertical="center"/>
      <protection locked="0"/>
    </xf>
    <xf numFmtId="49" fontId="11" fillId="0" borderId="17" xfId="0" applyNumberFormat="1"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7" xfId="0" applyFont="1" applyBorder="1" applyAlignment="1" applyProtection="1">
      <alignment horizontal="center" vertical="center" wrapText="1"/>
      <protection locked="0"/>
    </xf>
    <xf numFmtId="166" fontId="11" fillId="0" borderId="17" xfId="0" applyNumberFormat="1" applyFont="1" applyBorder="1" applyAlignment="1" applyProtection="1">
      <alignment vertical="center"/>
      <protection locked="0"/>
    </xf>
    <xf numFmtId="0" fontId="0" fillId="0" borderId="17" xfId="0" applyFont="1" applyBorder="1" applyAlignment="1" applyProtection="1">
      <alignment vertical="center"/>
      <protection locked="0"/>
    </xf>
    <xf numFmtId="0" fontId="12" fillId="0" borderId="14" xfId="0" applyFont="1" applyBorder="1" applyAlignment="1">
      <alignment horizontal="left" vertical="center"/>
    </xf>
    <xf numFmtId="0" fontId="12" fillId="0" borderId="15" xfId="0" applyFont="1" applyBorder="1" applyAlignment="1">
      <alignment horizontal="center" vertical="center"/>
    </xf>
    <xf numFmtId="165" fontId="12" fillId="0" borderId="15" xfId="0" applyNumberFormat="1" applyFont="1" applyBorder="1" applyAlignment="1">
      <alignment vertical="center"/>
    </xf>
    <xf numFmtId="165" fontId="12" fillId="0" borderId="16" xfId="0" applyNumberFormat="1" applyFont="1" applyBorder="1" applyAlignment="1">
      <alignment vertical="center"/>
    </xf>
    <xf numFmtId="0" fontId="11" fillId="0" borderId="0" xfId="0" applyFont="1" applyAlignment="1">
      <alignment horizontal="left" vertical="center"/>
    </xf>
    <xf numFmtId="4" fontId="0" fillId="0" borderId="0" xfId="0" applyNumberFormat="1" applyFont="1" applyAlignment="1">
      <alignment vertical="center"/>
    </xf>
    <xf numFmtId="166" fontId="0" fillId="0" borderId="0" xfId="0" applyNumberFormat="1" applyFont="1" applyAlignment="1">
      <alignment vertical="center"/>
    </xf>
    <xf numFmtId="0" fontId="12" fillId="0" borderId="9" xfId="0" applyFont="1" applyBorder="1" applyAlignment="1">
      <alignment horizontal="left" vertical="center"/>
    </xf>
    <xf numFmtId="0" fontId="12" fillId="0" borderId="0" xfId="0" applyFont="1" applyBorder="1" applyAlignment="1">
      <alignment horizontal="center" vertical="center"/>
    </xf>
    <xf numFmtId="165" fontId="12" fillId="0" borderId="0" xfId="0" applyNumberFormat="1" applyFont="1" applyBorder="1" applyAlignment="1">
      <alignment vertical="center"/>
    </xf>
    <xf numFmtId="165" fontId="12" fillId="0" borderId="10" xfId="0" applyNumberFormat="1" applyFont="1" applyBorder="1" applyAlignment="1">
      <alignment vertical="center"/>
    </xf>
    <xf numFmtId="0" fontId="7" fillId="0" borderId="3" xfId="0" applyFont="1" applyBorder="1" applyAlignment="1">
      <alignment vertical="center"/>
    </xf>
    <xf numFmtId="0" fontId="1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166" fontId="7" fillId="0" borderId="0" xfId="0" applyNumberFormat="1" applyFont="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7" fillId="0" borderId="10" xfId="0" applyFont="1" applyBorder="1" applyAlignment="1">
      <alignment vertical="center"/>
    </xf>
    <xf numFmtId="0" fontId="18" fillId="0" borderId="17" xfId="0" applyFont="1" applyBorder="1" applyAlignment="1" applyProtection="1">
      <alignment horizontal="center" vertical="center"/>
      <protection locked="0"/>
    </xf>
    <xf numFmtId="49" fontId="18" fillId="0" borderId="17" xfId="0" applyNumberFormat="1" applyFont="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8" fillId="0" borderId="17" xfId="0" applyFont="1" applyBorder="1" applyAlignment="1" applyProtection="1">
      <alignment horizontal="center" vertical="center" wrapText="1"/>
      <protection locked="0"/>
    </xf>
    <xf numFmtId="166" fontId="18" fillId="0" borderId="17" xfId="0" applyNumberFormat="1" applyFont="1" applyBorder="1" applyAlignment="1" applyProtection="1">
      <alignment vertical="center"/>
      <protection locked="0"/>
    </xf>
    <xf numFmtId="0" fontId="19" fillId="0" borderId="17" xfId="0" applyFont="1" applyBorder="1" applyAlignment="1" applyProtection="1">
      <alignment vertical="center"/>
      <protection locked="0"/>
    </xf>
    <xf numFmtId="0" fontId="19" fillId="0" borderId="3" xfId="0" applyFont="1" applyBorder="1" applyAlignment="1">
      <alignment vertical="center"/>
    </xf>
    <xf numFmtId="0" fontId="18" fillId="0" borderId="9" xfId="0" applyFont="1" applyBorder="1" applyAlignment="1">
      <alignment horizontal="left" vertical="center"/>
    </xf>
    <xf numFmtId="0" fontId="18" fillId="0" borderId="0" xfId="0" applyFont="1" applyBorder="1" applyAlignment="1">
      <alignment horizontal="center" vertical="center"/>
    </xf>
    <xf numFmtId="0" fontId="8" fillId="0" borderId="3"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9" xfId="0" applyFont="1" applyBorder="1" applyAlignment="1">
      <alignment vertical="center"/>
    </xf>
    <xf numFmtId="0" fontId="8" fillId="0" borderId="0" xfId="0" applyFont="1" applyBorder="1" applyAlignment="1">
      <alignment vertical="center"/>
    </xf>
    <xf numFmtId="0" fontId="8" fillId="0" borderId="10" xfId="0" applyFont="1" applyBorder="1" applyAlignment="1">
      <alignment vertical="center"/>
    </xf>
    <xf numFmtId="0" fontId="3" fillId="0" borderId="0" xfId="0" applyFont="1" applyAlignment="1">
      <alignment horizontal="left" vertical="center" wrapText="1"/>
    </xf>
    <xf numFmtId="0" fontId="0"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9" fillId="2" borderId="0" xfId="0" applyFont="1" applyFill="1" applyAlignment="1">
      <alignment horizontal="center" vertical="center"/>
    </xf>
    <xf numFmtId="0" fontId="0" fillId="0" borderId="0" xfId="0"/>
  </cellXfs>
  <cellStyles count="1">
    <cellStyle name="Normálne"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63"/>
  <sheetViews>
    <sheetView showGridLines="0" tabSelected="1" topLeftCell="A147" workbookViewId="0">
      <selection activeCell="C163" sqref="C163"/>
    </sheetView>
  </sheetViews>
  <sheetFormatPr defaultRowHeight="10.199999999999999" x14ac:dyDescent="0.2"/>
  <cols>
    <col min="1" max="1" width="8.28515625" style="1" customWidth="1"/>
    <col min="2" max="2" width="1.140625" style="1" customWidth="1"/>
    <col min="3" max="3" width="4.140625" style="1" customWidth="1"/>
    <col min="4" max="4" width="4.28515625" style="1" customWidth="1"/>
    <col min="5" max="5" width="17.140625" style="1" customWidth="1"/>
    <col min="6" max="6" width="50.85546875" style="1" customWidth="1"/>
    <col min="7" max="7" width="7.42578125" style="1" customWidth="1"/>
    <col min="8" max="8" width="14" style="1" customWidth="1"/>
    <col min="9" max="9" width="15.85546875" style="1" customWidth="1"/>
    <col min="10" max="10" width="22.28515625" style="1" customWidth="1"/>
    <col min="11" max="11" width="22.28515625" style="1" hidden="1" customWidth="1"/>
    <col min="12" max="12" width="9.28515625" style="1" customWidth="1"/>
    <col min="13" max="13" width="10.85546875" style="1" hidden="1" customWidth="1"/>
    <col min="14" max="14" width="9.28515625" style="1" hidden="1"/>
    <col min="15" max="20" width="14.140625" style="1" hidden="1" customWidth="1"/>
    <col min="21" max="21" width="16.28515625" style="1" hidden="1" customWidth="1"/>
    <col min="22" max="22" width="12.28515625" style="1" customWidth="1"/>
    <col min="23" max="23" width="16.28515625" style="1" customWidth="1"/>
    <col min="24" max="24" width="12.28515625" style="1" customWidth="1"/>
    <col min="25" max="25" width="15" style="1" customWidth="1"/>
    <col min="26" max="26" width="11" style="1" customWidth="1"/>
    <col min="27" max="27" width="15" style="1" customWidth="1"/>
    <col min="28" max="28" width="16.28515625" style="1" customWidth="1"/>
    <col min="29" max="29" width="11" style="1" customWidth="1"/>
    <col min="30" max="30" width="15" style="1" customWidth="1"/>
    <col min="31" max="31" width="16.28515625" style="1" customWidth="1"/>
    <col min="41" max="43" width="0" hidden="1" customWidth="1"/>
    <col min="44" max="65" width="9.28515625" style="1" hidden="1" customWidth="1"/>
    <col min="66" max="67" width="0" hidden="1" customWidth="1"/>
  </cols>
  <sheetData>
    <row r="1" spans="1:46" x14ac:dyDescent="0.2">
      <c r="A1" s="30"/>
    </row>
    <row r="2" spans="1:46" s="1" customFormat="1" ht="36.9" customHeight="1" x14ac:dyDescent="0.2">
      <c r="L2" s="111" t="s">
        <v>2</v>
      </c>
      <c r="M2" s="112"/>
      <c r="N2" s="112"/>
      <c r="O2" s="112"/>
      <c r="P2" s="112"/>
      <c r="Q2" s="112"/>
      <c r="R2" s="112"/>
      <c r="S2" s="112"/>
      <c r="T2" s="112"/>
      <c r="U2" s="112"/>
      <c r="V2" s="112"/>
      <c r="AT2" s="9" t="s">
        <v>21</v>
      </c>
    </row>
    <row r="6" spans="1:46" s="2" customFormat="1" ht="6.9" hidden="1" customHeight="1" x14ac:dyDescent="0.2">
      <c r="A6" s="14"/>
      <c r="B6" s="19"/>
      <c r="C6" s="20"/>
      <c r="D6" s="20"/>
      <c r="E6" s="20"/>
      <c r="F6" s="20"/>
      <c r="G6" s="20"/>
      <c r="H6" s="20"/>
      <c r="I6" s="20"/>
      <c r="J6" s="20"/>
      <c r="K6" s="20"/>
      <c r="L6" s="16"/>
      <c r="S6" s="14"/>
      <c r="T6" s="14"/>
      <c r="U6" s="14"/>
      <c r="V6" s="14"/>
      <c r="W6" s="14"/>
      <c r="X6" s="14"/>
      <c r="Y6" s="14"/>
      <c r="Z6" s="14"/>
      <c r="AA6" s="14"/>
      <c r="AB6" s="14"/>
      <c r="AC6" s="14"/>
      <c r="AD6" s="14"/>
      <c r="AE6" s="14"/>
    </row>
    <row r="7" spans="1:46" s="2" customFormat="1" ht="24.9" hidden="1" customHeight="1" x14ac:dyDescent="0.2">
      <c r="A7" s="14"/>
      <c r="B7" s="15"/>
      <c r="C7" s="10" t="s">
        <v>23</v>
      </c>
      <c r="D7" s="14"/>
      <c r="E7" s="14"/>
      <c r="F7" s="14"/>
      <c r="G7" s="14"/>
      <c r="H7" s="14"/>
      <c r="I7" s="14"/>
      <c r="J7" s="14"/>
      <c r="K7" s="14"/>
      <c r="L7" s="16"/>
      <c r="S7" s="14"/>
      <c r="T7" s="14"/>
      <c r="U7" s="14"/>
      <c r="V7" s="14"/>
      <c r="W7" s="14"/>
      <c r="X7" s="14"/>
      <c r="Y7" s="14"/>
      <c r="Z7" s="14"/>
      <c r="AA7" s="14"/>
      <c r="AB7" s="14"/>
      <c r="AC7" s="14"/>
      <c r="AD7" s="14"/>
      <c r="AE7" s="14"/>
    </row>
    <row r="8" spans="1:46" s="2" customFormat="1" ht="6.9" hidden="1" customHeight="1" x14ac:dyDescent="0.2">
      <c r="A8" s="14"/>
      <c r="B8" s="15"/>
      <c r="C8" s="14"/>
      <c r="D8" s="14"/>
      <c r="E8" s="14"/>
      <c r="F8" s="14"/>
      <c r="G8" s="14"/>
      <c r="H8" s="14"/>
      <c r="I8" s="14"/>
      <c r="J8" s="14"/>
      <c r="K8" s="14"/>
      <c r="L8" s="16"/>
      <c r="S8" s="14"/>
      <c r="T8" s="14"/>
      <c r="U8" s="14"/>
      <c r="V8" s="14"/>
      <c r="W8" s="14"/>
      <c r="X8" s="14"/>
      <c r="Y8" s="14"/>
      <c r="Z8" s="14"/>
      <c r="AA8" s="14"/>
      <c r="AB8" s="14"/>
      <c r="AC8" s="14"/>
      <c r="AD8" s="14"/>
      <c r="AE8" s="14"/>
    </row>
    <row r="9" spans="1:46" s="2" customFormat="1" ht="12" hidden="1" customHeight="1" x14ac:dyDescent="0.2">
      <c r="A9" s="14"/>
      <c r="B9" s="15"/>
      <c r="C9" s="12" t="s">
        <v>4</v>
      </c>
      <c r="D9" s="14"/>
      <c r="E9" s="14"/>
      <c r="F9" s="14"/>
      <c r="G9" s="14"/>
      <c r="H9" s="14"/>
      <c r="I9" s="14"/>
      <c r="J9" s="14"/>
      <c r="K9" s="14"/>
      <c r="L9" s="16"/>
      <c r="S9" s="14"/>
      <c r="T9" s="14"/>
      <c r="U9" s="14"/>
      <c r="V9" s="14"/>
      <c r="W9" s="14"/>
      <c r="X9" s="14"/>
      <c r="Y9" s="14"/>
      <c r="Z9" s="14"/>
      <c r="AA9" s="14"/>
      <c r="AB9" s="14"/>
      <c r="AC9" s="14"/>
      <c r="AD9" s="14"/>
      <c r="AE9" s="14"/>
    </row>
    <row r="10" spans="1:46" s="2" customFormat="1" ht="16.5" hidden="1" customHeight="1" x14ac:dyDescent="0.2">
      <c r="A10" s="14"/>
      <c r="B10" s="15"/>
      <c r="C10" s="14"/>
      <c r="D10" s="14"/>
      <c r="E10" s="109" t="e">
        <f>#REF!</f>
        <v>#REF!</v>
      </c>
      <c r="F10" s="110"/>
      <c r="G10" s="110"/>
      <c r="H10" s="110"/>
      <c r="I10" s="14"/>
      <c r="J10" s="14"/>
      <c r="K10" s="14"/>
      <c r="L10" s="16"/>
      <c r="S10" s="14"/>
      <c r="T10" s="14"/>
      <c r="U10" s="14"/>
      <c r="V10" s="14"/>
      <c r="W10" s="14"/>
      <c r="X10" s="14"/>
      <c r="Y10" s="14"/>
      <c r="Z10" s="14"/>
      <c r="AA10" s="14"/>
      <c r="AB10" s="14"/>
      <c r="AC10" s="14"/>
      <c r="AD10" s="14"/>
      <c r="AE10" s="14"/>
    </row>
    <row r="11" spans="1:46" s="2" customFormat="1" ht="12" hidden="1" customHeight="1" x14ac:dyDescent="0.2">
      <c r="A11" s="14"/>
      <c r="B11" s="15"/>
      <c r="C11" s="12" t="s">
        <v>22</v>
      </c>
      <c r="D11" s="14"/>
      <c r="E11" s="14"/>
      <c r="F11" s="14"/>
      <c r="G11" s="14"/>
      <c r="H11" s="14"/>
      <c r="I11" s="14"/>
      <c r="J11" s="14"/>
      <c r="K11" s="14"/>
      <c r="L11" s="16"/>
      <c r="S11" s="14"/>
      <c r="T11" s="14"/>
      <c r="U11" s="14"/>
      <c r="V11" s="14"/>
      <c r="W11" s="14"/>
      <c r="X11" s="14"/>
      <c r="Y11" s="14"/>
      <c r="Z11" s="14"/>
      <c r="AA11" s="14"/>
      <c r="AB11" s="14"/>
      <c r="AC11" s="14"/>
      <c r="AD11" s="14"/>
      <c r="AE11" s="14"/>
    </row>
    <row r="12" spans="1:46" s="2" customFormat="1" ht="16.5" hidden="1" customHeight="1" x14ac:dyDescent="0.2">
      <c r="A12" s="14"/>
      <c r="B12" s="15"/>
      <c r="C12" s="14"/>
      <c r="D12" s="14"/>
      <c r="E12" s="107" t="e">
        <f>#REF!</f>
        <v>#REF!</v>
      </c>
      <c r="F12" s="108"/>
      <c r="G12" s="108"/>
      <c r="H12" s="108"/>
      <c r="I12" s="14"/>
      <c r="J12" s="14"/>
      <c r="K12" s="14"/>
      <c r="L12" s="16"/>
      <c r="S12" s="14"/>
      <c r="T12" s="14"/>
      <c r="U12" s="14"/>
      <c r="V12" s="14"/>
      <c r="W12" s="14"/>
      <c r="X12" s="14"/>
      <c r="Y12" s="14"/>
      <c r="Z12" s="14"/>
      <c r="AA12" s="14"/>
      <c r="AB12" s="14"/>
      <c r="AC12" s="14"/>
      <c r="AD12" s="14"/>
      <c r="AE12" s="14"/>
    </row>
    <row r="13" spans="1:46" s="2" customFormat="1" ht="6.9" hidden="1" customHeight="1" x14ac:dyDescent="0.2">
      <c r="A13" s="14"/>
      <c r="B13" s="15"/>
      <c r="C13" s="14"/>
      <c r="D13" s="14"/>
      <c r="E13" s="14"/>
      <c r="F13" s="14"/>
      <c r="G13" s="14"/>
      <c r="H13" s="14"/>
      <c r="I13" s="14"/>
      <c r="J13" s="14"/>
      <c r="K13" s="14"/>
      <c r="L13" s="16"/>
      <c r="S13" s="14"/>
      <c r="T13" s="14"/>
      <c r="U13" s="14"/>
      <c r="V13" s="14"/>
      <c r="W13" s="14"/>
      <c r="X13" s="14"/>
      <c r="Y13" s="14"/>
      <c r="Z13" s="14"/>
      <c r="AA13" s="14"/>
      <c r="AB13" s="14"/>
      <c r="AC13" s="14"/>
      <c r="AD13" s="14"/>
      <c r="AE13" s="14"/>
    </row>
    <row r="14" spans="1:46" s="2" customFormat="1" ht="12" hidden="1" customHeight="1" x14ac:dyDescent="0.2">
      <c r="A14" s="14"/>
      <c r="B14" s="15"/>
      <c r="C14" s="12" t="s">
        <v>5</v>
      </c>
      <c r="D14" s="14"/>
      <c r="E14" s="14"/>
      <c r="F14" s="11" t="e">
        <f>#REF!</f>
        <v>#REF!</v>
      </c>
      <c r="G14" s="14"/>
      <c r="H14" s="14"/>
      <c r="I14" s="12" t="s">
        <v>6</v>
      </c>
      <c r="J14" s="21" t="e">
        <f>IF(#REF!="","",#REF!)</f>
        <v>#REF!</v>
      </c>
      <c r="K14" s="14"/>
      <c r="L14" s="16"/>
      <c r="S14" s="14"/>
      <c r="T14" s="14"/>
      <c r="U14" s="14"/>
      <c r="V14" s="14"/>
      <c r="W14" s="14"/>
      <c r="X14" s="14"/>
      <c r="Y14" s="14"/>
      <c r="Z14" s="14"/>
      <c r="AA14" s="14"/>
      <c r="AB14" s="14"/>
      <c r="AC14" s="14"/>
      <c r="AD14" s="14"/>
      <c r="AE14" s="14"/>
    </row>
    <row r="15" spans="1:46" s="2" customFormat="1" ht="6.9" hidden="1" customHeight="1" x14ac:dyDescent="0.2">
      <c r="A15" s="14"/>
      <c r="B15" s="15"/>
      <c r="C15" s="14"/>
      <c r="D15" s="14"/>
      <c r="E15" s="14"/>
      <c r="F15" s="14"/>
      <c r="G15" s="14"/>
      <c r="H15" s="14"/>
      <c r="I15" s="14"/>
      <c r="J15" s="14"/>
      <c r="K15" s="14"/>
      <c r="L15" s="16"/>
      <c r="S15" s="14"/>
      <c r="T15" s="14"/>
      <c r="U15" s="14"/>
      <c r="V15" s="14"/>
      <c r="W15" s="14"/>
      <c r="X15" s="14"/>
      <c r="Y15" s="14"/>
      <c r="Z15" s="14"/>
      <c r="AA15" s="14"/>
      <c r="AB15" s="14"/>
      <c r="AC15" s="14"/>
      <c r="AD15" s="14"/>
      <c r="AE15" s="14"/>
    </row>
    <row r="16" spans="1:46" s="2" customFormat="1" ht="15.15" hidden="1" customHeight="1" x14ac:dyDescent="0.2">
      <c r="A16" s="14"/>
      <c r="B16" s="15"/>
      <c r="C16" s="12" t="s">
        <v>7</v>
      </c>
      <c r="D16" s="14"/>
      <c r="E16" s="14"/>
      <c r="F16" s="11" t="e">
        <f>#REF!</f>
        <v>#REF!</v>
      </c>
      <c r="G16" s="14"/>
      <c r="H16" s="14"/>
      <c r="I16" s="12" t="s">
        <v>10</v>
      </c>
      <c r="J16" s="13" t="e">
        <f>#REF!</f>
        <v>#REF!</v>
      </c>
      <c r="K16" s="14"/>
      <c r="L16" s="16"/>
      <c r="S16" s="14"/>
      <c r="T16" s="14"/>
      <c r="U16" s="14"/>
      <c r="V16" s="14"/>
      <c r="W16" s="14"/>
      <c r="X16" s="14"/>
      <c r="Y16" s="14"/>
      <c r="Z16" s="14"/>
      <c r="AA16" s="14"/>
      <c r="AB16" s="14"/>
      <c r="AC16" s="14"/>
      <c r="AD16" s="14"/>
      <c r="AE16" s="14"/>
    </row>
    <row r="17" spans="1:47" s="2" customFormat="1" ht="15.15" hidden="1" customHeight="1" x14ac:dyDescent="0.2">
      <c r="A17" s="14"/>
      <c r="B17" s="15"/>
      <c r="C17" s="12" t="s">
        <v>9</v>
      </c>
      <c r="D17" s="14"/>
      <c r="E17" s="14"/>
      <c r="F17" s="11" t="e">
        <f>IF(#REF!="","",#REF!)</f>
        <v>#REF!</v>
      </c>
      <c r="G17" s="14"/>
      <c r="H17" s="14"/>
      <c r="I17" s="12" t="s">
        <v>12</v>
      </c>
      <c r="J17" s="13" t="e">
        <f>#REF!</f>
        <v>#REF!</v>
      </c>
      <c r="K17" s="14"/>
      <c r="L17" s="16"/>
      <c r="S17" s="14"/>
      <c r="T17" s="14"/>
      <c r="U17" s="14"/>
      <c r="V17" s="14"/>
      <c r="W17" s="14"/>
      <c r="X17" s="14"/>
      <c r="Y17" s="14"/>
      <c r="Z17" s="14"/>
      <c r="AA17" s="14"/>
      <c r="AB17" s="14"/>
      <c r="AC17" s="14"/>
      <c r="AD17" s="14"/>
      <c r="AE17" s="14"/>
    </row>
    <row r="18" spans="1:47" s="2" customFormat="1" ht="10.35" hidden="1" customHeight="1" x14ac:dyDescent="0.2">
      <c r="A18" s="14"/>
      <c r="B18" s="15"/>
      <c r="C18" s="14"/>
      <c r="D18" s="14"/>
      <c r="E18" s="14"/>
      <c r="F18" s="14"/>
      <c r="G18" s="14"/>
      <c r="H18" s="14"/>
      <c r="I18" s="14"/>
      <c r="J18" s="14"/>
      <c r="K18" s="14"/>
      <c r="L18" s="16"/>
      <c r="S18" s="14"/>
      <c r="T18" s="14"/>
      <c r="U18" s="14"/>
      <c r="V18" s="14"/>
      <c r="W18" s="14"/>
      <c r="X18" s="14"/>
      <c r="Y18" s="14"/>
      <c r="Z18" s="14"/>
      <c r="AA18" s="14"/>
      <c r="AB18" s="14"/>
      <c r="AC18" s="14"/>
      <c r="AD18" s="14"/>
      <c r="AE18" s="14"/>
    </row>
    <row r="19" spans="1:47" s="2" customFormat="1" ht="29.25" hidden="1" customHeight="1" x14ac:dyDescent="0.2">
      <c r="A19" s="14"/>
      <c r="B19" s="15"/>
      <c r="C19" s="32" t="s">
        <v>24</v>
      </c>
      <c r="D19" s="31"/>
      <c r="E19" s="31"/>
      <c r="F19" s="31"/>
      <c r="G19" s="31"/>
      <c r="H19" s="31"/>
      <c r="I19" s="31"/>
      <c r="J19" s="33" t="s">
        <v>25</v>
      </c>
      <c r="K19" s="31"/>
      <c r="L19" s="16"/>
      <c r="S19" s="14"/>
      <c r="T19" s="14"/>
      <c r="U19" s="14"/>
      <c r="V19" s="14"/>
      <c r="W19" s="14"/>
      <c r="X19" s="14"/>
      <c r="Y19" s="14"/>
      <c r="Z19" s="14"/>
      <c r="AA19" s="14"/>
      <c r="AB19" s="14"/>
      <c r="AC19" s="14"/>
      <c r="AD19" s="14"/>
      <c r="AE19" s="14"/>
    </row>
    <row r="20" spans="1:47" s="2" customFormat="1" ht="10.35" hidden="1" customHeight="1" x14ac:dyDescent="0.2">
      <c r="A20" s="14"/>
      <c r="B20" s="15"/>
      <c r="C20" s="14"/>
      <c r="D20" s="14"/>
      <c r="E20" s="14"/>
      <c r="F20" s="14"/>
      <c r="G20" s="14"/>
      <c r="H20" s="14"/>
      <c r="I20" s="14"/>
      <c r="J20" s="14"/>
      <c r="K20" s="14"/>
      <c r="L20" s="16"/>
      <c r="S20" s="14"/>
      <c r="T20" s="14"/>
      <c r="U20" s="14"/>
      <c r="V20" s="14"/>
      <c r="W20" s="14"/>
      <c r="X20" s="14"/>
      <c r="Y20" s="14"/>
      <c r="Z20" s="14"/>
      <c r="AA20" s="14"/>
      <c r="AB20" s="14"/>
      <c r="AC20" s="14"/>
      <c r="AD20" s="14"/>
      <c r="AE20" s="14"/>
    </row>
    <row r="21" spans="1:47" s="2" customFormat="1" ht="22.8" hidden="1" customHeight="1" x14ac:dyDescent="0.2">
      <c r="A21" s="14"/>
      <c r="B21" s="15"/>
      <c r="C21" s="34" t="s">
        <v>26</v>
      </c>
      <c r="D21" s="14"/>
      <c r="E21" s="14"/>
      <c r="F21" s="14"/>
      <c r="G21" s="14"/>
      <c r="H21" s="14"/>
      <c r="I21" s="14"/>
      <c r="J21" s="29">
        <f>J55</f>
        <v>0</v>
      </c>
      <c r="K21" s="14"/>
      <c r="L21" s="16"/>
      <c r="S21" s="14"/>
      <c r="T21" s="14"/>
      <c r="U21" s="14"/>
      <c r="V21" s="14"/>
      <c r="W21" s="14"/>
      <c r="X21" s="14"/>
      <c r="Y21" s="14"/>
      <c r="Z21" s="14"/>
      <c r="AA21" s="14"/>
      <c r="AB21" s="14"/>
      <c r="AC21" s="14"/>
      <c r="AD21" s="14"/>
      <c r="AE21" s="14"/>
      <c r="AU21" s="9" t="s">
        <v>27</v>
      </c>
    </row>
    <row r="22" spans="1:47" s="3" customFormat="1" ht="24.9" hidden="1" customHeight="1" x14ac:dyDescent="0.2">
      <c r="B22" s="35"/>
      <c r="D22" s="36" t="s">
        <v>45</v>
      </c>
      <c r="E22" s="37"/>
      <c r="F22" s="37"/>
      <c r="G22" s="37"/>
      <c r="H22" s="37"/>
      <c r="I22" s="37"/>
      <c r="J22" s="38">
        <f>J56</f>
        <v>0</v>
      </c>
      <c r="L22" s="35"/>
    </row>
    <row r="23" spans="1:47" s="4" customFormat="1" ht="19.95" hidden="1" customHeight="1" x14ac:dyDescent="0.2">
      <c r="B23" s="39"/>
      <c r="D23" s="40" t="s">
        <v>46</v>
      </c>
      <c r="E23" s="41"/>
      <c r="F23" s="41"/>
      <c r="G23" s="41"/>
      <c r="H23" s="41"/>
      <c r="I23" s="41"/>
      <c r="J23" s="42">
        <f>J57</f>
        <v>0</v>
      </c>
      <c r="L23" s="39"/>
    </row>
    <row r="24" spans="1:47" s="4" customFormat="1" ht="19.95" hidden="1" customHeight="1" x14ac:dyDescent="0.2">
      <c r="B24" s="39"/>
      <c r="D24" s="40" t="s">
        <v>101</v>
      </c>
      <c r="E24" s="41"/>
      <c r="F24" s="41"/>
      <c r="G24" s="41"/>
      <c r="H24" s="41"/>
      <c r="I24" s="41"/>
      <c r="J24" s="42">
        <f>J67</f>
        <v>0</v>
      </c>
      <c r="L24" s="39"/>
    </row>
    <row r="25" spans="1:47" s="4" customFormat="1" ht="19.95" hidden="1" customHeight="1" x14ac:dyDescent="0.2">
      <c r="B25" s="39"/>
      <c r="D25" s="40" t="s">
        <v>102</v>
      </c>
      <c r="E25" s="41"/>
      <c r="F25" s="41"/>
      <c r="G25" s="41"/>
      <c r="H25" s="41"/>
      <c r="I25" s="41"/>
      <c r="J25" s="42">
        <f>J76</f>
        <v>0</v>
      </c>
      <c r="L25" s="39"/>
    </row>
    <row r="26" spans="1:47" s="4" customFormat="1" ht="19.95" hidden="1" customHeight="1" x14ac:dyDescent="0.2">
      <c r="B26" s="39"/>
      <c r="D26" s="40" t="s">
        <v>47</v>
      </c>
      <c r="E26" s="41"/>
      <c r="F26" s="41"/>
      <c r="G26" s="41"/>
      <c r="H26" s="41"/>
      <c r="I26" s="41"/>
      <c r="J26" s="42">
        <f>J92</f>
        <v>0</v>
      </c>
      <c r="L26" s="39"/>
    </row>
    <row r="27" spans="1:47" s="4" customFormat="1" ht="19.95" hidden="1" customHeight="1" x14ac:dyDescent="0.2">
      <c r="B27" s="39"/>
      <c r="D27" s="40" t="s">
        <v>103</v>
      </c>
      <c r="E27" s="41"/>
      <c r="F27" s="41"/>
      <c r="G27" s="41"/>
      <c r="H27" s="41"/>
      <c r="I27" s="41"/>
      <c r="J27" s="42">
        <f>J97</f>
        <v>0</v>
      </c>
      <c r="L27" s="39"/>
    </row>
    <row r="28" spans="1:47" s="4" customFormat="1" ht="19.95" hidden="1" customHeight="1" x14ac:dyDescent="0.2">
      <c r="B28" s="39"/>
      <c r="D28" s="40" t="s">
        <v>92</v>
      </c>
      <c r="E28" s="41"/>
      <c r="F28" s="41"/>
      <c r="G28" s="41"/>
      <c r="H28" s="41"/>
      <c r="I28" s="41"/>
      <c r="J28" s="42">
        <f>J101</f>
        <v>0</v>
      </c>
      <c r="L28" s="39"/>
    </row>
    <row r="29" spans="1:47" s="4" customFormat="1" ht="19.95" hidden="1" customHeight="1" x14ac:dyDescent="0.2">
      <c r="B29" s="39"/>
      <c r="D29" s="40" t="s">
        <v>93</v>
      </c>
      <c r="E29" s="41"/>
      <c r="F29" s="41"/>
      <c r="G29" s="41"/>
      <c r="H29" s="41"/>
      <c r="I29" s="41"/>
      <c r="J29" s="42">
        <f>J114</f>
        <v>0</v>
      </c>
      <c r="L29" s="39"/>
    </row>
    <row r="30" spans="1:47" s="4" customFormat="1" ht="19.95" hidden="1" customHeight="1" x14ac:dyDescent="0.2">
      <c r="B30" s="39"/>
      <c r="D30" s="40" t="s">
        <v>94</v>
      </c>
      <c r="E30" s="41"/>
      <c r="F30" s="41"/>
      <c r="G30" s="41"/>
      <c r="H30" s="41"/>
      <c r="I30" s="41"/>
      <c r="J30" s="42">
        <f>J122</f>
        <v>0</v>
      </c>
      <c r="L30" s="39"/>
    </row>
    <row r="31" spans="1:47" s="4" customFormat="1" ht="19.95" hidden="1" customHeight="1" x14ac:dyDescent="0.2">
      <c r="B31" s="39"/>
      <c r="D31" s="40" t="s">
        <v>104</v>
      </c>
      <c r="E31" s="41"/>
      <c r="F31" s="41"/>
      <c r="G31" s="41"/>
      <c r="H31" s="41"/>
      <c r="I31" s="41"/>
      <c r="J31" s="42">
        <f>J154</f>
        <v>0</v>
      </c>
      <c r="L31" s="39"/>
    </row>
    <row r="32" spans="1:47" s="3" customFormat="1" ht="24.9" hidden="1" customHeight="1" x14ac:dyDescent="0.2">
      <c r="B32" s="35"/>
      <c r="D32" s="36" t="s">
        <v>48</v>
      </c>
      <c r="E32" s="37"/>
      <c r="F32" s="37"/>
      <c r="G32" s="37"/>
      <c r="H32" s="37"/>
      <c r="I32" s="37"/>
      <c r="J32" s="38">
        <f>J156</f>
        <v>0</v>
      </c>
      <c r="L32" s="35"/>
    </row>
    <row r="33" spans="1:31" s="4" customFormat="1" ht="19.95" hidden="1" customHeight="1" x14ac:dyDescent="0.2">
      <c r="B33" s="39"/>
      <c r="D33" s="40" t="s">
        <v>105</v>
      </c>
      <c r="E33" s="41"/>
      <c r="F33" s="41"/>
      <c r="G33" s="41"/>
      <c r="H33" s="41"/>
      <c r="I33" s="41"/>
      <c r="J33" s="42">
        <f>J157</f>
        <v>0</v>
      </c>
      <c r="L33" s="39"/>
    </row>
    <row r="34" spans="1:31" s="4" customFormat="1" ht="19.95" hidden="1" customHeight="1" x14ac:dyDescent="0.2">
      <c r="B34" s="39"/>
      <c r="D34" s="40" t="s">
        <v>106</v>
      </c>
      <c r="E34" s="41"/>
      <c r="F34" s="41"/>
      <c r="G34" s="41"/>
      <c r="H34" s="41"/>
      <c r="I34" s="41"/>
      <c r="J34" s="42">
        <f>J159</f>
        <v>0</v>
      </c>
      <c r="L34" s="39"/>
    </row>
    <row r="35" spans="1:31" s="4" customFormat="1" ht="19.95" hidden="1" customHeight="1" x14ac:dyDescent="0.2">
      <c r="B35" s="39"/>
      <c r="D35" s="40" t="s">
        <v>107</v>
      </c>
      <c r="E35" s="41"/>
      <c r="F35" s="41"/>
      <c r="G35" s="41"/>
      <c r="H35" s="41"/>
      <c r="I35" s="41"/>
      <c r="J35" s="42">
        <f>J160</f>
        <v>0</v>
      </c>
      <c r="L35" s="39"/>
    </row>
    <row r="36" spans="1:31" s="2" customFormat="1" ht="21.75" hidden="1" customHeight="1" x14ac:dyDescent="0.2">
      <c r="A36" s="14"/>
      <c r="B36" s="15"/>
      <c r="C36" s="14"/>
      <c r="D36" s="14"/>
      <c r="E36" s="14"/>
      <c r="F36" s="14"/>
      <c r="G36" s="14"/>
      <c r="H36" s="14"/>
      <c r="I36" s="14"/>
      <c r="J36" s="14"/>
      <c r="K36" s="14"/>
      <c r="L36" s="16"/>
      <c r="S36" s="14"/>
      <c r="T36" s="14"/>
      <c r="U36" s="14"/>
      <c r="V36" s="14"/>
      <c r="W36" s="14"/>
      <c r="X36" s="14"/>
      <c r="Y36" s="14"/>
      <c r="Z36" s="14"/>
      <c r="AA36" s="14"/>
      <c r="AB36" s="14"/>
      <c r="AC36" s="14"/>
      <c r="AD36" s="14"/>
      <c r="AE36" s="14"/>
    </row>
    <row r="37" spans="1:31" s="2" customFormat="1" ht="6.9" hidden="1" customHeight="1" x14ac:dyDescent="0.2">
      <c r="A37" s="14"/>
      <c r="B37" s="17"/>
      <c r="C37" s="18"/>
      <c r="D37" s="18"/>
      <c r="E37" s="18"/>
      <c r="F37" s="18"/>
      <c r="G37" s="18"/>
      <c r="H37" s="18"/>
      <c r="I37" s="18"/>
      <c r="J37" s="18"/>
      <c r="K37" s="18"/>
      <c r="L37" s="16"/>
      <c r="S37" s="14"/>
      <c r="T37" s="14"/>
      <c r="U37" s="14"/>
      <c r="V37" s="14"/>
      <c r="W37" s="14"/>
      <c r="X37" s="14"/>
      <c r="Y37" s="14"/>
      <c r="Z37" s="14"/>
      <c r="AA37" s="14"/>
      <c r="AB37" s="14"/>
      <c r="AC37" s="14"/>
      <c r="AD37" s="14"/>
      <c r="AE37" s="14"/>
    </row>
    <row r="38" spans="1:31" hidden="1" x14ac:dyDescent="0.2"/>
    <row r="39" spans="1:31" hidden="1" x14ac:dyDescent="0.2"/>
    <row r="40" spans="1:31" hidden="1" x14ac:dyDescent="0.2"/>
    <row r="41" spans="1:31" s="2" customFormat="1" ht="6.9" customHeight="1" x14ac:dyDescent="0.2">
      <c r="A41" s="14"/>
      <c r="B41" s="19"/>
      <c r="C41" s="20"/>
      <c r="D41" s="20"/>
      <c r="E41" s="20"/>
      <c r="F41" s="20"/>
      <c r="G41" s="20"/>
      <c r="H41" s="20"/>
      <c r="I41" s="20"/>
      <c r="J41" s="20"/>
      <c r="K41" s="20"/>
      <c r="L41" s="16"/>
      <c r="S41" s="14"/>
      <c r="T41" s="14"/>
      <c r="U41" s="14"/>
      <c r="V41" s="14"/>
      <c r="W41" s="14"/>
      <c r="X41" s="14"/>
      <c r="Y41" s="14"/>
      <c r="Z41" s="14"/>
      <c r="AA41" s="14"/>
      <c r="AB41" s="14"/>
      <c r="AC41" s="14"/>
      <c r="AD41" s="14"/>
      <c r="AE41" s="14"/>
    </row>
    <row r="42" spans="1:31" s="2" customFormat="1" ht="24.9" customHeight="1" x14ac:dyDescent="0.2">
      <c r="A42" s="14"/>
      <c r="B42" s="15"/>
      <c r="C42" s="10" t="s">
        <v>344</v>
      </c>
      <c r="D42" s="14"/>
      <c r="E42" s="14"/>
      <c r="F42" s="14"/>
      <c r="G42" s="14"/>
      <c r="H42" s="14"/>
      <c r="I42" s="14"/>
      <c r="J42" s="14"/>
      <c r="K42" s="14"/>
      <c r="L42" s="16"/>
      <c r="S42" s="14"/>
      <c r="T42" s="14"/>
      <c r="U42" s="14"/>
      <c r="V42" s="14"/>
      <c r="W42" s="14"/>
      <c r="X42" s="14"/>
      <c r="Y42" s="14"/>
      <c r="Z42" s="14"/>
      <c r="AA42" s="14"/>
      <c r="AB42" s="14"/>
      <c r="AC42" s="14"/>
      <c r="AD42" s="14"/>
      <c r="AE42" s="14"/>
    </row>
    <row r="43" spans="1:31" s="2" customFormat="1" ht="6.9" customHeight="1" x14ac:dyDescent="0.2">
      <c r="A43" s="14"/>
      <c r="B43" s="15"/>
      <c r="C43" s="14"/>
      <c r="D43" s="14"/>
      <c r="E43" s="14"/>
      <c r="F43" s="14"/>
      <c r="G43" s="14"/>
      <c r="H43" s="14"/>
      <c r="I43" s="14"/>
      <c r="J43" s="14"/>
      <c r="K43" s="14"/>
      <c r="L43" s="16"/>
      <c r="S43" s="14"/>
      <c r="T43" s="14"/>
      <c r="U43" s="14"/>
      <c r="V43" s="14"/>
      <c r="W43" s="14"/>
      <c r="X43" s="14"/>
      <c r="Y43" s="14"/>
      <c r="Z43" s="14"/>
      <c r="AA43" s="14"/>
      <c r="AB43" s="14"/>
      <c r="AC43" s="14"/>
      <c r="AD43" s="14"/>
      <c r="AE43" s="14"/>
    </row>
    <row r="44" spans="1:31" s="2" customFormat="1" ht="12" customHeight="1" x14ac:dyDescent="0.2">
      <c r="A44" s="14"/>
      <c r="B44" s="15"/>
      <c r="C44" s="12" t="s">
        <v>4</v>
      </c>
      <c r="D44" s="14"/>
      <c r="E44" s="14" t="s">
        <v>343</v>
      </c>
      <c r="F44" s="14"/>
      <c r="G44" s="14"/>
      <c r="H44" s="14"/>
      <c r="I44" s="14"/>
      <c r="J44" s="14"/>
      <c r="K44" s="14"/>
      <c r="L44" s="16"/>
      <c r="S44" s="14"/>
      <c r="T44" s="14"/>
      <c r="U44" s="14"/>
      <c r="V44" s="14"/>
      <c r="W44" s="14"/>
      <c r="X44" s="14"/>
      <c r="Y44" s="14"/>
      <c r="Z44" s="14"/>
      <c r="AA44" s="14"/>
      <c r="AB44" s="14"/>
      <c r="AC44" s="14"/>
      <c r="AD44" s="14"/>
      <c r="AE44" s="14"/>
    </row>
    <row r="45" spans="1:31" s="2" customFormat="1" ht="16.5" customHeight="1" x14ac:dyDescent="0.2">
      <c r="A45" s="14"/>
      <c r="B45" s="15"/>
      <c r="C45" s="14"/>
      <c r="D45" s="14" t="s">
        <v>8</v>
      </c>
      <c r="E45" s="109"/>
      <c r="F45" s="110"/>
      <c r="G45" s="110"/>
      <c r="H45" s="110"/>
      <c r="I45" s="14"/>
      <c r="J45" s="14"/>
      <c r="K45" s="14"/>
      <c r="L45" s="16"/>
      <c r="S45" s="14"/>
      <c r="T45" s="14"/>
      <c r="U45" s="14"/>
      <c r="V45" s="14"/>
      <c r="W45" s="14"/>
      <c r="X45" s="14"/>
      <c r="Y45" s="14"/>
      <c r="Z45" s="14"/>
      <c r="AA45" s="14"/>
      <c r="AB45" s="14"/>
      <c r="AC45" s="14"/>
      <c r="AD45" s="14"/>
      <c r="AE45" s="14"/>
    </row>
    <row r="46" spans="1:31" s="2" customFormat="1" ht="12" customHeight="1" x14ac:dyDescent="0.2">
      <c r="A46" s="14"/>
      <c r="B46" s="15"/>
      <c r="C46" s="12" t="s">
        <v>22</v>
      </c>
      <c r="D46" s="14"/>
      <c r="E46" s="14"/>
      <c r="F46" s="14" t="s">
        <v>345</v>
      </c>
      <c r="G46" s="14"/>
      <c r="H46" s="14"/>
      <c r="I46" s="14"/>
      <c r="J46" s="14"/>
      <c r="K46" s="14"/>
      <c r="L46" s="16"/>
      <c r="S46" s="14"/>
      <c r="T46" s="14"/>
      <c r="U46" s="14"/>
      <c r="V46" s="14"/>
      <c r="W46" s="14"/>
      <c r="X46" s="14"/>
      <c r="Y46" s="14"/>
      <c r="Z46" s="14"/>
      <c r="AA46" s="14"/>
      <c r="AB46" s="14"/>
      <c r="AC46" s="14"/>
      <c r="AD46" s="14"/>
      <c r="AE46" s="14"/>
    </row>
    <row r="47" spans="1:31" s="2" customFormat="1" ht="16.5" customHeight="1" x14ac:dyDescent="0.2">
      <c r="A47" s="14"/>
      <c r="B47" s="15"/>
      <c r="C47" s="14"/>
      <c r="D47" s="14"/>
      <c r="E47" s="107"/>
      <c r="F47" s="108"/>
      <c r="G47" s="108"/>
      <c r="H47" s="108"/>
      <c r="I47" s="14"/>
      <c r="J47" s="14"/>
      <c r="K47" s="14"/>
      <c r="L47" s="16"/>
      <c r="S47" s="14"/>
      <c r="T47" s="14"/>
      <c r="U47" s="14"/>
      <c r="V47" s="14"/>
      <c r="W47" s="14"/>
      <c r="X47" s="14"/>
      <c r="Y47" s="14"/>
      <c r="Z47" s="14"/>
      <c r="AA47" s="14"/>
      <c r="AB47" s="14"/>
      <c r="AC47" s="14"/>
      <c r="AD47" s="14"/>
      <c r="AE47" s="14"/>
    </row>
    <row r="48" spans="1:31" s="2" customFormat="1" ht="6.9" customHeight="1" x14ac:dyDescent="0.2">
      <c r="A48" s="14"/>
      <c r="B48" s="15"/>
      <c r="C48" s="14"/>
      <c r="D48" s="14"/>
      <c r="E48" s="14"/>
      <c r="F48" s="14"/>
      <c r="G48" s="14"/>
      <c r="H48" s="14"/>
      <c r="I48" s="14"/>
      <c r="J48" s="14"/>
      <c r="K48" s="14"/>
      <c r="L48" s="16"/>
      <c r="S48" s="14"/>
      <c r="T48" s="14"/>
      <c r="U48" s="14"/>
      <c r="V48" s="14"/>
      <c r="W48" s="14"/>
      <c r="X48" s="14"/>
      <c r="Y48" s="14"/>
      <c r="Z48" s="14"/>
      <c r="AA48" s="14"/>
      <c r="AB48" s="14"/>
      <c r="AC48" s="14"/>
      <c r="AD48" s="14"/>
      <c r="AE48" s="14"/>
    </row>
    <row r="49" spans="1:65" s="2" customFormat="1" ht="12" customHeight="1" x14ac:dyDescent="0.2">
      <c r="A49" s="14"/>
      <c r="B49" s="15"/>
      <c r="C49" s="12" t="s">
        <v>5</v>
      </c>
      <c r="D49" s="14"/>
      <c r="E49" s="14"/>
      <c r="F49" s="11"/>
      <c r="G49" s="14"/>
      <c r="H49" s="14"/>
      <c r="I49" s="12" t="s">
        <v>346</v>
      </c>
      <c r="J49" s="21"/>
      <c r="K49" s="14"/>
      <c r="L49" s="16"/>
      <c r="S49" s="14"/>
      <c r="T49" s="14"/>
      <c r="U49" s="14"/>
      <c r="V49" s="14"/>
      <c r="W49" s="14"/>
      <c r="X49" s="14"/>
      <c r="Y49" s="14"/>
      <c r="Z49" s="14"/>
      <c r="AA49" s="14"/>
      <c r="AB49" s="14"/>
      <c r="AC49" s="14"/>
      <c r="AD49" s="14"/>
      <c r="AE49" s="14"/>
    </row>
    <row r="50" spans="1:65" s="2" customFormat="1" ht="6.9" customHeight="1" x14ac:dyDescent="0.2">
      <c r="A50" s="14"/>
      <c r="B50" s="15"/>
      <c r="C50" s="14"/>
      <c r="D50" s="14"/>
      <c r="E50" s="14"/>
      <c r="F50" s="14"/>
      <c r="G50" s="14"/>
      <c r="H50" s="14"/>
      <c r="I50" s="14"/>
      <c r="J50" s="14"/>
      <c r="K50" s="14"/>
      <c r="L50" s="16"/>
      <c r="S50" s="14"/>
      <c r="T50" s="14"/>
      <c r="U50" s="14"/>
      <c r="V50" s="14"/>
      <c r="W50" s="14"/>
      <c r="X50" s="14"/>
      <c r="Y50" s="14"/>
      <c r="Z50" s="14"/>
      <c r="AA50" s="14"/>
      <c r="AB50" s="14"/>
      <c r="AC50" s="14"/>
      <c r="AD50" s="14"/>
      <c r="AE50" s="14"/>
    </row>
    <row r="51" spans="1:65" s="2" customFormat="1" ht="15.15" customHeight="1" x14ac:dyDescent="0.2">
      <c r="A51" s="14"/>
      <c r="B51" s="15"/>
      <c r="C51" s="12" t="s">
        <v>7</v>
      </c>
      <c r="D51" s="14"/>
      <c r="E51" s="14"/>
      <c r="F51" s="11"/>
      <c r="G51" s="14"/>
      <c r="H51" s="14"/>
      <c r="I51" s="12" t="s">
        <v>10</v>
      </c>
      <c r="J51" s="13"/>
      <c r="K51" s="14"/>
      <c r="L51" s="16"/>
      <c r="S51" s="14"/>
      <c r="T51" s="14"/>
      <c r="U51" s="14"/>
      <c r="V51" s="14"/>
      <c r="W51" s="14"/>
      <c r="X51" s="14"/>
      <c r="Y51" s="14"/>
      <c r="Z51" s="14"/>
      <c r="AA51" s="14"/>
      <c r="AB51" s="14"/>
      <c r="AC51" s="14"/>
      <c r="AD51" s="14"/>
      <c r="AE51" s="14"/>
    </row>
    <row r="52" spans="1:65" s="2" customFormat="1" ht="15.15" customHeight="1" x14ac:dyDescent="0.2">
      <c r="A52" s="14"/>
      <c r="B52" s="15"/>
      <c r="C52" s="12" t="s">
        <v>9</v>
      </c>
      <c r="D52" s="14"/>
      <c r="E52" s="14"/>
      <c r="F52" s="11"/>
      <c r="G52" s="14"/>
      <c r="H52" s="14"/>
      <c r="I52" s="12" t="s">
        <v>12</v>
      </c>
      <c r="J52" s="13"/>
      <c r="K52" s="14"/>
      <c r="L52" s="16"/>
      <c r="S52" s="14"/>
      <c r="T52" s="14"/>
      <c r="U52" s="14"/>
      <c r="V52" s="14"/>
      <c r="W52" s="14"/>
      <c r="X52" s="14"/>
      <c r="Y52" s="14"/>
      <c r="Z52" s="14"/>
      <c r="AA52" s="14"/>
      <c r="AB52" s="14"/>
      <c r="AC52" s="14"/>
      <c r="AD52" s="14"/>
      <c r="AE52" s="14"/>
    </row>
    <row r="53" spans="1:65" s="2" customFormat="1" ht="10.35" customHeight="1" x14ac:dyDescent="0.2">
      <c r="A53" s="14"/>
      <c r="B53" s="15"/>
      <c r="C53" s="14"/>
      <c r="D53" s="14"/>
      <c r="E53" s="14"/>
      <c r="F53" s="14"/>
      <c r="G53" s="14"/>
      <c r="H53" s="14"/>
      <c r="I53" s="14"/>
      <c r="J53" s="14"/>
      <c r="K53" s="14"/>
      <c r="L53" s="16"/>
      <c r="S53" s="14"/>
      <c r="T53" s="14"/>
      <c r="U53" s="14"/>
      <c r="V53" s="14"/>
      <c r="W53" s="14"/>
      <c r="X53" s="14"/>
      <c r="Y53" s="14"/>
      <c r="Z53" s="14"/>
      <c r="AA53" s="14"/>
      <c r="AB53" s="14"/>
      <c r="AC53" s="14"/>
      <c r="AD53" s="14"/>
      <c r="AE53" s="14"/>
    </row>
    <row r="54" spans="1:65" s="5" customFormat="1" ht="29.25" customHeight="1" x14ac:dyDescent="0.2">
      <c r="A54" s="43"/>
      <c r="B54" s="44"/>
      <c r="C54" s="45" t="s">
        <v>28</v>
      </c>
      <c r="D54" s="46" t="s">
        <v>17</v>
      </c>
      <c r="E54" s="46" t="s">
        <v>15</v>
      </c>
      <c r="F54" s="46" t="s">
        <v>16</v>
      </c>
      <c r="G54" s="46" t="s">
        <v>29</v>
      </c>
      <c r="H54" s="46" t="s">
        <v>30</v>
      </c>
      <c r="I54" s="46" t="s">
        <v>31</v>
      </c>
      <c r="J54" s="47" t="s">
        <v>25</v>
      </c>
      <c r="K54" s="48" t="s">
        <v>32</v>
      </c>
      <c r="L54" s="49"/>
      <c r="M54" s="23" t="s">
        <v>0</v>
      </c>
      <c r="N54" s="24" t="s">
        <v>13</v>
      </c>
      <c r="O54" s="24" t="s">
        <v>33</v>
      </c>
      <c r="P54" s="24" t="s">
        <v>34</v>
      </c>
      <c r="Q54" s="24" t="s">
        <v>35</v>
      </c>
      <c r="R54" s="24" t="s">
        <v>36</v>
      </c>
      <c r="S54" s="24" t="s">
        <v>37</v>
      </c>
      <c r="T54" s="25" t="s">
        <v>38</v>
      </c>
      <c r="U54" s="43"/>
      <c r="V54" s="43"/>
      <c r="W54" s="43"/>
      <c r="X54" s="43"/>
      <c r="Y54" s="43"/>
      <c r="Z54" s="43"/>
      <c r="AA54" s="43"/>
      <c r="AB54" s="43"/>
      <c r="AC54" s="43"/>
      <c r="AD54" s="43"/>
      <c r="AE54" s="43"/>
    </row>
    <row r="55" spans="1:65" s="2" customFormat="1" ht="22.8" customHeight="1" x14ac:dyDescent="0.3">
      <c r="A55" s="14"/>
      <c r="B55" s="15"/>
      <c r="C55" s="28" t="s">
        <v>26</v>
      </c>
      <c r="D55" s="14"/>
      <c r="E55" s="14"/>
      <c r="F55" s="14"/>
      <c r="G55" s="14"/>
      <c r="H55" s="14"/>
      <c r="I55" s="14"/>
      <c r="J55" s="50">
        <f>BK55</f>
        <v>0</v>
      </c>
      <c r="K55" s="14"/>
      <c r="L55" s="15"/>
      <c r="M55" s="26"/>
      <c r="N55" s="22"/>
      <c r="O55" s="27"/>
      <c r="P55" s="51" t="e">
        <f>P56+P156</f>
        <v>#REF!</v>
      </c>
      <c r="Q55" s="27"/>
      <c r="R55" s="51" t="e">
        <f>R56+R156</f>
        <v>#REF!</v>
      </c>
      <c r="S55" s="27"/>
      <c r="T55" s="52" t="e">
        <f>T56+T156</f>
        <v>#REF!</v>
      </c>
      <c r="U55" s="14"/>
      <c r="V55" s="14"/>
      <c r="W55" s="14"/>
      <c r="X55" s="14"/>
      <c r="Y55" s="14"/>
      <c r="Z55" s="14"/>
      <c r="AA55" s="14"/>
      <c r="AB55" s="14"/>
      <c r="AC55" s="14"/>
      <c r="AD55" s="14"/>
      <c r="AE55" s="14"/>
      <c r="AT55" s="9" t="s">
        <v>18</v>
      </c>
      <c r="AU55" s="9" t="s">
        <v>27</v>
      </c>
      <c r="BK55" s="53">
        <f>BK56+BK156</f>
        <v>0</v>
      </c>
    </row>
    <row r="56" spans="1:65" s="6" customFormat="1" ht="25.95" customHeight="1" x14ac:dyDescent="0.25">
      <c r="B56" s="54"/>
      <c r="D56" s="55" t="s">
        <v>18</v>
      </c>
      <c r="E56" s="56" t="s">
        <v>39</v>
      </c>
      <c r="F56" s="56" t="s">
        <v>49</v>
      </c>
      <c r="J56" s="57">
        <f>BK56</f>
        <v>0</v>
      </c>
      <c r="L56" s="54"/>
      <c r="M56" s="58"/>
      <c r="N56" s="59"/>
      <c r="O56" s="59"/>
      <c r="P56" s="60">
        <f>P57+P67+P76+P92+P97+P101+P114+P122+P154</f>
        <v>1008.3556765000002</v>
      </c>
      <c r="Q56" s="59"/>
      <c r="R56" s="60">
        <f>R57+R67+R76+R92+R97+R101+R114+R122+R154</f>
        <v>97.418152930000005</v>
      </c>
      <c r="S56" s="59"/>
      <c r="T56" s="61">
        <f>T57+T67+T76+T92+T97+T101+T114+T122+T154</f>
        <v>32.115185000000004</v>
      </c>
      <c r="AR56" s="55" t="s">
        <v>20</v>
      </c>
      <c r="AT56" s="62" t="s">
        <v>18</v>
      </c>
      <c r="AU56" s="62" t="s">
        <v>19</v>
      </c>
      <c r="AY56" s="55" t="s">
        <v>40</v>
      </c>
      <c r="BK56" s="63">
        <f>BK57+BK67+BK76+BK92+BK97+BK101+BK114+BK122+BK154</f>
        <v>0</v>
      </c>
    </row>
    <row r="57" spans="1:65" s="6" customFormat="1" ht="22.8" customHeight="1" x14ac:dyDescent="0.25">
      <c r="B57" s="54"/>
      <c r="D57" s="55" t="s">
        <v>18</v>
      </c>
      <c r="E57" s="64" t="s">
        <v>20</v>
      </c>
      <c r="F57" s="64" t="s">
        <v>50</v>
      </c>
      <c r="J57" s="65">
        <f>BK57</f>
        <v>0</v>
      </c>
      <c r="L57" s="54"/>
      <c r="M57" s="58"/>
      <c r="N57" s="59"/>
      <c r="O57" s="59"/>
      <c r="P57" s="60">
        <f>SUM(P58:P66)</f>
        <v>106.709245</v>
      </c>
      <c r="Q57" s="59"/>
      <c r="R57" s="60">
        <f>SUM(R58:R66)</f>
        <v>0</v>
      </c>
      <c r="S57" s="59"/>
      <c r="T57" s="61">
        <f>SUM(T58:T66)</f>
        <v>0</v>
      </c>
      <c r="AR57" s="55" t="s">
        <v>20</v>
      </c>
      <c r="AT57" s="62" t="s">
        <v>18</v>
      </c>
      <c r="AU57" s="62" t="s">
        <v>20</v>
      </c>
      <c r="AY57" s="55" t="s">
        <v>40</v>
      </c>
      <c r="BK57" s="63">
        <f>SUM(BK58:BK66)</f>
        <v>0</v>
      </c>
    </row>
    <row r="58" spans="1:65" s="2" customFormat="1" ht="49.05" customHeight="1" x14ac:dyDescent="0.2">
      <c r="A58" s="14"/>
      <c r="B58" s="66"/>
      <c r="C58" s="67" t="s">
        <v>20</v>
      </c>
      <c r="D58" s="67" t="s">
        <v>41</v>
      </c>
      <c r="E58" s="68" t="s">
        <v>51</v>
      </c>
      <c r="F58" s="69" t="s">
        <v>52</v>
      </c>
      <c r="G58" s="70" t="s">
        <v>53</v>
      </c>
      <c r="H58" s="71">
        <v>7.8650000000000002</v>
      </c>
      <c r="I58" s="71"/>
      <c r="J58" s="71">
        <f>ROUND(I58*H58,3)</f>
        <v>0</v>
      </c>
      <c r="K58" s="72"/>
      <c r="L58" s="15"/>
      <c r="M58" s="80" t="s">
        <v>0</v>
      </c>
      <c r="N58" s="81" t="s">
        <v>14</v>
      </c>
      <c r="O58" s="82">
        <v>0.83799999999999997</v>
      </c>
      <c r="P58" s="82">
        <f>O58*H58</f>
        <v>6.5908699999999998</v>
      </c>
      <c r="Q58" s="82">
        <v>0</v>
      </c>
      <c r="R58" s="82">
        <f>Q58*H58</f>
        <v>0</v>
      </c>
      <c r="S58" s="82">
        <v>0</v>
      </c>
      <c r="T58" s="83">
        <f>S58*H58</f>
        <v>0</v>
      </c>
      <c r="U58" s="14"/>
      <c r="V58" s="14"/>
      <c r="W58" s="14"/>
      <c r="X58" s="14"/>
      <c r="Y58" s="14"/>
      <c r="Z58" s="14"/>
      <c r="AA58" s="14"/>
      <c r="AB58" s="14"/>
      <c r="AC58" s="14"/>
      <c r="AD58" s="14"/>
      <c r="AE58" s="14"/>
      <c r="AR58" s="77" t="s">
        <v>43</v>
      </c>
      <c r="AT58" s="77" t="s">
        <v>41</v>
      </c>
      <c r="AU58" s="77" t="s">
        <v>44</v>
      </c>
      <c r="AY58" s="9" t="s">
        <v>40</v>
      </c>
      <c r="BE58" s="78">
        <f>IF(N58="základná",J58,0)</f>
        <v>0</v>
      </c>
      <c r="BF58" s="78">
        <f>IF(N58="znížená",J58,0)</f>
        <v>0</v>
      </c>
      <c r="BG58" s="78">
        <f>IF(N58="zákl. prenesená",J58,0)</f>
        <v>0</v>
      </c>
      <c r="BH58" s="78">
        <f>IF(N58="zníž. prenesená",J58,0)</f>
        <v>0</v>
      </c>
      <c r="BI58" s="78">
        <f>IF(N58="nulová",J58,0)</f>
        <v>0</v>
      </c>
      <c r="BJ58" s="9" t="s">
        <v>44</v>
      </c>
      <c r="BK58" s="79">
        <f>ROUND(I58*H58,3)</f>
        <v>0</v>
      </c>
      <c r="BL58" s="9" t="s">
        <v>43</v>
      </c>
      <c r="BM58" s="77" t="s">
        <v>108</v>
      </c>
    </row>
    <row r="59" spans="1:65" s="7" customFormat="1" x14ac:dyDescent="0.2">
      <c r="B59" s="84"/>
      <c r="D59" s="85" t="s">
        <v>54</v>
      </c>
      <c r="E59" s="86" t="s">
        <v>0</v>
      </c>
      <c r="F59" s="87" t="s">
        <v>109</v>
      </c>
      <c r="H59" s="88">
        <v>7.8650000000000002</v>
      </c>
      <c r="L59" s="84"/>
      <c r="M59" s="89"/>
      <c r="N59" s="90"/>
      <c r="O59" s="90"/>
      <c r="P59" s="90"/>
      <c r="Q59" s="90"/>
      <c r="R59" s="90"/>
      <c r="S59" s="90"/>
      <c r="T59" s="91"/>
      <c r="AT59" s="86" t="s">
        <v>54</v>
      </c>
      <c r="AU59" s="86" t="s">
        <v>44</v>
      </c>
      <c r="AV59" s="7" t="s">
        <v>44</v>
      </c>
      <c r="AW59" s="7" t="s">
        <v>11</v>
      </c>
      <c r="AX59" s="7" t="s">
        <v>20</v>
      </c>
      <c r="AY59" s="86" t="s">
        <v>40</v>
      </c>
    </row>
    <row r="60" spans="1:65" s="2" customFormat="1" ht="55.5" customHeight="1" x14ac:dyDescent="0.2">
      <c r="A60" s="14"/>
      <c r="B60" s="66"/>
      <c r="C60" s="67" t="s">
        <v>44</v>
      </c>
      <c r="D60" s="67" t="s">
        <v>41</v>
      </c>
      <c r="E60" s="68" t="s">
        <v>55</v>
      </c>
      <c r="F60" s="69" t="s">
        <v>56</v>
      </c>
      <c r="G60" s="70" t="s">
        <v>53</v>
      </c>
      <c r="H60" s="71">
        <v>7.8650000000000002</v>
      </c>
      <c r="I60" s="71"/>
      <c r="J60" s="71">
        <f>ROUND(I60*H60,3)</f>
        <v>0</v>
      </c>
      <c r="K60" s="72"/>
      <c r="L60" s="15"/>
      <c r="M60" s="80" t="s">
        <v>0</v>
      </c>
      <c r="N60" s="81" t="s">
        <v>14</v>
      </c>
      <c r="O60" s="82">
        <v>4.2000000000000003E-2</v>
      </c>
      <c r="P60" s="82">
        <f>O60*H60</f>
        <v>0.33033000000000001</v>
      </c>
      <c r="Q60" s="82">
        <v>0</v>
      </c>
      <c r="R60" s="82">
        <f>Q60*H60</f>
        <v>0</v>
      </c>
      <c r="S60" s="82">
        <v>0</v>
      </c>
      <c r="T60" s="83">
        <f>S60*H60</f>
        <v>0</v>
      </c>
      <c r="U60" s="14"/>
      <c r="V60" s="14"/>
      <c r="W60" s="14"/>
      <c r="X60" s="14"/>
      <c r="Y60" s="14"/>
      <c r="Z60" s="14"/>
      <c r="AA60" s="14"/>
      <c r="AB60" s="14"/>
      <c r="AC60" s="14"/>
      <c r="AD60" s="14"/>
      <c r="AE60" s="14"/>
      <c r="AR60" s="77" t="s">
        <v>43</v>
      </c>
      <c r="AT60" s="77" t="s">
        <v>41</v>
      </c>
      <c r="AU60" s="77" t="s">
        <v>44</v>
      </c>
      <c r="AY60" s="9" t="s">
        <v>40</v>
      </c>
      <c r="BE60" s="78">
        <f>IF(N60="základná",J60,0)</f>
        <v>0</v>
      </c>
      <c r="BF60" s="78">
        <f>IF(N60="znížená",J60,0)</f>
        <v>0</v>
      </c>
      <c r="BG60" s="78">
        <f>IF(N60="zákl. prenesená",J60,0)</f>
        <v>0</v>
      </c>
      <c r="BH60" s="78">
        <f>IF(N60="zníž. prenesená",J60,0)</f>
        <v>0</v>
      </c>
      <c r="BI60" s="78">
        <f>IF(N60="nulová",J60,0)</f>
        <v>0</v>
      </c>
      <c r="BJ60" s="9" t="s">
        <v>44</v>
      </c>
      <c r="BK60" s="79">
        <f>ROUND(I60*H60,3)</f>
        <v>0</v>
      </c>
      <c r="BL60" s="9" t="s">
        <v>43</v>
      </c>
      <c r="BM60" s="77" t="s">
        <v>110</v>
      </c>
    </row>
    <row r="61" spans="1:65" s="2" customFormat="1" ht="76.349999999999994" customHeight="1" x14ac:dyDescent="0.2">
      <c r="A61" s="14"/>
      <c r="B61" s="66"/>
      <c r="C61" s="67" t="s">
        <v>57</v>
      </c>
      <c r="D61" s="67" t="s">
        <v>41</v>
      </c>
      <c r="E61" s="68" t="s">
        <v>111</v>
      </c>
      <c r="F61" s="69" t="s">
        <v>112</v>
      </c>
      <c r="G61" s="70" t="s">
        <v>53</v>
      </c>
      <c r="H61" s="71">
        <v>15.36</v>
      </c>
      <c r="I61" s="71"/>
      <c r="J61" s="71">
        <f>ROUND(I61*H61,3)</f>
        <v>0</v>
      </c>
      <c r="K61" s="72"/>
      <c r="L61" s="15"/>
      <c r="M61" s="80" t="s">
        <v>0</v>
      </c>
      <c r="N61" s="81" t="s">
        <v>14</v>
      </c>
      <c r="O61" s="82">
        <v>4.2</v>
      </c>
      <c r="P61" s="82">
        <f>O61*H61</f>
        <v>64.512</v>
      </c>
      <c r="Q61" s="82">
        <v>0</v>
      </c>
      <c r="R61" s="82">
        <f>Q61*H61</f>
        <v>0</v>
      </c>
      <c r="S61" s="82">
        <v>0</v>
      </c>
      <c r="T61" s="83">
        <f>S61*H61</f>
        <v>0</v>
      </c>
      <c r="U61" s="14"/>
      <c r="V61" s="14"/>
      <c r="W61" s="14"/>
      <c r="X61" s="14"/>
      <c r="Y61" s="14"/>
      <c r="Z61" s="14"/>
      <c r="AA61" s="14"/>
      <c r="AB61" s="14"/>
      <c r="AC61" s="14"/>
      <c r="AD61" s="14"/>
      <c r="AE61" s="14"/>
      <c r="AR61" s="77" t="s">
        <v>43</v>
      </c>
      <c r="AT61" s="77" t="s">
        <v>41</v>
      </c>
      <c r="AU61" s="77" t="s">
        <v>44</v>
      </c>
      <c r="AY61" s="9" t="s">
        <v>40</v>
      </c>
      <c r="BE61" s="78">
        <f>IF(N61="základná",J61,0)</f>
        <v>0</v>
      </c>
      <c r="BF61" s="78">
        <f>IF(N61="znížená",J61,0)</f>
        <v>0</v>
      </c>
      <c r="BG61" s="78">
        <f>IF(N61="zákl. prenesená",J61,0)</f>
        <v>0</v>
      </c>
      <c r="BH61" s="78">
        <f>IF(N61="zníž. prenesená",J61,0)</f>
        <v>0</v>
      </c>
      <c r="BI61" s="78">
        <f>IF(N61="nulová",J61,0)</f>
        <v>0</v>
      </c>
      <c r="BJ61" s="9" t="s">
        <v>44</v>
      </c>
      <c r="BK61" s="79">
        <f>ROUND(I61*H61,3)</f>
        <v>0</v>
      </c>
      <c r="BL61" s="9" t="s">
        <v>43</v>
      </c>
      <c r="BM61" s="77" t="s">
        <v>113</v>
      </c>
    </row>
    <row r="62" spans="1:65" s="7" customFormat="1" x14ac:dyDescent="0.2">
      <c r="B62" s="84"/>
      <c r="D62" s="85" t="s">
        <v>54</v>
      </c>
      <c r="E62" s="86" t="s">
        <v>0</v>
      </c>
      <c r="F62" s="87" t="s">
        <v>114</v>
      </c>
      <c r="H62" s="88">
        <v>15.36</v>
      </c>
      <c r="L62" s="84"/>
      <c r="M62" s="89"/>
      <c r="N62" s="90"/>
      <c r="O62" s="90"/>
      <c r="P62" s="90"/>
      <c r="Q62" s="90"/>
      <c r="R62" s="90"/>
      <c r="S62" s="90"/>
      <c r="T62" s="91"/>
      <c r="AT62" s="86" t="s">
        <v>54</v>
      </c>
      <c r="AU62" s="86" t="s">
        <v>44</v>
      </c>
      <c r="AV62" s="7" t="s">
        <v>44</v>
      </c>
      <c r="AW62" s="7" t="s">
        <v>11</v>
      </c>
      <c r="AX62" s="7" t="s">
        <v>20</v>
      </c>
      <c r="AY62" s="86" t="s">
        <v>40</v>
      </c>
    </row>
    <row r="63" spans="1:65" s="2" customFormat="1" ht="78" customHeight="1" x14ac:dyDescent="0.2">
      <c r="A63" s="14"/>
      <c r="B63" s="66"/>
      <c r="C63" s="67" t="s">
        <v>43</v>
      </c>
      <c r="D63" s="67" t="s">
        <v>41</v>
      </c>
      <c r="E63" s="68" t="s">
        <v>115</v>
      </c>
      <c r="F63" s="69" t="s">
        <v>116</v>
      </c>
      <c r="G63" s="70" t="s">
        <v>53</v>
      </c>
      <c r="H63" s="71">
        <v>15.36</v>
      </c>
      <c r="I63" s="71"/>
      <c r="J63" s="71">
        <f>ROUND(I63*H63,3)</f>
        <v>0</v>
      </c>
      <c r="K63" s="72"/>
      <c r="L63" s="15"/>
      <c r="M63" s="80" t="s">
        <v>0</v>
      </c>
      <c r="N63" s="81" t="s">
        <v>14</v>
      </c>
      <c r="O63" s="82">
        <v>0.95</v>
      </c>
      <c r="P63" s="82">
        <f>O63*H63</f>
        <v>14.591999999999999</v>
      </c>
      <c r="Q63" s="82">
        <v>0</v>
      </c>
      <c r="R63" s="82">
        <f>Q63*H63</f>
        <v>0</v>
      </c>
      <c r="S63" s="82">
        <v>0</v>
      </c>
      <c r="T63" s="83">
        <f>S63*H63</f>
        <v>0</v>
      </c>
      <c r="U63" s="14"/>
      <c r="V63" s="14"/>
      <c r="W63" s="14"/>
      <c r="X63" s="14"/>
      <c r="Y63" s="14"/>
      <c r="Z63" s="14"/>
      <c r="AA63" s="14"/>
      <c r="AB63" s="14"/>
      <c r="AC63" s="14"/>
      <c r="AD63" s="14"/>
      <c r="AE63" s="14"/>
      <c r="AR63" s="77" t="s">
        <v>43</v>
      </c>
      <c r="AT63" s="77" t="s">
        <v>41</v>
      </c>
      <c r="AU63" s="77" t="s">
        <v>44</v>
      </c>
      <c r="AY63" s="9" t="s">
        <v>40</v>
      </c>
      <c r="BE63" s="78">
        <f>IF(N63="základná",J63,0)</f>
        <v>0</v>
      </c>
      <c r="BF63" s="78">
        <f>IF(N63="znížená",J63,0)</f>
        <v>0</v>
      </c>
      <c r="BG63" s="78">
        <f>IF(N63="zákl. prenesená",J63,0)</f>
        <v>0</v>
      </c>
      <c r="BH63" s="78">
        <f>IF(N63="zníž. prenesená",J63,0)</f>
        <v>0</v>
      </c>
      <c r="BI63" s="78">
        <f>IF(N63="nulová",J63,0)</f>
        <v>0</v>
      </c>
      <c r="BJ63" s="9" t="s">
        <v>44</v>
      </c>
      <c r="BK63" s="79">
        <f>ROUND(I63*H63,3)</f>
        <v>0</v>
      </c>
      <c r="BL63" s="9" t="s">
        <v>43</v>
      </c>
      <c r="BM63" s="77" t="s">
        <v>117</v>
      </c>
    </row>
    <row r="64" spans="1:65" s="2" customFormat="1" ht="55.5" customHeight="1" x14ac:dyDescent="0.2">
      <c r="A64" s="14"/>
      <c r="B64" s="66"/>
      <c r="C64" s="67" t="s">
        <v>58</v>
      </c>
      <c r="D64" s="67" t="s">
        <v>41</v>
      </c>
      <c r="E64" s="68" t="s">
        <v>59</v>
      </c>
      <c r="F64" s="69" t="s">
        <v>60</v>
      </c>
      <c r="G64" s="70" t="s">
        <v>53</v>
      </c>
      <c r="H64" s="71">
        <v>20.350000000000001</v>
      </c>
      <c r="I64" s="71"/>
      <c r="J64" s="71">
        <f>ROUND(I64*H64,3)</f>
        <v>0</v>
      </c>
      <c r="K64" s="72"/>
      <c r="L64" s="15"/>
      <c r="M64" s="80" t="s">
        <v>0</v>
      </c>
      <c r="N64" s="81" t="s">
        <v>14</v>
      </c>
      <c r="O64" s="82">
        <v>6.9000000000000006E-2</v>
      </c>
      <c r="P64" s="82">
        <f>O64*H64</f>
        <v>1.4041500000000002</v>
      </c>
      <c r="Q64" s="82">
        <v>0</v>
      </c>
      <c r="R64" s="82">
        <f>Q64*H64</f>
        <v>0</v>
      </c>
      <c r="S64" s="82">
        <v>0</v>
      </c>
      <c r="T64" s="83">
        <f>S64*H64</f>
        <v>0</v>
      </c>
      <c r="U64" s="14"/>
      <c r="V64" s="14"/>
      <c r="W64" s="14"/>
      <c r="X64" s="14"/>
      <c r="Y64" s="14"/>
      <c r="Z64" s="14"/>
      <c r="AA64" s="14"/>
      <c r="AB64" s="14"/>
      <c r="AC64" s="14"/>
      <c r="AD64" s="14"/>
      <c r="AE64" s="14"/>
      <c r="AR64" s="77" t="s">
        <v>43</v>
      </c>
      <c r="AT64" s="77" t="s">
        <v>41</v>
      </c>
      <c r="AU64" s="77" t="s">
        <v>44</v>
      </c>
      <c r="AY64" s="9" t="s">
        <v>40</v>
      </c>
      <c r="BE64" s="78">
        <f>IF(N64="základná",J64,0)</f>
        <v>0</v>
      </c>
      <c r="BF64" s="78">
        <f>IF(N64="znížená",J64,0)</f>
        <v>0</v>
      </c>
      <c r="BG64" s="78">
        <f>IF(N64="zákl. prenesená",J64,0)</f>
        <v>0</v>
      </c>
      <c r="BH64" s="78">
        <f>IF(N64="zníž. prenesená",J64,0)</f>
        <v>0</v>
      </c>
      <c r="BI64" s="78">
        <f>IF(N64="nulová",J64,0)</f>
        <v>0</v>
      </c>
      <c r="BJ64" s="9" t="s">
        <v>44</v>
      </c>
      <c r="BK64" s="79">
        <f>ROUND(I64*H64,3)</f>
        <v>0</v>
      </c>
      <c r="BL64" s="9" t="s">
        <v>43</v>
      </c>
      <c r="BM64" s="77" t="s">
        <v>118</v>
      </c>
    </row>
    <row r="65" spans="1:65" s="2" customFormat="1" ht="66.75" customHeight="1" x14ac:dyDescent="0.2">
      <c r="A65" s="14"/>
      <c r="B65" s="66"/>
      <c r="C65" s="67" t="s">
        <v>61</v>
      </c>
      <c r="D65" s="67" t="s">
        <v>41</v>
      </c>
      <c r="E65" s="68" t="s">
        <v>119</v>
      </c>
      <c r="F65" s="69" t="s">
        <v>120</v>
      </c>
      <c r="G65" s="70" t="s">
        <v>53</v>
      </c>
      <c r="H65" s="71">
        <v>20.350000000000001</v>
      </c>
      <c r="I65" s="71"/>
      <c r="J65" s="71">
        <f>ROUND(I65*H65,3)</f>
        <v>0</v>
      </c>
      <c r="K65" s="72"/>
      <c r="L65" s="15"/>
      <c r="M65" s="80" t="s">
        <v>0</v>
      </c>
      <c r="N65" s="81" t="s">
        <v>14</v>
      </c>
      <c r="O65" s="82">
        <v>2.69E-2</v>
      </c>
      <c r="P65" s="82">
        <f>O65*H65</f>
        <v>0.5474150000000001</v>
      </c>
      <c r="Q65" s="82">
        <v>0</v>
      </c>
      <c r="R65" s="82">
        <f>Q65*H65</f>
        <v>0</v>
      </c>
      <c r="S65" s="82">
        <v>0</v>
      </c>
      <c r="T65" s="83">
        <f>S65*H65</f>
        <v>0</v>
      </c>
      <c r="U65" s="14"/>
      <c r="V65" s="14"/>
      <c r="W65" s="14"/>
      <c r="X65" s="14"/>
      <c r="Y65" s="14"/>
      <c r="Z65" s="14"/>
      <c r="AA65" s="14"/>
      <c r="AB65" s="14"/>
      <c r="AC65" s="14"/>
      <c r="AD65" s="14"/>
      <c r="AE65" s="14"/>
      <c r="AR65" s="77" t="s">
        <v>43</v>
      </c>
      <c r="AT65" s="77" t="s">
        <v>41</v>
      </c>
      <c r="AU65" s="77" t="s">
        <v>44</v>
      </c>
      <c r="AY65" s="9" t="s">
        <v>40</v>
      </c>
      <c r="BE65" s="78">
        <f>IF(N65="základná",J65,0)</f>
        <v>0</v>
      </c>
      <c r="BF65" s="78">
        <f>IF(N65="znížená",J65,0)</f>
        <v>0</v>
      </c>
      <c r="BG65" s="78">
        <f>IF(N65="zákl. prenesená",J65,0)</f>
        <v>0</v>
      </c>
      <c r="BH65" s="78">
        <f>IF(N65="zníž. prenesená",J65,0)</f>
        <v>0</v>
      </c>
      <c r="BI65" s="78">
        <f>IF(N65="nulová",J65,0)</f>
        <v>0</v>
      </c>
      <c r="BJ65" s="9" t="s">
        <v>44</v>
      </c>
      <c r="BK65" s="79">
        <f>ROUND(I65*H65,3)</f>
        <v>0</v>
      </c>
      <c r="BL65" s="9" t="s">
        <v>43</v>
      </c>
      <c r="BM65" s="77" t="s">
        <v>121</v>
      </c>
    </row>
    <row r="66" spans="1:65" s="2" customFormat="1" ht="44.25" customHeight="1" x14ac:dyDescent="0.2">
      <c r="A66" s="14"/>
      <c r="B66" s="66"/>
      <c r="C66" s="67" t="s">
        <v>63</v>
      </c>
      <c r="D66" s="67" t="s">
        <v>41</v>
      </c>
      <c r="E66" s="68" t="s">
        <v>122</v>
      </c>
      <c r="F66" s="69" t="s">
        <v>123</v>
      </c>
      <c r="G66" s="70" t="s">
        <v>53</v>
      </c>
      <c r="H66" s="71">
        <v>12.48</v>
      </c>
      <c r="I66" s="71"/>
      <c r="J66" s="71">
        <f>ROUND(I66*H66,3)</f>
        <v>0</v>
      </c>
      <c r="K66" s="72"/>
      <c r="L66" s="15"/>
      <c r="M66" s="80" t="s">
        <v>0</v>
      </c>
      <c r="N66" s="81" t="s">
        <v>14</v>
      </c>
      <c r="O66" s="82">
        <v>1.5009999999999999</v>
      </c>
      <c r="P66" s="82">
        <f>O66*H66</f>
        <v>18.732479999999999</v>
      </c>
      <c r="Q66" s="82">
        <v>0</v>
      </c>
      <c r="R66" s="82">
        <f>Q66*H66</f>
        <v>0</v>
      </c>
      <c r="S66" s="82">
        <v>0</v>
      </c>
      <c r="T66" s="83">
        <f>S66*H66</f>
        <v>0</v>
      </c>
      <c r="U66" s="14"/>
      <c r="V66" s="14"/>
      <c r="W66" s="14"/>
      <c r="X66" s="14"/>
      <c r="Y66" s="14"/>
      <c r="Z66" s="14"/>
      <c r="AA66" s="14"/>
      <c r="AB66" s="14"/>
      <c r="AC66" s="14"/>
      <c r="AD66" s="14"/>
      <c r="AE66" s="14"/>
      <c r="AR66" s="77" t="s">
        <v>43</v>
      </c>
      <c r="AT66" s="77" t="s">
        <v>41</v>
      </c>
      <c r="AU66" s="77" t="s">
        <v>44</v>
      </c>
      <c r="AY66" s="9" t="s">
        <v>40</v>
      </c>
      <c r="BE66" s="78">
        <f>IF(N66="základná",J66,0)</f>
        <v>0</v>
      </c>
      <c r="BF66" s="78">
        <f>IF(N66="znížená",J66,0)</f>
        <v>0</v>
      </c>
      <c r="BG66" s="78">
        <f>IF(N66="zákl. prenesená",J66,0)</f>
        <v>0</v>
      </c>
      <c r="BH66" s="78">
        <f>IF(N66="zníž. prenesená",J66,0)</f>
        <v>0</v>
      </c>
      <c r="BI66" s="78">
        <f>IF(N66="nulová",J66,0)</f>
        <v>0</v>
      </c>
      <c r="BJ66" s="9" t="s">
        <v>44</v>
      </c>
      <c r="BK66" s="79">
        <f>ROUND(I66*H66,3)</f>
        <v>0</v>
      </c>
      <c r="BL66" s="9" t="s">
        <v>43</v>
      </c>
      <c r="BM66" s="77" t="s">
        <v>124</v>
      </c>
    </row>
    <row r="67" spans="1:65" s="6" customFormat="1" ht="22.8" customHeight="1" x14ac:dyDescent="0.25">
      <c r="B67" s="54"/>
      <c r="D67" s="55" t="s">
        <v>18</v>
      </c>
      <c r="E67" s="64" t="s">
        <v>44</v>
      </c>
      <c r="F67" s="64" t="s">
        <v>125</v>
      </c>
      <c r="J67" s="65">
        <f>BK67</f>
        <v>0</v>
      </c>
      <c r="L67" s="54"/>
      <c r="M67" s="58"/>
      <c r="N67" s="59"/>
      <c r="O67" s="59"/>
      <c r="P67" s="60">
        <f>SUM(P68:P75)</f>
        <v>37.4353415</v>
      </c>
      <c r="Q67" s="59"/>
      <c r="R67" s="60">
        <f>SUM(R68:R75)</f>
        <v>45.862853999999999</v>
      </c>
      <c r="S67" s="59"/>
      <c r="T67" s="61">
        <f>SUM(T68:T75)</f>
        <v>0</v>
      </c>
      <c r="AR67" s="55" t="s">
        <v>20</v>
      </c>
      <c r="AT67" s="62" t="s">
        <v>18</v>
      </c>
      <c r="AU67" s="62" t="s">
        <v>20</v>
      </c>
      <c r="AY67" s="55" t="s">
        <v>40</v>
      </c>
      <c r="BK67" s="63">
        <f>SUM(BK68:BK75)</f>
        <v>0</v>
      </c>
    </row>
    <row r="68" spans="1:65" s="2" customFormat="1" ht="44.25" customHeight="1" x14ac:dyDescent="0.2">
      <c r="A68" s="14"/>
      <c r="B68" s="66"/>
      <c r="C68" s="67" t="s">
        <v>64</v>
      </c>
      <c r="D68" s="67" t="s">
        <v>41</v>
      </c>
      <c r="E68" s="68" t="s">
        <v>126</v>
      </c>
      <c r="F68" s="69" t="s">
        <v>127</v>
      </c>
      <c r="G68" s="70" t="s">
        <v>89</v>
      </c>
      <c r="H68" s="71">
        <v>14.3</v>
      </c>
      <c r="I68" s="71"/>
      <c r="J68" s="71">
        <f>ROUND(I68*H68,3)</f>
        <v>0</v>
      </c>
      <c r="K68" s="72"/>
      <c r="L68" s="15"/>
      <c r="M68" s="80" t="s">
        <v>0</v>
      </c>
      <c r="N68" s="81" t="s">
        <v>14</v>
      </c>
      <c r="O68" s="82">
        <v>4.0000000000000001E-3</v>
      </c>
      <c r="P68" s="82">
        <f>O68*H68</f>
        <v>5.7200000000000001E-2</v>
      </c>
      <c r="Q68" s="82">
        <v>0</v>
      </c>
      <c r="R68" s="82">
        <f>Q68*H68</f>
        <v>0</v>
      </c>
      <c r="S68" s="82">
        <v>0</v>
      </c>
      <c r="T68" s="83">
        <f>S68*H68</f>
        <v>0</v>
      </c>
      <c r="U68" s="14"/>
      <c r="V68" s="14"/>
      <c r="W68" s="14"/>
      <c r="X68" s="14"/>
      <c r="Y68" s="14"/>
      <c r="Z68" s="14"/>
      <c r="AA68" s="14"/>
      <c r="AB68" s="14"/>
      <c r="AC68" s="14"/>
      <c r="AD68" s="14"/>
      <c r="AE68" s="14"/>
      <c r="AR68" s="77" t="s">
        <v>43</v>
      </c>
      <c r="AT68" s="77" t="s">
        <v>41</v>
      </c>
      <c r="AU68" s="77" t="s">
        <v>44</v>
      </c>
      <c r="AY68" s="9" t="s">
        <v>40</v>
      </c>
      <c r="BE68" s="78">
        <f>IF(N68="základná",J68,0)</f>
        <v>0</v>
      </c>
      <c r="BF68" s="78">
        <f>IF(N68="znížená",J68,0)</f>
        <v>0</v>
      </c>
      <c r="BG68" s="78">
        <f>IF(N68="zákl. prenesená",J68,0)</f>
        <v>0</v>
      </c>
      <c r="BH68" s="78">
        <f>IF(N68="zníž. prenesená",J68,0)</f>
        <v>0</v>
      </c>
      <c r="BI68" s="78">
        <f>IF(N68="nulová",J68,0)</f>
        <v>0</v>
      </c>
      <c r="BJ68" s="9" t="s">
        <v>44</v>
      </c>
      <c r="BK68" s="79">
        <f>ROUND(I68*H68,3)</f>
        <v>0</v>
      </c>
      <c r="BL68" s="9" t="s">
        <v>43</v>
      </c>
      <c r="BM68" s="77" t="s">
        <v>128</v>
      </c>
    </row>
    <row r="69" spans="1:65" s="8" customFormat="1" x14ac:dyDescent="0.2">
      <c r="B69" s="101"/>
      <c r="D69" s="85" t="s">
        <v>54</v>
      </c>
      <c r="E69" s="102" t="s">
        <v>0</v>
      </c>
      <c r="F69" s="103" t="s">
        <v>98</v>
      </c>
      <c r="H69" s="102" t="s">
        <v>0</v>
      </c>
      <c r="L69" s="101"/>
      <c r="M69" s="104"/>
      <c r="N69" s="105"/>
      <c r="O69" s="105"/>
      <c r="P69" s="105"/>
      <c r="Q69" s="105"/>
      <c r="R69" s="105"/>
      <c r="S69" s="105"/>
      <c r="T69" s="106"/>
      <c r="AT69" s="102" t="s">
        <v>54</v>
      </c>
      <c r="AU69" s="102" t="s">
        <v>44</v>
      </c>
      <c r="AV69" s="8" t="s">
        <v>20</v>
      </c>
      <c r="AW69" s="8" t="s">
        <v>11</v>
      </c>
      <c r="AX69" s="8" t="s">
        <v>19</v>
      </c>
      <c r="AY69" s="102" t="s">
        <v>40</v>
      </c>
    </row>
    <row r="70" spans="1:65" s="7" customFormat="1" x14ac:dyDescent="0.2">
      <c r="B70" s="84"/>
      <c r="D70" s="85" t="s">
        <v>54</v>
      </c>
      <c r="E70" s="86" t="s">
        <v>0</v>
      </c>
      <c r="F70" s="87" t="s">
        <v>129</v>
      </c>
      <c r="H70" s="88">
        <v>14.3</v>
      </c>
      <c r="L70" s="84"/>
      <c r="M70" s="89"/>
      <c r="N70" s="90"/>
      <c r="O70" s="90"/>
      <c r="P70" s="90"/>
      <c r="Q70" s="90"/>
      <c r="R70" s="90"/>
      <c r="S70" s="90"/>
      <c r="T70" s="91"/>
      <c r="AT70" s="86" t="s">
        <v>54</v>
      </c>
      <c r="AU70" s="86" t="s">
        <v>44</v>
      </c>
      <c r="AV70" s="7" t="s">
        <v>44</v>
      </c>
      <c r="AW70" s="7" t="s">
        <v>11</v>
      </c>
      <c r="AX70" s="7" t="s">
        <v>20</v>
      </c>
      <c r="AY70" s="86" t="s">
        <v>40</v>
      </c>
    </row>
    <row r="71" spans="1:65" s="2" customFormat="1" ht="16.5" customHeight="1" x14ac:dyDescent="0.2">
      <c r="A71" s="14"/>
      <c r="B71" s="66"/>
      <c r="C71" s="67" t="s">
        <v>66</v>
      </c>
      <c r="D71" s="67" t="s">
        <v>41</v>
      </c>
      <c r="E71" s="68" t="s">
        <v>130</v>
      </c>
      <c r="F71" s="69" t="s">
        <v>131</v>
      </c>
      <c r="G71" s="70" t="s">
        <v>53</v>
      </c>
      <c r="H71" s="71">
        <v>7.44</v>
      </c>
      <c r="I71" s="71"/>
      <c r="J71" s="71">
        <f>ROUND(I71*H71,3)</f>
        <v>0</v>
      </c>
      <c r="K71" s="72"/>
      <c r="L71" s="15"/>
      <c r="M71" s="80" t="s">
        <v>0</v>
      </c>
      <c r="N71" s="81" t="s">
        <v>14</v>
      </c>
      <c r="O71" s="82">
        <v>0.58055000000000001</v>
      </c>
      <c r="P71" s="82">
        <f>O71*H71</f>
        <v>4.3192919999999999</v>
      </c>
      <c r="Q71" s="82">
        <v>2.23543</v>
      </c>
      <c r="R71" s="82">
        <f>Q71*H71</f>
        <v>16.6315992</v>
      </c>
      <c r="S71" s="82">
        <v>0</v>
      </c>
      <c r="T71" s="83">
        <f>S71*H71</f>
        <v>0</v>
      </c>
      <c r="U71" s="14"/>
      <c r="V71" s="14"/>
      <c r="W71" s="14"/>
      <c r="X71" s="14"/>
      <c r="Y71" s="14"/>
      <c r="Z71" s="14"/>
      <c r="AA71" s="14"/>
      <c r="AB71" s="14"/>
      <c r="AC71" s="14"/>
      <c r="AD71" s="14"/>
      <c r="AE71" s="14"/>
      <c r="AR71" s="77" t="s">
        <v>43</v>
      </c>
      <c r="AT71" s="77" t="s">
        <v>41</v>
      </c>
      <c r="AU71" s="77" t="s">
        <v>44</v>
      </c>
      <c r="AY71" s="9" t="s">
        <v>40</v>
      </c>
      <c r="BE71" s="78">
        <f>IF(N71="základná",J71,0)</f>
        <v>0</v>
      </c>
      <c r="BF71" s="78">
        <f>IF(N71="znížená",J71,0)</f>
        <v>0</v>
      </c>
      <c r="BG71" s="78">
        <f>IF(N71="zákl. prenesená",J71,0)</f>
        <v>0</v>
      </c>
      <c r="BH71" s="78">
        <f>IF(N71="zníž. prenesená",J71,0)</f>
        <v>0</v>
      </c>
      <c r="BI71" s="78">
        <f>IF(N71="nulová",J71,0)</f>
        <v>0</v>
      </c>
      <c r="BJ71" s="9" t="s">
        <v>44</v>
      </c>
      <c r="BK71" s="79">
        <f>ROUND(I71*H71,3)</f>
        <v>0</v>
      </c>
      <c r="BL71" s="9" t="s">
        <v>43</v>
      </c>
      <c r="BM71" s="77" t="s">
        <v>132</v>
      </c>
    </row>
    <row r="72" spans="1:65" s="7" customFormat="1" x14ac:dyDescent="0.2">
      <c r="B72" s="84"/>
      <c r="D72" s="85" t="s">
        <v>54</v>
      </c>
      <c r="E72" s="86" t="s">
        <v>0</v>
      </c>
      <c r="F72" s="87" t="s">
        <v>133</v>
      </c>
      <c r="H72" s="88">
        <v>7.44</v>
      </c>
      <c r="L72" s="84"/>
      <c r="M72" s="89"/>
      <c r="N72" s="90"/>
      <c r="O72" s="90"/>
      <c r="P72" s="90"/>
      <c r="Q72" s="90"/>
      <c r="R72" s="90"/>
      <c r="S72" s="90"/>
      <c r="T72" s="91"/>
      <c r="AT72" s="86" t="s">
        <v>54</v>
      </c>
      <c r="AU72" s="86" t="s">
        <v>44</v>
      </c>
      <c r="AV72" s="7" t="s">
        <v>44</v>
      </c>
      <c r="AW72" s="7" t="s">
        <v>11</v>
      </c>
      <c r="AX72" s="7" t="s">
        <v>20</v>
      </c>
      <c r="AY72" s="86" t="s">
        <v>40</v>
      </c>
    </row>
    <row r="73" spans="1:65" s="2" customFormat="1" ht="16.5" customHeight="1" x14ac:dyDescent="0.2">
      <c r="A73" s="14"/>
      <c r="B73" s="66"/>
      <c r="C73" s="67" t="s">
        <v>68</v>
      </c>
      <c r="D73" s="67" t="s">
        <v>41</v>
      </c>
      <c r="E73" s="68" t="s">
        <v>134</v>
      </c>
      <c r="F73" s="69" t="s">
        <v>135</v>
      </c>
      <c r="G73" s="70" t="s">
        <v>53</v>
      </c>
      <c r="H73" s="71">
        <v>12.09</v>
      </c>
      <c r="I73" s="71"/>
      <c r="J73" s="71">
        <f>ROUND(I73*H73,3)</f>
        <v>0</v>
      </c>
      <c r="K73" s="72"/>
      <c r="L73" s="15"/>
      <c r="M73" s="80" t="s">
        <v>0</v>
      </c>
      <c r="N73" s="81" t="s">
        <v>14</v>
      </c>
      <c r="O73" s="82">
        <v>0.58055000000000001</v>
      </c>
      <c r="P73" s="82">
        <f>O73*H73</f>
        <v>7.0188495</v>
      </c>
      <c r="Q73" s="82">
        <v>2.4157199999999999</v>
      </c>
      <c r="R73" s="82">
        <f>Q73*H73</f>
        <v>29.206054799999997</v>
      </c>
      <c r="S73" s="82">
        <v>0</v>
      </c>
      <c r="T73" s="83">
        <f>S73*H73</f>
        <v>0</v>
      </c>
      <c r="U73" s="14"/>
      <c r="V73" s="14"/>
      <c r="W73" s="14"/>
      <c r="X73" s="14"/>
      <c r="Y73" s="14"/>
      <c r="Z73" s="14"/>
      <c r="AA73" s="14"/>
      <c r="AB73" s="14"/>
      <c r="AC73" s="14"/>
      <c r="AD73" s="14"/>
      <c r="AE73" s="14"/>
      <c r="AR73" s="77" t="s">
        <v>43</v>
      </c>
      <c r="AT73" s="77" t="s">
        <v>41</v>
      </c>
      <c r="AU73" s="77" t="s">
        <v>44</v>
      </c>
      <c r="AY73" s="9" t="s">
        <v>40</v>
      </c>
      <c r="BE73" s="78">
        <f>IF(N73="základná",J73,0)</f>
        <v>0</v>
      </c>
      <c r="BF73" s="78">
        <f>IF(N73="znížená",J73,0)</f>
        <v>0</v>
      </c>
      <c r="BG73" s="78">
        <f>IF(N73="zákl. prenesená",J73,0)</f>
        <v>0</v>
      </c>
      <c r="BH73" s="78">
        <f>IF(N73="zníž. prenesená",J73,0)</f>
        <v>0</v>
      </c>
      <c r="BI73" s="78">
        <f>IF(N73="nulová",J73,0)</f>
        <v>0</v>
      </c>
      <c r="BJ73" s="9" t="s">
        <v>44</v>
      </c>
      <c r="BK73" s="79">
        <f>ROUND(I73*H73,3)</f>
        <v>0</v>
      </c>
      <c r="BL73" s="9" t="s">
        <v>43</v>
      </c>
      <c r="BM73" s="77" t="s">
        <v>136</v>
      </c>
    </row>
    <row r="74" spans="1:65" s="7" customFormat="1" x14ac:dyDescent="0.2">
      <c r="B74" s="84"/>
      <c r="D74" s="85" t="s">
        <v>54</v>
      </c>
      <c r="E74" s="86" t="s">
        <v>0</v>
      </c>
      <c r="F74" s="87" t="s">
        <v>137</v>
      </c>
      <c r="H74" s="88">
        <v>12.09</v>
      </c>
      <c r="L74" s="84"/>
      <c r="M74" s="89"/>
      <c r="N74" s="90"/>
      <c r="O74" s="90"/>
      <c r="P74" s="90"/>
      <c r="Q74" s="90"/>
      <c r="R74" s="90"/>
      <c r="S74" s="90"/>
      <c r="T74" s="91"/>
      <c r="AT74" s="86" t="s">
        <v>54</v>
      </c>
      <c r="AU74" s="86" t="s">
        <v>44</v>
      </c>
      <c r="AV74" s="7" t="s">
        <v>44</v>
      </c>
      <c r="AW74" s="7" t="s">
        <v>11</v>
      </c>
      <c r="AX74" s="7" t="s">
        <v>20</v>
      </c>
      <c r="AY74" s="86" t="s">
        <v>40</v>
      </c>
    </row>
    <row r="75" spans="1:65" s="2" customFormat="1" ht="49.05" customHeight="1" x14ac:dyDescent="0.2">
      <c r="A75" s="14"/>
      <c r="B75" s="66"/>
      <c r="C75" s="67" t="s">
        <v>69</v>
      </c>
      <c r="D75" s="67" t="s">
        <v>41</v>
      </c>
      <c r="E75" s="68" t="s">
        <v>138</v>
      </c>
      <c r="F75" s="69" t="s">
        <v>139</v>
      </c>
      <c r="G75" s="70" t="s">
        <v>72</v>
      </c>
      <c r="H75" s="71">
        <v>140</v>
      </c>
      <c r="I75" s="71"/>
      <c r="J75" s="71">
        <f>ROUND(I75*H75,3)</f>
        <v>0</v>
      </c>
      <c r="K75" s="72"/>
      <c r="L75" s="15"/>
      <c r="M75" s="80" t="s">
        <v>0</v>
      </c>
      <c r="N75" s="81" t="s">
        <v>14</v>
      </c>
      <c r="O75" s="82">
        <v>0.186</v>
      </c>
      <c r="P75" s="82">
        <f>O75*H75</f>
        <v>26.04</v>
      </c>
      <c r="Q75" s="82">
        <v>1.8000000000000001E-4</v>
      </c>
      <c r="R75" s="82">
        <f>Q75*H75</f>
        <v>2.52E-2</v>
      </c>
      <c r="S75" s="82">
        <v>0</v>
      </c>
      <c r="T75" s="83">
        <f>S75*H75</f>
        <v>0</v>
      </c>
      <c r="U75" s="14"/>
      <c r="V75" s="14"/>
      <c r="W75" s="14"/>
      <c r="X75" s="14"/>
      <c r="Y75" s="14"/>
      <c r="Z75" s="14"/>
      <c r="AA75" s="14"/>
      <c r="AB75" s="14"/>
      <c r="AC75" s="14"/>
      <c r="AD75" s="14"/>
      <c r="AE75" s="14"/>
      <c r="AR75" s="77" t="s">
        <v>43</v>
      </c>
      <c r="AT75" s="77" t="s">
        <v>41</v>
      </c>
      <c r="AU75" s="77" t="s">
        <v>44</v>
      </c>
      <c r="AY75" s="9" t="s">
        <v>40</v>
      </c>
      <c r="BE75" s="78">
        <f>IF(N75="základná",J75,0)</f>
        <v>0</v>
      </c>
      <c r="BF75" s="78">
        <f>IF(N75="znížená",J75,0)</f>
        <v>0</v>
      </c>
      <c r="BG75" s="78">
        <f>IF(N75="zákl. prenesená",J75,0)</f>
        <v>0</v>
      </c>
      <c r="BH75" s="78">
        <f>IF(N75="zníž. prenesená",J75,0)</f>
        <v>0</v>
      </c>
      <c r="BI75" s="78">
        <f>IF(N75="nulová",J75,0)</f>
        <v>0</v>
      </c>
      <c r="BJ75" s="9" t="s">
        <v>44</v>
      </c>
      <c r="BK75" s="79">
        <f>ROUND(I75*H75,3)</f>
        <v>0</v>
      </c>
      <c r="BL75" s="9" t="s">
        <v>43</v>
      </c>
      <c r="BM75" s="77" t="s">
        <v>140</v>
      </c>
    </row>
    <row r="76" spans="1:65" s="6" customFormat="1" ht="22.8" customHeight="1" x14ac:dyDescent="0.25">
      <c r="B76" s="54"/>
      <c r="D76" s="55" t="s">
        <v>18</v>
      </c>
      <c r="E76" s="64" t="s">
        <v>57</v>
      </c>
      <c r="F76" s="64" t="s">
        <v>141</v>
      </c>
      <c r="J76" s="65">
        <f>BK76</f>
        <v>0</v>
      </c>
      <c r="L76" s="54"/>
      <c r="M76" s="58"/>
      <c r="N76" s="59"/>
      <c r="O76" s="59"/>
      <c r="P76" s="60">
        <f>SUM(P77:P91)</f>
        <v>73.548483279999999</v>
      </c>
      <c r="Q76" s="59"/>
      <c r="R76" s="60">
        <f>SUM(R77:R91)</f>
        <v>2.44367315</v>
      </c>
      <c r="S76" s="59"/>
      <c r="T76" s="61">
        <f>SUM(T77:T91)</f>
        <v>0</v>
      </c>
      <c r="AR76" s="55" t="s">
        <v>20</v>
      </c>
      <c r="AT76" s="62" t="s">
        <v>18</v>
      </c>
      <c r="AU76" s="62" t="s">
        <v>20</v>
      </c>
      <c r="AY76" s="55" t="s">
        <v>40</v>
      </c>
      <c r="BK76" s="63">
        <f>SUM(BK77:BK91)</f>
        <v>0</v>
      </c>
    </row>
    <row r="77" spans="1:65" s="2" customFormat="1" ht="24.15" customHeight="1" x14ac:dyDescent="0.2">
      <c r="A77" s="14"/>
      <c r="B77" s="66"/>
      <c r="C77" s="67" t="s">
        <v>70</v>
      </c>
      <c r="D77" s="67" t="s">
        <v>41</v>
      </c>
      <c r="E77" s="68" t="s">
        <v>142</v>
      </c>
      <c r="F77" s="69" t="s">
        <v>143</v>
      </c>
      <c r="G77" s="70" t="s">
        <v>53</v>
      </c>
      <c r="H77" s="71">
        <v>0.48</v>
      </c>
      <c r="I77" s="71"/>
      <c r="J77" s="71">
        <f>ROUND(I77*H77,3)</f>
        <v>0</v>
      </c>
      <c r="K77" s="72"/>
      <c r="L77" s="15"/>
      <c r="M77" s="80" t="s">
        <v>0</v>
      </c>
      <c r="N77" s="81" t="s">
        <v>14</v>
      </c>
      <c r="O77" s="82">
        <v>1.00769</v>
      </c>
      <c r="P77" s="82">
        <f>O77*H77</f>
        <v>0.48369119999999999</v>
      </c>
      <c r="Q77" s="82">
        <v>2.3254700000000001</v>
      </c>
      <c r="R77" s="82">
        <f>Q77*H77</f>
        <v>1.1162255999999999</v>
      </c>
      <c r="S77" s="82">
        <v>0</v>
      </c>
      <c r="T77" s="83">
        <f>S77*H77</f>
        <v>0</v>
      </c>
      <c r="U77" s="14"/>
      <c r="V77" s="14"/>
      <c r="W77" s="14"/>
      <c r="X77" s="14"/>
      <c r="Y77" s="14"/>
      <c r="Z77" s="14"/>
      <c r="AA77" s="14"/>
      <c r="AB77" s="14"/>
      <c r="AC77" s="14"/>
      <c r="AD77" s="14"/>
      <c r="AE77" s="14"/>
      <c r="AR77" s="77" t="s">
        <v>43</v>
      </c>
      <c r="AT77" s="77" t="s">
        <v>41</v>
      </c>
      <c r="AU77" s="77" t="s">
        <v>44</v>
      </c>
      <c r="AY77" s="9" t="s">
        <v>40</v>
      </c>
      <c r="BE77" s="78">
        <f>IF(N77="základná",J77,0)</f>
        <v>0</v>
      </c>
      <c r="BF77" s="78">
        <f>IF(N77="znížená",J77,0)</f>
        <v>0</v>
      </c>
      <c r="BG77" s="78">
        <f>IF(N77="zákl. prenesená",J77,0)</f>
        <v>0</v>
      </c>
      <c r="BH77" s="78">
        <f>IF(N77="zníž. prenesená",J77,0)</f>
        <v>0</v>
      </c>
      <c r="BI77" s="78">
        <f>IF(N77="nulová",J77,0)</f>
        <v>0</v>
      </c>
      <c r="BJ77" s="9" t="s">
        <v>44</v>
      </c>
      <c r="BK77" s="79">
        <f>ROUND(I77*H77,3)</f>
        <v>0</v>
      </c>
      <c r="BL77" s="9" t="s">
        <v>43</v>
      </c>
      <c r="BM77" s="77" t="s">
        <v>144</v>
      </c>
    </row>
    <row r="78" spans="1:65" s="8" customFormat="1" x14ac:dyDescent="0.2">
      <c r="B78" s="101"/>
      <c r="D78" s="85" t="s">
        <v>54</v>
      </c>
      <c r="E78" s="102" t="s">
        <v>0</v>
      </c>
      <c r="F78" s="103" t="s">
        <v>98</v>
      </c>
      <c r="H78" s="102" t="s">
        <v>0</v>
      </c>
      <c r="L78" s="101"/>
      <c r="M78" s="104"/>
      <c r="N78" s="105"/>
      <c r="O78" s="105"/>
      <c r="P78" s="105"/>
      <c r="Q78" s="105"/>
      <c r="R78" s="105"/>
      <c r="S78" s="105"/>
      <c r="T78" s="106"/>
      <c r="AT78" s="102" t="s">
        <v>54</v>
      </c>
      <c r="AU78" s="102" t="s">
        <v>44</v>
      </c>
      <c r="AV78" s="8" t="s">
        <v>20</v>
      </c>
      <c r="AW78" s="8" t="s">
        <v>11</v>
      </c>
      <c r="AX78" s="8" t="s">
        <v>19</v>
      </c>
      <c r="AY78" s="102" t="s">
        <v>40</v>
      </c>
    </row>
    <row r="79" spans="1:65" s="7" customFormat="1" x14ac:dyDescent="0.2">
      <c r="B79" s="84"/>
      <c r="D79" s="85" t="s">
        <v>54</v>
      </c>
      <c r="E79" s="86" t="s">
        <v>0</v>
      </c>
      <c r="F79" s="87" t="s">
        <v>145</v>
      </c>
      <c r="H79" s="88">
        <v>0.48</v>
      </c>
      <c r="L79" s="84"/>
      <c r="M79" s="89"/>
      <c r="N79" s="90"/>
      <c r="O79" s="90"/>
      <c r="P79" s="90"/>
      <c r="Q79" s="90"/>
      <c r="R79" s="90"/>
      <c r="S79" s="90"/>
      <c r="T79" s="91"/>
      <c r="AT79" s="86" t="s">
        <v>54</v>
      </c>
      <c r="AU79" s="86" t="s">
        <v>44</v>
      </c>
      <c r="AV79" s="7" t="s">
        <v>44</v>
      </c>
      <c r="AW79" s="7" t="s">
        <v>11</v>
      </c>
      <c r="AX79" s="7" t="s">
        <v>20</v>
      </c>
      <c r="AY79" s="86" t="s">
        <v>40</v>
      </c>
    </row>
    <row r="80" spans="1:65" s="2" customFormat="1" ht="90" customHeight="1" x14ac:dyDescent="0.2">
      <c r="A80" s="14"/>
      <c r="B80" s="66"/>
      <c r="C80" s="67" t="s">
        <v>71</v>
      </c>
      <c r="D80" s="67" t="s">
        <v>41</v>
      </c>
      <c r="E80" s="68" t="s">
        <v>146</v>
      </c>
      <c r="F80" s="69" t="s">
        <v>147</v>
      </c>
      <c r="G80" s="70" t="s">
        <v>89</v>
      </c>
      <c r="H80" s="71">
        <v>2.4</v>
      </c>
      <c r="I80" s="71"/>
      <c r="J80" s="71">
        <f>ROUND(I80*H80,3)</f>
        <v>0</v>
      </c>
      <c r="K80" s="72"/>
      <c r="L80" s="15"/>
      <c r="M80" s="80" t="s">
        <v>0</v>
      </c>
      <c r="N80" s="81" t="s">
        <v>14</v>
      </c>
      <c r="O80" s="82">
        <v>0.66161000000000003</v>
      </c>
      <c r="P80" s="82">
        <f>O80*H80</f>
        <v>1.5878639999999999</v>
      </c>
      <c r="Q80" s="82">
        <v>7.0299999999999998E-3</v>
      </c>
      <c r="R80" s="82">
        <f>Q80*H80</f>
        <v>1.6871999999999998E-2</v>
      </c>
      <c r="S80" s="82">
        <v>0</v>
      </c>
      <c r="T80" s="83">
        <f>S80*H80</f>
        <v>0</v>
      </c>
      <c r="U80" s="14"/>
      <c r="V80" s="14"/>
      <c r="W80" s="14"/>
      <c r="X80" s="14"/>
      <c r="Y80" s="14"/>
      <c r="Z80" s="14"/>
      <c r="AA80" s="14"/>
      <c r="AB80" s="14"/>
      <c r="AC80" s="14"/>
      <c r="AD80" s="14"/>
      <c r="AE80" s="14"/>
      <c r="AR80" s="77" t="s">
        <v>43</v>
      </c>
      <c r="AT80" s="77" t="s">
        <v>41</v>
      </c>
      <c r="AU80" s="77" t="s">
        <v>44</v>
      </c>
      <c r="AY80" s="9" t="s">
        <v>40</v>
      </c>
      <c r="BE80" s="78">
        <f>IF(N80="základná",J80,0)</f>
        <v>0</v>
      </c>
      <c r="BF80" s="78">
        <f>IF(N80="znížená",J80,0)</f>
        <v>0</v>
      </c>
      <c r="BG80" s="78">
        <f>IF(N80="zákl. prenesená",J80,0)</f>
        <v>0</v>
      </c>
      <c r="BH80" s="78">
        <f>IF(N80="zníž. prenesená",J80,0)</f>
        <v>0</v>
      </c>
      <c r="BI80" s="78">
        <f>IF(N80="nulová",J80,0)</f>
        <v>0</v>
      </c>
      <c r="BJ80" s="9" t="s">
        <v>44</v>
      </c>
      <c r="BK80" s="79">
        <f>ROUND(I80*H80,3)</f>
        <v>0</v>
      </c>
      <c r="BL80" s="9" t="s">
        <v>43</v>
      </c>
      <c r="BM80" s="77" t="s">
        <v>148</v>
      </c>
    </row>
    <row r="81" spans="1:65" s="8" customFormat="1" x14ac:dyDescent="0.2">
      <c r="B81" s="101"/>
      <c r="D81" s="85" t="s">
        <v>54</v>
      </c>
      <c r="E81" s="102" t="s">
        <v>0</v>
      </c>
      <c r="F81" s="103" t="s">
        <v>98</v>
      </c>
      <c r="H81" s="102" t="s">
        <v>0</v>
      </c>
      <c r="L81" s="101"/>
      <c r="M81" s="104"/>
      <c r="N81" s="105"/>
      <c r="O81" s="105"/>
      <c r="P81" s="105"/>
      <c r="Q81" s="105"/>
      <c r="R81" s="105"/>
      <c r="S81" s="105"/>
      <c r="T81" s="106"/>
      <c r="AT81" s="102" t="s">
        <v>54</v>
      </c>
      <c r="AU81" s="102" t="s">
        <v>44</v>
      </c>
      <c r="AV81" s="8" t="s">
        <v>20</v>
      </c>
      <c r="AW81" s="8" t="s">
        <v>11</v>
      </c>
      <c r="AX81" s="8" t="s">
        <v>19</v>
      </c>
      <c r="AY81" s="102" t="s">
        <v>40</v>
      </c>
    </row>
    <row r="82" spans="1:65" s="7" customFormat="1" x14ac:dyDescent="0.2">
      <c r="B82" s="84"/>
      <c r="D82" s="85" t="s">
        <v>54</v>
      </c>
      <c r="E82" s="86" t="s">
        <v>0</v>
      </c>
      <c r="F82" s="87" t="s">
        <v>149</v>
      </c>
      <c r="H82" s="88">
        <v>2.4</v>
      </c>
      <c r="L82" s="84"/>
      <c r="M82" s="89"/>
      <c r="N82" s="90"/>
      <c r="O82" s="90"/>
      <c r="P82" s="90"/>
      <c r="Q82" s="90"/>
      <c r="R82" s="90"/>
      <c r="S82" s="90"/>
      <c r="T82" s="91"/>
      <c r="AT82" s="86" t="s">
        <v>54</v>
      </c>
      <c r="AU82" s="86" t="s">
        <v>44</v>
      </c>
      <c r="AV82" s="7" t="s">
        <v>44</v>
      </c>
      <c r="AW82" s="7" t="s">
        <v>11</v>
      </c>
      <c r="AX82" s="7" t="s">
        <v>20</v>
      </c>
      <c r="AY82" s="86" t="s">
        <v>40</v>
      </c>
    </row>
    <row r="83" spans="1:65" s="2" customFormat="1" ht="90" customHeight="1" x14ac:dyDescent="0.2">
      <c r="A83" s="14"/>
      <c r="B83" s="66"/>
      <c r="C83" s="67" t="s">
        <v>73</v>
      </c>
      <c r="D83" s="67" t="s">
        <v>41</v>
      </c>
      <c r="E83" s="68" t="s">
        <v>150</v>
      </c>
      <c r="F83" s="69" t="s">
        <v>151</v>
      </c>
      <c r="G83" s="70" t="s">
        <v>89</v>
      </c>
      <c r="H83" s="71">
        <v>2.4</v>
      </c>
      <c r="I83" s="71"/>
      <c r="J83" s="71">
        <f>ROUND(I83*H83,3)</f>
        <v>0</v>
      </c>
      <c r="K83" s="72"/>
      <c r="L83" s="15"/>
      <c r="M83" s="80" t="s">
        <v>0</v>
      </c>
      <c r="N83" s="81" t="s">
        <v>14</v>
      </c>
      <c r="O83" s="82">
        <v>0.128</v>
      </c>
      <c r="P83" s="82">
        <f>O83*H83</f>
        <v>0.30719999999999997</v>
      </c>
      <c r="Q83" s="82">
        <v>0</v>
      </c>
      <c r="R83" s="82">
        <f>Q83*H83</f>
        <v>0</v>
      </c>
      <c r="S83" s="82">
        <v>0</v>
      </c>
      <c r="T83" s="83">
        <f>S83*H83</f>
        <v>0</v>
      </c>
      <c r="U83" s="14"/>
      <c r="V83" s="14"/>
      <c r="W83" s="14"/>
      <c r="X83" s="14"/>
      <c r="Y83" s="14"/>
      <c r="Z83" s="14"/>
      <c r="AA83" s="14"/>
      <c r="AB83" s="14"/>
      <c r="AC83" s="14"/>
      <c r="AD83" s="14"/>
      <c r="AE83" s="14"/>
      <c r="AR83" s="77" t="s">
        <v>43</v>
      </c>
      <c r="AT83" s="77" t="s">
        <v>41</v>
      </c>
      <c r="AU83" s="77" t="s">
        <v>44</v>
      </c>
      <c r="AY83" s="9" t="s">
        <v>40</v>
      </c>
      <c r="BE83" s="78">
        <f>IF(N83="základná",J83,0)</f>
        <v>0</v>
      </c>
      <c r="BF83" s="78">
        <f>IF(N83="znížená",J83,0)</f>
        <v>0</v>
      </c>
      <c r="BG83" s="78">
        <f>IF(N83="zákl. prenesená",J83,0)</f>
        <v>0</v>
      </c>
      <c r="BH83" s="78">
        <f>IF(N83="zníž. prenesená",J83,0)</f>
        <v>0</v>
      </c>
      <c r="BI83" s="78">
        <f>IF(N83="nulová",J83,0)</f>
        <v>0</v>
      </c>
      <c r="BJ83" s="9" t="s">
        <v>44</v>
      </c>
      <c r="BK83" s="79">
        <f>ROUND(I83*H83,3)</f>
        <v>0</v>
      </c>
      <c r="BL83" s="9" t="s">
        <v>43</v>
      </c>
      <c r="BM83" s="77" t="s">
        <v>152</v>
      </c>
    </row>
    <row r="84" spans="1:65" s="2" customFormat="1" ht="16.5" customHeight="1" x14ac:dyDescent="0.2">
      <c r="A84" s="14"/>
      <c r="B84" s="66"/>
      <c r="C84" s="67" t="s">
        <v>74</v>
      </c>
      <c r="D84" s="67" t="s">
        <v>41</v>
      </c>
      <c r="E84" s="68" t="s">
        <v>153</v>
      </c>
      <c r="F84" s="69" t="s">
        <v>154</v>
      </c>
      <c r="G84" s="70" t="s">
        <v>53</v>
      </c>
      <c r="H84" s="71">
        <v>0.48</v>
      </c>
      <c r="I84" s="71"/>
      <c r="J84" s="71">
        <f>ROUND(I84*H84,3)</f>
        <v>0</v>
      </c>
      <c r="K84" s="72"/>
      <c r="L84" s="15"/>
      <c r="M84" s="80" t="s">
        <v>0</v>
      </c>
      <c r="N84" s="81" t="s">
        <v>14</v>
      </c>
      <c r="O84" s="82">
        <v>1.54986</v>
      </c>
      <c r="P84" s="82">
        <f>O84*H84</f>
        <v>0.74393279999999995</v>
      </c>
      <c r="Q84" s="82">
        <v>2.3618899999999998</v>
      </c>
      <c r="R84" s="82">
        <f>Q84*H84</f>
        <v>1.1337071999999999</v>
      </c>
      <c r="S84" s="82">
        <v>0</v>
      </c>
      <c r="T84" s="83">
        <f>S84*H84</f>
        <v>0</v>
      </c>
      <c r="U84" s="14"/>
      <c r="V84" s="14"/>
      <c r="W84" s="14"/>
      <c r="X84" s="14"/>
      <c r="Y84" s="14"/>
      <c r="Z84" s="14"/>
      <c r="AA84" s="14"/>
      <c r="AB84" s="14"/>
      <c r="AC84" s="14"/>
      <c r="AD84" s="14"/>
      <c r="AE84" s="14"/>
      <c r="AR84" s="77" t="s">
        <v>43</v>
      </c>
      <c r="AT84" s="77" t="s">
        <v>41</v>
      </c>
      <c r="AU84" s="77" t="s">
        <v>44</v>
      </c>
      <c r="AY84" s="9" t="s">
        <v>40</v>
      </c>
      <c r="BE84" s="78">
        <f>IF(N84="základná",J84,0)</f>
        <v>0</v>
      </c>
      <c r="BF84" s="78">
        <f>IF(N84="znížená",J84,0)</f>
        <v>0</v>
      </c>
      <c r="BG84" s="78">
        <f>IF(N84="zákl. prenesená",J84,0)</f>
        <v>0</v>
      </c>
      <c r="BH84" s="78">
        <f>IF(N84="zníž. prenesená",J84,0)</f>
        <v>0</v>
      </c>
      <c r="BI84" s="78">
        <f>IF(N84="nulová",J84,0)</f>
        <v>0</v>
      </c>
      <c r="BJ84" s="9" t="s">
        <v>44</v>
      </c>
      <c r="BK84" s="79">
        <f>ROUND(I84*H84,3)</f>
        <v>0</v>
      </c>
      <c r="BL84" s="9" t="s">
        <v>43</v>
      </c>
      <c r="BM84" s="77" t="s">
        <v>155</v>
      </c>
    </row>
    <row r="85" spans="1:65" s="7" customFormat="1" x14ac:dyDescent="0.2">
      <c r="B85" s="84"/>
      <c r="D85" s="85" t="s">
        <v>54</v>
      </c>
      <c r="E85" s="86" t="s">
        <v>0</v>
      </c>
      <c r="F85" s="87" t="s">
        <v>156</v>
      </c>
      <c r="H85" s="88">
        <v>0.48</v>
      </c>
      <c r="L85" s="84"/>
      <c r="M85" s="89"/>
      <c r="N85" s="90"/>
      <c r="O85" s="90"/>
      <c r="P85" s="90"/>
      <c r="Q85" s="90"/>
      <c r="R85" s="90"/>
      <c r="S85" s="90"/>
      <c r="T85" s="91"/>
      <c r="AT85" s="86" t="s">
        <v>54</v>
      </c>
      <c r="AU85" s="86" t="s">
        <v>44</v>
      </c>
      <c r="AV85" s="7" t="s">
        <v>44</v>
      </c>
      <c r="AW85" s="7" t="s">
        <v>11</v>
      </c>
      <c r="AX85" s="7" t="s">
        <v>20</v>
      </c>
      <c r="AY85" s="86" t="s">
        <v>40</v>
      </c>
    </row>
    <row r="86" spans="1:65" s="2" customFormat="1" ht="24.15" customHeight="1" x14ac:dyDescent="0.2">
      <c r="A86" s="14"/>
      <c r="B86" s="66"/>
      <c r="C86" s="67" t="s">
        <v>75</v>
      </c>
      <c r="D86" s="67" t="s">
        <v>41</v>
      </c>
      <c r="E86" s="68" t="s">
        <v>157</v>
      </c>
      <c r="F86" s="69" t="s">
        <v>158</v>
      </c>
      <c r="G86" s="70" t="s">
        <v>89</v>
      </c>
      <c r="H86" s="71">
        <v>12.8</v>
      </c>
      <c r="I86" s="71"/>
      <c r="J86" s="71">
        <f>ROUND(I86*H86,3)</f>
        <v>0</v>
      </c>
      <c r="K86" s="72"/>
      <c r="L86" s="15"/>
      <c r="M86" s="80" t="s">
        <v>0</v>
      </c>
      <c r="N86" s="81" t="s">
        <v>14</v>
      </c>
      <c r="O86" s="82">
        <v>1.3035600000000001</v>
      </c>
      <c r="P86" s="82">
        <f>O86*H86</f>
        <v>16.685568</v>
      </c>
      <c r="Q86" s="82">
        <v>6.4599999999999996E-3</v>
      </c>
      <c r="R86" s="82">
        <f>Q86*H86</f>
        <v>8.2687999999999998E-2</v>
      </c>
      <c r="S86" s="82">
        <v>0</v>
      </c>
      <c r="T86" s="83">
        <f>S86*H86</f>
        <v>0</v>
      </c>
      <c r="U86" s="14"/>
      <c r="V86" s="14"/>
      <c r="W86" s="14"/>
      <c r="X86" s="14"/>
      <c r="Y86" s="14"/>
      <c r="Z86" s="14"/>
      <c r="AA86" s="14"/>
      <c r="AB86" s="14"/>
      <c r="AC86" s="14"/>
      <c r="AD86" s="14"/>
      <c r="AE86" s="14"/>
      <c r="AR86" s="77" t="s">
        <v>43</v>
      </c>
      <c r="AT86" s="77" t="s">
        <v>41</v>
      </c>
      <c r="AU86" s="77" t="s">
        <v>44</v>
      </c>
      <c r="AY86" s="9" t="s">
        <v>40</v>
      </c>
      <c r="BE86" s="78">
        <f>IF(N86="základná",J86,0)</f>
        <v>0</v>
      </c>
      <c r="BF86" s="78">
        <f>IF(N86="znížená",J86,0)</f>
        <v>0</v>
      </c>
      <c r="BG86" s="78">
        <f>IF(N86="zákl. prenesená",J86,0)</f>
        <v>0</v>
      </c>
      <c r="BH86" s="78">
        <f>IF(N86="zníž. prenesená",J86,0)</f>
        <v>0</v>
      </c>
      <c r="BI86" s="78">
        <f>IF(N86="nulová",J86,0)</f>
        <v>0</v>
      </c>
      <c r="BJ86" s="9" t="s">
        <v>44</v>
      </c>
      <c r="BK86" s="79">
        <f>ROUND(I86*H86,3)</f>
        <v>0</v>
      </c>
      <c r="BL86" s="9" t="s">
        <v>43</v>
      </c>
      <c r="BM86" s="77" t="s">
        <v>159</v>
      </c>
    </row>
    <row r="87" spans="1:65" s="7" customFormat="1" x14ac:dyDescent="0.2">
      <c r="B87" s="84"/>
      <c r="D87" s="85" t="s">
        <v>54</v>
      </c>
      <c r="E87" s="86" t="s">
        <v>0</v>
      </c>
      <c r="F87" s="87" t="s">
        <v>160</v>
      </c>
      <c r="H87" s="88">
        <v>12.8</v>
      </c>
      <c r="L87" s="84"/>
      <c r="M87" s="89"/>
      <c r="N87" s="90"/>
      <c r="O87" s="90"/>
      <c r="P87" s="90"/>
      <c r="Q87" s="90"/>
      <c r="R87" s="90"/>
      <c r="S87" s="90"/>
      <c r="T87" s="91"/>
      <c r="AT87" s="86" t="s">
        <v>54</v>
      </c>
      <c r="AU87" s="86" t="s">
        <v>44</v>
      </c>
      <c r="AV87" s="7" t="s">
        <v>44</v>
      </c>
      <c r="AW87" s="7" t="s">
        <v>11</v>
      </c>
      <c r="AX87" s="7" t="s">
        <v>20</v>
      </c>
      <c r="AY87" s="86" t="s">
        <v>40</v>
      </c>
    </row>
    <row r="88" spans="1:65" s="2" customFormat="1" ht="24.15" customHeight="1" x14ac:dyDescent="0.2">
      <c r="A88" s="14"/>
      <c r="B88" s="66"/>
      <c r="C88" s="67" t="s">
        <v>76</v>
      </c>
      <c r="D88" s="67" t="s">
        <v>41</v>
      </c>
      <c r="E88" s="68" t="s">
        <v>161</v>
      </c>
      <c r="F88" s="69" t="s">
        <v>162</v>
      </c>
      <c r="G88" s="70" t="s">
        <v>89</v>
      </c>
      <c r="H88" s="71">
        <v>12.8</v>
      </c>
      <c r="I88" s="71"/>
      <c r="J88" s="71">
        <f>ROUND(I88*H88,3)</f>
        <v>0</v>
      </c>
      <c r="K88" s="72"/>
      <c r="L88" s="15"/>
      <c r="M88" s="80" t="s">
        <v>0</v>
      </c>
      <c r="N88" s="81" t="s">
        <v>14</v>
      </c>
      <c r="O88" s="82">
        <v>0.66500000000000004</v>
      </c>
      <c r="P88" s="82">
        <f>O88*H88</f>
        <v>8.5120000000000005</v>
      </c>
      <c r="Q88" s="82">
        <v>0</v>
      </c>
      <c r="R88" s="82">
        <f>Q88*H88</f>
        <v>0</v>
      </c>
      <c r="S88" s="82">
        <v>0</v>
      </c>
      <c r="T88" s="83">
        <f>S88*H88</f>
        <v>0</v>
      </c>
      <c r="U88" s="14"/>
      <c r="V88" s="14"/>
      <c r="W88" s="14"/>
      <c r="X88" s="14"/>
      <c r="Y88" s="14"/>
      <c r="Z88" s="14"/>
      <c r="AA88" s="14"/>
      <c r="AB88" s="14"/>
      <c r="AC88" s="14"/>
      <c r="AD88" s="14"/>
      <c r="AE88" s="14"/>
      <c r="AR88" s="77" t="s">
        <v>43</v>
      </c>
      <c r="AT88" s="77" t="s">
        <v>41</v>
      </c>
      <c r="AU88" s="77" t="s">
        <v>44</v>
      </c>
      <c r="AY88" s="9" t="s">
        <v>40</v>
      </c>
      <c r="BE88" s="78">
        <f>IF(N88="základná",J88,0)</f>
        <v>0</v>
      </c>
      <c r="BF88" s="78">
        <f>IF(N88="znížená",J88,0)</f>
        <v>0</v>
      </c>
      <c r="BG88" s="78">
        <f>IF(N88="zákl. prenesená",J88,0)</f>
        <v>0</v>
      </c>
      <c r="BH88" s="78">
        <f>IF(N88="zníž. prenesená",J88,0)</f>
        <v>0</v>
      </c>
      <c r="BI88" s="78">
        <f>IF(N88="nulová",J88,0)</f>
        <v>0</v>
      </c>
      <c r="BJ88" s="9" t="s">
        <v>44</v>
      </c>
      <c r="BK88" s="79">
        <f>ROUND(I88*H88,3)</f>
        <v>0</v>
      </c>
      <c r="BL88" s="9" t="s">
        <v>43</v>
      </c>
      <c r="BM88" s="77" t="s">
        <v>163</v>
      </c>
    </row>
    <row r="89" spans="1:65" s="2" customFormat="1" ht="16.5" customHeight="1" x14ac:dyDescent="0.2">
      <c r="A89" s="14"/>
      <c r="B89" s="66"/>
      <c r="C89" s="67" t="s">
        <v>77</v>
      </c>
      <c r="D89" s="67" t="s">
        <v>41</v>
      </c>
      <c r="E89" s="68" t="s">
        <v>164</v>
      </c>
      <c r="F89" s="69" t="s">
        <v>165</v>
      </c>
      <c r="G89" s="70" t="s">
        <v>166</v>
      </c>
      <c r="H89" s="71">
        <v>8.3000000000000004E-2</v>
      </c>
      <c r="I89" s="71"/>
      <c r="J89" s="71">
        <f>ROUND(I89*H89,3)</f>
        <v>0</v>
      </c>
      <c r="K89" s="72"/>
      <c r="L89" s="15"/>
      <c r="M89" s="80" t="s">
        <v>0</v>
      </c>
      <c r="N89" s="81" t="s">
        <v>14</v>
      </c>
      <c r="O89" s="82">
        <v>34.718159999999997</v>
      </c>
      <c r="P89" s="82">
        <f>O89*H89</f>
        <v>2.8816072799999999</v>
      </c>
      <c r="Q89" s="82">
        <v>1.01145</v>
      </c>
      <c r="R89" s="82">
        <f>Q89*H89</f>
        <v>8.3950350000000007E-2</v>
      </c>
      <c r="S89" s="82">
        <v>0</v>
      </c>
      <c r="T89" s="83">
        <f>S89*H89</f>
        <v>0</v>
      </c>
      <c r="U89" s="14"/>
      <c r="V89" s="14"/>
      <c r="W89" s="14"/>
      <c r="X89" s="14"/>
      <c r="Y89" s="14"/>
      <c r="Z89" s="14"/>
      <c r="AA89" s="14"/>
      <c r="AB89" s="14"/>
      <c r="AC89" s="14"/>
      <c r="AD89" s="14"/>
      <c r="AE89" s="14"/>
      <c r="AR89" s="77" t="s">
        <v>43</v>
      </c>
      <c r="AT89" s="77" t="s">
        <v>41</v>
      </c>
      <c r="AU89" s="77" t="s">
        <v>44</v>
      </c>
      <c r="AY89" s="9" t="s">
        <v>40</v>
      </c>
      <c r="BE89" s="78">
        <f>IF(N89="základná",J89,0)</f>
        <v>0</v>
      </c>
      <c r="BF89" s="78">
        <f>IF(N89="znížená",J89,0)</f>
        <v>0</v>
      </c>
      <c r="BG89" s="78">
        <f>IF(N89="zákl. prenesená",J89,0)</f>
        <v>0</v>
      </c>
      <c r="BH89" s="78">
        <f>IF(N89="zníž. prenesená",J89,0)</f>
        <v>0</v>
      </c>
      <c r="BI89" s="78">
        <f>IF(N89="nulová",J89,0)</f>
        <v>0</v>
      </c>
      <c r="BJ89" s="9" t="s">
        <v>44</v>
      </c>
      <c r="BK89" s="79">
        <f>ROUND(I89*H89,3)</f>
        <v>0</v>
      </c>
      <c r="BL89" s="9" t="s">
        <v>43</v>
      </c>
      <c r="BM89" s="77" t="s">
        <v>167</v>
      </c>
    </row>
    <row r="90" spans="1:65" s="2" customFormat="1" ht="24.15" customHeight="1" x14ac:dyDescent="0.2">
      <c r="A90" s="14"/>
      <c r="B90" s="66"/>
      <c r="C90" s="67" t="s">
        <v>78</v>
      </c>
      <c r="D90" s="67" t="s">
        <v>41</v>
      </c>
      <c r="E90" s="68" t="s">
        <v>168</v>
      </c>
      <c r="F90" s="69" t="s">
        <v>169</v>
      </c>
      <c r="G90" s="70" t="s">
        <v>65</v>
      </c>
      <c r="H90" s="71">
        <v>31</v>
      </c>
      <c r="I90" s="71"/>
      <c r="J90" s="71">
        <f>ROUND(I90*H90,3)</f>
        <v>0</v>
      </c>
      <c r="K90" s="72"/>
      <c r="L90" s="15"/>
      <c r="M90" s="80" t="s">
        <v>0</v>
      </c>
      <c r="N90" s="81" t="s">
        <v>14</v>
      </c>
      <c r="O90" s="82">
        <v>1.36602</v>
      </c>
      <c r="P90" s="82">
        <f>O90*H90</f>
        <v>42.346620000000001</v>
      </c>
      <c r="Q90" s="82">
        <v>3.3E-4</v>
      </c>
      <c r="R90" s="82">
        <f>Q90*H90</f>
        <v>1.023E-2</v>
      </c>
      <c r="S90" s="82">
        <v>0</v>
      </c>
      <c r="T90" s="83">
        <f>S90*H90</f>
        <v>0</v>
      </c>
      <c r="U90" s="14"/>
      <c r="V90" s="14"/>
      <c r="W90" s="14"/>
      <c r="X90" s="14"/>
      <c r="Y90" s="14"/>
      <c r="Z90" s="14"/>
      <c r="AA90" s="14"/>
      <c r="AB90" s="14"/>
      <c r="AC90" s="14"/>
      <c r="AD90" s="14"/>
      <c r="AE90" s="14"/>
      <c r="AR90" s="77" t="s">
        <v>43</v>
      </c>
      <c r="AT90" s="77" t="s">
        <v>41</v>
      </c>
      <c r="AU90" s="77" t="s">
        <v>44</v>
      </c>
      <c r="AY90" s="9" t="s">
        <v>40</v>
      </c>
      <c r="BE90" s="78">
        <f>IF(N90="základná",J90,0)</f>
        <v>0</v>
      </c>
      <c r="BF90" s="78">
        <f>IF(N90="znížená",J90,0)</f>
        <v>0</v>
      </c>
      <c r="BG90" s="78">
        <f>IF(N90="zákl. prenesená",J90,0)</f>
        <v>0</v>
      </c>
      <c r="BH90" s="78">
        <f>IF(N90="zníž. prenesená",J90,0)</f>
        <v>0</v>
      </c>
      <c r="BI90" s="78">
        <f>IF(N90="nulová",J90,0)</f>
        <v>0</v>
      </c>
      <c r="BJ90" s="9" t="s">
        <v>44</v>
      </c>
      <c r="BK90" s="79">
        <f>ROUND(I90*H90,3)</f>
        <v>0</v>
      </c>
      <c r="BL90" s="9" t="s">
        <v>43</v>
      </c>
      <c r="BM90" s="77" t="s">
        <v>170</v>
      </c>
    </row>
    <row r="91" spans="1:65" s="7" customFormat="1" x14ac:dyDescent="0.2">
      <c r="B91" s="84"/>
      <c r="D91" s="85" t="s">
        <v>54</v>
      </c>
      <c r="E91" s="86" t="s">
        <v>0</v>
      </c>
      <c r="F91" s="87" t="s">
        <v>171</v>
      </c>
      <c r="H91" s="88">
        <v>31</v>
      </c>
      <c r="L91" s="84"/>
      <c r="M91" s="89"/>
      <c r="N91" s="90"/>
      <c r="O91" s="90"/>
      <c r="P91" s="90"/>
      <c r="Q91" s="90"/>
      <c r="R91" s="90"/>
      <c r="S91" s="90"/>
      <c r="T91" s="91"/>
      <c r="AT91" s="86" t="s">
        <v>54</v>
      </c>
      <c r="AU91" s="86" t="s">
        <v>44</v>
      </c>
      <c r="AV91" s="7" t="s">
        <v>44</v>
      </c>
      <c r="AW91" s="7" t="s">
        <v>11</v>
      </c>
      <c r="AX91" s="7" t="s">
        <v>20</v>
      </c>
      <c r="AY91" s="86" t="s">
        <v>40</v>
      </c>
    </row>
    <row r="92" spans="1:65" s="6" customFormat="1" ht="22.8" customHeight="1" x14ac:dyDescent="0.25">
      <c r="B92" s="54"/>
      <c r="D92" s="55" t="s">
        <v>18</v>
      </c>
      <c r="E92" s="64" t="s">
        <v>43</v>
      </c>
      <c r="F92" s="64" t="s">
        <v>62</v>
      </c>
      <c r="J92" s="65">
        <f>BK92</f>
        <v>0</v>
      </c>
      <c r="L92" s="54"/>
      <c r="M92" s="58"/>
      <c r="N92" s="59"/>
      <c r="O92" s="59"/>
      <c r="P92" s="60">
        <f>SUM(P93:P96)</f>
        <v>53.713570619999999</v>
      </c>
      <c r="Q92" s="59"/>
      <c r="R92" s="60">
        <f>SUM(R93:R96)</f>
        <v>1.3512951799999999</v>
      </c>
      <c r="S92" s="59"/>
      <c r="T92" s="61">
        <f>SUM(T93:T96)</f>
        <v>0</v>
      </c>
      <c r="AR92" s="55" t="s">
        <v>20</v>
      </c>
      <c r="AT92" s="62" t="s">
        <v>18</v>
      </c>
      <c r="AU92" s="62" t="s">
        <v>20</v>
      </c>
      <c r="AY92" s="55" t="s">
        <v>40</v>
      </c>
      <c r="BK92" s="63">
        <f>SUM(BK93:BK96)</f>
        <v>0</v>
      </c>
    </row>
    <row r="93" spans="1:65" s="2" customFormat="1" ht="33" customHeight="1" x14ac:dyDescent="0.2">
      <c r="A93" s="14"/>
      <c r="B93" s="66"/>
      <c r="C93" s="67" t="s">
        <v>3</v>
      </c>
      <c r="D93" s="67" t="s">
        <v>41</v>
      </c>
      <c r="E93" s="68" t="s">
        <v>172</v>
      </c>
      <c r="F93" s="69" t="s">
        <v>173</v>
      </c>
      <c r="G93" s="70" t="s">
        <v>89</v>
      </c>
      <c r="H93" s="71">
        <v>2.4180000000000001</v>
      </c>
      <c r="I93" s="71"/>
      <c r="J93" s="71">
        <f>ROUND(I93*H93,3)</f>
        <v>0</v>
      </c>
      <c r="K93" s="72"/>
      <c r="L93" s="15"/>
      <c r="M93" s="80" t="s">
        <v>0</v>
      </c>
      <c r="N93" s="81" t="s">
        <v>14</v>
      </c>
      <c r="O93" s="82">
        <v>0.28859000000000001</v>
      </c>
      <c r="P93" s="82">
        <f>O93*H93</f>
        <v>0.69781062000000005</v>
      </c>
      <c r="Q93" s="82">
        <v>0.33950999999999998</v>
      </c>
      <c r="R93" s="82">
        <f>Q93*H93</f>
        <v>0.82093517999999999</v>
      </c>
      <c r="S93" s="82">
        <v>0</v>
      </c>
      <c r="T93" s="83">
        <f>S93*H93</f>
        <v>0</v>
      </c>
      <c r="U93" s="14"/>
      <c r="V93" s="14"/>
      <c r="W93" s="14"/>
      <c r="X93" s="14"/>
      <c r="Y93" s="14"/>
      <c r="Z93" s="14"/>
      <c r="AA93" s="14"/>
      <c r="AB93" s="14"/>
      <c r="AC93" s="14"/>
      <c r="AD93" s="14"/>
      <c r="AE93" s="14"/>
      <c r="AR93" s="77" t="s">
        <v>43</v>
      </c>
      <c r="AT93" s="77" t="s">
        <v>41</v>
      </c>
      <c r="AU93" s="77" t="s">
        <v>44</v>
      </c>
      <c r="AY93" s="9" t="s">
        <v>40</v>
      </c>
      <c r="BE93" s="78">
        <f>IF(N93="základná",J93,0)</f>
        <v>0</v>
      </c>
      <c r="BF93" s="78">
        <f>IF(N93="znížená",J93,0)</f>
        <v>0</v>
      </c>
      <c r="BG93" s="78">
        <f>IF(N93="zákl. prenesená",J93,0)</f>
        <v>0</v>
      </c>
      <c r="BH93" s="78">
        <f>IF(N93="zníž. prenesená",J93,0)</f>
        <v>0</v>
      </c>
      <c r="BI93" s="78">
        <f>IF(N93="nulová",J93,0)</f>
        <v>0</v>
      </c>
      <c r="BJ93" s="9" t="s">
        <v>44</v>
      </c>
      <c r="BK93" s="79">
        <f>ROUND(I93*H93,3)</f>
        <v>0</v>
      </c>
      <c r="BL93" s="9" t="s">
        <v>43</v>
      </c>
      <c r="BM93" s="77" t="s">
        <v>174</v>
      </c>
    </row>
    <row r="94" spans="1:65" s="7" customFormat="1" x14ac:dyDescent="0.2">
      <c r="B94" s="84"/>
      <c r="D94" s="85" t="s">
        <v>54</v>
      </c>
      <c r="E94" s="86" t="s">
        <v>0</v>
      </c>
      <c r="F94" s="87" t="s">
        <v>175</v>
      </c>
      <c r="H94" s="88">
        <v>2.4180000000000001</v>
      </c>
      <c r="L94" s="84"/>
      <c r="M94" s="89"/>
      <c r="N94" s="90"/>
      <c r="O94" s="90"/>
      <c r="P94" s="90"/>
      <c r="Q94" s="90"/>
      <c r="R94" s="90"/>
      <c r="S94" s="90"/>
      <c r="T94" s="91"/>
      <c r="AT94" s="86" t="s">
        <v>54</v>
      </c>
      <c r="AU94" s="86" t="s">
        <v>44</v>
      </c>
      <c r="AV94" s="7" t="s">
        <v>44</v>
      </c>
      <c r="AW94" s="7" t="s">
        <v>11</v>
      </c>
      <c r="AX94" s="7" t="s">
        <v>20</v>
      </c>
      <c r="AY94" s="86" t="s">
        <v>40</v>
      </c>
    </row>
    <row r="95" spans="1:65" s="2" customFormat="1" ht="24.15" customHeight="1" x14ac:dyDescent="0.2">
      <c r="A95" s="14"/>
      <c r="B95" s="66"/>
      <c r="C95" s="67" t="s">
        <v>79</v>
      </c>
      <c r="D95" s="67" t="s">
        <v>41</v>
      </c>
      <c r="E95" s="68" t="s">
        <v>176</v>
      </c>
      <c r="F95" s="69" t="s">
        <v>177</v>
      </c>
      <c r="G95" s="70" t="s">
        <v>89</v>
      </c>
      <c r="H95" s="71">
        <v>18.600000000000001</v>
      </c>
      <c r="I95" s="71"/>
      <c r="J95" s="71">
        <f>ROUND(I95*H95,3)</f>
        <v>0</v>
      </c>
      <c r="K95" s="72"/>
      <c r="L95" s="15"/>
      <c r="M95" s="80" t="s">
        <v>0</v>
      </c>
      <c r="N95" s="81" t="s">
        <v>14</v>
      </c>
      <c r="O95" s="82">
        <v>2.0812499999999998</v>
      </c>
      <c r="P95" s="82">
        <f>O95*H95</f>
        <v>38.71125</v>
      </c>
      <c r="Q95" s="82">
        <v>2.6450000000000001E-2</v>
      </c>
      <c r="R95" s="82">
        <f>Q95*H95</f>
        <v>0.49197000000000007</v>
      </c>
      <c r="S95" s="82">
        <v>0</v>
      </c>
      <c r="T95" s="83">
        <f>S95*H95</f>
        <v>0</v>
      </c>
      <c r="U95" s="14"/>
      <c r="V95" s="14"/>
      <c r="W95" s="14"/>
      <c r="X95" s="14"/>
      <c r="Y95" s="14"/>
      <c r="Z95" s="14"/>
      <c r="AA95" s="14"/>
      <c r="AB95" s="14"/>
      <c r="AC95" s="14"/>
      <c r="AD95" s="14"/>
      <c r="AE95" s="14"/>
      <c r="AR95" s="77" t="s">
        <v>43</v>
      </c>
      <c r="AT95" s="77" t="s">
        <v>41</v>
      </c>
      <c r="AU95" s="77" t="s">
        <v>44</v>
      </c>
      <c r="AY95" s="9" t="s">
        <v>40</v>
      </c>
      <c r="BE95" s="78">
        <f>IF(N95="základná",J95,0)</f>
        <v>0</v>
      </c>
      <c r="BF95" s="78">
        <f>IF(N95="znížená",J95,0)</f>
        <v>0</v>
      </c>
      <c r="BG95" s="78">
        <f>IF(N95="zákl. prenesená",J95,0)</f>
        <v>0</v>
      </c>
      <c r="BH95" s="78">
        <f>IF(N95="zníž. prenesená",J95,0)</f>
        <v>0</v>
      </c>
      <c r="BI95" s="78">
        <f>IF(N95="nulová",J95,0)</f>
        <v>0</v>
      </c>
      <c r="BJ95" s="9" t="s">
        <v>44</v>
      </c>
      <c r="BK95" s="79">
        <f>ROUND(I95*H95,3)</f>
        <v>0</v>
      </c>
      <c r="BL95" s="9" t="s">
        <v>43</v>
      </c>
      <c r="BM95" s="77" t="s">
        <v>178</v>
      </c>
    </row>
    <row r="96" spans="1:65" s="2" customFormat="1" ht="44.25" customHeight="1" x14ac:dyDescent="0.2">
      <c r="A96" s="14"/>
      <c r="B96" s="66"/>
      <c r="C96" s="67" t="s">
        <v>80</v>
      </c>
      <c r="D96" s="67" t="s">
        <v>41</v>
      </c>
      <c r="E96" s="68" t="s">
        <v>179</v>
      </c>
      <c r="F96" s="69" t="s">
        <v>180</v>
      </c>
      <c r="G96" s="70" t="s">
        <v>72</v>
      </c>
      <c r="H96" s="71">
        <v>11</v>
      </c>
      <c r="I96" s="71"/>
      <c r="J96" s="71">
        <f>ROUND(I96*H96,3)</f>
        <v>0</v>
      </c>
      <c r="K96" s="72"/>
      <c r="L96" s="15"/>
      <c r="M96" s="80" t="s">
        <v>0</v>
      </c>
      <c r="N96" s="81" t="s">
        <v>14</v>
      </c>
      <c r="O96" s="82">
        <v>1.3004100000000001</v>
      </c>
      <c r="P96" s="82">
        <f>O96*H96</f>
        <v>14.304510000000001</v>
      </c>
      <c r="Q96" s="82">
        <v>3.49E-3</v>
      </c>
      <c r="R96" s="82">
        <f>Q96*H96</f>
        <v>3.8390000000000001E-2</v>
      </c>
      <c r="S96" s="82">
        <v>0</v>
      </c>
      <c r="T96" s="83">
        <f>S96*H96</f>
        <v>0</v>
      </c>
      <c r="U96" s="14"/>
      <c r="V96" s="14"/>
      <c r="W96" s="14"/>
      <c r="X96" s="14"/>
      <c r="Y96" s="14"/>
      <c r="Z96" s="14"/>
      <c r="AA96" s="14"/>
      <c r="AB96" s="14"/>
      <c r="AC96" s="14"/>
      <c r="AD96" s="14"/>
      <c r="AE96" s="14"/>
      <c r="AR96" s="77" t="s">
        <v>43</v>
      </c>
      <c r="AT96" s="77" t="s">
        <v>41</v>
      </c>
      <c r="AU96" s="77" t="s">
        <v>44</v>
      </c>
      <c r="AY96" s="9" t="s">
        <v>40</v>
      </c>
      <c r="BE96" s="78">
        <f>IF(N96="základná",J96,0)</f>
        <v>0</v>
      </c>
      <c r="BF96" s="78">
        <f>IF(N96="znížená",J96,0)</f>
        <v>0</v>
      </c>
      <c r="BG96" s="78">
        <f>IF(N96="zákl. prenesená",J96,0)</f>
        <v>0</v>
      </c>
      <c r="BH96" s="78">
        <f>IF(N96="zníž. prenesená",J96,0)</f>
        <v>0</v>
      </c>
      <c r="BI96" s="78">
        <f>IF(N96="nulová",J96,0)</f>
        <v>0</v>
      </c>
      <c r="BJ96" s="9" t="s">
        <v>44</v>
      </c>
      <c r="BK96" s="79">
        <f>ROUND(I96*H96,3)</f>
        <v>0</v>
      </c>
      <c r="BL96" s="9" t="s">
        <v>43</v>
      </c>
      <c r="BM96" s="77" t="s">
        <v>181</v>
      </c>
    </row>
    <row r="97" spans="1:65" s="6" customFormat="1" ht="22.8" customHeight="1" x14ac:dyDescent="0.25">
      <c r="B97" s="54"/>
      <c r="D97" s="55" t="s">
        <v>18</v>
      </c>
      <c r="E97" s="64" t="s">
        <v>58</v>
      </c>
      <c r="F97" s="64" t="s">
        <v>182</v>
      </c>
      <c r="J97" s="65">
        <f>BK97</f>
        <v>0</v>
      </c>
      <c r="L97" s="54"/>
      <c r="M97" s="58"/>
      <c r="N97" s="59"/>
      <c r="O97" s="59"/>
      <c r="P97" s="60">
        <f>SUM(P98:P100)</f>
        <v>5.9835159999999998</v>
      </c>
      <c r="Q97" s="59"/>
      <c r="R97" s="60">
        <f>SUM(R98:R100)</f>
        <v>12.282820000000001</v>
      </c>
      <c r="S97" s="59"/>
      <c r="T97" s="61">
        <f>SUM(T98:T100)</f>
        <v>0</v>
      </c>
      <c r="AR97" s="55" t="s">
        <v>20</v>
      </c>
      <c r="AT97" s="62" t="s">
        <v>18</v>
      </c>
      <c r="AU97" s="62" t="s">
        <v>20</v>
      </c>
      <c r="AY97" s="55" t="s">
        <v>40</v>
      </c>
      <c r="BK97" s="63">
        <f>SUM(BK98:BK100)</f>
        <v>0</v>
      </c>
    </row>
    <row r="98" spans="1:65" s="2" customFormat="1" ht="37.799999999999997" customHeight="1" x14ac:dyDescent="0.2">
      <c r="A98" s="14"/>
      <c r="B98" s="66"/>
      <c r="C98" s="67" t="s">
        <v>81</v>
      </c>
      <c r="D98" s="67" t="s">
        <v>41</v>
      </c>
      <c r="E98" s="68" t="s">
        <v>183</v>
      </c>
      <c r="F98" s="69" t="s">
        <v>184</v>
      </c>
      <c r="G98" s="70" t="s">
        <v>89</v>
      </c>
      <c r="H98" s="71">
        <v>14.3</v>
      </c>
      <c r="I98" s="71"/>
      <c r="J98" s="71">
        <f>ROUND(I98*H98,3)</f>
        <v>0</v>
      </c>
      <c r="K98" s="72"/>
      <c r="L98" s="15"/>
      <c r="M98" s="80" t="s">
        <v>0</v>
      </c>
      <c r="N98" s="81" t="s">
        <v>14</v>
      </c>
      <c r="O98" s="82">
        <v>2.6120000000000001E-2</v>
      </c>
      <c r="P98" s="82">
        <f>O98*H98</f>
        <v>0.37351600000000001</v>
      </c>
      <c r="Q98" s="82">
        <v>0.39800000000000002</v>
      </c>
      <c r="R98" s="82">
        <f>Q98*H98</f>
        <v>5.6914000000000007</v>
      </c>
      <c r="S98" s="82">
        <v>0</v>
      </c>
      <c r="T98" s="83">
        <f>S98*H98</f>
        <v>0</v>
      </c>
      <c r="U98" s="14"/>
      <c r="V98" s="14"/>
      <c r="W98" s="14"/>
      <c r="X98" s="14"/>
      <c r="Y98" s="14"/>
      <c r="Z98" s="14"/>
      <c r="AA98" s="14"/>
      <c r="AB98" s="14"/>
      <c r="AC98" s="14"/>
      <c r="AD98" s="14"/>
      <c r="AE98" s="14"/>
      <c r="AR98" s="77" t="s">
        <v>43</v>
      </c>
      <c r="AT98" s="77" t="s">
        <v>41</v>
      </c>
      <c r="AU98" s="77" t="s">
        <v>44</v>
      </c>
      <c r="AY98" s="9" t="s">
        <v>40</v>
      </c>
      <c r="BE98" s="78">
        <f>IF(N98="základná",J98,0)</f>
        <v>0</v>
      </c>
      <c r="BF98" s="78">
        <f>IF(N98="znížená",J98,0)</f>
        <v>0</v>
      </c>
      <c r="BG98" s="78">
        <f>IF(N98="zákl. prenesená",J98,0)</f>
        <v>0</v>
      </c>
      <c r="BH98" s="78">
        <f>IF(N98="zníž. prenesená",J98,0)</f>
        <v>0</v>
      </c>
      <c r="BI98" s="78">
        <f>IF(N98="nulová",J98,0)</f>
        <v>0</v>
      </c>
      <c r="BJ98" s="9" t="s">
        <v>44</v>
      </c>
      <c r="BK98" s="79">
        <f>ROUND(I98*H98,3)</f>
        <v>0</v>
      </c>
      <c r="BL98" s="9" t="s">
        <v>43</v>
      </c>
      <c r="BM98" s="77" t="s">
        <v>185</v>
      </c>
    </row>
    <row r="99" spans="1:65" s="2" customFormat="1" ht="24.15" customHeight="1" x14ac:dyDescent="0.2">
      <c r="A99" s="14"/>
      <c r="B99" s="66"/>
      <c r="C99" s="67" t="s">
        <v>82</v>
      </c>
      <c r="D99" s="67" t="s">
        <v>41</v>
      </c>
      <c r="E99" s="68" t="s">
        <v>186</v>
      </c>
      <c r="F99" s="69" t="s">
        <v>187</v>
      </c>
      <c r="G99" s="70" t="s">
        <v>89</v>
      </c>
      <c r="H99" s="71">
        <v>13.2</v>
      </c>
      <c r="I99" s="71"/>
      <c r="J99" s="71">
        <f>ROUND(I99*H99,3)</f>
        <v>0</v>
      </c>
      <c r="K99" s="72"/>
      <c r="L99" s="15"/>
      <c r="M99" s="80" t="s">
        <v>0</v>
      </c>
      <c r="N99" s="81" t="s">
        <v>14</v>
      </c>
      <c r="O99" s="82">
        <v>0.42499999999999999</v>
      </c>
      <c r="P99" s="82">
        <f>O99*H99</f>
        <v>5.6099999999999994</v>
      </c>
      <c r="Q99" s="82">
        <v>0.49935000000000002</v>
      </c>
      <c r="R99" s="82">
        <f>Q99*H99</f>
        <v>6.5914200000000003</v>
      </c>
      <c r="S99" s="82">
        <v>0</v>
      </c>
      <c r="T99" s="83">
        <f>S99*H99</f>
        <v>0</v>
      </c>
      <c r="U99" s="14"/>
      <c r="V99" s="14"/>
      <c r="W99" s="14"/>
      <c r="X99" s="14"/>
      <c r="Y99" s="14"/>
      <c r="Z99" s="14"/>
      <c r="AA99" s="14"/>
      <c r="AB99" s="14"/>
      <c r="AC99" s="14"/>
      <c r="AD99" s="14"/>
      <c r="AE99" s="14"/>
      <c r="AR99" s="77" t="s">
        <v>43</v>
      </c>
      <c r="AT99" s="77" t="s">
        <v>41</v>
      </c>
      <c r="AU99" s="77" t="s">
        <v>44</v>
      </c>
      <c r="AY99" s="9" t="s">
        <v>40</v>
      </c>
      <c r="BE99" s="78">
        <f>IF(N99="základná",J99,0)</f>
        <v>0</v>
      </c>
      <c r="BF99" s="78">
        <f>IF(N99="znížená",J99,0)</f>
        <v>0</v>
      </c>
      <c r="BG99" s="78">
        <f>IF(N99="zákl. prenesená",J99,0)</f>
        <v>0</v>
      </c>
      <c r="BH99" s="78">
        <f>IF(N99="zníž. prenesená",J99,0)</f>
        <v>0</v>
      </c>
      <c r="BI99" s="78">
        <f>IF(N99="nulová",J99,0)</f>
        <v>0</v>
      </c>
      <c r="BJ99" s="9" t="s">
        <v>44</v>
      </c>
      <c r="BK99" s="79">
        <f>ROUND(I99*H99,3)</f>
        <v>0</v>
      </c>
      <c r="BL99" s="9" t="s">
        <v>43</v>
      </c>
      <c r="BM99" s="77" t="s">
        <v>188</v>
      </c>
    </row>
    <row r="100" spans="1:65" s="7" customFormat="1" x14ac:dyDescent="0.2">
      <c r="B100" s="84"/>
      <c r="D100" s="85" t="s">
        <v>54</v>
      </c>
      <c r="E100" s="86" t="s">
        <v>0</v>
      </c>
      <c r="F100" s="87" t="s">
        <v>189</v>
      </c>
      <c r="H100" s="88">
        <v>13.2</v>
      </c>
      <c r="L100" s="84"/>
      <c r="M100" s="89"/>
      <c r="N100" s="90"/>
      <c r="O100" s="90"/>
      <c r="P100" s="90"/>
      <c r="Q100" s="90"/>
      <c r="R100" s="90"/>
      <c r="S100" s="90"/>
      <c r="T100" s="91"/>
      <c r="AT100" s="86" t="s">
        <v>54</v>
      </c>
      <c r="AU100" s="86" t="s">
        <v>44</v>
      </c>
      <c r="AV100" s="7" t="s">
        <v>44</v>
      </c>
      <c r="AW100" s="7" t="s">
        <v>11</v>
      </c>
      <c r="AX100" s="7" t="s">
        <v>20</v>
      </c>
      <c r="AY100" s="86" t="s">
        <v>40</v>
      </c>
    </row>
    <row r="101" spans="1:65" s="6" customFormat="1" ht="22.8" customHeight="1" x14ac:dyDescent="0.25">
      <c r="B101" s="54"/>
      <c r="D101" s="55" t="s">
        <v>18</v>
      </c>
      <c r="E101" s="64" t="s">
        <v>61</v>
      </c>
      <c r="F101" s="64" t="s">
        <v>95</v>
      </c>
      <c r="J101" s="65">
        <f>BK101</f>
        <v>0</v>
      </c>
      <c r="L101" s="54"/>
      <c r="M101" s="58"/>
      <c r="N101" s="59"/>
      <c r="O101" s="59"/>
      <c r="P101" s="60">
        <f>SUM(P102:P113)</f>
        <v>70.308177600000008</v>
      </c>
      <c r="Q101" s="59"/>
      <c r="R101" s="60">
        <f>SUM(R102:R113)</f>
        <v>3.7958862</v>
      </c>
      <c r="S101" s="59"/>
      <c r="T101" s="61">
        <f>SUM(T102:T113)</f>
        <v>0</v>
      </c>
      <c r="AR101" s="55" t="s">
        <v>20</v>
      </c>
      <c r="AT101" s="62" t="s">
        <v>18</v>
      </c>
      <c r="AU101" s="62" t="s">
        <v>20</v>
      </c>
      <c r="AY101" s="55" t="s">
        <v>40</v>
      </c>
      <c r="BK101" s="63">
        <f>SUM(BK102:BK113)</f>
        <v>0</v>
      </c>
    </row>
    <row r="102" spans="1:65" s="2" customFormat="1" ht="44.25" customHeight="1" x14ac:dyDescent="0.2">
      <c r="A102" s="14"/>
      <c r="B102" s="66"/>
      <c r="C102" s="67" t="s">
        <v>83</v>
      </c>
      <c r="D102" s="67" t="s">
        <v>41</v>
      </c>
      <c r="E102" s="68" t="s">
        <v>190</v>
      </c>
      <c r="F102" s="69" t="s">
        <v>191</v>
      </c>
      <c r="G102" s="70" t="s">
        <v>89</v>
      </c>
      <c r="H102" s="71">
        <v>35.200000000000003</v>
      </c>
      <c r="I102" s="71"/>
      <c r="J102" s="71">
        <f>ROUND(I102*H102,3)</f>
        <v>0</v>
      </c>
      <c r="K102" s="72"/>
      <c r="L102" s="15"/>
      <c r="M102" s="80" t="s">
        <v>0</v>
      </c>
      <c r="N102" s="81" t="s">
        <v>14</v>
      </c>
      <c r="O102" s="82">
        <v>4.0460000000000003E-2</v>
      </c>
      <c r="P102" s="82">
        <f>O102*H102</f>
        <v>1.4241920000000001</v>
      </c>
      <c r="Q102" s="82">
        <v>2.2100000000000002E-3</v>
      </c>
      <c r="R102" s="82">
        <f>Q102*H102</f>
        <v>7.7792000000000014E-2</v>
      </c>
      <c r="S102" s="82">
        <v>0</v>
      </c>
      <c r="T102" s="83">
        <f>S102*H102</f>
        <v>0</v>
      </c>
      <c r="U102" s="14"/>
      <c r="V102" s="14"/>
      <c r="W102" s="14"/>
      <c r="X102" s="14"/>
      <c r="Y102" s="14"/>
      <c r="Z102" s="14"/>
      <c r="AA102" s="14"/>
      <c r="AB102" s="14"/>
      <c r="AC102" s="14"/>
      <c r="AD102" s="14"/>
      <c r="AE102" s="14"/>
      <c r="AR102" s="77" t="s">
        <v>43</v>
      </c>
      <c r="AT102" s="77" t="s">
        <v>41</v>
      </c>
      <c r="AU102" s="77" t="s">
        <v>44</v>
      </c>
      <c r="AY102" s="9" t="s">
        <v>40</v>
      </c>
      <c r="BE102" s="78">
        <f>IF(N102="základná",J102,0)</f>
        <v>0</v>
      </c>
      <c r="BF102" s="78">
        <f>IF(N102="znížená",J102,0)</f>
        <v>0</v>
      </c>
      <c r="BG102" s="78">
        <f>IF(N102="zákl. prenesená",J102,0)</f>
        <v>0</v>
      </c>
      <c r="BH102" s="78">
        <f>IF(N102="zníž. prenesená",J102,0)</f>
        <v>0</v>
      </c>
      <c r="BI102" s="78">
        <f>IF(N102="nulová",J102,0)</f>
        <v>0</v>
      </c>
      <c r="BJ102" s="9" t="s">
        <v>44</v>
      </c>
      <c r="BK102" s="79">
        <f>ROUND(I102*H102,3)</f>
        <v>0</v>
      </c>
      <c r="BL102" s="9" t="s">
        <v>43</v>
      </c>
      <c r="BM102" s="77" t="s">
        <v>192</v>
      </c>
    </row>
    <row r="103" spans="1:65" s="7" customFormat="1" x14ac:dyDescent="0.2">
      <c r="B103" s="84"/>
      <c r="D103" s="85" t="s">
        <v>54</v>
      </c>
      <c r="E103" s="86" t="s">
        <v>0</v>
      </c>
      <c r="F103" s="87" t="s">
        <v>193</v>
      </c>
      <c r="H103" s="88">
        <v>35.200000000000003</v>
      </c>
      <c r="L103" s="84"/>
      <c r="M103" s="89"/>
      <c r="N103" s="90"/>
      <c r="O103" s="90"/>
      <c r="P103" s="90"/>
      <c r="Q103" s="90"/>
      <c r="R103" s="90"/>
      <c r="S103" s="90"/>
      <c r="T103" s="91"/>
      <c r="AT103" s="86" t="s">
        <v>54</v>
      </c>
      <c r="AU103" s="86" t="s">
        <v>44</v>
      </c>
      <c r="AV103" s="7" t="s">
        <v>44</v>
      </c>
      <c r="AW103" s="7" t="s">
        <v>11</v>
      </c>
      <c r="AX103" s="7" t="s">
        <v>20</v>
      </c>
      <c r="AY103" s="86" t="s">
        <v>40</v>
      </c>
    </row>
    <row r="104" spans="1:65" s="2" customFormat="1" ht="44.25" customHeight="1" x14ac:dyDescent="0.2">
      <c r="A104" s="14"/>
      <c r="B104" s="66"/>
      <c r="C104" s="67" t="s">
        <v>84</v>
      </c>
      <c r="D104" s="67" t="s">
        <v>41</v>
      </c>
      <c r="E104" s="68" t="s">
        <v>194</v>
      </c>
      <c r="F104" s="69" t="s">
        <v>195</v>
      </c>
      <c r="G104" s="70" t="s">
        <v>89</v>
      </c>
      <c r="H104" s="71">
        <v>35.200000000000003</v>
      </c>
      <c r="I104" s="71"/>
      <c r="J104" s="71">
        <f>ROUND(I104*H104,3)</f>
        <v>0</v>
      </c>
      <c r="K104" s="72"/>
      <c r="L104" s="15"/>
      <c r="M104" s="80" t="s">
        <v>0</v>
      </c>
      <c r="N104" s="81" t="s">
        <v>14</v>
      </c>
      <c r="O104" s="82">
        <v>4.0620000000000003E-2</v>
      </c>
      <c r="P104" s="82">
        <f>O104*H104</f>
        <v>1.4298240000000002</v>
      </c>
      <c r="Q104" s="82">
        <v>4.9399999999999999E-3</v>
      </c>
      <c r="R104" s="82">
        <f>Q104*H104</f>
        <v>0.17388800000000001</v>
      </c>
      <c r="S104" s="82">
        <v>0</v>
      </c>
      <c r="T104" s="83">
        <f>S104*H104</f>
        <v>0</v>
      </c>
      <c r="U104" s="14"/>
      <c r="V104" s="14"/>
      <c r="W104" s="14"/>
      <c r="X104" s="14"/>
      <c r="Y104" s="14"/>
      <c r="Z104" s="14"/>
      <c r="AA104" s="14"/>
      <c r="AB104" s="14"/>
      <c r="AC104" s="14"/>
      <c r="AD104" s="14"/>
      <c r="AE104" s="14"/>
      <c r="AR104" s="77" t="s">
        <v>43</v>
      </c>
      <c r="AT104" s="77" t="s">
        <v>41</v>
      </c>
      <c r="AU104" s="77" t="s">
        <v>44</v>
      </c>
      <c r="AY104" s="9" t="s">
        <v>40</v>
      </c>
      <c r="BE104" s="78">
        <f>IF(N104="základná",J104,0)</f>
        <v>0</v>
      </c>
      <c r="BF104" s="78">
        <f>IF(N104="znížená",J104,0)</f>
        <v>0</v>
      </c>
      <c r="BG104" s="78">
        <f>IF(N104="zákl. prenesená",J104,0)</f>
        <v>0</v>
      </c>
      <c r="BH104" s="78">
        <f>IF(N104="zníž. prenesená",J104,0)</f>
        <v>0</v>
      </c>
      <c r="BI104" s="78">
        <f>IF(N104="nulová",J104,0)</f>
        <v>0</v>
      </c>
      <c r="BJ104" s="9" t="s">
        <v>44</v>
      </c>
      <c r="BK104" s="79">
        <f>ROUND(I104*H104,3)</f>
        <v>0</v>
      </c>
      <c r="BL104" s="9" t="s">
        <v>43</v>
      </c>
      <c r="BM104" s="77" t="s">
        <v>196</v>
      </c>
    </row>
    <row r="105" spans="1:65" s="7" customFormat="1" x14ac:dyDescent="0.2">
      <c r="B105" s="84"/>
      <c r="D105" s="85" t="s">
        <v>54</v>
      </c>
      <c r="E105" s="86" t="s">
        <v>0</v>
      </c>
      <c r="F105" s="87" t="s">
        <v>197</v>
      </c>
      <c r="H105" s="88">
        <v>35.200000000000003</v>
      </c>
      <c r="L105" s="84"/>
      <c r="M105" s="89"/>
      <c r="N105" s="90"/>
      <c r="O105" s="90"/>
      <c r="P105" s="90"/>
      <c r="Q105" s="90"/>
      <c r="R105" s="90"/>
      <c r="S105" s="90"/>
      <c r="T105" s="91"/>
      <c r="AT105" s="86" t="s">
        <v>54</v>
      </c>
      <c r="AU105" s="86" t="s">
        <v>44</v>
      </c>
      <c r="AV105" s="7" t="s">
        <v>44</v>
      </c>
      <c r="AW105" s="7" t="s">
        <v>11</v>
      </c>
      <c r="AX105" s="7" t="s">
        <v>20</v>
      </c>
      <c r="AY105" s="86" t="s">
        <v>40</v>
      </c>
    </row>
    <row r="106" spans="1:65" s="2" customFormat="1" ht="24.15" customHeight="1" x14ac:dyDescent="0.2">
      <c r="A106" s="14"/>
      <c r="B106" s="66"/>
      <c r="C106" s="67" t="s">
        <v>85</v>
      </c>
      <c r="D106" s="67" t="s">
        <v>41</v>
      </c>
      <c r="E106" s="68" t="s">
        <v>198</v>
      </c>
      <c r="F106" s="69" t="s">
        <v>199</v>
      </c>
      <c r="G106" s="70" t="s">
        <v>89</v>
      </c>
      <c r="H106" s="71">
        <v>97.72</v>
      </c>
      <c r="I106" s="71"/>
      <c r="J106" s="71">
        <f>ROUND(I106*H106,3)</f>
        <v>0</v>
      </c>
      <c r="K106" s="72"/>
      <c r="L106" s="15"/>
      <c r="M106" s="80" t="s">
        <v>0</v>
      </c>
      <c r="N106" s="81" t="s">
        <v>14</v>
      </c>
      <c r="O106" s="82">
        <v>3.517E-2</v>
      </c>
      <c r="P106" s="82">
        <f>O106*H106</f>
        <v>3.4368124</v>
      </c>
      <c r="Q106" s="82">
        <v>0</v>
      </c>
      <c r="R106" s="82">
        <f>Q106*H106</f>
        <v>0</v>
      </c>
      <c r="S106" s="82">
        <v>0</v>
      </c>
      <c r="T106" s="83">
        <f>S106*H106</f>
        <v>0</v>
      </c>
      <c r="U106" s="14"/>
      <c r="V106" s="14"/>
      <c r="W106" s="14"/>
      <c r="X106" s="14"/>
      <c r="Y106" s="14"/>
      <c r="Z106" s="14"/>
      <c r="AA106" s="14"/>
      <c r="AB106" s="14"/>
      <c r="AC106" s="14"/>
      <c r="AD106" s="14"/>
      <c r="AE106" s="14"/>
      <c r="AR106" s="77" t="s">
        <v>43</v>
      </c>
      <c r="AT106" s="77" t="s">
        <v>41</v>
      </c>
      <c r="AU106" s="77" t="s">
        <v>44</v>
      </c>
      <c r="AY106" s="9" t="s">
        <v>40</v>
      </c>
      <c r="BE106" s="78">
        <f>IF(N106="základná",J106,0)</f>
        <v>0</v>
      </c>
      <c r="BF106" s="78">
        <f>IF(N106="znížená",J106,0)</f>
        <v>0</v>
      </c>
      <c r="BG106" s="78">
        <f>IF(N106="zákl. prenesená",J106,0)</f>
        <v>0</v>
      </c>
      <c r="BH106" s="78">
        <f>IF(N106="zníž. prenesená",J106,0)</f>
        <v>0</v>
      </c>
      <c r="BI106" s="78">
        <f>IF(N106="nulová",J106,0)</f>
        <v>0</v>
      </c>
      <c r="BJ106" s="9" t="s">
        <v>44</v>
      </c>
      <c r="BK106" s="79">
        <f>ROUND(I106*H106,3)</f>
        <v>0</v>
      </c>
      <c r="BL106" s="9" t="s">
        <v>43</v>
      </c>
      <c r="BM106" s="77" t="s">
        <v>200</v>
      </c>
    </row>
    <row r="107" spans="1:65" s="8" customFormat="1" x14ac:dyDescent="0.2">
      <c r="B107" s="101"/>
      <c r="D107" s="85" t="s">
        <v>54</v>
      </c>
      <c r="E107" s="102" t="s">
        <v>0</v>
      </c>
      <c r="F107" s="103" t="s">
        <v>201</v>
      </c>
      <c r="H107" s="102" t="s">
        <v>0</v>
      </c>
      <c r="L107" s="101"/>
      <c r="M107" s="104"/>
      <c r="N107" s="105"/>
      <c r="O107" s="105"/>
      <c r="P107" s="105"/>
      <c r="Q107" s="105"/>
      <c r="R107" s="105"/>
      <c r="S107" s="105"/>
      <c r="T107" s="106"/>
      <c r="AT107" s="102" t="s">
        <v>54</v>
      </c>
      <c r="AU107" s="102" t="s">
        <v>44</v>
      </c>
      <c r="AV107" s="8" t="s">
        <v>20</v>
      </c>
      <c r="AW107" s="8" t="s">
        <v>11</v>
      </c>
      <c r="AX107" s="8" t="s">
        <v>19</v>
      </c>
      <c r="AY107" s="102" t="s">
        <v>40</v>
      </c>
    </row>
    <row r="108" spans="1:65" s="7" customFormat="1" x14ac:dyDescent="0.2">
      <c r="B108" s="84"/>
      <c r="D108" s="85" t="s">
        <v>54</v>
      </c>
      <c r="E108" s="86" t="s">
        <v>0</v>
      </c>
      <c r="F108" s="87" t="s">
        <v>202</v>
      </c>
      <c r="H108" s="88">
        <v>97.72</v>
      </c>
      <c r="L108" s="84"/>
      <c r="M108" s="89"/>
      <c r="N108" s="90"/>
      <c r="O108" s="90"/>
      <c r="P108" s="90"/>
      <c r="Q108" s="90"/>
      <c r="R108" s="90"/>
      <c r="S108" s="90"/>
      <c r="T108" s="91"/>
      <c r="AT108" s="86" t="s">
        <v>54</v>
      </c>
      <c r="AU108" s="86" t="s">
        <v>44</v>
      </c>
      <c r="AV108" s="7" t="s">
        <v>44</v>
      </c>
      <c r="AW108" s="7" t="s">
        <v>11</v>
      </c>
      <c r="AX108" s="7" t="s">
        <v>20</v>
      </c>
      <c r="AY108" s="86" t="s">
        <v>40</v>
      </c>
    </row>
    <row r="109" spans="1:65" s="2" customFormat="1" ht="24.15" customHeight="1" x14ac:dyDescent="0.2">
      <c r="A109" s="14"/>
      <c r="B109" s="66"/>
      <c r="C109" s="92" t="s">
        <v>88</v>
      </c>
      <c r="D109" s="92" t="s">
        <v>67</v>
      </c>
      <c r="E109" s="93" t="s">
        <v>203</v>
      </c>
      <c r="F109" s="94" t="s">
        <v>204</v>
      </c>
      <c r="G109" s="95" t="s">
        <v>205</v>
      </c>
      <c r="H109" s="96">
        <v>20.13</v>
      </c>
      <c r="I109" s="96"/>
      <c r="J109" s="96">
        <f>ROUND(I109*H109,3)</f>
        <v>0</v>
      </c>
      <c r="K109" s="97"/>
      <c r="L109" s="98"/>
      <c r="M109" s="99" t="s">
        <v>0</v>
      </c>
      <c r="N109" s="100" t="s">
        <v>14</v>
      </c>
      <c r="O109" s="82">
        <v>0</v>
      </c>
      <c r="P109" s="82">
        <f>O109*H109</f>
        <v>0</v>
      </c>
      <c r="Q109" s="82">
        <v>1E-3</v>
      </c>
      <c r="R109" s="82">
        <f>Q109*H109</f>
        <v>2.0129999999999999E-2</v>
      </c>
      <c r="S109" s="82">
        <v>0</v>
      </c>
      <c r="T109" s="83">
        <f>S109*H109</f>
        <v>0</v>
      </c>
      <c r="U109" s="14"/>
      <c r="V109" s="14"/>
      <c r="W109" s="14"/>
      <c r="X109" s="14"/>
      <c r="Y109" s="14"/>
      <c r="Z109" s="14"/>
      <c r="AA109" s="14"/>
      <c r="AB109" s="14"/>
      <c r="AC109" s="14"/>
      <c r="AD109" s="14"/>
      <c r="AE109" s="14"/>
      <c r="AR109" s="77" t="s">
        <v>64</v>
      </c>
      <c r="AT109" s="77" t="s">
        <v>67</v>
      </c>
      <c r="AU109" s="77" t="s">
        <v>44</v>
      </c>
      <c r="AY109" s="9" t="s">
        <v>40</v>
      </c>
      <c r="BE109" s="78">
        <f>IF(N109="základná",J109,0)</f>
        <v>0</v>
      </c>
      <c r="BF109" s="78">
        <f>IF(N109="znížená",J109,0)</f>
        <v>0</v>
      </c>
      <c r="BG109" s="78">
        <f>IF(N109="zákl. prenesená",J109,0)</f>
        <v>0</v>
      </c>
      <c r="BH109" s="78">
        <f>IF(N109="zníž. prenesená",J109,0)</f>
        <v>0</v>
      </c>
      <c r="BI109" s="78">
        <f>IF(N109="nulová",J109,0)</f>
        <v>0</v>
      </c>
      <c r="BJ109" s="9" t="s">
        <v>44</v>
      </c>
      <c r="BK109" s="79">
        <f>ROUND(I109*H109,3)</f>
        <v>0</v>
      </c>
      <c r="BL109" s="9" t="s">
        <v>43</v>
      </c>
      <c r="BM109" s="77" t="s">
        <v>206</v>
      </c>
    </row>
    <row r="110" spans="1:65" s="2" customFormat="1" ht="24.15" customHeight="1" x14ac:dyDescent="0.2">
      <c r="A110" s="14"/>
      <c r="B110" s="66"/>
      <c r="C110" s="92" t="s">
        <v>90</v>
      </c>
      <c r="D110" s="92" t="s">
        <v>67</v>
      </c>
      <c r="E110" s="93" t="s">
        <v>207</v>
      </c>
      <c r="F110" s="94" t="s">
        <v>208</v>
      </c>
      <c r="G110" s="95" t="s">
        <v>205</v>
      </c>
      <c r="H110" s="96">
        <v>10.065</v>
      </c>
      <c r="I110" s="96"/>
      <c r="J110" s="96">
        <f>ROUND(I110*H110,3)</f>
        <v>0</v>
      </c>
      <c r="K110" s="97"/>
      <c r="L110" s="98"/>
      <c r="M110" s="99" t="s">
        <v>0</v>
      </c>
      <c r="N110" s="100" t="s">
        <v>14</v>
      </c>
      <c r="O110" s="82">
        <v>0</v>
      </c>
      <c r="P110" s="82">
        <f>O110*H110</f>
        <v>0</v>
      </c>
      <c r="Q110" s="82">
        <v>1E-3</v>
      </c>
      <c r="R110" s="82">
        <f>Q110*H110</f>
        <v>1.0064999999999999E-2</v>
      </c>
      <c r="S110" s="82">
        <v>0</v>
      </c>
      <c r="T110" s="83">
        <f>S110*H110</f>
        <v>0</v>
      </c>
      <c r="U110" s="14"/>
      <c r="V110" s="14"/>
      <c r="W110" s="14"/>
      <c r="X110" s="14"/>
      <c r="Y110" s="14"/>
      <c r="Z110" s="14"/>
      <c r="AA110" s="14"/>
      <c r="AB110" s="14"/>
      <c r="AC110" s="14"/>
      <c r="AD110" s="14"/>
      <c r="AE110" s="14"/>
      <c r="AR110" s="77" t="s">
        <v>64</v>
      </c>
      <c r="AT110" s="77" t="s">
        <v>67</v>
      </c>
      <c r="AU110" s="77" t="s">
        <v>44</v>
      </c>
      <c r="AY110" s="9" t="s">
        <v>40</v>
      </c>
      <c r="BE110" s="78">
        <f>IF(N110="základná",J110,0)</f>
        <v>0</v>
      </c>
      <c r="BF110" s="78">
        <f>IF(N110="znížená",J110,0)</f>
        <v>0</v>
      </c>
      <c r="BG110" s="78">
        <f>IF(N110="zákl. prenesená",J110,0)</f>
        <v>0</v>
      </c>
      <c r="BH110" s="78">
        <f>IF(N110="zníž. prenesená",J110,0)</f>
        <v>0</v>
      </c>
      <c r="BI110" s="78">
        <f>IF(N110="nulová",J110,0)</f>
        <v>0</v>
      </c>
      <c r="BJ110" s="9" t="s">
        <v>44</v>
      </c>
      <c r="BK110" s="79">
        <f>ROUND(I110*H110,3)</f>
        <v>0</v>
      </c>
      <c r="BL110" s="9" t="s">
        <v>43</v>
      </c>
      <c r="BM110" s="77" t="s">
        <v>209</v>
      </c>
    </row>
    <row r="111" spans="1:65" s="2" customFormat="1" ht="33" customHeight="1" x14ac:dyDescent="0.2">
      <c r="A111" s="14"/>
      <c r="B111" s="66"/>
      <c r="C111" s="67" t="s">
        <v>99</v>
      </c>
      <c r="D111" s="67" t="s">
        <v>41</v>
      </c>
      <c r="E111" s="68" t="s">
        <v>210</v>
      </c>
      <c r="F111" s="69" t="s">
        <v>211</v>
      </c>
      <c r="G111" s="70" t="s">
        <v>89</v>
      </c>
      <c r="H111" s="71">
        <v>97.72</v>
      </c>
      <c r="I111" s="71"/>
      <c r="J111" s="71">
        <f>ROUND(I111*H111,3)</f>
        <v>0</v>
      </c>
      <c r="K111" s="72"/>
      <c r="L111" s="15"/>
      <c r="M111" s="80" t="s">
        <v>0</v>
      </c>
      <c r="N111" s="81" t="s">
        <v>14</v>
      </c>
      <c r="O111" s="82">
        <v>0.42921999999999999</v>
      </c>
      <c r="P111" s="82">
        <f>O111*H111</f>
        <v>41.9433784</v>
      </c>
      <c r="Q111" s="82">
        <v>2.0660000000000001E-2</v>
      </c>
      <c r="R111" s="82">
        <f>Q111*H111</f>
        <v>2.0188952000000002</v>
      </c>
      <c r="S111" s="82">
        <v>0</v>
      </c>
      <c r="T111" s="83">
        <f>S111*H111</f>
        <v>0</v>
      </c>
      <c r="U111" s="14"/>
      <c r="V111" s="14"/>
      <c r="W111" s="14"/>
      <c r="X111" s="14"/>
      <c r="Y111" s="14"/>
      <c r="Z111" s="14"/>
      <c r="AA111" s="14"/>
      <c r="AB111" s="14"/>
      <c r="AC111" s="14"/>
      <c r="AD111" s="14"/>
      <c r="AE111" s="14"/>
      <c r="AR111" s="77" t="s">
        <v>43</v>
      </c>
      <c r="AT111" s="77" t="s">
        <v>41</v>
      </c>
      <c r="AU111" s="77" t="s">
        <v>44</v>
      </c>
      <c r="AY111" s="9" t="s">
        <v>40</v>
      </c>
      <c r="BE111" s="78">
        <f>IF(N111="základná",J111,0)</f>
        <v>0</v>
      </c>
      <c r="BF111" s="78">
        <f>IF(N111="znížená",J111,0)</f>
        <v>0</v>
      </c>
      <c r="BG111" s="78">
        <f>IF(N111="zákl. prenesená",J111,0)</f>
        <v>0</v>
      </c>
      <c r="BH111" s="78">
        <f>IF(N111="zníž. prenesená",J111,0)</f>
        <v>0</v>
      </c>
      <c r="BI111" s="78">
        <f>IF(N111="nulová",J111,0)</f>
        <v>0</v>
      </c>
      <c r="BJ111" s="9" t="s">
        <v>44</v>
      </c>
      <c r="BK111" s="79">
        <f>ROUND(I111*H111,3)</f>
        <v>0</v>
      </c>
      <c r="BL111" s="9" t="s">
        <v>43</v>
      </c>
      <c r="BM111" s="77" t="s">
        <v>212</v>
      </c>
    </row>
    <row r="112" spans="1:65" s="7" customFormat="1" x14ac:dyDescent="0.2">
      <c r="B112" s="84"/>
      <c r="D112" s="85" t="s">
        <v>54</v>
      </c>
      <c r="E112" s="86" t="s">
        <v>0</v>
      </c>
      <c r="F112" s="87" t="s">
        <v>213</v>
      </c>
      <c r="H112" s="88">
        <v>97.72</v>
      </c>
      <c r="L112" s="84"/>
      <c r="M112" s="89"/>
      <c r="N112" s="90"/>
      <c r="O112" s="90"/>
      <c r="P112" s="90"/>
      <c r="Q112" s="90"/>
      <c r="R112" s="90"/>
      <c r="S112" s="90"/>
      <c r="T112" s="91"/>
      <c r="AT112" s="86" t="s">
        <v>54</v>
      </c>
      <c r="AU112" s="86" t="s">
        <v>44</v>
      </c>
      <c r="AV112" s="7" t="s">
        <v>44</v>
      </c>
      <c r="AW112" s="7" t="s">
        <v>11</v>
      </c>
      <c r="AX112" s="7" t="s">
        <v>20</v>
      </c>
      <c r="AY112" s="86" t="s">
        <v>40</v>
      </c>
    </row>
    <row r="113" spans="1:65" s="2" customFormat="1" ht="33" customHeight="1" x14ac:dyDescent="0.2">
      <c r="A113" s="14"/>
      <c r="B113" s="66"/>
      <c r="C113" s="67" t="s">
        <v>100</v>
      </c>
      <c r="D113" s="67" t="s">
        <v>41</v>
      </c>
      <c r="E113" s="68" t="s">
        <v>214</v>
      </c>
      <c r="F113" s="69" t="s">
        <v>215</v>
      </c>
      <c r="G113" s="70" t="s">
        <v>89</v>
      </c>
      <c r="H113" s="71">
        <v>97.72</v>
      </c>
      <c r="I113" s="71"/>
      <c r="J113" s="71">
        <f>ROUND(I113*H113,3)</f>
        <v>0</v>
      </c>
      <c r="K113" s="72"/>
      <c r="L113" s="15"/>
      <c r="M113" s="80" t="s">
        <v>0</v>
      </c>
      <c r="N113" s="81" t="s">
        <v>14</v>
      </c>
      <c r="O113" s="82">
        <v>0.22589000000000001</v>
      </c>
      <c r="P113" s="82">
        <f>O113*H113</f>
        <v>22.073970800000001</v>
      </c>
      <c r="Q113" s="82">
        <v>1.5299999999999999E-2</v>
      </c>
      <c r="R113" s="82">
        <f>Q113*H113</f>
        <v>1.4951159999999999</v>
      </c>
      <c r="S113" s="82">
        <v>0</v>
      </c>
      <c r="T113" s="83">
        <f>S113*H113</f>
        <v>0</v>
      </c>
      <c r="U113" s="14"/>
      <c r="V113" s="14"/>
      <c r="W113" s="14"/>
      <c r="X113" s="14"/>
      <c r="Y113" s="14"/>
      <c r="Z113" s="14"/>
      <c r="AA113" s="14"/>
      <c r="AB113" s="14"/>
      <c r="AC113" s="14"/>
      <c r="AD113" s="14"/>
      <c r="AE113" s="14"/>
      <c r="AR113" s="77" t="s">
        <v>43</v>
      </c>
      <c r="AT113" s="77" t="s">
        <v>41</v>
      </c>
      <c r="AU113" s="77" t="s">
        <v>44</v>
      </c>
      <c r="AY113" s="9" t="s">
        <v>40</v>
      </c>
      <c r="BE113" s="78">
        <f>IF(N113="základná",J113,0)</f>
        <v>0</v>
      </c>
      <c r="BF113" s="78">
        <f>IF(N113="znížená",J113,0)</f>
        <v>0</v>
      </c>
      <c r="BG113" s="78">
        <f>IF(N113="zákl. prenesená",J113,0)</f>
        <v>0</v>
      </c>
      <c r="BH113" s="78">
        <f>IF(N113="zníž. prenesená",J113,0)</f>
        <v>0</v>
      </c>
      <c r="BI113" s="78">
        <f>IF(N113="nulová",J113,0)</f>
        <v>0</v>
      </c>
      <c r="BJ113" s="9" t="s">
        <v>44</v>
      </c>
      <c r="BK113" s="79">
        <f>ROUND(I113*H113,3)</f>
        <v>0</v>
      </c>
      <c r="BL113" s="9" t="s">
        <v>43</v>
      </c>
      <c r="BM113" s="77" t="s">
        <v>216</v>
      </c>
    </row>
    <row r="114" spans="1:65" s="6" customFormat="1" ht="22.8" customHeight="1" x14ac:dyDescent="0.25">
      <c r="B114" s="54"/>
      <c r="D114" s="55" t="s">
        <v>18</v>
      </c>
      <c r="E114" s="64" t="s">
        <v>64</v>
      </c>
      <c r="F114" s="64" t="s">
        <v>96</v>
      </c>
      <c r="J114" s="65">
        <f>BK114</f>
        <v>0</v>
      </c>
      <c r="L114" s="54"/>
      <c r="M114" s="58"/>
      <c r="N114" s="59"/>
      <c r="O114" s="59"/>
      <c r="P114" s="60">
        <f>SUM(P115:P121)</f>
        <v>0.73599999999999999</v>
      </c>
      <c r="Q114" s="59"/>
      <c r="R114" s="60">
        <f>SUM(R115:R121)</f>
        <v>5.432E-2</v>
      </c>
      <c r="S114" s="59"/>
      <c r="T114" s="61">
        <f>SUM(T115:T121)</f>
        <v>0</v>
      </c>
      <c r="AR114" s="55" t="s">
        <v>20</v>
      </c>
      <c r="AT114" s="62" t="s">
        <v>18</v>
      </c>
      <c r="AU114" s="62" t="s">
        <v>20</v>
      </c>
      <c r="AY114" s="55" t="s">
        <v>40</v>
      </c>
      <c r="BK114" s="63">
        <f>SUM(BK115:BK121)</f>
        <v>0</v>
      </c>
    </row>
    <row r="115" spans="1:65" s="2" customFormat="1" ht="33" customHeight="1" x14ac:dyDescent="0.2">
      <c r="A115" s="14"/>
      <c r="B115" s="66"/>
      <c r="C115" s="67" t="s">
        <v>91</v>
      </c>
      <c r="D115" s="67" t="s">
        <v>41</v>
      </c>
      <c r="E115" s="68" t="s">
        <v>217</v>
      </c>
      <c r="F115" s="69" t="s">
        <v>218</v>
      </c>
      <c r="G115" s="70" t="s">
        <v>65</v>
      </c>
      <c r="H115" s="71">
        <v>16</v>
      </c>
      <c r="I115" s="71"/>
      <c r="J115" s="71">
        <f>ROUND(I115*H115,3)</f>
        <v>0</v>
      </c>
      <c r="K115" s="72"/>
      <c r="L115" s="15"/>
      <c r="M115" s="80" t="s">
        <v>0</v>
      </c>
      <c r="N115" s="81" t="s">
        <v>14</v>
      </c>
      <c r="O115" s="82">
        <v>4.5999999999999999E-2</v>
      </c>
      <c r="P115" s="82">
        <f>O115*H115</f>
        <v>0.73599999999999999</v>
      </c>
      <c r="Q115" s="82">
        <v>1.0000000000000001E-5</v>
      </c>
      <c r="R115" s="82">
        <f>Q115*H115</f>
        <v>1.6000000000000001E-4</v>
      </c>
      <c r="S115" s="82">
        <v>0</v>
      </c>
      <c r="T115" s="83">
        <f>S115*H115</f>
        <v>0</v>
      </c>
      <c r="U115" s="14"/>
      <c r="V115" s="14"/>
      <c r="W115" s="14"/>
      <c r="X115" s="14"/>
      <c r="Y115" s="14"/>
      <c r="Z115" s="14"/>
      <c r="AA115" s="14"/>
      <c r="AB115" s="14"/>
      <c r="AC115" s="14"/>
      <c r="AD115" s="14"/>
      <c r="AE115" s="14"/>
      <c r="AR115" s="77" t="s">
        <v>43</v>
      </c>
      <c r="AT115" s="77" t="s">
        <v>41</v>
      </c>
      <c r="AU115" s="77" t="s">
        <v>44</v>
      </c>
      <c r="AY115" s="9" t="s">
        <v>40</v>
      </c>
      <c r="BE115" s="78">
        <f>IF(N115="základná",J115,0)</f>
        <v>0</v>
      </c>
      <c r="BF115" s="78">
        <f>IF(N115="znížená",J115,0)</f>
        <v>0</v>
      </c>
      <c r="BG115" s="78">
        <f>IF(N115="zákl. prenesená",J115,0)</f>
        <v>0</v>
      </c>
      <c r="BH115" s="78">
        <f>IF(N115="zníž. prenesená",J115,0)</f>
        <v>0</v>
      </c>
      <c r="BI115" s="78">
        <f>IF(N115="nulová",J115,0)</f>
        <v>0</v>
      </c>
      <c r="BJ115" s="9" t="s">
        <v>44</v>
      </c>
      <c r="BK115" s="79">
        <f>ROUND(I115*H115,3)</f>
        <v>0</v>
      </c>
      <c r="BL115" s="9" t="s">
        <v>43</v>
      </c>
      <c r="BM115" s="77" t="s">
        <v>219</v>
      </c>
    </row>
    <row r="116" spans="1:65" s="2" customFormat="1" ht="24.15" customHeight="1" x14ac:dyDescent="0.2">
      <c r="A116" s="14"/>
      <c r="B116" s="66"/>
      <c r="C116" s="92" t="s">
        <v>220</v>
      </c>
      <c r="D116" s="92" t="s">
        <v>67</v>
      </c>
      <c r="E116" s="93" t="s">
        <v>221</v>
      </c>
      <c r="F116" s="94" t="s">
        <v>222</v>
      </c>
      <c r="G116" s="95" t="s">
        <v>72</v>
      </c>
      <c r="H116" s="96">
        <v>3</v>
      </c>
      <c r="I116" s="96"/>
      <c r="J116" s="96">
        <f>ROUND(I116*H116,3)</f>
        <v>0</v>
      </c>
      <c r="K116" s="97"/>
      <c r="L116" s="98"/>
      <c r="M116" s="99" t="s">
        <v>0</v>
      </c>
      <c r="N116" s="100" t="s">
        <v>14</v>
      </c>
      <c r="O116" s="82">
        <v>0</v>
      </c>
      <c r="P116" s="82">
        <f>O116*H116</f>
        <v>0</v>
      </c>
      <c r="Q116" s="82">
        <v>1.6670000000000001E-2</v>
      </c>
      <c r="R116" s="82">
        <f>Q116*H116</f>
        <v>5.0009999999999999E-2</v>
      </c>
      <c r="S116" s="82">
        <v>0</v>
      </c>
      <c r="T116" s="83">
        <f>S116*H116</f>
        <v>0</v>
      </c>
      <c r="U116" s="14"/>
      <c r="V116" s="14"/>
      <c r="W116" s="14"/>
      <c r="X116" s="14"/>
      <c r="Y116" s="14"/>
      <c r="Z116" s="14"/>
      <c r="AA116" s="14"/>
      <c r="AB116" s="14"/>
      <c r="AC116" s="14"/>
      <c r="AD116" s="14"/>
      <c r="AE116" s="14"/>
      <c r="AR116" s="77" t="s">
        <v>64</v>
      </c>
      <c r="AT116" s="77" t="s">
        <v>67</v>
      </c>
      <c r="AU116" s="77" t="s">
        <v>44</v>
      </c>
      <c r="AY116" s="9" t="s">
        <v>40</v>
      </c>
      <c r="BE116" s="78">
        <f>IF(N116="základná",J116,0)</f>
        <v>0</v>
      </c>
      <c r="BF116" s="78">
        <f>IF(N116="znížená",J116,0)</f>
        <v>0</v>
      </c>
      <c r="BG116" s="78">
        <f>IF(N116="zákl. prenesená",J116,0)</f>
        <v>0</v>
      </c>
      <c r="BH116" s="78">
        <f>IF(N116="zníž. prenesená",J116,0)</f>
        <v>0</v>
      </c>
      <c r="BI116" s="78">
        <f>IF(N116="nulová",J116,0)</f>
        <v>0</v>
      </c>
      <c r="BJ116" s="9" t="s">
        <v>44</v>
      </c>
      <c r="BK116" s="79">
        <f>ROUND(I116*H116,3)</f>
        <v>0</v>
      </c>
      <c r="BL116" s="9" t="s">
        <v>43</v>
      </c>
      <c r="BM116" s="77" t="s">
        <v>223</v>
      </c>
    </row>
    <row r="117" spans="1:65" s="7" customFormat="1" x14ac:dyDescent="0.2">
      <c r="B117" s="84"/>
      <c r="D117" s="85" t="s">
        <v>54</v>
      </c>
      <c r="F117" s="87" t="s">
        <v>224</v>
      </c>
      <c r="H117" s="88">
        <v>3</v>
      </c>
      <c r="L117" s="84"/>
      <c r="M117" s="89"/>
      <c r="N117" s="90"/>
      <c r="O117" s="90"/>
      <c r="P117" s="90"/>
      <c r="Q117" s="90"/>
      <c r="R117" s="90"/>
      <c r="S117" s="90"/>
      <c r="T117" s="91"/>
      <c r="AT117" s="86" t="s">
        <v>54</v>
      </c>
      <c r="AU117" s="86" t="s">
        <v>44</v>
      </c>
      <c r="AV117" s="7" t="s">
        <v>44</v>
      </c>
      <c r="AW117" s="7" t="s">
        <v>1</v>
      </c>
      <c r="AX117" s="7" t="s">
        <v>20</v>
      </c>
      <c r="AY117" s="86" t="s">
        <v>40</v>
      </c>
    </row>
    <row r="118" spans="1:65" s="2" customFormat="1" ht="24.15" customHeight="1" x14ac:dyDescent="0.2">
      <c r="A118" s="14"/>
      <c r="B118" s="66"/>
      <c r="C118" s="92" t="s">
        <v>225</v>
      </c>
      <c r="D118" s="92" t="s">
        <v>67</v>
      </c>
      <c r="E118" s="93" t="s">
        <v>226</v>
      </c>
      <c r="F118" s="94" t="s">
        <v>227</v>
      </c>
      <c r="G118" s="95" t="s">
        <v>72</v>
      </c>
      <c r="H118" s="96">
        <v>1</v>
      </c>
      <c r="I118" s="96"/>
      <c r="J118" s="96">
        <f>ROUND(I118*H118,3)</f>
        <v>0</v>
      </c>
      <c r="K118" s="97"/>
      <c r="L118" s="98"/>
      <c r="M118" s="99" t="s">
        <v>0</v>
      </c>
      <c r="N118" s="100" t="s">
        <v>14</v>
      </c>
      <c r="O118" s="82">
        <v>0</v>
      </c>
      <c r="P118" s="82">
        <f>O118*H118</f>
        <v>0</v>
      </c>
      <c r="Q118" s="82">
        <v>3.6700000000000001E-3</v>
      </c>
      <c r="R118" s="82">
        <f>Q118*H118</f>
        <v>3.6700000000000001E-3</v>
      </c>
      <c r="S118" s="82">
        <v>0</v>
      </c>
      <c r="T118" s="83">
        <f>S118*H118</f>
        <v>0</v>
      </c>
      <c r="U118" s="14"/>
      <c r="V118" s="14"/>
      <c r="W118" s="14"/>
      <c r="X118" s="14"/>
      <c r="Y118" s="14"/>
      <c r="Z118" s="14"/>
      <c r="AA118" s="14"/>
      <c r="AB118" s="14"/>
      <c r="AC118" s="14"/>
      <c r="AD118" s="14"/>
      <c r="AE118" s="14"/>
      <c r="AR118" s="77" t="s">
        <v>64</v>
      </c>
      <c r="AT118" s="77" t="s">
        <v>67</v>
      </c>
      <c r="AU118" s="77" t="s">
        <v>44</v>
      </c>
      <c r="AY118" s="9" t="s">
        <v>40</v>
      </c>
      <c r="BE118" s="78">
        <f>IF(N118="základná",J118,0)</f>
        <v>0</v>
      </c>
      <c r="BF118" s="78">
        <f>IF(N118="znížená",J118,0)</f>
        <v>0</v>
      </c>
      <c r="BG118" s="78">
        <f>IF(N118="zákl. prenesená",J118,0)</f>
        <v>0</v>
      </c>
      <c r="BH118" s="78">
        <f>IF(N118="zníž. prenesená",J118,0)</f>
        <v>0</v>
      </c>
      <c r="BI118" s="78">
        <f>IF(N118="nulová",J118,0)</f>
        <v>0</v>
      </c>
      <c r="BJ118" s="9" t="s">
        <v>44</v>
      </c>
      <c r="BK118" s="79">
        <f>ROUND(I118*H118,3)</f>
        <v>0</v>
      </c>
      <c r="BL118" s="9" t="s">
        <v>43</v>
      </c>
      <c r="BM118" s="77" t="s">
        <v>228</v>
      </c>
    </row>
    <row r="119" spans="1:65" s="7" customFormat="1" x14ac:dyDescent="0.2">
      <c r="B119" s="84"/>
      <c r="D119" s="85" t="s">
        <v>54</v>
      </c>
      <c r="F119" s="87" t="s">
        <v>229</v>
      </c>
      <c r="H119" s="88">
        <v>1</v>
      </c>
      <c r="L119" s="84"/>
      <c r="M119" s="89"/>
      <c r="N119" s="90"/>
      <c r="O119" s="90"/>
      <c r="P119" s="90"/>
      <c r="Q119" s="90"/>
      <c r="R119" s="90"/>
      <c r="S119" s="90"/>
      <c r="T119" s="91"/>
      <c r="AT119" s="86" t="s">
        <v>54</v>
      </c>
      <c r="AU119" s="86" t="s">
        <v>44</v>
      </c>
      <c r="AV119" s="7" t="s">
        <v>44</v>
      </c>
      <c r="AW119" s="7" t="s">
        <v>1</v>
      </c>
      <c r="AX119" s="7" t="s">
        <v>20</v>
      </c>
      <c r="AY119" s="86" t="s">
        <v>40</v>
      </c>
    </row>
    <row r="120" spans="1:65" s="2" customFormat="1" ht="24.15" customHeight="1" x14ac:dyDescent="0.2">
      <c r="A120" s="14"/>
      <c r="B120" s="66"/>
      <c r="C120" s="92" t="s">
        <v>230</v>
      </c>
      <c r="D120" s="92" t="s">
        <v>67</v>
      </c>
      <c r="E120" s="93" t="s">
        <v>231</v>
      </c>
      <c r="F120" s="94" t="s">
        <v>232</v>
      </c>
      <c r="G120" s="95" t="s">
        <v>72</v>
      </c>
      <c r="H120" s="96">
        <v>1</v>
      </c>
      <c r="I120" s="96"/>
      <c r="J120" s="96">
        <f>ROUND(I120*H120,3)</f>
        <v>0</v>
      </c>
      <c r="K120" s="97"/>
      <c r="L120" s="98"/>
      <c r="M120" s="99" t="s">
        <v>0</v>
      </c>
      <c r="N120" s="100" t="s">
        <v>14</v>
      </c>
      <c r="O120" s="82">
        <v>0</v>
      </c>
      <c r="P120" s="82">
        <f>O120*H120</f>
        <v>0</v>
      </c>
      <c r="Q120" s="82">
        <v>4.8000000000000001E-4</v>
      </c>
      <c r="R120" s="82">
        <f>Q120*H120</f>
        <v>4.8000000000000001E-4</v>
      </c>
      <c r="S120" s="82">
        <v>0</v>
      </c>
      <c r="T120" s="83">
        <f>S120*H120</f>
        <v>0</v>
      </c>
      <c r="U120" s="14"/>
      <c r="V120" s="14"/>
      <c r="W120" s="14"/>
      <c r="X120" s="14"/>
      <c r="Y120" s="14"/>
      <c r="Z120" s="14"/>
      <c r="AA120" s="14"/>
      <c r="AB120" s="14"/>
      <c r="AC120" s="14"/>
      <c r="AD120" s="14"/>
      <c r="AE120" s="14"/>
      <c r="AR120" s="77" t="s">
        <v>64</v>
      </c>
      <c r="AT120" s="77" t="s">
        <v>67</v>
      </c>
      <c r="AU120" s="77" t="s">
        <v>44</v>
      </c>
      <c r="AY120" s="9" t="s">
        <v>40</v>
      </c>
      <c r="BE120" s="78">
        <f>IF(N120="základná",J120,0)</f>
        <v>0</v>
      </c>
      <c r="BF120" s="78">
        <f>IF(N120="znížená",J120,0)</f>
        <v>0</v>
      </c>
      <c r="BG120" s="78">
        <f>IF(N120="zákl. prenesená",J120,0)</f>
        <v>0</v>
      </c>
      <c r="BH120" s="78">
        <f>IF(N120="zníž. prenesená",J120,0)</f>
        <v>0</v>
      </c>
      <c r="BI120" s="78">
        <f>IF(N120="nulová",J120,0)</f>
        <v>0</v>
      </c>
      <c r="BJ120" s="9" t="s">
        <v>44</v>
      </c>
      <c r="BK120" s="79">
        <f>ROUND(I120*H120,3)</f>
        <v>0</v>
      </c>
      <c r="BL120" s="9" t="s">
        <v>43</v>
      </c>
      <c r="BM120" s="77" t="s">
        <v>233</v>
      </c>
    </row>
    <row r="121" spans="1:65" s="7" customFormat="1" x14ac:dyDescent="0.2">
      <c r="B121" s="84"/>
      <c r="D121" s="85" t="s">
        <v>54</v>
      </c>
      <c r="F121" s="87" t="s">
        <v>229</v>
      </c>
      <c r="H121" s="88">
        <v>1</v>
      </c>
      <c r="L121" s="84"/>
      <c r="M121" s="89"/>
      <c r="N121" s="90"/>
      <c r="O121" s="90"/>
      <c r="P121" s="90"/>
      <c r="Q121" s="90"/>
      <c r="R121" s="90"/>
      <c r="S121" s="90"/>
      <c r="T121" s="91"/>
      <c r="AT121" s="86" t="s">
        <v>54</v>
      </c>
      <c r="AU121" s="86" t="s">
        <v>44</v>
      </c>
      <c r="AV121" s="7" t="s">
        <v>44</v>
      </c>
      <c r="AW121" s="7" t="s">
        <v>1</v>
      </c>
      <c r="AX121" s="7" t="s">
        <v>20</v>
      </c>
      <c r="AY121" s="86" t="s">
        <v>40</v>
      </c>
    </row>
    <row r="122" spans="1:65" s="6" customFormat="1" ht="22.8" customHeight="1" x14ac:dyDescent="0.25">
      <c r="B122" s="54"/>
      <c r="D122" s="55" t="s">
        <v>18</v>
      </c>
      <c r="E122" s="64" t="s">
        <v>66</v>
      </c>
      <c r="F122" s="64" t="s">
        <v>97</v>
      </c>
      <c r="J122" s="65">
        <f>BK122</f>
        <v>0</v>
      </c>
      <c r="L122" s="54"/>
      <c r="M122" s="58"/>
      <c r="N122" s="59"/>
      <c r="O122" s="59"/>
      <c r="P122" s="60">
        <f>SUM(P123:P153)</f>
        <v>624.94828050000012</v>
      </c>
      <c r="Q122" s="59"/>
      <c r="R122" s="60">
        <f>SUM(R123:R153)</f>
        <v>31.6273044</v>
      </c>
      <c r="S122" s="59"/>
      <c r="T122" s="61">
        <f>SUM(T123:T153)</f>
        <v>32.115185000000004</v>
      </c>
      <c r="AR122" s="55" t="s">
        <v>20</v>
      </c>
      <c r="AT122" s="62" t="s">
        <v>18</v>
      </c>
      <c r="AU122" s="62" t="s">
        <v>20</v>
      </c>
      <c r="AY122" s="55" t="s">
        <v>40</v>
      </c>
      <c r="BK122" s="63">
        <f>SUM(BK123:BK153)</f>
        <v>0</v>
      </c>
    </row>
    <row r="123" spans="1:65" s="2" customFormat="1" ht="24.15" customHeight="1" x14ac:dyDescent="0.2">
      <c r="A123" s="14"/>
      <c r="B123" s="66"/>
      <c r="C123" s="67" t="s">
        <v>234</v>
      </c>
      <c r="D123" s="67" t="s">
        <v>41</v>
      </c>
      <c r="E123" s="68" t="s">
        <v>235</v>
      </c>
      <c r="F123" s="69" t="s">
        <v>236</v>
      </c>
      <c r="G123" s="70" t="s">
        <v>89</v>
      </c>
      <c r="H123" s="71">
        <v>11</v>
      </c>
      <c r="I123" s="71"/>
      <c r="J123" s="71">
        <f>ROUND(I123*H123,3)</f>
        <v>0</v>
      </c>
      <c r="K123" s="72"/>
      <c r="L123" s="15"/>
      <c r="M123" s="80" t="s">
        <v>0</v>
      </c>
      <c r="N123" s="81" t="s">
        <v>14</v>
      </c>
      <c r="O123" s="82">
        <v>0.26400000000000001</v>
      </c>
      <c r="P123" s="82">
        <f>O123*H123</f>
        <v>2.9039999999999999</v>
      </c>
      <c r="Q123" s="82">
        <v>6.3699999999999998E-3</v>
      </c>
      <c r="R123" s="82">
        <f>Q123*H123</f>
        <v>7.0069999999999993E-2</v>
      </c>
      <c r="S123" s="82">
        <v>0</v>
      </c>
      <c r="T123" s="83">
        <f>S123*H123</f>
        <v>0</v>
      </c>
      <c r="U123" s="14"/>
      <c r="V123" s="14"/>
      <c r="W123" s="14"/>
      <c r="X123" s="14"/>
      <c r="Y123" s="14"/>
      <c r="Z123" s="14"/>
      <c r="AA123" s="14"/>
      <c r="AB123" s="14"/>
      <c r="AC123" s="14"/>
      <c r="AD123" s="14"/>
      <c r="AE123" s="14"/>
      <c r="AR123" s="77" t="s">
        <v>43</v>
      </c>
      <c r="AT123" s="77" t="s">
        <v>41</v>
      </c>
      <c r="AU123" s="77" t="s">
        <v>44</v>
      </c>
      <c r="AY123" s="9" t="s">
        <v>40</v>
      </c>
      <c r="BE123" s="78">
        <f>IF(N123="základná",J123,0)</f>
        <v>0</v>
      </c>
      <c r="BF123" s="78">
        <f>IF(N123="znížená",J123,0)</f>
        <v>0</v>
      </c>
      <c r="BG123" s="78">
        <f>IF(N123="zákl. prenesená",J123,0)</f>
        <v>0</v>
      </c>
      <c r="BH123" s="78">
        <f>IF(N123="zníž. prenesená",J123,0)</f>
        <v>0</v>
      </c>
      <c r="BI123" s="78">
        <f>IF(N123="nulová",J123,0)</f>
        <v>0</v>
      </c>
      <c r="BJ123" s="9" t="s">
        <v>44</v>
      </c>
      <c r="BK123" s="79">
        <f>ROUND(I123*H123,3)</f>
        <v>0</v>
      </c>
      <c r="BL123" s="9" t="s">
        <v>43</v>
      </c>
      <c r="BM123" s="77" t="s">
        <v>237</v>
      </c>
    </row>
    <row r="124" spans="1:65" s="7" customFormat="1" x14ac:dyDescent="0.2">
      <c r="B124" s="84"/>
      <c r="D124" s="85" t="s">
        <v>54</v>
      </c>
      <c r="E124" s="86" t="s">
        <v>0</v>
      </c>
      <c r="F124" s="87" t="s">
        <v>238</v>
      </c>
      <c r="H124" s="88">
        <v>11</v>
      </c>
      <c r="L124" s="84"/>
      <c r="M124" s="89"/>
      <c r="N124" s="90"/>
      <c r="O124" s="90"/>
      <c r="P124" s="90"/>
      <c r="Q124" s="90"/>
      <c r="R124" s="90"/>
      <c r="S124" s="90"/>
      <c r="T124" s="91"/>
      <c r="AT124" s="86" t="s">
        <v>54</v>
      </c>
      <c r="AU124" s="86" t="s">
        <v>44</v>
      </c>
      <c r="AV124" s="7" t="s">
        <v>44</v>
      </c>
      <c r="AW124" s="7" t="s">
        <v>11</v>
      </c>
      <c r="AX124" s="7" t="s">
        <v>20</v>
      </c>
      <c r="AY124" s="86" t="s">
        <v>40</v>
      </c>
    </row>
    <row r="125" spans="1:65" s="2" customFormat="1" ht="37.799999999999997" customHeight="1" x14ac:dyDescent="0.2">
      <c r="A125" s="14"/>
      <c r="B125" s="66"/>
      <c r="C125" s="67" t="s">
        <v>239</v>
      </c>
      <c r="D125" s="67" t="s">
        <v>41</v>
      </c>
      <c r="E125" s="68" t="s">
        <v>240</v>
      </c>
      <c r="F125" s="69" t="s">
        <v>241</v>
      </c>
      <c r="G125" s="70" t="s">
        <v>53</v>
      </c>
      <c r="H125" s="71">
        <v>1099.08</v>
      </c>
      <c r="I125" s="71"/>
      <c r="J125" s="71">
        <f>ROUND(I125*H125,3)</f>
        <v>0</v>
      </c>
      <c r="K125" s="72"/>
      <c r="L125" s="15"/>
      <c r="M125" s="80" t="s">
        <v>0</v>
      </c>
      <c r="N125" s="81" t="s">
        <v>14</v>
      </c>
      <c r="O125" s="82">
        <v>3.3000000000000002E-2</v>
      </c>
      <c r="P125" s="82">
        <f>O125*H125</f>
        <v>36.269640000000003</v>
      </c>
      <c r="Q125" s="82">
        <v>2.8680000000000001E-2</v>
      </c>
      <c r="R125" s="82">
        <f>Q125*H125</f>
        <v>31.521614399999997</v>
      </c>
      <c r="S125" s="82">
        <v>0</v>
      </c>
      <c r="T125" s="83">
        <f>S125*H125</f>
        <v>0</v>
      </c>
      <c r="U125" s="14"/>
      <c r="V125" s="14"/>
      <c r="W125" s="14"/>
      <c r="X125" s="14"/>
      <c r="Y125" s="14"/>
      <c r="Z125" s="14"/>
      <c r="AA125" s="14"/>
      <c r="AB125" s="14"/>
      <c r="AC125" s="14"/>
      <c r="AD125" s="14"/>
      <c r="AE125" s="14"/>
      <c r="AR125" s="77" t="s">
        <v>43</v>
      </c>
      <c r="AT125" s="77" t="s">
        <v>41</v>
      </c>
      <c r="AU125" s="77" t="s">
        <v>44</v>
      </c>
      <c r="AY125" s="9" t="s">
        <v>40</v>
      </c>
      <c r="BE125" s="78">
        <f>IF(N125="základná",J125,0)</f>
        <v>0</v>
      </c>
      <c r="BF125" s="78">
        <f>IF(N125="znížená",J125,0)</f>
        <v>0</v>
      </c>
      <c r="BG125" s="78">
        <f>IF(N125="zákl. prenesená",J125,0)</f>
        <v>0</v>
      </c>
      <c r="BH125" s="78">
        <f>IF(N125="zníž. prenesená",J125,0)</f>
        <v>0</v>
      </c>
      <c r="BI125" s="78">
        <f>IF(N125="nulová",J125,0)</f>
        <v>0</v>
      </c>
      <c r="BJ125" s="9" t="s">
        <v>44</v>
      </c>
      <c r="BK125" s="79">
        <f>ROUND(I125*H125,3)</f>
        <v>0</v>
      </c>
      <c r="BL125" s="9" t="s">
        <v>43</v>
      </c>
      <c r="BM125" s="77" t="s">
        <v>242</v>
      </c>
    </row>
    <row r="126" spans="1:65" s="7" customFormat="1" x14ac:dyDescent="0.2">
      <c r="B126" s="84"/>
      <c r="D126" s="85" t="s">
        <v>54</v>
      </c>
      <c r="E126" s="86" t="s">
        <v>0</v>
      </c>
      <c r="F126" s="87" t="s">
        <v>243</v>
      </c>
      <c r="H126" s="88">
        <v>1099.08</v>
      </c>
      <c r="L126" s="84"/>
      <c r="M126" s="89"/>
      <c r="N126" s="90"/>
      <c r="O126" s="90"/>
      <c r="P126" s="90"/>
      <c r="Q126" s="90"/>
      <c r="R126" s="90"/>
      <c r="S126" s="90"/>
      <c r="T126" s="91"/>
      <c r="AT126" s="86" t="s">
        <v>54</v>
      </c>
      <c r="AU126" s="86" t="s">
        <v>44</v>
      </c>
      <c r="AV126" s="7" t="s">
        <v>44</v>
      </c>
      <c r="AW126" s="7" t="s">
        <v>11</v>
      </c>
      <c r="AX126" s="7" t="s">
        <v>20</v>
      </c>
      <c r="AY126" s="86" t="s">
        <v>40</v>
      </c>
    </row>
    <row r="127" spans="1:65" s="2" customFormat="1" ht="55.5" customHeight="1" x14ac:dyDescent="0.2">
      <c r="A127" s="14"/>
      <c r="B127" s="66"/>
      <c r="C127" s="67" t="s">
        <v>244</v>
      </c>
      <c r="D127" s="67" t="s">
        <v>41</v>
      </c>
      <c r="E127" s="68" t="s">
        <v>245</v>
      </c>
      <c r="F127" s="69" t="s">
        <v>246</v>
      </c>
      <c r="G127" s="70" t="s">
        <v>89</v>
      </c>
      <c r="H127" s="71">
        <v>392.16</v>
      </c>
      <c r="I127" s="71"/>
      <c r="J127" s="71">
        <f>ROUND(I127*H127,3)</f>
        <v>0</v>
      </c>
      <c r="K127" s="72"/>
      <c r="L127" s="15"/>
      <c r="M127" s="80" t="s">
        <v>0</v>
      </c>
      <c r="N127" s="81" t="s">
        <v>14</v>
      </c>
      <c r="O127" s="82">
        <v>0.14599999999999999</v>
      </c>
      <c r="P127" s="82">
        <f>O127*H127</f>
        <v>57.255360000000003</v>
      </c>
      <c r="Q127" s="82">
        <v>0</v>
      </c>
      <c r="R127" s="82">
        <f>Q127*H127</f>
        <v>0</v>
      </c>
      <c r="S127" s="82">
        <v>0</v>
      </c>
      <c r="T127" s="83">
        <f>S127*H127</f>
        <v>0</v>
      </c>
      <c r="U127" s="14"/>
      <c r="V127" s="14"/>
      <c r="W127" s="14"/>
      <c r="X127" s="14"/>
      <c r="Y127" s="14"/>
      <c r="Z127" s="14"/>
      <c r="AA127" s="14"/>
      <c r="AB127" s="14"/>
      <c r="AC127" s="14"/>
      <c r="AD127" s="14"/>
      <c r="AE127" s="14"/>
      <c r="AR127" s="77" t="s">
        <v>43</v>
      </c>
      <c r="AT127" s="77" t="s">
        <v>41</v>
      </c>
      <c r="AU127" s="77" t="s">
        <v>44</v>
      </c>
      <c r="AY127" s="9" t="s">
        <v>40</v>
      </c>
      <c r="BE127" s="78">
        <f>IF(N127="základná",J127,0)</f>
        <v>0</v>
      </c>
      <c r="BF127" s="78">
        <f>IF(N127="znížená",J127,0)</f>
        <v>0</v>
      </c>
      <c r="BG127" s="78">
        <f>IF(N127="zákl. prenesená",J127,0)</f>
        <v>0</v>
      </c>
      <c r="BH127" s="78">
        <f>IF(N127="zníž. prenesená",J127,0)</f>
        <v>0</v>
      </c>
      <c r="BI127" s="78">
        <f>IF(N127="nulová",J127,0)</f>
        <v>0</v>
      </c>
      <c r="BJ127" s="9" t="s">
        <v>44</v>
      </c>
      <c r="BK127" s="79">
        <f>ROUND(I127*H127,3)</f>
        <v>0</v>
      </c>
      <c r="BL127" s="9" t="s">
        <v>43</v>
      </c>
      <c r="BM127" s="77" t="s">
        <v>247</v>
      </c>
    </row>
    <row r="128" spans="1:65" s="7" customFormat="1" x14ac:dyDescent="0.2">
      <c r="B128" s="84"/>
      <c r="D128" s="85" t="s">
        <v>54</v>
      </c>
      <c r="E128" s="86" t="s">
        <v>0</v>
      </c>
      <c r="F128" s="87" t="s">
        <v>248</v>
      </c>
      <c r="H128" s="88">
        <v>392.16</v>
      </c>
      <c r="L128" s="84"/>
      <c r="M128" s="89"/>
      <c r="N128" s="90"/>
      <c r="O128" s="90"/>
      <c r="P128" s="90"/>
      <c r="Q128" s="90"/>
      <c r="R128" s="90"/>
      <c r="S128" s="90"/>
      <c r="T128" s="91"/>
      <c r="AT128" s="86" t="s">
        <v>54</v>
      </c>
      <c r="AU128" s="86" t="s">
        <v>44</v>
      </c>
      <c r="AV128" s="7" t="s">
        <v>44</v>
      </c>
      <c r="AW128" s="7" t="s">
        <v>11</v>
      </c>
      <c r="AX128" s="7" t="s">
        <v>20</v>
      </c>
      <c r="AY128" s="86" t="s">
        <v>40</v>
      </c>
    </row>
    <row r="129" spans="1:65" s="2" customFormat="1" ht="44.25" customHeight="1" x14ac:dyDescent="0.2">
      <c r="A129" s="14"/>
      <c r="B129" s="66"/>
      <c r="C129" s="67" t="s">
        <v>249</v>
      </c>
      <c r="D129" s="67" t="s">
        <v>41</v>
      </c>
      <c r="E129" s="68" t="s">
        <v>250</v>
      </c>
      <c r="F129" s="69" t="s">
        <v>251</v>
      </c>
      <c r="G129" s="70" t="s">
        <v>53</v>
      </c>
      <c r="H129" s="71">
        <v>4.6500000000000004</v>
      </c>
      <c r="I129" s="71"/>
      <c r="J129" s="71">
        <f>ROUND(I129*H129,3)</f>
        <v>0</v>
      </c>
      <c r="K129" s="72"/>
      <c r="L129" s="15"/>
      <c r="M129" s="80" t="s">
        <v>0</v>
      </c>
      <c r="N129" s="81" t="s">
        <v>14</v>
      </c>
      <c r="O129" s="82">
        <v>5.8433900000000003</v>
      </c>
      <c r="P129" s="82">
        <f>O129*H129</f>
        <v>27.171763500000004</v>
      </c>
      <c r="Q129" s="82">
        <v>0</v>
      </c>
      <c r="R129" s="82">
        <f>Q129*H129</f>
        <v>0</v>
      </c>
      <c r="S129" s="82">
        <v>2.2000000000000002</v>
      </c>
      <c r="T129" s="83">
        <f>S129*H129</f>
        <v>10.230000000000002</v>
      </c>
      <c r="U129" s="14"/>
      <c r="V129" s="14"/>
      <c r="W129" s="14"/>
      <c r="X129" s="14"/>
      <c r="Y129" s="14"/>
      <c r="Z129" s="14"/>
      <c r="AA129" s="14"/>
      <c r="AB129" s="14"/>
      <c r="AC129" s="14"/>
      <c r="AD129" s="14"/>
      <c r="AE129" s="14"/>
      <c r="AR129" s="77" t="s">
        <v>43</v>
      </c>
      <c r="AT129" s="77" t="s">
        <v>41</v>
      </c>
      <c r="AU129" s="77" t="s">
        <v>44</v>
      </c>
      <c r="AY129" s="9" t="s">
        <v>40</v>
      </c>
      <c r="BE129" s="78">
        <f>IF(N129="základná",J129,0)</f>
        <v>0</v>
      </c>
      <c r="BF129" s="78">
        <f>IF(N129="znížená",J129,0)</f>
        <v>0</v>
      </c>
      <c r="BG129" s="78">
        <f>IF(N129="zákl. prenesená",J129,0)</f>
        <v>0</v>
      </c>
      <c r="BH129" s="78">
        <f>IF(N129="zníž. prenesená",J129,0)</f>
        <v>0</v>
      </c>
      <c r="BI129" s="78">
        <f>IF(N129="nulová",J129,0)</f>
        <v>0</v>
      </c>
      <c r="BJ129" s="9" t="s">
        <v>44</v>
      </c>
      <c r="BK129" s="79">
        <f>ROUND(I129*H129,3)</f>
        <v>0</v>
      </c>
      <c r="BL129" s="9" t="s">
        <v>43</v>
      </c>
      <c r="BM129" s="77" t="s">
        <v>252</v>
      </c>
    </row>
    <row r="130" spans="1:65" s="7" customFormat="1" x14ac:dyDescent="0.2">
      <c r="B130" s="84"/>
      <c r="D130" s="85" t="s">
        <v>54</v>
      </c>
      <c r="E130" s="86" t="s">
        <v>0</v>
      </c>
      <c r="F130" s="87" t="s">
        <v>253</v>
      </c>
      <c r="H130" s="88">
        <v>4.6500000000000004</v>
      </c>
      <c r="L130" s="84"/>
      <c r="M130" s="89"/>
      <c r="N130" s="90"/>
      <c r="O130" s="90"/>
      <c r="P130" s="90"/>
      <c r="Q130" s="90"/>
      <c r="R130" s="90"/>
      <c r="S130" s="90"/>
      <c r="T130" s="91"/>
      <c r="AT130" s="86" t="s">
        <v>54</v>
      </c>
      <c r="AU130" s="86" t="s">
        <v>44</v>
      </c>
      <c r="AV130" s="7" t="s">
        <v>44</v>
      </c>
      <c r="AW130" s="7" t="s">
        <v>11</v>
      </c>
      <c r="AX130" s="7" t="s">
        <v>20</v>
      </c>
      <c r="AY130" s="86" t="s">
        <v>40</v>
      </c>
    </row>
    <row r="131" spans="1:65" s="2" customFormat="1" ht="37.799999999999997" customHeight="1" x14ac:dyDescent="0.2">
      <c r="A131" s="14"/>
      <c r="B131" s="66"/>
      <c r="C131" s="67" t="s">
        <v>254</v>
      </c>
      <c r="D131" s="67" t="s">
        <v>41</v>
      </c>
      <c r="E131" s="68" t="s">
        <v>255</v>
      </c>
      <c r="F131" s="69" t="s">
        <v>256</v>
      </c>
      <c r="G131" s="70" t="s">
        <v>53</v>
      </c>
      <c r="H131" s="71">
        <v>4.6500000000000004</v>
      </c>
      <c r="I131" s="71"/>
      <c r="J131" s="71">
        <f>ROUND(I131*H131,3)</f>
        <v>0</v>
      </c>
      <c r="K131" s="72"/>
      <c r="L131" s="15"/>
      <c r="M131" s="80" t="s">
        <v>0</v>
      </c>
      <c r="N131" s="81" t="s">
        <v>14</v>
      </c>
      <c r="O131" s="82">
        <v>3.5049999999999999</v>
      </c>
      <c r="P131" s="82">
        <f>O131*H131</f>
        <v>16.298249999999999</v>
      </c>
      <c r="Q131" s="82">
        <v>0</v>
      </c>
      <c r="R131" s="82">
        <f>Q131*H131</f>
        <v>0</v>
      </c>
      <c r="S131" s="82">
        <v>0</v>
      </c>
      <c r="T131" s="83">
        <f>S131*H131</f>
        <v>0</v>
      </c>
      <c r="U131" s="14"/>
      <c r="V131" s="14"/>
      <c r="W131" s="14"/>
      <c r="X131" s="14"/>
      <c r="Y131" s="14"/>
      <c r="Z131" s="14"/>
      <c r="AA131" s="14"/>
      <c r="AB131" s="14"/>
      <c r="AC131" s="14"/>
      <c r="AD131" s="14"/>
      <c r="AE131" s="14"/>
      <c r="AR131" s="77" t="s">
        <v>43</v>
      </c>
      <c r="AT131" s="77" t="s">
        <v>41</v>
      </c>
      <c r="AU131" s="77" t="s">
        <v>44</v>
      </c>
      <c r="AY131" s="9" t="s">
        <v>40</v>
      </c>
      <c r="BE131" s="78">
        <f>IF(N131="základná",J131,0)</f>
        <v>0</v>
      </c>
      <c r="BF131" s="78">
        <f>IF(N131="znížená",J131,0)</f>
        <v>0</v>
      </c>
      <c r="BG131" s="78">
        <f>IF(N131="zákl. prenesená",J131,0)</f>
        <v>0</v>
      </c>
      <c r="BH131" s="78">
        <f>IF(N131="zníž. prenesená",J131,0)</f>
        <v>0</v>
      </c>
      <c r="BI131" s="78">
        <f>IF(N131="nulová",J131,0)</f>
        <v>0</v>
      </c>
      <c r="BJ131" s="9" t="s">
        <v>44</v>
      </c>
      <c r="BK131" s="79">
        <f>ROUND(I131*H131,3)</f>
        <v>0</v>
      </c>
      <c r="BL131" s="9" t="s">
        <v>43</v>
      </c>
      <c r="BM131" s="77" t="s">
        <v>257</v>
      </c>
    </row>
    <row r="132" spans="1:65" s="2" customFormat="1" ht="33" customHeight="1" x14ac:dyDescent="0.2">
      <c r="A132" s="14"/>
      <c r="B132" s="66"/>
      <c r="C132" s="67" t="s">
        <v>258</v>
      </c>
      <c r="D132" s="67" t="s">
        <v>41</v>
      </c>
      <c r="E132" s="68" t="s">
        <v>259</v>
      </c>
      <c r="F132" s="69" t="s">
        <v>260</v>
      </c>
      <c r="G132" s="70" t="s">
        <v>53</v>
      </c>
      <c r="H132" s="71">
        <v>14.88</v>
      </c>
      <c r="I132" s="71"/>
      <c r="J132" s="71">
        <f>ROUND(I132*H132,3)</f>
        <v>0</v>
      </c>
      <c r="K132" s="72"/>
      <c r="L132" s="15"/>
      <c r="M132" s="80" t="s">
        <v>0</v>
      </c>
      <c r="N132" s="81" t="s">
        <v>14</v>
      </c>
      <c r="O132" s="82">
        <v>0.82799999999999996</v>
      </c>
      <c r="P132" s="82">
        <f>O132*H132</f>
        <v>12.320639999999999</v>
      </c>
      <c r="Q132" s="82">
        <v>0</v>
      </c>
      <c r="R132" s="82">
        <f>Q132*H132</f>
        <v>0</v>
      </c>
      <c r="S132" s="82">
        <v>1.4</v>
      </c>
      <c r="T132" s="83">
        <f>S132*H132</f>
        <v>20.832000000000001</v>
      </c>
      <c r="U132" s="14"/>
      <c r="V132" s="14"/>
      <c r="W132" s="14"/>
      <c r="X132" s="14"/>
      <c r="Y132" s="14"/>
      <c r="Z132" s="14"/>
      <c r="AA132" s="14"/>
      <c r="AB132" s="14"/>
      <c r="AC132" s="14"/>
      <c r="AD132" s="14"/>
      <c r="AE132" s="14"/>
      <c r="AR132" s="77" t="s">
        <v>43</v>
      </c>
      <c r="AT132" s="77" t="s">
        <v>41</v>
      </c>
      <c r="AU132" s="77" t="s">
        <v>44</v>
      </c>
      <c r="AY132" s="9" t="s">
        <v>40</v>
      </c>
      <c r="BE132" s="78">
        <f>IF(N132="základná",J132,0)</f>
        <v>0</v>
      </c>
      <c r="BF132" s="78">
        <f>IF(N132="znížená",J132,0)</f>
        <v>0</v>
      </c>
      <c r="BG132" s="78">
        <f>IF(N132="zákl. prenesená",J132,0)</f>
        <v>0</v>
      </c>
      <c r="BH132" s="78">
        <f>IF(N132="zníž. prenesená",J132,0)</f>
        <v>0</v>
      </c>
      <c r="BI132" s="78">
        <f>IF(N132="nulová",J132,0)</f>
        <v>0</v>
      </c>
      <c r="BJ132" s="9" t="s">
        <v>44</v>
      </c>
      <c r="BK132" s="79">
        <f>ROUND(I132*H132,3)</f>
        <v>0</v>
      </c>
      <c r="BL132" s="9" t="s">
        <v>43</v>
      </c>
      <c r="BM132" s="77" t="s">
        <v>261</v>
      </c>
    </row>
    <row r="133" spans="1:65" s="7" customFormat="1" x14ac:dyDescent="0.2">
      <c r="B133" s="84"/>
      <c r="D133" s="85" t="s">
        <v>54</v>
      </c>
      <c r="E133" s="86" t="s">
        <v>0</v>
      </c>
      <c r="F133" s="87" t="s">
        <v>262</v>
      </c>
      <c r="H133" s="88">
        <v>14.88</v>
      </c>
      <c r="L133" s="84"/>
      <c r="M133" s="89"/>
      <c r="N133" s="90"/>
      <c r="O133" s="90"/>
      <c r="P133" s="90"/>
      <c r="Q133" s="90"/>
      <c r="R133" s="90"/>
      <c r="S133" s="90"/>
      <c r="T133" s="91"/>
      <c r="AT133" s="86" t="s">
        <v>54</v>
      </c>
      <c r="AU133" s="86" t="s">
        <v>44</v>
      </c>
      <c r="AV133" s="7" t="s">
        <v>44</v>
      </c>
      <c r="AW133" s="7" t="s">
        <v>11</v>
      </c>
      <c r="AX133" s="7" t="s">
        <v>20</v>
      </c>
      <c r="AY133" s="86" t="s">
        <v>40</v>
      </c>
    </row>
    <row r="134" spans="1:65" s="2" customFormat="1" ht="44.25" customHeight="1" x14ac:dyDescent="0.2">
      <c r="A134" s="14"/>
      <c r="B134" s="66"/>
      <c r="C134" s="67" t="s">
        <v>263</v>
      </c>
      <c r="D134" s="67" t="s">
        <v>41</v>
      </c>
      <c r="E134" s="68" t="s">
        <v>264</v>
      </c>
      <c r="F134" s="69" t="s">
        <v>265</v>
      </c>
      <c r="G134" s="70" t="s">
        <v>89</v>
      </c>
      <c r="H134" s="71">
        <v>1.32</v>
      </c>
      <c r="I134" s="71"/>
      <c r="J134" s="71">
        <f>ROUND(I134*H134,3)</f>
        <v>0</v>
      </c>
      <c r="K134" s="72"/>
      <c r="L134" s="15"/>
      <c r="M134" s="80" t="s">
        <v>0</v>
      </c>
      <c r="N134" s="81" t="s">
        <v>14</v>
      </c>
      <c r="O134" s="82">
        <v>0.48099999999999998</v>
      </c>
      <c r="P134" s="82">
        <f>O134*H134</f>
        <v>0.63492000000000004</v>
      </c>
      <c r="Q134" s="82">
        <v>0</v>
      </c>
      <c r="R134" s="82">
        <f>Q134*H134</f>
        <v>0</v>
      </c>
      <c r="S134" s="82">
        <v>5.7000000000000002E-2</v>
      </c>
      <c r="T134" s="83">
        <f>S134*H134</f>
        <v>7.5240000000000001E-2</v>
      </c>
      <c r="U134" s="14"/>
      <c r="V134" s="14"/>
      <c r="W134" s="14"/>
      <c r="X134" s="14"/>
      <c r="Y134" s="14"/>
      <c r="Z134" s="14"/>
      <c r="AA134" s="14"/>
      <c r="AB134" s="14"/>
      <c r="AC134" s="14"/>
      <c r="AD134" s="14"/>
      <c r="AE134" s="14"/>
      <c r="AR134" s="77" t="s">
        <v>43</v>
      </c>
      <c r="AT134" s="77" t="s">
        <v>41</v>
      </c>
      <c r="AU134" s="77" t="s">
        <v>44</v>
      </c>
      <c r="AY134" s="9" t="s">
        <v>40</v>
      </c>
      <c r="BE134" s="78">
        <f>IF(N134="základná",J134,0)</f>
        <v>0</v>
      </c>
      <c r="BF134" s="78">
        <f>IF(N134="znížená",J134,0)</f>
        <v>0</v>
      </c>
      <c r="BG134" s="78">
        <f>IF(N134="zákl. prenesená",J134,0)</f>
        <v>0</v>
      </c>
      <c r="BH134" s="78">
        <f>IF(N134="zníž. prenesená",J134,0)</f>
        <v>0</v>
      </c>
      <c r="BI134" s="78">
        <f>IF(N134="nulová",J134,0)</f>
        <v>0</v>
      </c>
      <c r="BJ134" s="9" t="s">
        <v>44</v>
      </c>
      <c r="BK134" s="79">
        <f>ROUND(I134*H134,3)</f>
        <v>0</v>
      </c>
      <c r="BL134" s="9" t="s">
        <v>43</v>
      </c>
      <c r="BM134" s="77" t="s">
        <v>266</v>
      </c>
    </row>
    <row r="135" spans="1:65" s="7" customFormat="1" x14ac:dyDescent="0.2">
      <c r="B135" s="84"/>
      <c r="D135" s="85" t="s">
        <v>54</v>
      </c>
      <c r="E135" s="86" t="s">
        <v>0</v>
      </c>
      <c r="F135" s="87" t="s">
        <v>267</v>
      </c>
      <c r="H135" s="88">
        <v>1.32</v>
      </c>
      <c r="L135" s="84"/>
      <c r="M135" s="89"/>
      <c r="N135" s="90"/>
      <c r="O135" s="90"/>
      <c r="P135" s="90"/>
      <c r="Q135" s="90"/>
      <c r="R135" s="90"/>
      <c r="S135" s="90"/>
      <c r="T135" s="91"/>
      <c r="AT135" s="86" t="s">
        <v>54</v>
      </c>
      <c r="AU135" s="86" t="s">
        <v>44</v>
      </c>
      <c r="AV135" s="7" t="s">
        <v>44</v>
      </c>
      <c r="AW135" s="7" t="s">
        <v>11</v>
      </c>
      <c r="AX135" s="7" t="s">
        <v>20</v>
      </c>
      <c r="AY135" s="86" t="s">
        <v>40</v>
      </c>
    </row>
    <row r="136" spans="1:65" s="2" customFormat="1" ht="24.15" customHeight="1" x14ac:dyDescent="0.2">
      <c r="A136" s="14"/>
      <c r="B136" s="66"/>
      <c r="C136" s="67" t="s">
        <v>268</v>
      </c>
      <c r="D136" s="67" t="s">
        <v>41</v>
      </c>
      <c r="E136" s="68" t="s">
        <v>269</v>
      </c>
      <c r="F136" s="69" t="s">
        <v>270</v>
      </c>
      <c r="G136" s="70" t="s">
        <v>72</v>
      </c>
      <c r="H136" s="71">
        <v>5</v>
      </c>
      <c r="I136" s="71"/>
      <c r="J136" s="71">
        <f>ROUND(I136*H136,3)</f>
        <v>0</v>
      </c>
      <c r="K136" s="72"/>
      <c r="L136" s="15"/>
      <c r="M136" s="80" t="s">
        <v>0</v>
      </c>
      <c r="N136" s="81" t="s">
        <v>14</v>
      </c>
      <c r="O136" s="82">
        <v>0</v>
      </c>
      <c r="P136" s="82">
        <f>O136*H136</f>
        <v>0</v>
      </c>
      <c r="Q136" s="82">
        <v>0</v>
      </c>
      <c r="R136" s="82">
        <f>Q136*H136</f>
        <v>0</v>
      </c>
      <c r="S136" s="82">
        <v>0</v>
      </c>
      <c r="T136" s="83">
        <f>S136*H136</f>
        <v>0</v>
      </c>
      <c r="U136" s="14"/>
      <c r="V136" s="14"/>
      <c r="W136" s="14"/>
      <c r="X136" s="14"/>
      <c r="Y136" s="14"/>
      <c r="Z136" s="14"/>
      <c r="AA136" s="14"/>
      <c r="AB136" s="14"/>
      <c r="AC136" s="14"/>
      <c r="AD136" s="14"/>
      <c r="AE136" s="14"/>
      <c r="AR136" s="77" t="s">
        <v>43</v>
      </c>
      <c r="AT136" s="77" t="s">
        <v>41</v>
      </c>
      <c r="AU136" s="77" t="s">
        <v>44</v>
      </c>
      <c r="AY136" s="9" t="s">
        <v>40</v>
      </c>
      <c r="BE136" s="78">
        <f>IF(N136="základná",J136,0)</f>
        <v>0</v>
      </c>
      <c r="BF136" s="78">
        <f>IF(N136="znížená",J136,0)</f>
        <v>0</v>
      </c>
      <c r="BG136" s="78">
        <f>IF(N136="zákl. prenesená",J136,0)</f>
        <v>0</v>
      </c>
      <c r="BH136" s="78">
        <f>IF(N136="zníž. prenesená",J136,0)</f>
        <v>0</v>
      </c>
      <c r="BI136" s="78">
        <f>IF(N136="nulová",J136,0)</f>
        <v>0</v>
      </c>
      <c r="BJ136" s="9" t="s">
        <v>44</v>
      </c>
      <c r="BK136" s="79">
        <f>ROUND(I136*H136,3)</f>
        <v>0</v>
      </c>
      <c r="BL136" s="9" t="s">
        <v>43</v>
      </c>
      <c r="BM136" s="77" t="s">
        <v>271</v>
      </c>
    </row>
    <row r="137" spans="1:65" s="2" customFormat="1" ht="16.5" customHeight="1" x14ac:dyDescent="0.2">
      <c r="A137" s="14"/>
      <c r="B137" s="66"/>
      <c r="C137" s="67" t="s">
        <v>272</v>
      </c>
      <c r="D137" s="67" t="s">
        <v>41</v>
      </c>
      <c r="E137" s="68" t="s">
        <v>273</v>
      </c>
      <c r="F137" s="69" t="s">
        <v>274</v>
      </c>
      <c r="G137" s="70" t="s">
        <v>72</v>
      </c>
      <c r="H137" s="71">
        <v>1</v>
      </c>
      <c r="I137" s="71"/>
      <c r="J137" s="71">
        <f>ROUND(I137*H137,3)</f>
        <v>0</v>
      </c>
      <c r="K137" s="72"/>
      <c r="L137" s="15"/>
      <c r="M137" s="80" t="s">
        <v>0</v>
      </c>
      <c r="N137" s="81" t="s">
        <v>14</v>
      </c>
      <c r="O137" s="82">
        <v>0</v>
      </c>
      <c r="P137" s="82">
        <f>O137*H137</f>
        <v>0</v>
      </c>
      <c r="Q137" s="82">
        <v>0</v>
      </c>
      <c r="R137" s="82">
        <f>Q137*H137</f>
        <v>0</v>
      </c>
      <c r="S137" s="82">
        <v>0</v>
      </c>
      <c r="T137" s="83">
        <f>S137*H137</f>
        <v>0</v>
      </c>
      <c r="U137" s="14"/>
      <c r="V137" s="14"/>
      <c r="W137" s="14"/>
      <c r="X137" s="14"/>
      <c r="Y137" s="14"/>
      <c r="Z137" s="14"/>
      <c r="AA137" s="14"/>
      <c r="AB137" s="14"/>
      <c r="AC137" s="14"/>
      <c r="AD137" s="14"/>
      <c r="AE137" s="14"/>
      <c r="AR137" s="77" t="s">
        <v>43</v>
      </c>
      <c r="AT137" s="77" t="s">
        <v>41</v>
      </c>
      <c r="AU137" s="77" t="s">
        <v>44</v>
      </c>
      <c r="AY137" s="9" t="s">
        <v>40</v>
      </c>
      <c r="BE137" s="78">
        <f>IF(N137="základná",J137,0)</f>
        <v>0</v>
      </c>
      <c r="BF137" s="78">
        <f>IF(N137="znížená",J137,0)</f>
        <v>0</v>
      </c>
      <c r="BG137" s="78">
        <f>IF(N137="zákl. prenesená",J137,0)</f>
        <v>0</v>
      </c>
      <c r="BH137" s="78">
        <f>IF(N137="zníž. prenesená",J137,0)</f>
        <v>0</v>
      </c>
      <c r="BI137" s="78">
        <f>IF(N137="nulová",J137,0)</f>
        <v>0</v>
      </c>
      <c r="BJ137" s="9" t="s">
        <v>44</v>
      </c>
      <c r="BK137" s="79">
        <f>ROUND(I137*H137,3)</f>
        <v>0</v>
      </c>
      <c r="BL137" s="9" t="s">
        <v>43</v>
      </c>
      <c r="BM137" s="77" t="s">
        <v>275</v>
      </c>
    </row>
    <row r="138" spans="1:65" s="2" customFormat="1" ht="37.799999999999997" customHeight="1" x14ac:dyDescent="0.2">
      <c r="A138" s="14"/>
      <c r="B138" s="66"/>
      <c r="C138" s="67" t="s">
        <v>276</v>
      </c>
      <c r="D138" s="67" t="s">
        <v>41</v>
      </c>
      <c r="E138" s="68" t="s">
        <v>277</v>
      </c>
      <c r="F138" s="69" t="s">
        <v>278</v>
      </c>
      <c r="G138" s="70" t="s">
        <v>279</v>
      </c>
      <c r="H138" s="71">
        <v>3500</v>
      </c>
      <c r="I138" s="71"/>
      <c r="J138" s="71">
        <f>ROUND(I138*H138,3)</f>
        <v>0</v>
      </c>
      <c r="K138" s="72"/>
      <c r="L138" s="15"/>
      <c r="M138" s="80" t="s">
        <v>0</v>
      </c>
      <c r="N138" s="81" t="s">
        <v>14</v>
      </c>
      <c r="O138" s="82">
        <v>9.1300000000000006E-2</v>
      </c>
      <c r="P138" s="82">
        <f>O138*H138</f>
        <v>319.55</v>
      </c>
      <c r="Q138" s="82">
        <v>1.0000000000000001E-5</v>
      </c>
      <c r="R138" s="82">
        <f>Q138*H138</f>
        <v>3.5000000000000003E-2</v>
      </c>
      <c r="S138" s="82">
        <v>2.3000000000000001E-4</v>
      </c>
      <c r="T138" s="83">
        <f>S138*H138</f>
        <v>0.80500000000000005</v>
      </c>
      <c r="U138" s="14"/>
      <c r="V138" s="14"/>
      <c r="W138" s="14"/>
      <c r="X138" s="14"/>
      <c r="Y138" s="14"/>
      <c r="Z138" s="14"/>
      <c r="AA138" s="14"/>
      <c r="AB138" s="14"/>
      <c r="AC138" s="14"/>
      <c r="AD138" s="14"/>
      <c r="AE138" s="14"/>
      <c r="AR138" s="77" t="s">
        <v>43</v>
      </c>
      <c r="AT138" s="77" t="s">
        <v>41</v>
      </c>
      <c r="AU138" s="77" t="s">
        <v>44</v>
      </c>
      <c r="AY138" s="9" t="s">
        <v>40</v>
      </c>
      <c r="BE138" s="78">
        <f>IF(N138="základná",J138,0)</f>
        <v>0</v>
      </c>
      <c r="BF138" s="78">
        <f>IF(N138="znížená",J138,0)</f>
        <v>0</v>
      </c>
      <c r="BG138" s="78">
        <f>IF(N138="zákl. prenesená",J138,0)</f>
        <v>0</v>
      </c>
      <c r="BH138" s="78">
        <f>IF(N138="zníž. prenesená",J138,0)</f>
        <v>0</v>
      </c>
      <c r="BI138" s="78">
        <f>IF(N138="nulová",J138,0)</f>
        <v>0</v>
      </c>
      <c r="BJ138" s="9" t="s">
        <v>44</v>
      </c>
      <c r="BK138" s="79">
        <f>ROUND(I138*H138,3)</f>
        <v>0</v>
      </c>
      <c r="BL138" s="9" t="s">
        <v>43</v>
      </c>
      <c r="BM138" s="77" t="s">
        <v>280</v>
      </c>
    </row>
    <row r="139" spans="1:65" s="7" customFormat="1" x14ac:dyDescent="0.2">
      <c r="B139" s="84"/>
      <c r="D139" s="85" t="s">
        <v>54</v>
      </c>
      <c r="E139" s="86" t="s">
        <v>0</v>
      </c>
      <c r="F139" s="87" t="s">
        <v>281</v>
      </c>
      <c r="H139" s="88">
        <v>3500</v>
      </c>
      <c r="L139" s="84"/>
      <c r="M139" s="89"/>
      <c r="N139" s="90"/>
      <c r="O139" s="90"/>
      <c r="P139" s="90"/>
      <c r="Q139" s="90"/>
      <c r="R139" s="90"/>
      <c r="S139" s="90"/>
      <c r="T139" s="91"/>
      <c r="AT139" s="86" t="s">
        <v>54</v>
      </c>
      <c r="AU139" s="86" t="s">
        <v>44</v>
      </c>
      <c r="AV139" s="7" t="s">
        <v>44</v>
      </c>
      <c r="AW139" s="7" t="s">
        <v>11</v>
      </c>
      <c r="AX139" s="7" t="s">
        <v>20</v>
      </c>
      <c r="AY139" s="86" t="s">
        <v>40</v>
      </c>
    </row>
    <row r="140" spans="1:65" s="2" customFormat="1" ht="37.799999999999997" customHeight="1" x14ac:dyDescent="0.2">
      <c r="A140" s="14"/>
      <c r="B140" s="66"/>
      <c r="C140" s="67" t="s">
        <v>282</v>
      </c>
      <c r="D140" s="67" t="s">
        <v>41</v>
      </c>
      <c r="E140" s="68" t="s">
        <v>283</v>
      </c>
      <c r="F140" s="69" t="s">
        <v>284</v>
      </c>
      <c r="G140" s="70" t="s">
        <v>65</v>
      </c>
      <c r="H140" s="71">
        <v>48.54</v>
      </c>
      <c r="I140" s="71"/>
      <c r="J140" s="71">
        <f>ROUND(I140*H140,3)</f>
        <v>0</v>
      </c>
      <c r="K140" s="72"/>
      <c r="L140" s="15"/>
      <c r="M140" s="80" t="s">
        <v>0</v>
      </c>
      <c r="N140" s="81" t="s">
        <v>14</v>
      </c>
      <c r="O140" s="82">
        <v>9.4049999999999995E-2</v>
      </c>
      <c r="P140" s="82">
        <f>O140*H140</f>
        <v>4.5651869999999999</v>
      </c>
      <c r="Q140" s="82">
        <v>0</v>
      </c>
      <c r="R140" s="82">
        <f>Q140*H140</f>
        <v>0</v>
      </c>
      <c r="S140" s="82">
        <v>1.75E-3</v>
      </c>
      <c r="T140" s="83">
        <f>S140*H140</f>
        <v>8.4945000000000007E-2</v>
      </c>
      <c r="U140" s="14"/>
      <c r="V140" s="14"/>
      <c r="W140" s="14"/>
      <c r="X140" s="14"/>
      <c r="Y140" s="14"/>
      <c r="Z140" s="14"/>
      <c r="AA140" s="14"/>
      <c r="AB140" s="14"/>
      <c r="AC140" s="14"/>
      <c r="AD140" s="14"/>
      <c r="AE140" s="14"/>
      <c r="AR140" s="77" t="s">
        <v>43</v>
      </c>
      <c r="AT140" s="77" t="s">
        <v>41</v>
      </c>
      <c r="AU140" s="77" t="s">
        <v>44</v>
      </c>
      <c r="AY140" s="9" t="s">
        <v>40</v>
      </c>
      <c r="BE140" s="78">
        <f>IF(N140="základná",J140,0)</f>
        <v>0</v>
      </c>
      <c r="BF140" s="78">
        <f>IF(N140="znížená",J140,0)</f>
        <v>0</v>
      </c>
      <c r="BG140" s="78">
        <f>IF(N140="zákl. prenesená",J140,0)</f>
        <v>0</v>
      </c>
      <c r="BH140" s="78">
        <f>IF(N140="zníž. prenesená",J140,0)</f>
        <v>0</v>
      </c>
      <c r="BI140" s="78">
        <f>IF(N140="nulová",J140,0)</f>
        <v>0</v>
      </c>
      <c r="BJ140" s="9" t="s">
        <v>44</v>
      </c>
      <c r="BK140" s="79">
        <f>ROUND(I140*H140,3)</f>
        <v>0</v>
      </c>
      <c r="BL140" s="9" t="s">
        <v>43</v>
      </c>
      <c r="BM140" s="77" t="s">
        <v>285</v>
      </c>
    </row>
    <row r="141" spans="1:65" s="7" customFormat="1" ht="20.399999999999999" x14ac:dyDescent="0.2">
      <c r="B141" s="84"/>
      <c r="D141" s="85" t="s">
        <v>54</v>
      </c>
      <c r="E141" s="86" t="s">
        <v>0</v>
      </c>
      <c r="F141" s="87" t="s">
        <v>286</v>
      </c>
      <c r="H141" s="88">
        <v>48.54</v>
      </c>
      <c r="L141" s="84"/>
      <c r="M141" s="89"/>
      <c r="N141" s="90"/>
      <c r="O141" s="90"/>
      <c r="P141" s="90"/>
      <c r="Q141" s="90"/>
      <c r="R141" s="90"/>
      <c r="S141" s="90"/>
      <c r="T141" s="91"/>
      <c r="AT141" s="86" t="s">
        <v>54</v>
      </c>
      <c r="AU141" s="86" t="s">
        <v>44</v>
      </c>
      <c r="AV141" s="7" t="s">
        <v>44</v>
      </c>
      <c r="AW141" s="7" t="s">
        <v>11</v>
      </c>
      <c r="AX141" s="7" t="s">
        <v>20</v>
      </c>
      <c r="AY141" s="86" t="s">
        <v>40</v>
      </c>
    </row>
    <row r="142" spans="1:65" s="2" customFormat="1" ht="24.15" customHeight="1" x14ac:dyDescent="0.2">
      <c r="A142" s="14"/>
      <c r="B142" s="66"/>
      <c r="C142" s="67" t="s">
        <v>287</v>
      </c>
      <c r="D142" s="67" t="s">
        <v>41</v>
      </c>
      <c r="E142" s="68" t="s">
        <v>288</v>
      </c>
      <c r="F142" s="69" t="s">
        <v>289</v>
      </c>
      <c r="G142" s="70" t="s">
        <v>65</v>
      </c>
      <c r="H142" s="71">
        <v>62</v>
      </c>
      <c r="I142" s="71"/>
      <c r="J142" s="71">
        <f>ROUND(I142*H142,3)</f>
        <v>0</v>
      </c>
      <c r="K142" s="72"/>
      <c r="L142" s="15"/>
      <c r="M142" s="80" t="s">
        <v>0</v>
      </c>
      <c r="N142" s="81" t="s">
        <v>14</v>
      </c>
      <c r="O142" s="82">
        <v>0.63382000000000005</v>
      </c>
      <c r="P142" s="82">
        <f>O142*H142</f>
        <v>39.296840000000003</v>
      </c>
      <c r="Q142" s="82">
        <v>0</v>
      </c>
      <c r="R142" s="82">
        <f>Q142*H142</f>
        <v>0</v>
      </c>
      <c r="S142" s="82">
        <v>0</v>
      </c>
      <c r="T142" s="83">
        <f>S142*H142</f>
        <v>0</v>
      </c>
      <c r="U142" s="14"/>
      <c r="V142" s="14"/>
      <c r="W142" s="14"/>
      <c r="X142" s="14"/>
      <c r="Y142" s="14"/>
      <c r="Z142" s="14"/>
      <c r="AA142" s="14"/>
      <c r="AB142" s="14"/>
      <c r="AC142" s="14"/>
      <c r="AD142" s="14"/>
      <c r="AE142" s="14"/>
      <c r="AR142" s="77" t="s">
        <v>43</v>
      </c>
      <c r="AT142" s="77" t="s">
        <v>41</v>
      </c>
      <c r="AU142" s="77" t="s">
        <v>44</v>
      </c>
      <c r="AY142" s="9" t="s">
        <v>40</v>
      </c>
      <c r="BE142" s="78">
        <f>IF(N142="základná",J142,0)</f>
        <v>0</v>
      </c>
      <c r="BF142" s="78">
        <f>IF(N142="znížená",J142,0)</f>
        <v>0</v>
      </c>
      <c r="BG142" s="78">
        <f>IF(N142="zákl. prenesená",J142,0)</f>
        <v>0</v>
      </c>
      <c r="BH142" s="78">
        <f>IF(N142="zníž. prenesená",J142,0)</f>
        <v>0</v>
      </c>
      <c r="BI142" s="78">
        <f>IF(N142="nulová",J142,0)</f>
        <v>0</v>
      </c>
      <c r="BJ142" s="9" t="s">
        <v>44</v>
      </c>
      <c r="BK142" s="79">
        <f>ROUND(I142*H142,3)</f>
        <v>0</v>
      </c>
      <c r="BL142" s="9" t="s">
        <v>43</v>
      </c>
      <c r="BM142" s="77" t="s">
        <v>290</v>
      </c>
    </row>
    <row r="143" spans="1:65" s="2" customFormat="1" ht="24.15" customHeight="1" x14ac:dyDescent="0.2">
      <c r="A143" s="14"/>
      <c r="B143" s="66"/>
      <c r="C143" s="67" t="s">
        <v>291</v>
      </c>
      <c r="D143" s="67" t="s">
        <v>41</v>
      </c>
      <c r="E143" s="68" t="s">
        <v>292</v>
      </c>
      <c r="F143" s="69" t="s">
        <v>293</v>
      </c>
      <c r="G143" s="70" t="s">
        <v>65</v>
      </c>
      <c r="H143" s="71">
        <v>62</v>
      </c>
      <c r="I143" s="71"/>
      <c r="J143" s="71">
        <f>ROUND(I143*H143,3)</f>
        <v>0</v>
      </c>
      <c r="K143" s="72"/>
      <c r="L143" s="15"/>
      <c r="M143" s="80" t="s">
        <v>0</v>
      </c>
      <c r="N143" s="81" t="s">
        <v>14</v>
      </c>
      <c r="O143" s="82">
        <v>0.78030999999999995</v>
      </c>
      <c r="P143" s="82">
        <f>O143*H143</f>
        <v>48.379219999999997</v>
      </c>
      <c r="Q143" s="82">
        <v>1.0000000000000001E-5</v>
      </c>
      <c r="R143" s="82">
        <f>Q143*H143</f>
        <v>6.2E-4</v>
      </c>
      <c r="S143" s="82">
        <v>0</v>
      </c>
      <c r="T143" s="83">
        <f>S143*H143</f>
        <v>0</v>
      </c>
      <c r="U143" s="14"/>
      <c r="V143" s="14"/>
      <c r="W143" s="14"/>
      <c r="X143" s="14"/>
      <c r="Y143" s="14"/>
      <c r="Z143" s="14"/>
      <c r="AA143" s="14"/>
      <c r="AB143" s="14"/>
      <c r="AC143" s="14"/>
      <c r="AD143" s="14"/>
      <c r="AE143" s="14"/>
      <c r="AR143" s="77" t="s">
        <v>43</v>
      </c>
      <c r="AT143" s="77" t="s">
        <v>41</v>
      </c>
      <c r="AU143" s="77" t="s">
        <v>44</v>
      </c>
      <c r="AY143" s="9" t="s">
        <v>40</v>
      </c>
      <c r="BE143" s="78">
        <f>IF(N143="základná",J143,0)</f>
        <v>0</v>
      </c>
      <c r="BF143" s="78">
        <f>IF(N143="znížená",J143,0)</f>
        <v>0</v>
      </c>
      <c r="BG143" s="78">
        <f>IF(N143="zákl. prenesená",J143,0)</f>
        <v>0</v>
      </c>
      <c r="BH143" s="78">
        <f>IF(N143="zníž. prenesená",J143,0)</f>
        <v>0</v>
      </c>
      <c r="BI143" s="78">
        <f>IF(N143="nulová",J143,0)</f>
        <v>0</v>
      </c>
      <c r="BJ143" s="9" t="s">
        <v>44</v>
      </c>
      <c r="BK143" s="79">
        <f>ROUND(I143*H143,3)</f>
        <v>0</v>
      </c>
      <c r="BL143" s="9" t="s">
        <v>43</v>
      </c>
      <c r="BM143" s="77" t="s">
        <v>294</v>
      </c>
    </row>
    <row r="144" spans="1:65" s="7" customFormat="1" x14ac:dyDescent="0.2">
      <c r="B144" s="84"/>
      <c r="D144" s="85" t="s">
        <v>54</v>
      </c>
      <c r="E144" s="86" t="s">
        <v>0</v>
      </c>
      <c r="F144" s="87" t="s">
        <v>295</v>
      </c>
      <c r="H144" s="88">
        <v>62</v>
      </c>
      <c r="L144" s="84"/>
      <c r="M144" s="89"/>
      <c r="N144" s="90"/>
      <c r="O144" s="90"/>
      <c r="P144" s="90"/>
      <c r="Q144" s="90"/>
      <c r="R144" s="90"/>
      <c r="S144" s="90"/>
      <c r="T144" s="91"/>
      <c r="AT144" s="86" t="s">
        <v>54</v>
      </c>
      <c r="AU144" s="86" t="s">
        <v>44</v>
      </c>
      <c r="AV144" s="7" t="s">
        <v>44</v>
      </c>
      <c r="AW144" s="7" t="s">
        <v>11</v>
      </c>
      <c r="AX144" s="7" t="s">
        <v>20</v>
      </c>
      <c r="AY144" s="86" t="s">
        <v>40</v>
      </c>
    </row>
    <row r="145" spans="1:65" s="2" customFormat="1" ht="24.15" customHeight="1" x14ac:dyDescent="0.2">
      <c r="A145" s="14"/>
      <c r="B145" s="66"/>
      <c r="C145" s="67" t="s">
        <v>296</v>
      </c>
      <c r="D145" s="67" t="s">
        <v>41</v>
      </c>
      <c r="E145" s="68" t="s">
        <v>297</v>
      </c>
      <c r="F145" s="69" t="s">
        <v>298</v>
      </c>
      <c r="G145" s="70" t="s">
        <v>65</v>
      </c>
      <c r="H145" s="71">
        <v>8.8000000000000007</v>
      </c>
      <c r="I145" s="71"/>
      <c r="J145" s="71">
        <f>ROUND(I145*H145,3)</f>
        <v>0</v>
      </c>
      <c r="K145" s="72"/>
      <c r="L145" s="15"/>
      <c r="M145" s="80" t="s">
        <v>0</v>
      </c>
      <c r="N145" s="81" t="s">
        <v>14</v>
      </c>
      <c r="O145" s="82">
        <v>0.123</v>
      </c>
      <c r="P145" s="82">
        <f>O145*H145</f>
        <v>1.0824</v>
      </c>
      <c r="Q145" s="82">
        <v>0</v>
      </c>
      <c r="R145" s="82">
        <f>Q145*H145</f>
        <v>0</v>
      </c>
      <c r="S145" s="82">
        <v>0.01</v>
      </c>
      <c r="T145" s="83">
        <f>S145*H145</f>
        <v>8.8000000000000009E-2</v>
      </c>
      <c r="U145" s="14"/>
      <c r="V145" s="14"/>
      <c r="W145" s="14"/>
      <c r="X145" s="14"/>
      <c r="Y145" s="14"/>
      <c r="Z145" s="14"/>
      <c r="AA145" s="14"/>
      <c r="AB145" s="14"/>
      <c r="AC145" s="14"/>
      <c r="AD145" s="14"/>
      <c r="AE145" s="14"/>
      <c r="AR145" s="77" t="s">
        <v>43</v>
      </c>
      <c r="AT145" s="77" t="s">
        <v>41</v>
      </c>
      <c r="AU145" s="77" t="s">
        <v>44</v>
      </c>
      <c r="AY145" s="9" t="s">
        <v>40</v>
      </c>
      <c r="BE145" s="78">
        <f>IF(N145="základná",J145,0)</f>
        <v>0</v>
      </c>
      <c r="BF145" s="78">
        <f>IF(N145="znížená",J145,0)</f>
        <v>0</v>
      </c>
      <c r="BG145" s="78">
        <f>IF(N145="zákl. prenesená",J145,0)</f>
        <v>0</v>
      </c>
      <c r="BH145" s="78">
        <f>IF(N145="zníž. prenesená",J145,0)</f>
        <v>0</v>
      </c>
      <c r="BI145" s="78">
        <f>IF(N145="nulová",J145,0)</f>
        <v>0</v>
      </c>
      <c r="BJ145" s="9" t="s">
        <v>44</v>
      </c>
      <c r="BK145" s="79">
        <f>ROUND(I145*H145,3)</f>
        <v>0</v>
      </c>
      <c r="BL145" s="9" t="s">
        <v>43</v>
      </c>
      <c r="BM145" s="77" t="s">
        <v>299</v>
      </c>
    </row>
    <row r="146" spans="1:65" s="7" customFormat="1" x14ac:dyDescent="0.2">
      <c r="B146" s="84"/>
      <c r="D146" s="85" t="s">
        <v>54</v>
      </c>
      <c r="E146" s="86" t="s">
        <v>0</v>
      </c>
      <c r="F146" s="87" t="s">
        <v>300</v>
      </c>
      <c r="H146" s="88">
        <v>8.8000000000000007</v>
      </c>
      <c r="L146" s="84"/>
      <c r="M146" s="89"/>
      <c r="N146" s="90"/>
      <c r="O146" s="90"/>
      <c r="P146" s="90"/>
      <c r="Q146" s="90"/>
      <c r="R146" s="90"/>
      <c r="S146" s="90"/>
      <c r="T146" s="91"/>
      <c r="AT146" s="86" t="s">
        <v>54</v>
      </c>
      <c r="AU146" s="86" t="s">
        <v>44</v>
      </c>
      <c r="AV146" s="7" t="s">
        <v>44</v>
      </c>
      <c r="AW146" s="7" t="s">
        <v>11</v>
      </c>
      <c r="AX146" s="7" t="s">
        <v>20</v>
      </c>
      <c r="AY146" s="86" t="s">
        <v>40</v>
      </c>
    </row>
    <row r="147" spans="1:65" s="2" customFormat="1" ht="21.75" customHeight="1" x14ac:dyDescent="0.2">
      <c r="A147" s="14"/>
      <c r="B147" s="66"/>
      <c r="C147" s="67" t="s">
        <v>301</v>
      </c>
      <c r="D147" s="67" t="s">
        <v>41</v>
      </c>
      <c r="E147" s="68" t="s">
        <v>302</v>
      </c>
      <c r="F147" s="69" t="s">
        <v>303</v>
      </c>
      <c r="G147" s="70" t="s">
        <v>166</v>
      </c>
      <c r="H147" s="71">
        <v>32.115000000000002</v>
      </c>
      <c r="I147" s="71"/>
      <c r="J147" s="71">
        <f>ROUND(I147*H147,3)</f>
        <v>0</v>
      </c>
      <c r="K147" s="72"/>
      <c r="L147" s="15"/>
      <c r="M147" s="80" t="s">
        <v>0</v>
      </c>
      <c r="N147" s="81" t="s">
        <v>14</v>
      </c>
      <c r="O147" s="82">
        <v>0.59799999999999998</v>
      </c>
      <c r="P147" s="82">
        <f>O147*H147</f>
        <v>19.20477</v>
      </c>
      <c r="Q147" s="82">
        <v>0</v>
      </c>
      <c r="R147" s="82">
        <f>Q147*H147</f>
        <v>0</v>
      </c>
      <c r="S147" s="82">
        <v>0</v>
      </c>
      <c r="T147" s="83">
        <f>S147*H147</f>
        <v>0</v>
      </c>
      <c r="U147" s="14"/>
      <c r="V147" s="14"/>
      <c r="W147" s="14"/>
      <c r="X147" s="14"/>
      <c r="Y147" s="14"/>
      <c r="Z147" s="14"/>
      <c r="AA147" s="14"/>
      <c r="AB147" s="14"/>
      <c r="AC147" s="14"/>
      <c r="AD147" s="14"/>
      <c r="AE147" s="14"/>
      <c r="AR147" s="77" t="s">
        <v>43</v>
      </c>
      <c r="AT147" s="77" t="s">
        <v>41</v>
      </c>
      <c r="AU147" s="77" t="s">
        <v>44</v>
      </c>
      <c r="AY147" s="9" t="s">
        <v>40</v>
      </c>
      <c r="BE147" s="78">
        <f>IF(N147="základná",J147,0)</f>
        <v>0</v>
      </c>
      <c r="BF147" s="78">
        <f>IF(N147="znížená",J147,0)</f>
        <v>0</v>
      </c>
      <c r="BG147" s="78">
        <f>IF(N147="zákl. prenesená",J147,0)</f>
        <v>0</v>
      </c>
      <c r="BH147" s="78">
        <f>IF(N147="zníž. prenesená",J147,0)</f>
        <v>0</v>
      </c>
      <c r="BI147" s="78">
        <f>IF(N147="nulová",J147,0)</f>
        <v>0</v>
      </c>
      <c r="BJ147" s="9" t="s">
        <v>44</v>
      </c>
      <c r="BK147" s="79">
        <f>ROUND(I147*H147,3)</f>
        <v>0</v>
      </c>
      <c r="BL147" s="9" t="s">
        <v>43</v>
      </c>
      <c r="BM147" s="77" t="s">
        <v>304</v>
      </c>
    </row>
    <row r="148" spans="1:65" s="2" customFormat="1" ht="24.15" customHeight="1" x14ac:dyDescent="0.2">
      <c r="A148" s="14"/>
      <c r="B148" s="66"/>
      <c r="C148" s="67" t="s">
        <v>305</v>
      </c>
      <c r="D148" s="67" t="s">
        <v>41</v>
      </c>
      <c r="E148" s="68" t="s">
        <v>306</v>
      </c>
      <c r="F148" s="69" t="s">
        <v>307</v>
      </c>
      <c r="G148" s="70" t="s">
        <v>166</v>
      </c>
      <c r="H148" s="71">
        <v>256.92</v>
      </c>
      <c r="I148" s="71"/>
      <c r="J148" s="71">
        <f>ROUND(I148*H148,3)</f>
        <v>0</v>
      </c>
      <c r="K148" s="72"/>
      <c r="L148" s="15"/>
      <c r="M148" s="80" t="s">
        <v>0</v>
      </c>
      <c r="N148" s="81" t="s">
        <v>14</v>
      </c>
      <c r="O148" s="82">
        <v>7.0000000000000001E-3</v>
      </c>
      <c r="P148" s="82">
        <f>O148*H148</f>
        <v>1.79844</v>
      </c>
      <c r="Q148" s="82">
        <v>0</v>
      </c>
      <c r="R148" s="82">
        <f>Q148*H148</f>
        <v>0</v>
      </c>
      <c r="S148" s="82">
        <v>0</v>
      </c>
      <c r="T148" s="83">
        <f>S148*H148</f>
        <v>0</v>
      </c>
      <c r="U148" s="14"/>
      <c r="V148" s="14"/>
      <c r="W148" s="14"/>
      <c r="X148" s="14"/>
      <c r="Y148" s="14"/>
      <c r="Z148" s="14"/>
      <c r="AA148" s="14"/>
      <c r="AB148" s="14"/>
      <c r="AC148" s="14"/>
      <c r="AD148" s="14"/>
      <c r="AE148" s="14"/>
      <c r="AR148" s="77" t="s">
        <v>43</v>
      </c>
      <c r="AT148" s="77" t="s">
        <v>41</v>
      </c>
      <c r="AU148" s="77" t="s">
        <v>44</v>
      </c>
      <c r="AY148" s="9" t="s">
        <v>40</v>
      </c>
      <c r="BE148" s="78">
        <f>IF(N148="základná",J148,0)</f>
        <v>0</v>
      </c>
      <c r="BF148" s="78">
        <f>IF(N148="znížená",J148,0)</f>
        <v>0</v>
      </c>
      <c r="BG148" s="78">
        <f>IF(N148="zákl. prenesená",J148,0)</f>
        <v>0</v>
      </c>
      <c r="BH148" s="78">
        <f>IF(N148="zníž. prenesená",J148,0)</f>
        <v>0</v>
      </c>
      <c r="BI148" s="78">
        <f>IF(N148="nulová",J148,0)</f>
        <v>0</v>
      </c>
      <c r="BJ148" s="9" t="s">
        <v>44</v>
      </c>
      <c r="BK148" s="79">
        <f>ROUND(I148*H148,3)</f>
        <v>0</v>
      </c>
      <c r="BL148" s="9" t="s">
        <v>43</v>
      </c>
      <c r="BM148" s="77" t="s">
        <v>308</v>
      </c>
    </row>
    <row r="149" spans="1:65" s="7" customFormat="1" x14ac:dyDescent="0.2">
      <c r="B149" s="84"/>
      <c r="D149" s="85" t="s">
        <v>54</v>
      </c>
      <c r="F149" s="87" t="s">
        <v>309</v>
      </c>
      <c r="H149" s="88">
        <v>256.92</v>
      </c>
      <c r="L149" s="84"/>
      <c r="M149" s="89"/>
      <c r="N149" s="90"/>
      <c r="O149" s="90"/>
      <c r="P149" s="90"/>
      <c r="Q149" s="90"/>
      <c r="R149" s="90"/>
      <c r="S149" s="90"/>
      <c r="T149" s="91"/>
      <c r="AT149" s="86" t="s">
        <v>54</v>
      </c>
      <c r="AU149" s="86" t="s">
        <v>44</v>
      </c>
      <c r="AV149" s="7" t="s">
        <v>44</v>
      </c>
      <c r="AW149" s="7" t="s">
        <v>1</v>
      </c>
      <c r="AX149" s="7" t="s">
        <v>20</v>
      </c>
      <c r="AY149" s="86" t="s">
        <v>40</v>
      </c>
    </row>
    <row r="150" spans="1:65" s="2" customFormat="1" ht="24.15" customHeight="1" x14ac:dyDescent="0.2">
      <c r="A150" s="14"/>
      <c r="B150" s="66"/>
      <c r="C150" s="67" t="s">
        <v>310</v>
      </c>
      <c r="D150" s="67" t="s">
        <v>41</v>
      </c>
      <c r="E150" s="68" t="s">
        <v>311</v>
      </c>
      <c r="F150" s="69" t="s">
        <v>312</v>
      </c>
      <c r="G150" s="70" t="s">
        <v>166</v>
      </c>
      <c r="H150" s="71">
        <v>32.115000000000002</v>
      </c>
      <c r="I150" s="71"/>
      <c r="J150" s="71">
        <f>ROUND(I150*H150,3)</f>
        <v>0</v>
      </c>
      <c r="K150" s="72"/>
      <c r="L150" s="15"/>
      <c r="M150" s="80" t="s">
        <v>0</v>
      </c>
      <c r="N150" s="81" t="s">
        <v>14</v>
      </c>
      <c r="O150" s="82">
        <v>0.89</v>
      </c>
      <c r="P150" s="82">
        <f>O150*H150</f>
        <v>28.582350000000002</v>
      </c>
      <c r="Q150" s="82">
        <v>0</v>
      </c>
      <c r="R150" s="82">
        <f>Q150*H150</f>
        <v>0</v>
      </c>
      <c r="S150" s="82">
        <v>0</v>
      </c>
      <c r="T150" s="83">
        <f>S150*H150</f>
        <v>0</v>
      </c>
      <c r="U150" s="14"/>
      <c r="V150" s="14"/>
      <c r="W150" s="14"/>
      <c r="X150" s="14"/>
      <c r="Y150" s="14"/>
      <c r="Z150" s="14"/>
      <c r="AA150" s="14"/>
      <c r="AB150" s="14"/>
      <c r="AC150" s="14"/>
      <c r="AD150" s="14"/>
      <c r="AE150" s="14"/>
      <c r="AR150" s="77" t="s">
        <v>43</v>
      </c>
      <c r="AT150" s="77" t="s">
        <v>41</v>
      </c>
      <c r="AU150" s="77" t="s">
        <v>44</v>
      </c>
      <c r="AY150" s="9" t="s">
        <v>40</v>
      </c>
      <c r="BE150" s="78">
        <f>IF(N150="základná",J150,0)</f>
        <v>0</v>
      </c>
      <c r="BF150" s="78">
        <f>IF(N150="znížená",J150,0)</f>
        <v>0</v>
      </c>
      <c r="BG150" s="78">
        <f>IF(N150="zákl. prenesená",J150,0)</f>
        <v>0</v>
      </c>
      <c r="BH150" s="78">
        <f>IF(N150="zníž. prenesená",J150,0)</f>
        <v>0</v>
      </c>
      <c r="BI150" s="78">
        <f>IF(N150="nulová",J150,0)</f>
        <v>0</v>
      </c>
      <c r="BJ150" s="9" t="s">
        <v>44</v>
      </c>
      <c r="BK150" s="79">
        <f>ROUND(I150*H150,3)</f>
        <v>0</v>
      </c>
      <c r="BL150" s="9" t="s">
        <v>43</v>
      </c>
      <c r="BM150" s="77" t="s">
        <v>313</v>
      </c>
    </row>
    <row r="151" spans="1:65" s="2" customFormat="1" ht="24.15" customHeight="1" x14ac:dyDescent="0.2">
      <c r="A151" s="14"/>
      <c r="B151" s="66"/>
      <c r="C151" s="67" t="s">
        <v>314</v>
      </c>
      <c r="D151" s="67" t="s">
        <v>41</v>
      </c>
      <c r="E151" s="68" t="s">
        <v>315</v>
      </c>
      <c r="F151" s="69" t="s">
        <v>316</v>
      </c>
      <c r="G151" s="70" t="s">
        <v>166</v>
      </c>
      <c r="H151" s="71">
        <v>96.344999999999999</v>
      </c>
      <c r="I151" s="71"/>
      <c r="J151" s="71">
        <f>ROUND(I151*H151,3)</f>
        <v>0</v>
      </c>
      <c r="K151" s="72"/>
      <c r="L151" s="15"/>
      <c r="M151" s="80" t="s">
        <v>0</v>
      </c>
      <c r="N151" s="81" t="s">
        <v>14</v>
      </c>
      <c r="O151" s="82">
        <v>0.1</v>
      </c>
      <c r="P151" s="82">
        <f>O151*H151</f>
        <v>9.634500000000001</v>
      </c>
      <c r="Q151" s="82">
        <v>0</v>
      </c>
      <c r="R151" s="82">
        <f>Q151*H151</f>
        <v>0</v>
      </c>
      <c r="S151" s="82">
        <v>0</v>
      </c>
      <c r="T151" s="83">
        <f>S151*H151</f>
        <v>0</v>
      </c>
      <c r="U151" s="14"/>
      <c r="V151" s="14"/>
      <c r="W151" s="14"/>
      <c r="X151" s="14"/>
      <c r="Y151" s="14"/>
      <c r="Z151" s="14"/>
      <c r="AA151" s="14"/>
      <c r="AB151" s="14"/>
      <c r="AC151" s="14"/>
      <c r="AD151" s="14"/>
      <c r="AE151" s="14"/>
      <c r="AR151" s="77" t="s">
        <v>43</v>
      </c>
      <c r="AT151" s="77" t="s">
        <v>41</v>
      </c>
      <c r="AU151" s="77" t="s">
        <v>44</v>
      </c>
      <c r="AY151" s="9" t="s">
        <v>40</v>
      </c>
      <c r="BE151" s="78">
        <f>IF(N151="základná",J151,0)</f>
        <v>0</v>
      </c>
      <c r="BF151" s="78">
        <f>IF(N151="znížená",J151,0)</f>
        <v>0</v>
      </c>
      <c r="BG151" s="78">
        <f>IF(N151="zákl. prenesená",J151,0)</f>
        <v>0</v>
      </c>
      <c r="BH151" s="78">
        <f>IF(N151="zníž. prenesená",J151,0)</f>
        <v>0</v>
      </c>
      <c r="BI151" s="78">
        <f>IF(N151="nulová",J151,0)</f>
        <v>0</v>
      </c>
      <c r="BJ151" s="9" t="s">
        <v>44</v>
      </c>
      <c r="BK151" s="79">
        <f>ROUND(I151*H151,3)</f>
        <v>0</v>
      </c>
      <c r="BL151" s="9" t="s">
        <v>43</v>
      </c>
      <c r="BM151" s="77" t="s">
        <v>317</v>
      </c>
    </row>
    <row r="152" spans="1:65" s="7" customFormat="1" x14ac:dyDescent="0.2">
      <c r="B152" s="84"/>
      <c r="D152" s="85" t="s">
        <v>54</v>
      </c>
      <c r="F152" s="87" t="s">
        <v>318</v>
      </c>
      <c r="H152" s="88">
        <v>96.344999999999999</v>
      </c>
      <c r="L152" s="84"/>
      <c r="M152" s="89"/>
      <c r="N152" s="90"/>
      <c r="O152" s="90"/>
      <c r="P152" s="90"/>
      <c r="Q152" s="90"/>
      <c r="R152" s="90"/>
      <c r="S152" s="90"/>
      <c r="T152" s="91"/>
      <c r="AT152" s="86" t="s">
        <v>54</v>
      </c>
      <c r="AU152" s="86" t="s">
        <v>44</v>
      </c>
      <c r="AV152" s="7" t="s">
        <v>44</v>
      </c>
      <c r="AW152" s="7" t="s">
        <v>1</v>
      </c>
      <c r="AX152" s="7" t="s">
        <v>20</v>
      </c>
      <c r="AY152" s="86" t="s">
        <v>40</v>
      </c>
    </row>
    <row r="153" spans="1:65" s="2" customFormat="1" ht="37.799999999999997" customHeight="1" x14ac:dyDescent="0.2">
      <c r="A153" s="14"/>
      <c r="B153" s="66"/>
      <c r="C153" s="67" t="s">
        <v>319</v>
      </c>
      <c r="D153" s="67" t="s">
        <v>41</v>
      </c>
      <c r="E153" s="68" t="s">
        <v>320</v>
      </c>
      <c r="F153" s="69" t="s">
        <v>321</v>
      </c>
      <c r="G153" s="70" t="s">
        <v>166</v>
      </c>
      <c r="H153" s="71">
        <v>32.115000000000002</v>
      </c>
      <c r="I153" s="71"/>
      <c r="J153" s="71">
        <f>ROUND(I153*H153,3)</f>
        <v>0</v>
      </c>
      <c r="K153" s="72"/>
      <c r="L153" s="15"/>
      <c r="M153" s="80" t="s">
        <v>0</v>
      </c>
      <c r="N153" s="81" t="s">
        <v>14</v>
      </c>
      <c r="O153" s="82">
        <v>0</v>
      </c>
      <c r="P153" s="82">
        <f>O153*H153</f>
        <v>0</v>
      </c>
      <c r="Q153" s="82">
        <v>0</v>
      </c>
      <c r="R153" s="82">
        <f>Q153*H153</f>
        <v>0</v>
      </c>
      <c r="S153" s="82">
        <v>0</v>
      </c>
      <c r="T153" s="83">
        <f>S153*H153</f>
        <v>0</v>
      </c>
      <c r="U153" s="14"/>
      <c r="V153" s="14"/>
      <c r="W153" s="14"/>
      <c r="X153" s="14"/>
      <c r="Y153" s="14"/>
      <c r="Z153" s="14"/>
      <c r="AA153" s="14"/>
      <c r="AB153" s="14"/>
      <c r="AC153" s="14"/>
      <c r="AD153" s="14"/>
      <c r="AE153" s="14"/>
      <c r="AR153" s="77" t="s">
        <v>43</v>
      </c>
      <c r="AT153" s="77" t="s">
        <v>41</v>
      </c>
      <c r="AU153" s="77" t="s">
        <v>44</v>
      </c>
      <c r="AY153" s="9" t="s">
        <v>40</v>
      </c>
      <c r="BE153" s="78">
        <f>IF(N153="základná",J153,0)</f>
        <v>0</v>
      </c>
      <c r="BF153" s="78">
        <f>IF(N153="znížená",J153,0)</f>
        <v>0</v>
      </c>
      <c r="BG153" s="78">
        <f>IF(N153="zákl. prenesená",J153,0)</f>
        <v>0</v>
      </c>
      <c r="BH153" s="78">
        <f>IF(N153="zníž. prenesená",J153,0)</f>
        <v>0</v>
      </c>
      <c r="BI153" s="78">
        <f>IF(N153="nulová",J153,0)</f>
        <v>0</v>
      </c>
      <c r="BJ153" s="9" t="s">
        <v>44</v>
      </c>
      <c r="BK153" s="79">
        <f>ROUND(I153*H153,3)</f>
        <v>0</v>
      </c>
      <c r="BL153" s="9" t="s">
        <v>43</v>
      </c>
      <c r="BM153" s="77" t="s">
        <v>322</v>
      </c>
    </row>
    <row r="154" spans="1:65" s="6" customFormat="1" ht="22.8" customHeight="1" x14ac:dyDescent="0.25">
      <c r="B154" s="54"/>
      <c r="D154" s="55" t="s">
        <v>18</v>
      </c>
      <c r="E154" s="64" t="s">
        <v>323</v>
      </c>
      <c r="F154" s="64" t="s">
        <v>324</v>
      </c>
      <c r="J154" s="65">
        <f>BK154</f>
        <v>0</v>
      </c>
      <c r="L154" s="54"/>
      <c r="M154" s="58"/>
      <c r="N154" s="59"/>
      <c r="O154" s="59"/>
      <c r="P154" s="60">
        <f>P155</f>
        <v>34.973061999999999</v>
      </c>
      <c r="Q154" s="59"/>
      <c r="R154" s="60">
        <f>R155</f>
        <v>0</v>
      </c>
      <c r="S154" s="59"/>
      <c r="T154" s="61">
        <f>T155</f>
        <v>0</v>
      </c>
      <c r="AR154" s="55" t="s">
        <v>20</v>
      </c>
      <c r="AT154" s="62" t="s">
        <v>18</v>
      </c>
      <c r="AU154" s="62" t="s">
        <v>20</v>
      </c>
      <c r="AY154" s="55" t="s">
        <v>40</v>
      </c>
      <c r="BK154" s="63">
        <f>BK155</f>
        <v>0</v>
      </c>
    </row>
    <row r="155" spans="1:65" s="2" customFormat="1" ht="49.05" customHeight="1" x14ac:dyDescent="0.2">
      <c r="A155" s="14"/>
      <c r="B155" s="66"/>
      <c r="C155" s="67" t="s">
        <v>325</v>
      </c>
      <c r="D155" s="67" t="s">
        <v>41</v>
      </c>
      <c r="E155" s="68" t="s">
        <v>326</v>
      </c>
      <c r="F155" s="69" t="s">
        <v>327</v>
      </c>
      <c r="G155" s="70" t="s">
        <v>166</v>
      </c>
      <c r="H155" s="71">
        <v>97.418000000000006</v>
      </c>
      <c r="I155" s="71"/>
      <c r="J155" s="71">
        <f>ROUND(I155*H155,3)</f>
        <v>0</v>
      </c>
      <c r="K155" s="72"/>
      <c r="L155" s="15"/>
      <c r="M155" s="80" t="s">
        <v>0</v>
      </c>
      <c r="N155" s="81" t="s">
        <v>14</v>
      </c>
      <c r="O155" s="82">
        <v>0.35899999999999999</v>
      </c>
      <c r="P155" s="82">
        <f>O155*H155</f>
        <v>34.973061999999999</v>
      </c>
      <c r="Q155" s="82">
        <v>0</v>
      </c>
      <c r="R155" s="82">
        <f>Q155*H155</f>
        <v>0</v>
      </c>
      <c r="S155" s="82">
        <v>0</v>
      </c>
      <c r="T155" s="83">
        <f>S155*H155</f>
        <v>0</v>
      </c>
      <c r="U155" s="14"/>
      <c r="V155" s="14"/>
      <c r="W155" s="14"/>
      <c r="X155" s="14"/>
      <c r="Y155" s="14"/>
      <c r="Z155" s="14"/>
      <c r="AA155" s="14"/>
      <c r="AB155" s="14"/>
      <c r="AC155" s="14"/>
      <c r="AD155" s="14"/>
      <c r="AE155" s="14"/>
      <c r="AR155" s="77" t="s">
        <v>43</v>
      </c>
      <c r="AT155" s="77" t="s">
        <v>41</v>
      </c>
      <c r="AU155" s="77" t="s">
        <v>44</v>
      </c>
      <c r="AY155" s="9" t="s">
        <v>40</v>
      </c>
      <c r="BE155" s="78">
        <f>IF(N155="základná",J155,0)</f>
        <v>0</v>
      </c>
      <c r="BF155" s="78">
        <f>IF(N155="znížená",J155,0)</f>
        <v>0</v>
      </c>
      <c r="BG155" s="78">
        <f>IF(N155="zákl. prenesená",J155,0)</f>
        <v>0</v>
      </c>
      <c r="BH155" s="78">
        <f>IF(N155="zníž. prenesená",J155,0)</f>
        <v>0</v>
      </c>
      <c r="BI155" s="78">
        <f>IF(N155="nulová",J155,0)</f>
        <v>0</v>
      </c>
      <c r="BJ155" s="9" t="s">
        <v>44</v>
      </c>
      <c r="BK155" s="79">
        <f>ROUND(I155*H155,3)</f>
        <v>0</v>
      </c>
      <c r="BL155" s="9" t="s">
        <v>43</v>
      </c>
      <c r="BM155" s="77" t="s">
        <v>328</v>
      </c>
    </row>
    <row r="156" spans="1:65" s="6" customFormat="1" ht="25.95" customHeight="1" x14ac:dyDescent="0.25">
      <c r="B156" s="54"/>
      <c r="D156" s="55" t="s">
        <v>18</v>
      </c>
      <c r="E156" s="56" t="s">
        <v>86</v>
      </c>
      <c r="F156" s="56" t="s">
        <v>87</v>
      </c>
      <c r="J156" s="57">
        <f>BK156</f>
        <v>0</v>
      </c>
      <c r="L156" s="54"/>
      <c r="M156" s="58"/>
      <c r="N156" s="59"/>
      <c r="O156" s="59"/>
      <c r="P156" s="60" t="e">
        <f>P157+P159+P160</f>
        <v>#REF!</v>
      </c>
      <c r="Q156" s="59"/>
      <c r="R156" s="60" t="e">
        <f>R157+R159+R160</f>
        <v>#REF!</v>
      </c>
      <c r="S156" s="59"/>
      <c r="T156" s="61" t="e">
        <f>T157+T159+T160</f>
        <v>#REF!</v>
      </c>
      <c r="AR156" s="55" t="s">
        <v>44</v>
      </c>
      <c r="AT156" s="62" t="s">
        <v>18</v>
      </c>
      <c r="AU156" s="62" t="s">
        <v>19</v>
      </c>
      <c r="AY156" s="55" t="s">
        <v>40</v>
      </c>
      <c r="BK156" s="63">
        <f>BK157+BK160</f>
        <v>0</v>
      </c>
    </row>
    <row r="157" spans="1:65" s="6" customFormat="1" ht="22.8" customHeight="1" x14ac:dyDescent="0.25">
      <c r="B157" s="54"/>
      <c r="D157" s="55" t="s">
        <v>18</v>
      </c>
      <c r="E157" s="64" t="s">
        <v>329</v>
      </c>
      <c r="F157" s="64" t="s">
        <v>330</v>
      </c>
      <c r="J157" s="65">
        <f>BK157</f>
        <v>0</v>
      </c>
      <c r="L157" s="54"/>
      <c r="M157" s="58"/>
      <c r="N157" s="59"/>
      <c r="O157" s="59"/>
      <c r="P157" s="60">
        <f>P158</f>
        <v>0</v>
      </c>
      <c r="Q157" s="59"/>
      <c r="R157" s="60">
        <f>R158</f>
        <v>0</v>
      </c>
      <c r="S157" s="59"/>
      <c r="T157" s="61">
        <f>T158</f>
        <v>0</v>
      </c>
      <c r="AR157" s="55" t="s">
        <v>44</v>
      </c>
      <c r="AT157" s="62" t="s">
        <v>18</v>
      </c>
      <c r="AU157" s="62" t="s">
        <v>20</v>
      </c>
      <c r="AY157" s="55" t="s">
        <v>40</v>
      </c>
      <c r="BK157" s="63">
        <f>BK158</f>
        <v>0</v>
      </c>
    </row>
    <row r="158" spans="1:65" s="2" customFormat="1" ht="16.5" customHeight="1" x14ac:dyDescent="0.2">
      <c r="A158" s="14"/>
      <c r="B158" s="66"/>
      <c r="C158" s="67" t="s">
        <v>331</v>
      </c>
      <c r="D158" s="67" t="s">
        <v>41</v>
      </c>
      <c r="E158" s="68" t="s">
        <v>332</v>
      </c>
      <c r="F158" s="69" t="s">
        <v>333</v>
      </c>
      <c r="G158" s="70" t="s">
        <v>42</v>
      </c>
      <c r="H158" s="71">
        <v>1</v>
      </c>
      <c r="I158" s="71"/>
      <c r="J158" s="71">
        <f>ROUND(I158*H158,3)</f>
        <v>0</v>
      </c>
      <c r="K158" s="72"/>
      <c r="L158" s="15"/>
      <c r="M158" s="80" t="s">
        <v>0</v>
      </c>
      <c r="N158" s="81" t="s">
        <v>14</v>
      </c>
      <c r="O158" s="82">
        <v>0</v>
      </c>
      <c r="P158" s="82">
        <f>O158*H158</f>
        <v>0</v>
      </c>
      <c r="Q158" s="82">
        <v>0</v>
      </c>
      <c r="R158" s="82">
        <f>Q158*H158</f>
        <v>0</v>
      </c>
      <c r="S158" s="82">
        <v>0</v>
      </c>
      <c r="T158" s="83">
        <f>S158*H158</f>
        <v>0</v>
      </c>
      <c r="U158" s="14"/>
      <c r="V158" s="14"/>
      <c r="W158" s="14"/>
      <c r="X158" s="14"/>
      <c r="Y158" s="14"/>
      <c r="Z158" s="14"/>
      <c r="AA158" s="14"/>
      <c r="AB158" s="14"/>
      <c r="AC158" s="14"/>
      <c r="AD158" s="14"/>
      <c r="AE158" s="14"/>
      <c r="AR158" s="77" t="s">
        <v>75</v>
      </c>
      <c r="AT158" s="77" t="s">
        <v>41</v>
      </c>
      <c r="AU158" s="77" t="s">
        <v>44</v>
      </c>
      <c r="AY158" s="9" t="s">
        <v>40</v>
      </c>
      <c r="BE158" s="78">
        <f>IF(N158="základná",J158,0)</f>
        <v>0</v>
      </c>
      <c r="BF158" s="78">
        <f>IF(N158="znížená",J158,0)</f>
        <v>0</v>
      </c>
      <c r="BG158" s="78">
        <f>IF(N158="zákl. prenesená",J158,0)</f>
        <v>0</v>
      </c>
      <c r="BH158" s="78">
        <f>IF(N158="zníž. prenesená",J158,0)</f>
        <v>0</v>
      </c>
      <c r="BI158" s="78">
        <f>IF(N158="nulová",J158,0)</f>
        <v>0</v>
      </c>
      <c r="BJ158" s="9" t="s">
        <v>44</v>
      </c>
      <c r="BK158" s="79">
        <f>ROUND(I158*H158,3)</f>
        <v>0</v>
      </c>
      <c r="BL158" s="9" t="s">
        <v>75</v>
      </c>
      <c r="BM158" s="77" t="s">
        <v>334</v>
      </c>
    </row>
    <row r="159" spans="1:65" s="6" customFormat="1" ht="22.8" customHeight="1" x14ac:dyDescent="0.25">
      <c r="B159" s="54"/>
      <c r="D159" s="55"/>
      <c r="E159" s="64"/>
      <c r="F159" s="64"/>
      <c r="J159" s="65"/>
      <c r="L159" s="54"/>
      <c r="M159" s="58"/>
      <c r="N159" s="59"/>
      <c r="O159" s="59"/>
      <c r="P159" s="60" t="e">
        <f>SUM(#REF!)</f>
        <v>#REF!</v>
      </c>
      <c r="Q159" s="59"/>
      <c r="R159" s="60" t="e">
        <f>SUM(#REF!)</f>
        <v>#REF!</v>
      </c>
      <c r="S159" s="59"/>
      <c r="T159" s="61" t="e">
        <f>SUM(#REF!)</f>
        <v>#REF!</v>
      </c>
      <c r="AR159" s="55" t="s">
        <v>44</v>
      </c>
      <c r="AT159" s="62" t="s">
        <v>18</v>
      </c>
      <c r="AU159" s="62" t="s">
        <v>20</v>
      </c>
      <c r="AY159" s="55" t="s">
        <v>40</v>
      </c>
      <c r="BK159" s="63">
        <v>0</v>
      </c>
    </row>
    <row r="160" spans="1:65" s="6" customFormat="1" ht="22.8" customHeight="1" x14ac:dyDescent="0.25">
      <c r="B160" s="54"/>
      <c r="D160" s="55" t="s">
        <v>18</v>
      </c>
      <c r="E160" s="64" t="s">
        <v>335</v>
      </c>
      <c r="F160" s="64" t="s">
        <v>336</v>
      </c>
      <c r="J160" s="65">
        <f>BK160</f>
        <v>0</v>
      </c>
      <c r="L160" s="54"/>
      <c r="M160" s="58"/>
      <c r="N160" s="59"/>
      <c r="O160" s="59"/>
      <c r="P160" s="60">
        <f>SUM(P161:P162)</f>
        <v>0</v>
      </c>
      <c r="Q160" s="59"/>
      <c r="R160" s="60">
        <f>SUM(R161:R162)</f>
        <v>0</v>
      </c>
      <c r="S160" s="59"/>
      <c r="T160" s="61">
        <f>SUM(T161:T162)</f>
        <v>0</v>
      </c>
      <c r="AR160" s="55" t="s">
        <v>44</v>
      </c>
      <c r="AT160" s="62" t="s">
        <v>18</v>
      </c>
      <c r="AU160" s="62" t="s">
        <v>20</v>
      </c>
      <c r="AY160" s="55" t="s">
        <v>40</v>
      </c>
      <c r="BK160" s="63">
        <f>SUM(BK161:BK162)</f>
        <v>0</v>
      </c>
    </row>
    <row r="161" spans="1:65" s="2" customFormat="1" ht="16.5" customHeight="1" x14ac:dyDescent="0.2">
      <c r="A161" s="14"/>
      <c r="B161" s="66"/>
      <c r="C161" s="67">
        <v>57</v>
      </c>
      <c r="D161" s="67" t="s">
        <v>41</v>
      </c>
      <c r="E161" s="68" t="s">
        <v>337</v>
      </c>
      <c r="F161" s="69" t="s">
        <v>338</v>
      </c>
      <c r="G161" s="70" t="s">
        <v>42</v>
      </c>
      <c r="H161" s="71">
        <v>1</v>
      </c>
      <c r="I161" s="71"/>
      <c r="J161" s="71">
        <f>ROUND(I161*H161,3)</f>
        <v>0</v>
      </c>
      <c r="K161" s="72"/>
      <c r="L161" s="15"/>
      <c r="M161" s="80" t="s">
        <v>0</v>
      </c>
      <c r="N161" s="81" t="s">
        <v>14</v>
      </c>
      <c r="O161" s="82">
        <v>0</v>
      </c>
      <c r="P161" s="82">
        <f>O161*H161</f>
        <v>0</v>
      </c>
      <c r="Q161" s="82">
        <v>0</v>
      </c>
      <c r="R161" s="82">
        <f>Q161*H161</f>
        <v>0</v>
      </c>
      <c r="S161" s="82">
        <v>0</v>
      </c>
      <c r="T161" s="83">
        <f>S161*H161</f>
        <v>0</v>
      </c>
      <c r="U161" s="14"/>
      <c r="V161" s="14"/>
      <c r="W161" s="14"/>
      <c r="X161" s="14"/>
      <c r="Y161" s="14"/>
      <c r="Z161" s="14"/>
      <c r="AA161" s="14"/>
      <c r="AB161" s="14"/>
      <c r="AC161" s="14"/>
      <c r="AD161" s="14"/>
      <c r="AE161" s="14"/>
      <c r="AR161" s="77" t="s">
        <v>75</v>
      </c>
      <c r="AT161" s="77" t="s">
        <v>41</v>
      </c>
      <c r="AU161" s="77" t="s">
        <v>44</v>
      </c>
      <c r="AY161" s="9" t="s">
        <v>40</v>
      </c>
      <c r="BE161" s="78">
        <f>IF(N161="základná",J161,0)</f>
        <v>0</v>
      </c>
      <c r="BF161" s="78">
        <f>IF(N161="znížená",J161,0)</f>
        <v>0</v>
      </c>
      <c r="BG161" s="78">
        <f>IF(N161="zákl. prenesená",J161,0)</f>
        <v>0</v>
      </c>
      <c r="BH161" s="78">
        <f>IF(N161="zníž. prenesená",J161,0)</f>
        <v>0</v>
      </c>
      <c r="BI161" s="78">
        <f>IF(N161="nulová",J161,0)</f>
        <v>0</v>
      </c>
      <c r="BJ161" s="9" t="s">
        <v>44</v>
      </c>
      <c r="BK161" s="79">
        <f>ROUND(I161*H161,3)</f>
        <v>0</v>
      </c>
      <c r="BL161" s="9" t="s">
        <v>75</v>
      </c>
      <c r="BM161" s="77" t="s">
        <v>339</v>
      </c>
    </row>
    <row r="162" spans="1:65" s="2" customFormat="1" ht="16.5" customHeight="1" x14ac:dyDescent="0.2">
      <c r="A162" s="14"/>
      <c r="B162" s="66"/>
      <c r="C162" s="67">
        <v>58</v>
      </c>
      <c r="D162" s="67" t="s">
        <v>41</v>
      </c>
      <c r="E162" s="68" t="s">
        <v>340</v>
      </c>
      <c r="F162" s="69" t="s">
        <v>341</v>
      </c>
      <c r="G162" s="70" t="s">
        <v>42</v>
      </c>
      <c r="H162" s="71">
        <v>1</v>
      </c>
      <c r="I162" s="71"/>
      <c r="J162" s="71">
        <f>ROUND(I162*H162,3)</f>
        <v>0</v>
      </c>
      <c r="K162" s="72"/>
      <c r="L162" s="15"/>
      <c r="M162" s="73" t="s">
        <v>0</v>
      </c>
      <c r="N162" s="74" t="s">
        <v>14</v>
      </c>
      <c r="O162" s="75">
        <v>0</v>
      </c>
      <c r="P162" s="75">
        <f>O162*H162</f>
        <v>0</v>
      </c>
      <c r="Q162" s="75">
        <v>0</v>
      </c>
      <c r="R162" s="75">
        <f>Q162*H162</f>
        <v>0</v>
      </c>
      <c r="S162" s="75">
        <v>0</v>
      </c>
      <c r="T162" s="76">
        <f>S162*H162</f>
        <v>0</v>
      </c>
      <c r="U162" s="14"/>
      <c r="V162" s="14"/>
      <c r="W162" s="14"/>
      <c r="X162" s="14"/>
      <c r="Y162" s="14"/>
      <c r="Z162" s="14"/>
      <c r="AA162" s="14"/>
      <c r="AB162" s="14"/>
      <c r="AC162" s="14"/>
      <c r="AD162" s="14"/>
      <c r="AE162" s="14"/>
      <c r="AR162" s="77" t="s">
        <v>75</v>
      </c>
      <c r="AT162" s="77" t="s">
        <v>41</v>
      </c>
      <c r="AU162" s="77" t="s">
        <v>44</v>
      </c>
      <c r="AY162" s="9" t="s">
        <v>40</v>
      </c>
      <c r="BE162" s="78">
        <f>IF(N162="základná",J162,0)</f>
        <v>0</v>
      </c>
      <c r="BF162" s="78">
        <f>IF(N162="znížená",J162,0)</f>
        <v>0</v>
      </c>
      <c r="BG162" s="78">
        <f>IF(N162="zákl. prenesená",J162,0)</f>
        <v>0</v>
      </c>
      <c r="BH162" s="78">
        <f>IF(N162="zníž. prenesená",J162,0)</f>
        <v>0</v>
      </c>
      <c r="BI162" s="78">
        <f>IF(N162="nulová",J162,0)</f>
        <v>0</v>
      </c>
      <c r="BJ162" s="9" t="s">
        <v>44</v>
      </c>
      <c r="BK162" s="79">
        <f>ROUND(I162*H162,3)</f>
        <v>0</v>
      </c>
      <c r="BL162" s="9" t="s">
        <v>75</v>
      </c>
      <c r="BM162" s="77" t="s">
        <v>342</v>
      </c>
    </row>
    <row r="163" spans="1:65" s="2" customFormat="1" ht="6.9" customHeight="1" x14ac:dyDescent="0.2">
      <c r="A163" s="14"/>
      <c r="B163" s="17"/>
      <c r="C163" s="18"/>
      <c r="D163" s="18"/>
      <c r="E163" s="18"/>
      <c r="F163" s="18"/>
      <c r="G163" s="18"/>
      <c r="H163" s="18"/>
      <c r="I163" s="18"/>
      <c r="J163" s="18"/>
      <c r="K163" s="18"/>
      <c r="L163" s="15"/>
      <c r="M163" s="14"/>
      <c r="O163" s="14"/>
      <c r="P163" s="14"/>
      <c r="Q163" s="14"/>
      <c r="R163" s="14"/>
      <c r="S163" s="14"/>
      <c r="T163" s="14"/>
      <c r="U163" s="14"/>
      <c r="V163" s="14"/>
      <c r="W163" s="14"/>
      <c r="X163" s="14"/>
      <c r="Y163" s="14"/>
      <c r="Z163" s="14"/>
      <c r="AA163" s="14"/>
      <c r="AB163" s="14"/>
      <c r="AC163" s="14"/>
      <c r="AD163" s="14"/>
      <c r="AE163" s="14"/>
    </row>
  </sheetData>
  <autoFilter ref="C54:K162"/>
  <mergeCells count="5">
    <mergeCell ref="E12:H12"/>
    <mergeCell ref="E45:H45"/>
    <mergeCell ref="E47:H47"/>
    <mergeCell ref="L2:V2"/>
    <mergeCell ref="E10:H10"/>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SO-01 - Stavebné úpravy d...</vt:lpstr>
      <vt:lpstr>'SO-01 - Stavebné úpravy d...'!Názvy_tlače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NB-SEF\HP</dc:creator>
  <cp:lastModifiedBy>Michalička</cp:lastModifiedBy>
  <dcterms:created xsi:type="dcterms:W3CDTF">2022-04-17T09:10:16Z</dcterms:created>
  <dcterms:modified xsi:type="dcterms:W3CDTF">2022-11-13T12:12:46Z</dcterms:modified>
</cp:coreProperties>
</file>